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V:\育林環境部\小田\【研究】スギ収穫表調整\【保存版】H28-29スギ林分収穫表調製データ\09スギ収穫予測システム\"/>
    </mc:Choice>
  </mc:AlternateContent>
  <xr:revisionPtr revIDLastSave="0" documentId="13_ncr:1_{D0483920-2C08-4AA8-9A9D-9A8B5FC59ED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収穫予測（入力）" sheetId="19" r:id="rId1"/>
    <sheet name="間伐グラフ" sheetId="17" r:id="rId2"/>
    <sheet name="無間伐グラフ" sheetId="18" r:id="rId3"/>
    <sheet name="スギシミュレーション（任意）" sheetId="22" r:id="rId4"/>
    <sheet name="（計算用）" sheetId="16" r:id="rId5"/>
  </sheets>
  <definedNames>
    <definedName name="_xlnm.Print_Area" localSheetId="4">'（計算用）'!$BX$4:$CC$99</definedName>
    <definedName name="_xlnm.Print_Area" localSheetId="3">'スギシミュレーション（任意）'!$BX$4:$CC$99</definedName>
    <definedName name="_xlnm.Print_Area" localSheetId="0">'収穫予測（入力）'!$F$46:$X$74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68" i="19" l="1"/>
  <c r="B23" i="22" l="1"/>
  <c r="B15" i="22"/>
  <c r="L15" i="22" s="1"/>
  <c r="O15" i="22" s="1"/>
  <c r="B13" i="22"/>
  <c r="L13" i="22" s="1"/>
  <c r="E6" i="22"/>
  <c r="C23" i="22" s="1"/>
  <c r="B20" i="22"/>
  <c r="U13" i="22" l="1"/>
  <c r="AD13" i="22" s="1"/>
  <c r="AF13" i="22" s="1"/>
  <c r="O13" i="22"/>
  <c r="C16" i="22"/>
  <c r="BZ16" i="22" s="1"/>
  <c r="CK16" i="22" s="1"/>
  <c r="C10" i="22"/>
  <c r="AE13" i="22"/>
  <c r="AG13" i="22" s="1"/>
  <c r="C14" i="22"/>
  <c r="M13" i="22"/>
  <c r="P13" i="22" s="1"/>
  <c r="AM13" i="22"/>
  <c r="AV13" i="22" s="1"/>
  <c r="AW13" i="22" s="1"/>
  <c r="AZ13" i="22" s="1"/>
  <c r="C15" i="22"/>
  <c r="D15" i="22" s="1"/>
  <c r="B97" i="22"/>
  <c r="L97" i="22" s="1"/>
  <c r="C96" i="22"/>
  <c r="C99" i="22"/>
  <c r="B92" i="22"/>
  <c r="L92" i="22" s="1"/>
  <c r="C94" i="22"/>
  <c r="B94" i="22"/>
  <c r="L94" i="22" s="1"/>
  <c r="C95" i="22"/>
  <c r="BZ95" i="22" s="1"/>
  <c r="CK95" i="22" s="1"/>
  <c r="B91" i="22"/>
  <c r="C90" i="22"/>
  <c r="BZ90" i="22" s="1"/>
  <c r="CK90" i="22" s="1"/>
  <c r="B96" i="22"/>
  <c r="C93" i="22"/>
  <c r="C87" i="22"/>
  <c r="BZ87" i="22" s="1"/>
  <c r="CK87" i="22" s="1"/>
  <c r="C86" i="22"/>
  <c r="B93" i="22"/>
  <c r="L93" i="22" s="1"/>
  <c r="C88" i="22"/>
  <c r="BZ88" i="22" s="1"/>
  <c r="CK88" i="22" s="1"/>
  <c r="B87" i="22"/>
  <c r="D87" i="22" s="1"/>
  <c r="B86" i="22"/>
  <c r="L86" i="22" s="1"/>
  <c r="B90" i="22"/>
  <c r="L90" i="22" s="1"/>
  <c r="B89" i="22"/>
  <c r="L89" i="22" s="1"/>
  <c r="B84" i="22"/>
  <c r="L84" i="22" s="1"/>
  <c r="C83" i="22"/>
  <c r="B95" i="22"/>
  <c r="C92" i="22"/>
  <c r="B88" i="22"/>
  <c r="F88" i="22" s="1"/>
  <c r="B83" i="22"/>
  <c r="L83" i="22" s="1"/>
  <c r="C84" i="22"/>
  <c r="C97" i="22"/>
  <c r="G97" i="22" s="1"/>
  <c r="C89" i="22"/>
  <c r="BZ89" i="22" s="1"/>
  <c r="CK89" i="22" s="1"/>
  <c r="B85" i="22"/>
  <c r="L85" i="22" s="1"/>
  <c r="B79" i="22"/>
  <c r="L79" i="22" s="1"/>
  <c r="C78" i="22"/>
  <c r="B80" i="22"/>
  <c r="L80" i="22" s="1"/>
  <c r="C76" i="22"/>
  <c r="BZ76" i="22" s="1"/>
  <c r="CK76" i="22" s="1"/>
  <c r="B75" i="22"/>
  <c r="L75" i="22" s="1"/>
  <c r="C91" i="22"/>
  <c r="BZ91" i="22" s="1"/>
  <c r="CK91" i="22" s="1"/>
  <c r="C85" i="22"/>
  <c r="C81" i="22"/>
  <c r="C77" i="22"/>
  <c r="BZ77" i="22" s="1"/>
  <c r="CK77" i="22" s="1"/>
  <c r="B76" i="22"/>
  <c r="F76" i="22" s="1"/>
  <c r="C79" i="22"/>
  <c r="B74" i="22"/>
  <c r="L74" i="22" s="1"/>
  <c r="C73" i="22"/>
  <c r="BZ73" i="22" s="1"/>
  <c r="CK73" i="22" s="1"/>
  <c r="B98" i="22"/>
  <c r="L98" i="22" s="1"/>
  <c r="C82" i="22"/>
  <c r="B81" i="22"/>
  <c r="C72" i="22"/>
  <c r="B71" i="22"/>
  <c r="B82" i="22"/>
  <c r="B72" i="22"/>
  <c r="L72" i="22" s="1"/>
  <c r="C75" i="22"/>
  <c r="BZ75" i="22" s="1"/>
  <c r="CK75" i="22" s="1"/>
  <c r="C74" i="22"/>
  <c r="BZ74" i="22" s="1"/>
  <c r="CK74" i="22" s="1"/>
  <c r="B99" i="22"/>
  <c r="L99" i="22" s="1"/>
  <c r="B77" i="22"/>
  <c r="L77" i="22" s="1"/>
  <c r="C71" i="22"/>
  <c r="B68" i="22"/>
  <c r="C98" i="22"/>
  <c r="C70" i="22"/>
  <c r="C65" i="22"/>
  <c r="B64" i="22"/>
  <c r="L64" i="22" s="1"/>
  <c r="B63" i="22"/>
  <c r="C62" i="22"/>
  <c r="B55" i="22"/>
  <c r="C54" i="22"/>
  <c r="BZ54" i="22" s="1"/>
  <c r="CK54" i="22" s="1"/>
  <c r="C68" i="22"/>
  <c r="BZ68" i="22" s="1"/>
  <c r="CK68" i="22" s="1"/>
  <c r="C66" i="22"/>
  <c r="C61" i="22"/>
  <c r="C58" i="22"/>
  <c r="B57" i="22"/>
  <c r="L57" i="22" s="1"/>
  <c r="B66" i="22"/>
  <c r="L66" i="22" s="1"/>
  <c r="C64" i="22"/>
  <c r="B61" i="22"/>
  <c r="C59" i="22"/>
  <c r="B58" i="22"/>
  <c r="C52" i="22"/>
  <c r="BZ52" i="22" s="1"/>
  <c r="CK52" i="22" s="1"/>
  <c r="C80" i="22"/>
  <c r="C69" i="22"/>
  <c r="BZ69" i="22" s="1"/>
  <c r="CK69" i="22" s="1"/>
  <c r="C67" i="22"/>
  <c r="BZ67" i="22" s="1"/>
  <c r="CK67" i="22" s="1"/>
  <c r="B60" i="22"/>
  <c r="L60" i="22" s="1"/>
  <c r="B54" i="22"/>
  <c r="B45" i="22"/>
  <c r="C44" i="22"/>
  <c r="BZ44" i="22" s="1"/>
  <c r="CK44" i="22" s="1"/>
  <c r="C57" i="22"/>
  <c r="BZ57" i="22" s="1"/>
  <c r="CK57" i="22" s="1"/>
  <c r="C55" i="22"/>
  <c r="C53" i="22"/>
  <c r="F53" i="22" s="1"/>
  <c r="C51" i="22"/>
  <c r="C46" i="22"/>
  <c r="B39" i="22"/>
  <c r="L39" i="22" s="1"/>
  <c r="B78" i="22"/>
  <c r="L78" i="22" s="1"/>
  <c r="B73" i="22"/>
  <c r="B53" i="22"/>
  <c r="B51" i="22"/>
  <c r="L51" i="22" s="1"/>
  <c r="C47" i="22"/>
  <c r="BZ47" i="22" s="1"/>
  <c r="CK47" i="22" s="1"/>
  <c r="B46" i="22"/>
  <c r="B38" i="22"/>
  <c r="L38" i="22" s="1"/>
  <c r="B65" i="22"/>
  <c r="L65" i="22" s="1"/>
  <c r="C49" i="22"/>
  <c r="B48" i="22"/>
  <c r="L48" i="22" s="1"/>
  <c r="B36" i="22"/>
  <c r="L36" i="22" s="1"/>
  <c r="C35" i="22"/>
  <c r="B28" i="22"/>
  <c r="L28" i="22" s="1"/>
  <c r="BZ62" i="22"/>
  <c r="CK62" i="22" s="1"/>
  <c r="C60" i="22"/>
  <c r="C56" i="22"/>
  <c r="BZ56" i="22" s="1"/>
  <c r="CK56" i="22" s="1"/>
  <c r="C37" i="22"/>
  <c r="BZ37" i="22" s="1"/>
  <c r="CK37" i="22" s="1"/>
  <c r="C30" i="22"/>
  <c r="B29" i="22"/>
  <c r="L29" i="22" s="1"/>
  <c r="B21" i="22"/>
  <c r="C20" i="22"/>
  <c r="D20" i="22" s="1"/>
  <c r="B62" i="22"/>
  <c r="B56" i="22"/>
  <c r="B44" i="22"/>
  <c r="C41" i="22"/>
  <c r="B37" i="22"/>
  <c r="C31" i="22"/>
  <c r="B30" i="22"/>
  <c r="L30" i="22" s="1"/>
  <c r="B69" i="22"/>
  <c r="D69" i="22" s="1"/>
  <c r="B49" i="22"/>
  <c r="L49" i="22" s="1"/>
  <c r="C38" i="22"/>
  <c r="BZ38" i="22" s="1"/>
  <c r="CK38" i="22" s="1"/>
  <c r="C33" i="22"/>
  <c r="BZ33" i="22" s="1"/>
  <c r="CK33" i="22" s="1"/>
  <c r="B32" i="22"/>
  <c r="B26" i="22"/>
  <c r="L26" i="22" s="1"/>
  <c r="C25" i="22"/>
  <c r="BZ25" i="22" s="1"/>
  <c r="CK25" i="22" s="1"/>
  <c r="E23" i="22"/>
  <c r="B18" i="22"/>
  <c r="L18" i="22" s="1"/>
  <c r="C17" i="22"/>
  <c r="BZ17" i="22" s="1"/>
  <c r="CK17" i="22" s="1"/>
  <c r="B10" i="22"/>
  <c r="E10" i="22" s="1"/>
  <c r="CC10" i="22" s="1"/>
  <c r="CN10" i="22" s="1"/>
  <c r="C9" i="22"/>
  <c r="BZ9" i="22" s="1"/>
  <c r="CK9" i="22" s="1"/>
  <c r="B67" i="22"/>
  <c r="L67" i="22" s="1"/>
  <c r="B59" i="22"/>
  <c r="B31" i="22"/>
  <c r="B70" i="22"/>
  <c r="C50" i="22"/>
  <c r="BZ50" i="22" s="1"/>
  <c r="CK50" i="22" s="1"/>
  <c r="C48" i="22"/>
  <c r="C40" i="22"/>
  <c r="B50" i="22"/>
  <c r="C45" i="22"/>
  <c r="BZ45" i="22" s="1"/>
  <c r="CK45" i="22" s="1"/>
  <c r="C43" i="22"/>
  <c r="C42" i="22"/>
  <c r="BZ42" i="22" s="1"/>
  <c r="CK42" i="22" s="1"/>
  <c r="B41" i="22"/>
  <c r="B40" i="22"/>
  <c r="L40" i="22" s="1"/>
  <c r="C34" i="22"/>
  <c r="B33" i="22"/>
  <c r="C26" i="22"/>
  <c r="C63" i="22"/>
  <c r="C28" i="22"/>
  <c r="B24" i="22"/>
  <c r="L24" i="22" s="1"/>
  <c r="B52" i="22"/>
  <c r="C39" i="22"/>
  <c r="BZ35" i="22"/>
  <c r="CK35" i="22" s="1"/>
  <c r="B35" i="22"/>
  <c r="E35" i="22" s="1"/>
  <c r="C27" i="22"/>
  <c r="B47" i="22"/>
  <c r="L47" i="22" s="1"/>
  <c r="B34" i="22"/>
  <c r="B25" i="22"/>
  <c r="C24" i="22"/>
  <c r="BZ24" i="22" s="1"/>
  <c r="CK24" i="22" s="1"/>
  <c r="B16" i="22"/>
  <c r="D16" i="22" s="1"/>
  <c r="BZ10" i="22"/>
  <c r="CK10" i="22" s="1"/>
  <c r="B9" i="22"/>
  <c r="D9" i="22" s="1"/>
  <c r="C29" i="22"/>
  <c r="C21" i="22"/>
  <c r="BZ21" i="22" s="1"/>
  <c r="CK21" i="22" s="1"/>
  <c r="B17" i="22"/>
  <c r="L17" i="22" s="1"/>
  <c r="BZ23" i="22"/>
  <c r="CK23" i="22" s="1"/>
  <c r="G23" i="22"/>
  <c r="C22" i="22"/>
  <c r="C19" i="22"/>
  <c r="E19" i="22" s="1"/>
  <c r="C11" i="22"/>
  <c r="C36" i="22"/>
  <c r="BZ36" i="22" s="1"/>
  <c r="CK36" i="22" s="1"/>
  <c r="D23" i="22"/>
  <c r="C13" i="22"/>
  <c r="F13" i="22" s="1"/>
  <c r="B42" i="22"/>
  <c r="L42" i="22" s="1"/>
  <c r="C32" i="22"/>
  <c r="F23" i="22"/>
  <c r="B22" i="22"/>
  <c r="L22" i="22" s="1"/>
  <c r="B19" i="22"/>
  <c r="L19" i="22" s="1"/>
  <c r="C12" i="22"/>
  <c r="B11" i="22"/>
  <c r="D11" i="22" s="1"/>
  <c r="B43" i="22"/>
  <c r="L43" i="22" s="1"/>
  <c r="B27" i="22"/>
  <c r="E27" i="22" s="1"/>
  <c r="F15" i="22"/>
  <c r="B12" i="22"/>
  <c r="D12" i="22" s="1"/>
  <c r="V13" i="22"/>
  <c r="W13" i="22" s="1"/>
  <c r="B14" i="22"/>
  <c r="C18" i="22"/>
  <c r="E18" i="22" s="1"/>
  <c r="L73" i="22"/>
  <c r="L71" i="22"/>
  <c r="L91" i="22"/>
  <c r="L82" i="22"/>
  <c r="L44" i="22"/>
  <c r="L20" i="22"/>
  <c r="L31" i="22"/>
  <c r="U15" i="22"/>
  <c r="AD15" i="22" s="1"/>
  <c r="AM15" i="22" s="1"/>
  <c r="AV15" i="22" s="1"/>
  <c r="BE15" i="22" s="1"/>
  <c r="BN15" i="22" s="1"/>
  <c r="U22" i="22"/>
  <c r="AD22" i="22" s="1"/>
  <c r="AM22" i="22" s="1"/>
  <c r="AV22" i="22" s="1"/>
  <c r="BE22" i="22" s="1"/>
  <c r="BN22" i="22" s="1"/>
  <c r="L23" i="22"/>
  <c r="L41" i="22"/>
  <c r="L59" i="22"/>
  <c r="AD30" i="22"/>
  <c r="AM30" i="22" s="1"/>
  <c r="AV30" i="22" s="1"/>
  <c r="BE30" i="22" s="1"/>
  <c r="BN30" i="22" s="1"/>
  <c r="M73" i="19"/>
  <c r="U49" i="22" l="1"/>
  <c r="U93" i="22"/>
  <c r="U40" i="22"/>
  <c r="AD40" i="22" s="1"/>
  <c r="O40" i="22"/>
  <c r="U18" i="22"/>
  <c r="AD18" i="22" s="1"/>
  <c r="AM18" i="22" s="1"/>
  <c r="AV18" i="22" s="1"/>
  <c r="BE18" i="22" s="1"/>
  <c r="BN18" i="22" s="1"/>
  <c r="O18" i="22"/>
  <c r="U28" i="22"/>
  <c r="AD28" i="22" s="1"/>
  <c r="AM28" i="22" s="1"/>
  <c r="AV28" i="22" s="1"/>
  <c r="BE28" i="22" s="1"/>
  <c r="BN28" i="22" s="1"/>
  <c r="U99" i="22"/>
  <c r="AD99" i="22" s="1"/>
  <c r="O99" i="22"/>
  <c r="O84" i="22"/>
  <c r="U92" i="22"/>
  <c r="AD92" i="22" s="1"/>
  <c r="AM92" i="22" s="1"/>
  <c r="U23" i="22"/>
  <c r="AD23" i="22" s="1"/>
  <c r="O71" i="22"/>
  <c r="U42" i="22"/>
  <c r="AD42" i="22" s="1"/>
  <c r="U30" i="22"/>
  <c r="G21" i="22"/>
  <c r="U51" i="22"/>
  <c r="E55" i="22"/>
  <c r="U64" i="22"/>
  <c r="AD64" i="22" s="1"/>
  <c r="AM64" i="22" s="1"/>
  <c r="U89" i="22"/>
  <c r="D93" i="22"/>
  <c r="O73" i="22"/>
  <c r="O43" i="22"/>
  <c r="D49" i="22"/>
  <c r="U24" i="22"/>
  <c r="AD24" i="22" s="1"/>
  <c r="U29" i="22"/>
  <c r="AD29" i="22" s="1"/>
  <c r="AM29" i="22" s="1"/>
  <c r="AV29" i="22" s="1"/>
  <c r="BE29" i="22" s="1"/>
  <c r="BN29" i="22" s="1"/>
  <c r="U36" i="22"/>
  <c r="AD36" i="22" s="1"/>
  <c r="AM36" i="22" s="1"/>
  <c r="AV36" i="22" s="1"/>
  <c r="BE36" i="22" s="1"/>
  <c r="BN36" i="22" s="1"/>
  <c r="O36" i="22"/>
  <c r="U75" i="22"/>
  <c r="AD75" i="22" s="1"/>
  <c r="AM75" i="22" s="1"/>
  <c r="AV75" i="22" s="1"/>
  <c r="G84" i="22"/>
  <c r="U90" i="22"/>
  <c r="AD90" i="22" s="1"/>
  <c r="U85" i="22"/>
  <c r="AD85" i="22" s="1"/>
  <c r="AM85" i="22" s="1"/>
  <c r="O85" i="22"/>
  <c r="U31" i="22"/>
  <c r="AD31" i="22" s="1"/>
  <c r="U17" i="22"/>
  <c r="AD17" i="22" s="1"/>
  <c r="AM17" i="22" s="1"/>
  <c r="AV17" i="22" s="1"/>
  <c r="BE17" i="22" s="1"/>
  <c r="BN17" i="22" s="1"/>
  <c r="O17" i="22"/>
  <c r="U26" i="22"/>
  <c r="AD26" i="22" s="1"/>
  <c r="AM26" i="22" s="1"/>
  <c r="AV26" i="22" s="1"/>
  <c r="BE26" i="22" s="1"/>
  <c r="BN26" i="22" s="1"/>
  <c r="U72" i="22"/>
  <c r="AD72" i="22" s="1"/>
  <c r="AM72" i="22" s="1"/>
  <c r="AV72" i="22" s="1"/>
  <c r="U74" i="22"/>
  <c r="AD74" i="22" s="1"/>
  <c r="U83" i="22"/>
  <c r="AD83" i="22" s="1"/>
  <c r="U97" i="22"/>
  <c r="AD97" i="22" s="1"/>
  <c r="AM97" i="22" s="1"/>
  <c r="O97" i="22"/>
  <c r="U66" i="22"/>
  <c r="U91" i="22"/>
  <c r="AD91" i="22" s="1"/>
  <c r="U47" i="22"/>
  <c r="U67" i="22"/>
  <c r="AD67" i="22" s="1"/>
  <c r="AM67" i="22" s="1"/>
  <c r="U80" i="22"/>
  <c r="U44" i="22"/>
  <c r="O59" i="22"/>
  <c r="U20" i="22"/>
  <c r="AD20" i="22" s="1"/>
  <c r="AM20" i="22" s="1"/>
  <c r="AV20" i="22" s="1"/>
  <c r="BE20" i="22" s="1"/>
  <c r="BN20" i="22" s="1"/>
  <c r="O20" i="22"/>
  <c r="U19" i="22"/>
  <c r="AD19" i="22" s="1"/>
  <c r="AM19" i="22" s="1"/>
  <c r="AV19" i="22" s="1"/>
  <c r="O19" i="22"/>
  <c r="Y13" i="22"/>
  <c r="BE13" i="22"/>
  <c r="BN13" i="22" s="1"/>
  <c r="BO13" i="22" s="1"/>
  <c r="BR13" i="22" s="1"/>
  <c r="L9" i="22"/>
  <c r="U9" i="22" s="1"/>
  <c r="AD9" i="22" s="1"/>
  <c r="AM9" i="22" s="1"/>
  <c r="AV9" i="22" s="1"/>
  <c r="BE9" i="22" s="1"/>
  <c r="BN9" i="22" s="1"/>
  <c r="G38" i="22"/>
  <c r="L10" i="22"/>
  <c r="L12" i="22"/>
  <c r="D65" i="22"/>
  <c r="E64" i="22"/>
  <c r="L11" i="22"/>
  <c r="F85" i="22"/>
  <c r="AY13" i="22"/>
  <c r="BA13" i="22" s="1"/>
  <c r="BB13" i="22" s="1"/>
  <c r="BC13" i="22" s="1"/>
  <c r="F61" i="22"/>
  <c r="D29" i="22"/>
  <c r="D63" i="22"/>
  <c r="M18" i="22"/>
  <c r="P18" i="22" s="1"/>
  <c r="BZ29" i="22"/>
  <c r="CK29" i="22" s="1"/>
  <c r="BZ15" i="22"/>
  <c r="CK15" i="22" s="1"/>
  <c r="G85" i="22"/>
  <c r="AH13" i="22"/>
  <c r="AI13" i="22" s="1"/>
  <c r="AJ13" i="22" s="1"/>
  <c r="AK13" i="22" s="1"/>
  <c r="M15" i="22"/>
  <c r="N15" i="22" s="1"/>
  <c r="E15" i="22"/>
  <c r="D82" i="22"/>
  <c r="BZ84" i="22"/>
  <c r="CK84" i="22" s="1"/>
  <c r="AM23" i="22"/>
  <c r="AV23" i="22" s="1"/>
  <c r="BE23" i="22" s="1"/>
  <c r="BN23" i="22" s="1"/>
  <c r="AM31" i="22"/>
  <c r="AV31" i="22" s="1"/>
  <c r="BE31" i="22" s="1"/>
  <c r="BE19" i="22"/>
  <c r="E28" i="22"/>
  <c r="F55" i="22"/>
  <c r="G25" i="22"/>
  <c r="E39" i="22"/>
  <c r="D33" i="22"/>
  <c r="D53" i="22"/>
  <c r="BZ61" i="22"/>
  <c r="CK61" i="22" s="1"/>
  <c r="AM24" i="22"/>
  <c r="AV24" i="22" s="1"/>
  <c r="BE24" i="22" s="1"/>
  <c r="BN24" i="22" s="1"/>
  <c r="D97" i="22"/>
  <c r="L21" i="22"/>
  <c r="L63" i="22"/>
  <c r="E14" i="22"/>
  <c r="CC14" i="22" s="1"/>
  <c r="CN14" i="22" s="1"/>
  <c r="L14" i="22"/>
  <c r="O14" i="22" s="1"/>
  <c r="AM10" i="22"/>
  <c r="AV10" i="22" s="1"/>
  <c r="AY10" i="22" s="1"/>
  <c r="D52" i="22"/>
  <c r="G37" i="22"/>
  <c r="D73" i="22"/>
  <c r="G72" i="22"/>
  <c r="G88" i="22"/>
  <c r="H88" i="22" s="1"/>
  <c r="I88" i="22" s="1"/>
  <c r="J88" i="22" s="1"/>
  <c r="CP88" i="22" s="1"/>
  <c r="D55" i="22"/>
  <c r="E59" i="22"/>
  <c r="G65" i="22"/>
  <c r="E73" i="22"/>
  <c r="L16" i="22"/>
  <c r="G46" i="22"/>
  <c r="G61" i="22"/>
  <c r="H61" i="22" s="1"/>
  <c r="I61" i="22" s="1"/>
  <c r="J61" i="22" s="1"/>
  <c r="CP61" i="22" s="1"/>
  <c r="E88" i="22"/>
  <c r="F98" i="22"/>
  <c r="AX13" i="22"/>
  <c r="X13" i="22"/>
  <c r="Z13" i="22" s="1"/>
  <c r="AA13" i="22" s="1"/>
  <c r="AB13" i="22" s="1"/>
  <c r="BY18" i="22"/>
  <c r="CJ18" i="22" s="1"/>
  <c r="N13" i="22"/>
  <c r="Q13" i="22"/>
  <c r="R13" i="22" s="1"/>
  <c r="S13" i="22" s="1"/>
  <c r="BY28" i="22"/>
  <c r="CJ28" i="22" s="1"/>
  <c r="Q18" i="22"/>
  <c r="R18" i="22" s="1"/>
  <c r="S18" i="22" s="1"/>
  <c r="L53" i="22"/>
  <c r="G94" i="22"/>
  <c r="L61" i="22"/>
  <c r="G30" i="22"/>
  <c r="F17" i="22"/>
  <c r="F49" i="22"/>
  <c r="E80" i="22"/>
  <c r="G22" i="22"/>
  <c r="L46" i="22"/>
  <c r="F43" i="22"/>
  <c r="G53" i="22"/>
  <c r="H53" i="22" s="1"/>
  <c r="I53" i="22" s="1"/>
  <c r="J53" i="22" s="1"/>
  <c r="CP53" i="22" s="1"/>
  <c r="D61" i="22"/>
  <c r="F92" i="22"/>
  <c r="F96" i="22"/>
  <c r="BY13" i="22"/>
  <c r="CJ13" i="22" s="1"/>
  <c r="E61" i="22"/>
  <c r="F34" i="22"/>
  <c r="D99" i="22"/>
  <c r="L88" i="22"/>
  <c r="G9" i="22"/>
  <c r="E30" i="22"/>
  <c r="F73" i="22"/>
  <c r="G98" i="22"/>
  <c r="L55" i="22"/>
  <c r="F47" i="22"/>
  <c r="E60" i="22"/>
  <c r="D46" i="22"/>
  <c r="F66" i="22"/>
  <c r="F79" i="22"/>
  <c r="F14" i="22"/>
  <c r="CB14" i="22" s="1"/>
  <c r="CM14" i="22" s="1"/>
  <c r="BZ60" i="22"/>
  <c r="CK60" i="22" s="1"/>
  <c r="D75" i="22"/>
  <c r="E90" i="22"/>
  <c r="E20" i="22"/>
  <c r="D64" i="22"/>
  <c r="F72" i="22"/>
  <c r="H72" i="22" s="1"/>
  <c r="I72" i="22" s="1"/>
  <c r="J72" i="22" s="1"/>
  <c r="CP72" i="22" s="1"/>
  <c r="D67" i="22"/>
  <c r="D47" i="22"/>
  <c r="F54" i="22"/>
  <c r="BZ53" i="22"/>
  <c r="CK53" i="22" s="1"/>
  <c r="D90" i="22"/>
  <c r="G87" i="22"/>
  <c r="G15" i="22"/>
  <c r="H15" i="22" s="1"/>
  <c r="I15" i="22" s="1"/>
  <c r="J15" i="22" s="1"/>
  <c r="CP15" i="22" s="1"/>
  <c r="BZ79" i="22"/>
  <c r="CK79" i="22" s="1"/>
  <c r="D79" i="22"/>
  <c r="H23" i="22"/>
  <c r="I23" i="22" s="1"/>
  <c r="J23" i="22" s="1"/>
  <c r="CP23" i="22" s="1"/>
  <c r="F67" i="22"/>
  <c r="F91" i="22"/>
  <c r="D95" i="22"/>
  <c r="D14" i="22"/>
  <c r="BZ46" i="22"/>
  <c r="CK46" i="22" s="1"/>
  <c r="D44" i="22"/>
  <c r="F60" i="22"/>
  <c r="G60" i="22"/>
  <c r="D91" i="22"/>
  <c r="G96" i="22"/>
  <c r="E72" i="22"/>
  <c r="D17" i="22"/>
  <c r="BZ14" i="22"/>
  <c r="CK14" i="22" s="1"/>
  <c r="D13" i="22"/>
  <c r="E13" i="22"/>
  <c r="CC13" i="22" s="1"/>
  <c r="CN13" i="22" s="1"/>
  <c r="E96" i="22"/>
  <c r="CB13" i="22"/>
  <c r="G26" i="22"/>
  <c r="D32" i="22"/>
  <c r="F64" i="22"/>
  <c r="E74" i="22"/>
  <c r="F74" i="22"/>
  <c r="G75" i="22"/>
  <c r="L52" i="22"/>
  <c r="L54" i="22"/>
  <c r="L96" i="22"/>
  <c r="G12" i="22"/>
  <c r="E12" i="22"/>
  <c r="CC12" i="22" s="1"/>
  <c r="CN12" i="22" s="1"/>
  <c r="BZ30" i="22"/>
  <c r="CK30" i="22" s="1"/>
  <c r="BZ11" i="22"/>
  <c r="CK11" i="22" s="1"/>
  <c r="G11" i="22"/>
  <c r="F11" i="22"/>
  <c r="G14" i="22"/>
  <c r="H14" i="22" s="1"/>
  <c r="I14" i="22" s="1"/>
  <c r="J14" i="22" s="1"/>
  <c r="CP14" i="22" s="1"/>
  <c r="D54" i="22"/>
  <c r="F56" i="22"/>
  <c r="E11" i="22"/>
  <c r="CC11" i="22" s="1"/>
  <c r="CN11" i="22" s="1"/>
  <c r="D35" i="22"/>
  <c r="E44" i="22"/>
  <c r="G13" i="22"/>
  <c r="H13" i="22" s="1"/>
  <c r="I13" i="22" s="1"/>
  <c r="J13" i="22" s="1"/>
  <c r="CP13" i="22" s="1"/>
  <c r="F46" i="22"/>
  <c r="F44" i="22"/>
  <c r="E67" i="22"/>
  <c r="G54" i="22"/>
  <c r="E98" i="22"/>
  <c r="E75" i="22"/>
  <c r="E79" i="22"/>
  <c r="F75" i="22"/>
  <c r="E97" i="22"/>
  <c r="D88" i="22"/>
  <c r="D86" i="22"/>
  <c r="G99" i="22"/>
  <c r="BY10" i="22"/>
  <c r="L25" i="22"/>
  <c r="BY12" i="22"/>
  <c r="BY11" i="22"/>
  <c r="CJ11" i="22" s="1"/>
  <c r="D59" i="22"/>
  <c r="F35" i="22"/>
  <c r="G52" i="22"/>
  <c r="L69" i="22"/>
  <c r="L87" i="22"/>
  <c r="BZ39" i="22"/>
  <c r="CK39" i="22" s="1"/>
  <c r="E66" i="22"/>
  <c r="F12" i="22"/>
  <c r="G35" i="22"/>
  <c r="E54" i="22"/>
  <c r="BZ65" i="22"/>
  <c r="CK65" i="22" s="1"/>
  <c r="BZ97" i="22"/>
  <c r="CK97" i="22" s="1"/>
  <c r="D25" i="22"/>
  <c r="G20" i="22"/>
  <c r="D66" i="22"/>
  <c r="L35" i="22"/>
  <c r="BY14" i="22"/>
  <c r="BZ13" i="22"/>
  <c r="CK13" i="22" s="1"/>
  <c r="BZ20" i="22"/>
  <c r="CK20" i="22" s="1"/>
  <c r="BZ12" i="22"/>
  <c r="CK12" i="22" s="1"/>
  <c r="D40" i="22"/>
  <c r="G66" i="22"/>
  <c r="BY9" i="22"/>
  <c r="CJ9" i="22" s="1"/>
  <c r="BZ34" i="22"/>
  <c r="CK34" i="22" s="1"/>
  <c r="F65" i="22"/>
  <c r="BZ66" i="22"/>
  <c r="CK66" i="22" s="1"/>
  <c r="BZ72" i="22"/>
  <c r="CK72" i="22" s="1"/>
  <c r="D85" i="22"/>
  <c r="F9" i="22"/>
  <c r="E9" i="22"/>
  <c r="CC9" i="22" s="1"/>
  <c r="CN9" i="22" s="1"/>
  <c r="L33" i="22"/>
  <c r="D10" i="22"/>
  <c r="F30" i="22"/>
  <c r="D26" i="22"/>
  <c r="G67" i="22"/>
  <c r="D60" i="22"/>
  <c r="G34" i="22"/>
  <c r="D19" i="22"/>
  <c r="F58" i="22"/>
  <c r="G73" i="22"/>
  <c r="E89" i="22"/>
  <c r="BZ98" i="22"/>
  <c r="CK98" i="22" s="1"/>
  <c r="G10" i="22"/>
  <c r="F10" i="22"/>
  <c r="AD89" i="22"/>
  <c r="AD93" i="22"/>
  <c r="M78" i="22"/>
  <c r="P78" i="22" s="1"/>
  <c r="U78" i="22"/>
  <c r="M84" i="22"/>
  <c r="P84" i="22" s="1"/>
  <c r="U84" i="22"/>
  <c r="AD49" i="22"/>
  <c r="M43" i="22"/>
  <c r="P43" i="22" s="1"/>
  <c r="U43" i="22"/>
  <c r="M41" i="22"/>
  <c r="P41" i="22" s="1"/>
  <c r="U41" i="22"/>
  <c r="AM74" i="22"/>
  <c r="BY30" i="22"/>
  <c r="M39" i="22"/>
  <c r="P39" i="22" s="1"/>
  <c r="U39" i="22"/>
  <c r="V17" i="22"/>
  <c r="Y17" i="22" s="1"/>
  <c r="M48" i="22"/>
  <c r="P48" i="22" s="1"/>
  <c r="U48" i="22"/>
  <c r="M44" i="22"/>
  <c r="P44" i="22" s="1"/>
  <c r="M77" i="22"/>
  <c r="P77" i="22" s="1"/>
  <c r="U77" i="22"/>
  <c r="M57" i="22"/>
  <c r="P57" i="22" s="1"/>
  <c r="U57" i="22"/>
  <c r="M82" i="22"/>
  <c r="P82" i="22" s="1"/>
  <c r="U82" i="22"/>
  <c r="M73" i="22"/>
  <c r="P73" i="22" s="1"/>
  <c r="U73" i="22"/>
  <c r="M86" i="22"/>
  <c r="P86" i="22" s="1"/>
  <c r="F22" i="22"/>
  <c r="E22" i="22"/>
  <c r="G32" i="22"/>
  <c r="BY22" i="22"/>
  <c r="CJ22" i="22" s="1"/>
  <c r="BZ28" i="22"/>
  <c r="CK28" i="22" s="1"/>
  <c r="G28" i="22"/>
  <c r="F63" i="22"/>
  <c r="E63" i="22"/>
  <c r="BZ63" i="22"/>
  <c r="CK63" i="22" s="1"/>
  <c r="F40" i="22"/>
  <c r="BZ40" i="22"/>
  <c r="CK40" i="22" s="1"/>
  <c r="G40" i="22"/>
  <c r="E40" i="22"/>
  <c r="E58" i="22"/>
  <c r="G56" i="22"/>
  <c r="BZ80" i="22"/>
  <c r="CK80" i="22" s="1"/>
  <c r="G80" i="22"/>
  <c r="BZ59" i="22"/>
  <c r="CK59" i="22" s="1"/>
  <c r="F59" i="22"/>
  <c r="G59" i="22"/>
  <c r="D57" i="22"/>
  <c r="E57" i="22"/>
  <c r="D81" i="22"/>
  <c r="L81" i="22"/>
  <c r="G78" i="22"/>
  <c r="E78" i="22"/>
  <c r="BZ78" i="22"/>
  <c r="CK78" i="22" s="1"/>
  <c r="E94" i="22"/>
  <c r="M59" i="22"/>
  <c r="P59" i="22" s="1"/>
  <c r="M38" i="22"/>
  <c r="P38" i="22" s="1"/>
  <c r="U38" i="22"/>
  <c r="L27" i="22"/>
  <c r="U59" i="22"/>
  <c r="M65" i="22"/>
  <c r="P65" i="22" s="1"/>
  <c r="U65" i="22"/>
  <c r="B7" i="22"/>
  <c r="BZ22" i="22"/>
  <c r="CK22" i="22" s="1"/>
  <c r="D41" i="22"/>
  <c r="F38" i="22"/>
  <c r="D38" i="22"/>
  <c r="E38" i="22"/>
  <c r="E47" i="22"/>
  <c r="G47" i="22"/>
  <c r="H47" i="22" s="1"/>
  <c r="I47" i="22" s="1"/>
  <c r="J47" i="22" s="1"/>
  <c r="CP47" i="22" s="1"/>
  <c r="E52" i="22"/>
  <c r="F52" i="22"/>
  <c r="G62" i="22"/>
  <c r="G74" i="22"/>
  <c r="D74" i="22"/>
  <c r="BZ82" i="22"/>
  <c r="CK82" i="22" s="1"/>
  <c r="E82" i="22"/>
  <c r="F81" i="22"/>
  <c r="BZ81" i="22"/>
  <c r="CK81" i="22" s="1"/>
  <c r="E81" i="22"/>
  <c r="G81" i="22"/>
  <c r="F84" i="22"/>
  <c r="E92" i="22"/>
  <c r="G92" i="22"/>
  <c r="BZ92" i="22"/>
  <c r="CK92" i="22" s="1"/>
  <c r="D92" i="22"/>
  <c r="E87" i="22"/>
  <c r="F87" i="22"/>
  <c r="BZ93" i="22"/>
  <c r="CK93" i="22" s="1"/>
  <c r="G93" i="22"/>
  <c r="E93" i="22"/>
  <c r="F93" i="22"/>
  <c r="D96" i="22"/>
  <c r="BZ96" i="22"/>
  <c r="CK96" i="22" s="1"/>
  <c r="M98" i="22"/>
  <c r="P98" i="22" s="1"/>
  <c r="M94" i="22"/>
  <c r="P94" i="22" s="1"/>
  <c r="U94" i="22"/>
  <c r="G41" i="22"/>
  <c r="E41" i="22"/>
  <c r="BZ41" i="22"/>
  <c r="CK41" i="22" s="1"/>
  <c r="F41" i="22"/>
  <c r="D50" i="22"/>
  <c r="F51" i="22"/>
  <c r="E51" i="22"/>
  <c r="BZ51" i="22"/>
  <c r="CK51" i="22" s="1"/>
  <c r="G51" i="22"/>
  <c r="D68" i="22"/>
  <c r="E68" i="22"/>
  <c r="F68" i="22"/>
  <c r="G68" i="22"/>
  <c r="BY15" i="22"/>
  <c r="M24" i="22"/>
  <c r="P24" i="22" s="1"/>
  <c r="M29" i="22"/>
  <c r="O29" i="22" s="1"/>
  <c r="F24" i="22"/>
  <c r="E24" i="22"/>
  <c r="G27" i="22"/>
  <c r="G42" i="22"/>
  <c r="F42" i="22"/>
  <c r="E42" i="22"/>
  <c r="BZ85" i="22"/>
  <c r="CK85" i="22" s="1"/>
  <c r="E85" i="22"/>
  <c r="G89" i="22"/>
  <c r="F89" i="22"/>
  <c r="G95" i="22"/>
  <c r="E95" i="22"/>
  <c r="L95" i="22"/>
  <c r="F95" i="22"/>
  <c r="AM99" i="22"/>
  <c r="L50" i="22"/>
  <c r="U98" i="22"/>
  <c r="U86" i="22"/>
  <c r="F18" i="22"/>
  <c r="BZ18" i="22"/>
  <c r="CK18" i="22" s="1"/>
  <c r="D43" i="22"/>
  <c r="E36" i="22"/>
  <c r="F36" i="22"/>
  <c r="G36" i="22"/>
  <c r="D36" i="22"/>
  <c r="G43" i="22"/>
  <c r="E43" i="22"/>
  <c r="BZ43" i="22"/>
  <c r="CK43" i="22" s="1"/>
  <c r="F37" i="22"/>
  <c r="D37" i="22"/>
  <c r="E37" i="22"/>
  <c r="L37" i="22"/>
  <c r="E46" i="22"/>
  <c r="G58" i="22"/>
  <c r="F78" i="22"/>
  <c r="F94" i="22"/>
  <c r="BZ86" i="22"/>
  <c r="CK86" i="22" s="1"/>
  <c r="G86" i="22"/>
  <c r="E86" i="22"/>
  <c r="F86" i="22"/>
  <c r="V18" i="22"/>
  <c r="D84" i="22"/>
  <c r="M23" i="22"/>
  <c r="P23" i="22" s="1"/>
  <c r="M51" i="22"/>
  <c r="P51" i="22" s="1"/>
  <c r="M74" i="22"/>
  <c r="P74" i="22" s="1"/>
  <c r="F27" i="22"/>
  <c r="F45" i="22"/>
  <c r="L45" i="22"/>
  <c r="D45" i="22"/>
  <c r="AD51" i="22"/>
  <c r="M89" i="22"/>
  <c r="P89" i="22" s="1"/>
  <c r="BZ71" i="22"/>
  <c r="CK71" i="22" s="1"/>
  <c r="E71" i="22"/>
  <c r="G71" i="22"/>
  <c r="F71" i="22"/>
  <c r="D89" i="22"/>
  <c r="AM91" i="22"/>
  <c r="AM90" i="22"/>
  <c r="AV92" i="22"/>
  <c r="M49" i="22"/>
  <c r="P49" i="22" s="1"/>
  <c r="M36" i="22"/>
  <c r="P36" i="22" s="1"/>
  <c r="M71" i="22"/>
  <c r="P71" i="22" s="1"/>
  <c r="U71" i="22"/>
  <c r="M28" i="22"/>
  <c r="P28" i="22" s="1"/>
  <c r="G18" i="22"/>
  <c r="D51" i="22"/>
  <c r="E29" i="22"/>
  <c r="G29" i="22"/>
  <c r="F50" i="22"/>
  <c r="D24" i="22"/>
  <c r="E48" i="22"/>
  <c r="G48" i="22"/>
  <c r="BZ48" i="22"/>
  <c r="CK48" i="22" s="1"/>
  <c r="F48" i="22"/>
  <c r="D70" i="22"/>
  <c r="L70" i="22"/>
  <c r="E34" i="22"/>
  <c r="E31" i="22"/>
  <c r="G31" i="22"/>
  <c r="F31" i="22"/>
  <c r="BZ31" i="22"/>
  <c r="CK31" i="22" s="1"/>
  <c r="E62" i="22"/>
  <c r="F62" i="22"/>
  <c r="L62" i="22"/>
  <c r="D62" i="22"/>
  <c r="D31" i="22"/>
  <c r="F77" i="22"/>
  <c r="D77" i="22"/>
  <c r="G77" i="22"/>
  <c r="E77" i="22"/>
  <c r="F82" i="22"/>
  <c r="D76" i="22"/>
  <c r="G76" i="22"/>
  <c r="H76" i="22" s="1"/>
  <c r="I76" i="22" s="1"/>
  <c r="J76" i="22" s="1"/>
  <c r="CP76" i="22" s="1"/>
  <c r="E76" i="22"/>
  <c r="L76" i="22"/>
  <c r="D80" i="22"/>
  <c r="BZ94" i="22"/>
  <c r="CK94" i="22" s="1"/>
  <c r="G82" i="22"/>
  <c r="F80" i="22"/>
  <c r="D94" i="22"/>
  <c r="D58" i="22"/>
  <c r="L58" i="22"/>
  <c r="M31" i="22"/>
  <c r="P31" i="22" s="1"/>
  <c r="E16" i="22"/>
  <c r="F16" i="22"/>
  <c r="G16" i="22"/>
  <c r="D56" i="22"/>
  <c r="E56" i="22"/>
  <c r="L56" i="22"/>
  <c r="G24" i="22"/>
  <c r="AD44" i="22"/>
  <c r="AD66" i="22"/>
  <c r="AD80" i="22"/>
  <c r="AM83" i="22"/>
  <c r="M60" i="22"/>
  <c r="P60" i="22" s="1"/>
  <c r="U60" i="22"/>
  <c r="M79" i="22"/>
  <c r="P79" i="22" s="1"/>
  <c r="U79" i="22"/>
  <c r="L32" i="22"/>
  <c r="L68" i="22"/>
  <c r="M93" i="22"/>
  <c r="P93" i="22" s="1"/>
  <c r="F32" i="22"/>
  <c r="BZ32" i="22"/>
  <c r="CK32" i="22" s="1"/>
  <c r="G19" i="22"/>
  <c r="BZ19" i="22"/>
  <c r="CK19" i="22" s="1"/>
  <c r="F19" i="22"/>
  <c r="F29" i="22"/>
  <c r="G39" i="22"/>
  <c r="F39" i="22"/>
  <c r="D39" i="22"/>
  <c r="E26" i="22"/>
  <c r="BZ26" i="22"/>
  <c r="CK26" i="22" s="1"/>
  <c r="F26" i="22"/>
  <c r="F28" i="22"/>
  <c r="D21" i="22"/>
  <c r="D27" i="22"/>
  <c r="E32" i="22"/>
  <c r="D71" i="22"/>
  <c r="G57" i="22"/>
  <c r="E50" i="22"/>
  <c r="G63" i="22"/>
  <c r="F70" i="22"/>
  <c r="G70" i="22"/>
  <c r="E70" i="22"/>
  <c r="BZ70" i="22"/>
  <c r="CK70" i="22" s="1"/>
  <c r="E69" i="22"/>
  <c r="G69" i="22"/>
  <c r="E83" i="22"/>
  <c r="G83" i="22"/>
  <c r="D83" i="22"/>
  <c r="F83" i="22"/>
  <c r="BZ83" i="22"/>
  <c r="CK83" i="22" s="1"/>
  <c r="AP9" i="22"/>
  <c r="AD47" i="22"/>
  <c r="AM47" i="22" s="1"/>
  <c r="AV47" i="22" s="1"/>
  <c r="BE47" i="22" s="1"/>
  <c r="BN47" i="22" s="1"/>
  <c r="M40" i="22"/>
  <c r="P40" i="22" s="1"/>
  <c r="M91" i="22"/>
  <c r="P91" i="22" s="1"/>
  <c r="M97" i="22"/>
  <c r="P97" i="22" s="1"/>
  <c r="M75" i="22"/>
  <c r="P75" i="22" s="1"/>
  <c r="M99" i="22"/>
  <c r="P99" i="22" s="1"/>
  <c r="D42" i="22"/>
  <c r="E25" i="22"/>
  <c r="F20" i="22"/>
  <c r="BZ27" i="22"/>
  <c r="CK27" i="22" s="1"/>
  <c r="G45" i="22"/>
  <c r="E45" i="22"/>
  <c r="D48" i="22"/>
  <c r="BZ64" i="22"/>
  <c r="CK64" i="22" s="1"/>
  <c r="G64" i="22"/>
  <c r="G79" i="22"/>
  <c r="H79" i="22" s="1"/>
  <c r="I79" i="22" s="1"/>
  <c r="J79" i="22" s="1"/>
  <c r="CP79" i="22" s="1"/>
  <c r="G91" i="22"/>
  <c r="E91" i="22"/>
  <c r="F90" i="22"/>
  <c r="G90" i="22"/>
  <c r="D98" i="22"/>
  <c r="M26" i="22"/>
  <c r="O26" i="22" s="1"/>
  <c r="M67" i="22"/>
  <c r="P67" i="22" s="1"/>
  <c r="M72" i="22"/>
  <c r="P72" i="22" s="1"/>
  <c r="M83" i="22"/>
  <c r="P83" i="22" s="1"/>
  <c r="M90" i="22"/>
  <c r="P90" i="22" s="1"/>
  <c r="M19" i="22"/>
  <c r="N19" i="22"/>
  <c r="M22" i="22"/>
  <c r="P22" i="22" s="1"/>
  <c r="F21" i="22"/>
  <c r="E21" i="22"/>
  <c r="BY26" i="22"/>
  <c r="CJ26" i="22" s="1"/>
  <c r="BY17" i="22"/>
  <c r="F25" i="22"/>
  <c r="BY29" i="22"/>
  <c r="CJ29" i="22" s="1"/>
  <c r="D28" i="22"/>
  <c r="BY36" i="22"/>
  <c r="E49" i="22"/>
  <c r="BZ49" i="22"/>
  <c r="CK49" i="22" s="1"/>
  <c r="G49" i="22"/>
  <c r="BZ55" i="22"/>
  <c r="CK55" i="22" s="1"/>
  <c r="G55" i="22"/>
  <c r="H55" i="22" s="1"/>
  <c r="I55" i="22" s="1"/>
  <c r="J55" i="22" s="1"/>
  <c r="CP55" i="22" s="1"/>
  <c r="BZ58" i="22"/>
  <c r="CK58" i="22" s="1"/>
  <c r="F99" i="22"/>
  <c r="BZ99" i="22"/>
  <c r="CK99" i="22" s="1"/>
  <c r="E99" i="22"/>
  <c r="E17" i="22"/>
  <c r="AP13" i="22"/>
  <c r="AN13" i="22"/>
  <c r="AQ13" i="22" s="1"/>
  <c r="M17" i="22"/>
  <c r="P17" i="22" s="1"/>
  <c r="Q17" i="22"/>
  <c r="R17" i="22" s="1"/>
  <c r="S17" i="22" s="1"/>
  <c r="M42" i="22"/>
  <c r="P42" i="22" s="1"/>
  <c r="L34" i="22"/>
  <c r="D34" i="22"/>
  <c r="M47" i="22"/>
  <c r="P47" i="22" s="1"/>
  <c r="F33" i="22"/>
  <c r="G33" i="22"/>
  <c r="D72" i="22"/>
  <c r="M30" i="22"/>
  <c r="P30" i="22" s="1"/>
  <c r="M20" i="22"/>
  <c r="P20" i="22" s="1"/>
  <c r="M66" i="22"/>
  <c r="P66" i="22" s="1"/>
  <c r="M64" i="22"/>
  <c r="P64" i="22" s="1"/>
  <c r="M80" i="22"/>
  <c r="P80" i="22" s="1"/>
  <c r="M92" i="22"/>
  <c r="P92" i="22" s="1"/>
  <c r="M85" i="22"/>
  <c r="P85" i="22" s="1"/>
  <c r="D22" i="22"/>
  <c r="D18" i="22"/>
  <c r="E33" i="22"/>
  <c r="G50" i="22"/>
  <c r="D78" i="22"/>
  <c r="G44" i="22"/>
  <c r="F57" i="22"/>
  <c r="G17" i="22"/>
  <c r="D30" i="22"/>
  <c r="E53" i="22"/>
  <c r="E65" i="22"/>
  <c r="E84" i="22"/>
  <c r="F69" i="22"/>
  <c r="F97" i="22"/>
  <c r="AB68" i="19"/>
  <c r="H73" i="22" l="1"/>
  <c r="I73" i="22" s="1"/>
  <c r="J73" i="22" s="1"/>
  <c r="CP73" i="22" s="1"/>
  <c r="H85" i="22"/>
  <c r="I85" i="22" s="1"/>
  <c r="J85" i="22" s="1"/>
  <c r="CP85" i="22" s="1"/>
  <c r="O32" i="22"/>
  <c r="H92" i="22"/>
  <c r="I92" i="22" s="1"/>
  <c r="J92" i="22" s="1"/>
  <c r="CP92" i="22" s="1"/>
  <c r="U33" i="22"/>
  <c r="AD33" i="22" s="1"/>
  <c r="O33" i="22"/>
  <c r="U11" i="22"/>
  <c r="W11" i="22" s="1"/>
  <c r="O11" i="22"/>
  <c r="O44" i="22"/>
  <c r="O86" i="22"/>
  <c r="Q86" i="22" s="1"/>
  <c r="R86" i="22" s="1"/>
  <c r="S86" i="22" s="1"/>
  <c r="O79" i="22"/>
  <c r="O94" i="22"/>
  <c r="O51" i="22"/>
  <c r="O77" i="22"/>
  <c r="Q77" i="22" s="1"/>
  <c r="R77" i="22" s="1"/>
  <c r="S77" i="22" s="1"/>
  <c r="O22" i="22"/>
  <c r="U35" i="22"/>
  <c r="AD35" i="22" s="1"/>
  <c r="AM35" i="22" s="1"/>
  <c r="AV35" i="22" s="1"/>
  <c r="BE35" i="22" s="1"/>
  <c r="BN35" i="22" s="1"/>
  <c r="O35" i="22"/>
  <c r="O48" i="22"/>
  <c r="BY20" i="22"/>
  <c r="O34" i="22"/>
  <c r="U88" i="22"/>
  <c r="AD88" i="22" s="1"/>
  <c r="AM88" i="22" s="1"/>
  <c r="U61" i="22"/>
  <c r="AD61" i="22" s="1"/>
  <c r="AM61" i="22" s="1"/>
  <c r="O39" i="22"/>
  <c r="O91" i="22"/>
  <c r="Q91" i="22" s="1"/>
  <c r="R91" i="22" s="1"/>
  <c r="S91" i="22" s="1"/>
  <c r="O83" i="22"/>
  <c r="Q83" i="22" s="1"/>
  <c r="R83" i="22" s="1"/>
  <c r="S83" i="22" s="1"/>
  <c r="O38" i="22"/>
  <c r="O23" i="22"/>
  <c r="O57" i="22"/>
  <c r="O93" i="22"/>
  <c r="Q93" i="22" s="1"/>
  <c r="R93" i="22" s="1"/>
  <c r="S93" i="22" s="1"/>
  <c r="O9" i="22"/>
  <c r="U16" i="22"/>
  <c r="V16" i="22" s="1"/>
  <c r="Y16" i="22" s="1"/>
  <c r="O16" i="22"/>
  <c r="O50" i="22"/>
  <c r="M87" i="22"/>
  <c r="P87" i="22" s="1"/>
  <c r="O87" i="22"/>
  <c r="Q87" i="22" s="1"/>
  <c r="R87" i="22" s="1"/>
  <c r="S87" i="22" s="1"/>
  <c r="O65" i="22"/>
  <c r="O80" i="22"/>
  <c r="O90" i="22"/>
  <c r="O89" i="22"/>
  <c r="Q89" i="22" s="1"/>
  <c r="R89" i="22" s="1"/>
  <c r="S89" i="22" s="1"/>
  <c r="O28" i="22"/>
  <c r="O47" i="22"/>
  <c r="O62" i="22"/>
  <c r="O70" i="22"/>
  <c r="U69" i="22"/>
  <c r="AD69" i="22" s="1"/>
  <c r="AM69" i="22" s="1"/>
  <c r="M46" i="22"/>
  <c r="P46" i="22" s="1"/>
  <c r="O46" i="22"/>
  <c r="U53" i="22"/>
  <c r="AD53" i="22" s="1"/>
  <c r="U12" i="22"/>
  <c r="AD12" i="22" s="1"/>
  <c r="AE12" i="22" s="1"/>
  <c r="AH12" i="22" s="1"/>
  <c r="O12" i="22"/>
  <c r="O66" i="22"/>
  <c r="O74" i="22"/>
  <c r="O24" i="22"/>
  <c r="O30" i="22"/>
  <c r="O41" i="22"/>
  <c r="O60" i="22"/>
  <c r="H17" i="22"/>
  <c r="I17" i="22" s="1"/>
  <c r="J17" i="22" s="1"/>
  <c r="CP17" i="22" s="1"/>
  <c r="U96" i="22"/>
  <c r="AD96" i="22" s="1"/>
  <c r="AM96" i="22" s="1"/>
  <c r="AV96" i="22" s="1"/>
  <c r="H96" i="22"/>
  <c r="I96" i="22" s="1"/>
  <c r="J96" i="22" s="1"/>
  <c r="CP96" i="22" s="1"/>
  <c r="U55" i="22"/>
  <c r="AD55" i="22" s="1"/>
  <c r="AM55" i="22" s="1"/>
  <c r="AV55" i="22" s="1"/>
  <c r="O55" i="22"/>
  <c r="U63" i="22"/>
  <c r="AD63" i="22" s="1"/>
  <c r="AM63" i="22" s="1"/>
  <c r="U10" i="22"/>
  <c r="AD10" i="22" s="1"/>
  <c r="AE10" i="22" s="1"/>
  <c r="AH10" i="22" s="1"/>
  <c r="O10" i="22"/>
  <c r="O78" i="22"/>
  <c r="O31" i="22"/>
  <c r="O98" i="22"/>
  <c r="O92" i="22"/>
  <c r="Q92" i="22" s="1"/>
  <c r="R92" i="22" s="1"/>
  <c r="S92" i="22" s="1"/>
  <c r="O49" i="22"/>
  <c r="U52" i="22"/>
  <c r="AD52" i="22" s="1"/>
  <c r="O52" i="22"/>
  <c r="U54" i="22"/>
  <c r="AD54" i="22" s="1"/>
  <c r="AM54" i="22" s="1"/>
  <c r="AV54" i="22" s="1"/>
  <c r="BE54" i="22" s="1"/>
  <c r="BN54" i="22" s="1"/>
  <c r="O54" i="22"/>
  <c r="U21" i="22"/>
  <c r="O21" i="22"/>
  <c r="O67" i="22"/>
  <c r="Q67" i="22" s="1"/>
  <c r="R67" i="22" s="1"/>
  <c r="S67" i="22" s="1"/>
  <c r="O82" i="22"/>
  <c r="O72" i="22"/>
  <c r="O75" i="22"/>
  <c r="Q75" i="22" s="1"/>
  <c r="R75" i="22" s="1"/>
  <c r="S75" i="22" s="1"/>
  <c r="O64" i="22"/>
  <c r="O42" i="22"/>
  <c r="BF13" i="22"/>
  <c r="BI13" i="22" s="1"/>
  <c r="BY24" i="22"/>
  <c r="CJ24" i="22" s="1"/>
  <c r="Q43" i="22"/>
  <c r="R43" i="22" s="1"/>
  <c r="S43" i="22" s="1"/>
  <c r="M54" i="22"/>
  <c r="P54" i="22" s="1"/>
  <c r="V9" i="22"/>
  <c r="Y9" i="22" s="1"/>
  <c r="M9" i="22"/>
  <c r="P9" i="22" s="1"/>
  <c r="AN9" i="22"/>
  <c r="AQ9" i="22" s="1"/>
  <c r="AR9" i="22" s="1"/>
  <c r="AS9" i="22" s="1"/>
  <c r="AT9" i="22" s="1"/>
  <c r="AW9" i="22"/>
  <c r="AZ9" i="22" s="1"/>
  <c r="BF9" i="22"/>
  <c r="BI9" i="22" s="1"/>
  <c r="M10" i="22"/>
  <c r="P10" i="22" s="1"/>
  <c r="AE9" i="22"/>
  <c r="AH9" i="22" s="1"/>
  <c r="BO9" i="22"/>
  <c r="BR9" i="22" s="1"/>
  <c r="AF10" i="22"/>
  <c r="W12" i="22"/>
  <c r="V28" i="22"/>
  <c r="Y28" i="22" s="1"/>
  <c r="M12" i="22"/>
  <c r="P12" i="22" s="1"/>
  <c r="X11" i="22"/>
  <c r="Z11" i="22" s="1"/>
  <c r="AA11" i="22" s="1"/>
  <c r="AB11" i="22" s="1"/>
  <c r="AN10" i="22"/>
  <c r="AQ10" i="22" s="1"/>
  <c r="N42" i="22"/>
  <c r="M16" i="22"/>
  <c r="P16" i="22" s="1"/>
  <c r="M21" i="22"/>
  <c r="P21" i="22" s="1"/>
  <c r="BY23" i="22"/>
  <c r="CD23" i="22" s="1"/>
  <c r="AD11" i="22"/>
  <c r="V11" i="22"/>
  <c r="Y11" i="22" s="1"/>
  <c r="H34" i="22"/>
  <c r="I34" i="22" s="1"/>
  <c r="J34" i="22" s="1"/>
  <c r="CP34" i="22" s="1"/>
  <c r="AX10" i="22"/>
  <c r="N16" i="22"/>
  <c r="M11" i="22"/>
  <c r="P11" i="22" s="1"/>
  <c r="H46" i="22"/>
  <c r="I46" i="22" s="1"/>
  <c r="J46" i="22" s="1"/>
  <c r="CP46" i="22" s="1"/>
  <c r="N18" i="22"/>
  <c r="AF12" i="22"/>
  <c r="AM12" i="22"/>
  <c r="AP12" i="22" s="1"/>
  <c r="M63" i="22"/>
  <c r="P63" i="22" s="1"/>
  <c r="AG12" i="22"/>
  <c r="Q9" i="22"/>
  <c r="R9" i="22" s="1"/>
  <c r="S9" i="22" s="1"/>
  <c r="H98" i="22"/>
  <c r="I98" i="22" s="1"/>
  <c r="J98" i="22" s="1"/>
  <c r="CP98" i="22" s="1"/>
  <c r="N85" i="22"/>
  <c r="Q16" i="22"/>
  <c r="R16" i="22" s="1"/>
  <c r="S16" i="22" s="1"/>
  <c r="H75" i="22"/>
  <c r="I75" i="22" s="1"/>
  <c r="J75" i="22" s="1"/>
  <c r="CP75" i="22" s="1"/>
  <c r="AE17" i="22"/>
  <c r="V15" i="22"/>
  <c r="W15" i="22" s="1"/>
  <c r="H44" i="22"/>
  <c r="I44" i="22" s="1"/>
  <c r="J44" i="22" s="1"/>
  <c r="CP44" i="22" s="1"/>
  <c r="H43" i="22"/>
  <c r="I43" i="22" s="1"/>
  <c r="J43" i="22" s="1"/>
  <c r="CP43" i="22" s="1"/>
  <c r="P15" i="22"/>
  <c r="D7" i="22"/>
  <c r="G7" i="22" s="1"/>
  <c r="H66" i="22"/>
  <c r="I66" i="22" s="1"/>
  <c r="J66" i="22" s="1"/>
  <c r="CP66" i="22" s="1"/>
  <c r="Q15" i="22"/>
  <c r="R15" i="22" s="1"/>
  <c r="S15" i="22" s="1"/>
  <c r="V24" i="22"/>
  <c r="AE24" i="22" s="1"/>
  <c r="AN24" i="22" s="1"/>
  <c r="AQ24" i="22" s="1"/>
  <c r="P29" i="22"/>
  <c r="P26" i="22"/>
  <c r="V26" i="22"/>
  <c r="Y18" i="22"/>
  <c r="AE18" i="22"/>
  <c r="M14" i="22"/>
  <c r="P14" i="22" s="1"/>
  <c r="U14" i="22"/>
  <c r="N14" i="22"/>
  <c r="BN31" i="22"/>
  <c r="BY31" i="22" s="1"/>
  <c r="CJ31" i="22" s="1"/>
  <c r="AR13" i="22"/>
  <c r="AS13" i="22" s="1"/>
  <c r="AT13" i="22" s="1"/>
  <c r="AE28" i="22"/>
  <c r="AG28" i="22" s="1"/>
  <c r="W17" i="22"/>
  <c r="H65" i="22"/>
  <c r="I65" i="22" s="1"/>
  <c r="J65" i="22" s="1"/>
  <c r="CP65" i="22" s="1"/>
  <c r="M96" i="22"/>
  <c r="P96" i="22" s="1"/>
  <c r="AM44" i="22"/>
  <c r="AM42" i="22"/>
  <c r="X17" i="22"/>
  <c r="Z17" i="22" s="1"/>
  <c r="AA17" i="22" s="1"/>
  <c r="AB17" i="22" s="1"/>
  <c r="Q84" i="22"/>
  <c r="R84" i="22" s="1"/>
  <c r="S84" i="22" s="1"/>
  <c r="AM33" i="22"/>
  <c r="V21" i="22"/>
  <c r="Y21" i="22" s="1"/>
  <c r="AD21" i="22"/>
  <c r="V22" i="22"/>
  <c r="X22" i="22" s="1"/>
  <c r="U27" i="22"/>
  <c r="BN19" i="22"/>
  <c r="BE55" i="22"/>
  <c r="M25" i="22"/>
  <c r="O25" i="22" s="1"/>
  <c r="U25" i="22"/>
  <c r="P19" i="22"/>
  <c r="Q19" i="22" s="1"/>
  <c r="R19" i="22" s="1"/>
  <c r="S19" i="22" s="1"/>
  <c r="V19" i="22"/>
  <c r="V23" i="22"/>
  <c r="X23" i="22" s="1"/>
  <c r="V20" i="22"/>
  <c r="AM40" i="22"/>
  <c r="AD38" i="22"/>
  <c r="Q12" i="22"/>
  <c r="R12" i="22" s="1"/>
  <c r="S12" i="22" s="1"/>
  <c r="AD16" i="22"/>
  <c r="BE10" i="22"/>
  <c r="AW10" i="22"/>
  <c r="AZ10" i="22" s="1"/>
  <c r="BA10" i="22" s="1"/>
  <c r="BB10" i="22" s="1"/>
  <c r="BC10" i="22" s="1"/>
  <c r="BQ13" i="22"/>
  <c r="BS13" i="22" s="1"/>
  <c r="BT13" i="22" s="1"/>
  <c r="BU13" i="22" s="1"/>
  <c r="BP9" i="22"/>
  <c r="BP13" i="22"/>
  <c r="BQ9" i="22"/>
  <c r="BG9" i="22"/>
  <c r="BH13" i="22"/>
  <c r="BH9" i="22"/>
  <c r="BG13" i="22"/>
  <c r="AY9" i="22"/>
  <c r="AX9" i="22"/>
  <c r="AO10" i="22"/>
  <c r="AP10" i="22"/>
  <c r="AO9" i="22"/>
  <c r="AO13" i="22"/>
  <c r="AG9" i="22"/>
  <c r="AI9" i="22" s="1"/>
  <c r="AJ9" i="22" s="1"/>
  <c r="AK9" i="22" s="1"/>
  <c r="AF17" i="22"/>
  <c r="AF9" i="22"/>
  <c r="CD28" i="22"/>
  <c r="X28" i="22"/>
  <c r="Z28" i="22" s="1"/>
  <c r="AA28" i="22" s="1"/>
  <c r="AB28" i="22" s="1"/>
  <c r="X18" i="22"/>
  <c r="Z18" i="22" s="1"/>
  <c r="AA18" i="22" s="1"/>
  <c r="AB18" i="22" s="1"/>
  <c r="W28" i="22"/>
  <c r="W23" i="22"/>
  <c r="W18" i="22"/>
  <c r="X9" i="22"/>
  <c r="Z9" i="22" s="1"/>
  <c r="AA9" i="22" s="1"/>
  <c r="AB9" i="22" s="1"/>
  <c r="CD18" i="22"/>
  <c r="W9" i="22"/>
  <c r="W10" i="22"/>
  <c r="CD22" i="22"/>
  <c r="N92" i="22"/>
  <c r="Q44" i="22"/>
  <c r="R44" i="22" s="1"/>
  <c r="S44" i="22" s="1"/>
  <c r="M35" i="22"/>
  <c r="P35" i="22" s="1"/>
  <c r="M69" i="22"/>
  <c r="P69" i="22" s="1"/>
  <c r="N9" i="22"/>
  <c r="N11" i="22"/>
  <c r="Q22" i="22"/>
  <c r="R22" i="22" s="1"/>
  <c r="S22" i="22" s="1"/>
  <c r="Q10" i="22"/>
  <c r="R10" i="22" s="1"/>
  <c r="S10" i="22" s="1"/>
  <c r="Q21" i="22"/>
  <c r="R21" i="22" s="1"/>
  <c r="S21" i="22" s="1"/>
  <c r="N10" i="22"/>
  <c r="M53" i="22"/>
  <c r="P53" i="22" s="1"/>
  <c r="N21" i="22"/>
  <c r="U46" i="22"/>
  <c r="V46" i="22" s="1"/>
  <c r="Y46" i="22" s="1"/>
  <c r="V75" i="22"/>
  <c r="Y75" i="22" s="1"/>
  <c r="N20" i="22"/>
  <c r="N22" i="22"/>
  <c r="N12" i="22"/>
  <c r="Q20" i="22"/>
  <c r="R20" i="22" s="1"/>
  <c r="S20" i="22" s="1"/>
  <c r="N17" i="22"/>
  <c r="N74" i="22"/>
  <c r="Q39" i="22"/>
  <c r="R39" i="22" s="1"/>
  <c r="S39" i="22" s="1"/>
  <c r="N64" i="22"/>
  <c r="M61" i="22"/>
  <c r="P61" i="22" s="1"/>
  <c r="M88" i="22"/>
  <c r="N88" i="22" s="1"/>
  <c r="M55" i="22"/>
  <c r="P55" i="22" s="1"/>
  <c r="H60" i="22"/>
  <c r="I60" i="22" s="1"/>
  <c r="J60" i="22" s="1"/>
  <c r="CP60" i="22" s="1"/>
  <c r="CD9" i="22"/>
  <c r="H67" i="22"/>
  <c r="I67" i="22" s="1"/>
  <c r="J67" i="22" s="1"/>
  <c r="CP67" i="22" s="1"/>
  <c r="Q46" i="22"/>
  <c r="R46" i="22" s="1"/>
  <c r="S46" i="22" s="1"/>
  <c r="H56" i="22"/>
  <c r="I56" i="22" s="1"/>
  <c r="J56" i="22" s="1"/>
  <c r="CP56" i="22" s="1"/>
  <c r="CD13" i="22"/>
  <c r="CE13" i="22" s="1"/>
  <c r="CF13" i="22" s="1"/>
  <c r="CG13" i="22" s="1"/>
  <c r="CA13" i="22" s="1"/>
  <c r="CL13" i="22" s="1"/>
  <c r="H91" i="22"/>
  <c r="I91" i="22" s="1"/>
  <c r="J91" i="22" s="1"/>
  <c r="CP91" i="22" s="1"/>
  <c r="CD11" i="22"/>
  <c r="H54" i="22"/>
  <c r="I54" i="22" s="1"/>
  <c r="J54" i="22" s="1"/>
  <c r="CP54" i="22" s="1"/>
  <c r="H49" i="22"/>
  <c r="I49" i="22" s="1"/>
  <c r="J49" i="22" s="1"/>
  <c r="CP49" i="22" s="1"/>
  <c r="V44" i="22"/>
  <c r="Y44" i="22" s="1"/>
  <c r="H30" i="22"/>
  <c r="I30" i="22" s="1"/>
  <c r="J30" i="22" s="1"/>
  <c r="CP30" i="22" s="1"/>
  <c r="H35" i="22"/>
  <c r="I35" i="22" s="1"/>
  <c r="J35" i="22" s="1"/>
  <c r="CP35" i="22" s="1"/>
  <c r="Q73" i="22"/>
  <c r="R73" i="22" s="1"/>
  <c r="S73" i="22" s="1"/>
  <c r="N80" i="22"/>
  <c r="H74" i="22"/>
  <c r="I74" i="22" s="1"/>
  <c r="J74" i="22" s="1"/>
  <c r="CP74" i="22" s="1"/>
  <c r="N39" i="22"/>
  <c r="Q85" i="22"/>
  <c r="R85" i="22" s="1"/>
  <c r="S85" i="22" s="1"/>
  <c r="Q80" i="22"/>
  <c r="R80" i="22" s="1"/>
  <c r="S80" i="22" s="1"/>
  <c r="Q30" i="22"/>
  <c r="R30" i="22" s="1"/>
  <c r="S30" i="22" s="1"/>
  <c r="N73" i="22"/>
  <c r="V67" i="22"/>
  <c r="Y67" i="22" s="1"/>
  <c r="V80" i="22"/>
  <c r="Y80" i="22" s="1"/>
  <c r="V72" i="22"/>
  <c r="Y72" i="22" s="1"/>
  <c r="V64" i="22"/>
  <c r="Y64" i="22" s="1"/>
  <c r="V30" i="22"/>
  <c r="N43" i="22"/>
  <c r="CD26" i="22"/>
  <c r="CB10" i="22"/>
  <c r="H10" i="22"/>
  <c r="I10" i="22" s="1"/>
  <c r="J10" i="22" s="1"/>
  <c r="CP10" i="22" s="1"/>
  <c r="Q90" i="22"/>
  <c r="R90" i="22" s="1"/>
  <c r="S90" i="22" s="1"/>
  <c r="N28" i="22"/>
  <c r="CJ10" i="22"/>
  <c r="CD10" i="22"/>
  <c r="N90" i="22"/>
  <c r="H64" i="22"/>
  <c r="I64" i="22" s="1"/>
  <c r="J64" i="22" s="1"/>
  <c r="CP64" i="22" s="1"/>
  <c r="BY35" i="22"/>
  <c r="CD35" i="22" s="1"/>
  <c r="Q97" i="22"/>
  <c r="R97" i="22" s="1"/>
  <c r="S97" i="22" s="1"/>
  <c r="N79" i="22"/>
  <c r="Q28" i="22"/>
  <c r="R28" i="22" s="1"/>
  <c r="S28" i="22" s="1"/>
  <c r="N36" i="22"/>
  <c r="Q23" i="22"/>
  <c r="R23" i="22" s="1"/>
  <c r="S23" i="22" s="1"/>
  <c r="M33" i="22"/>
  <c r="N33" i="22" s="1"/>
  <c r="N24" i="22"/>
  <c r="L7" i="22"/>
  <c r="Q57" i="22"/>
  <c r="R57" i="22" s="1"/>
  <c r="S57" i="22" s="1"/>
  <c r="Q48" i="22"/>
  <c r="R48" i="22" s="1"/>
  <c r="S48" i="22" s="1"/>
  <c r="N41" i="22"/>
  <c r="Q78" i="22"/>
  <c r="R78" i="22" s="1"/>
  <c r="S78" i="22" s="1"/>
  <c r="CB9" i="22"/>
  <c r="H9" i="22"/>
  <c r="I9" i="22" s="1"/>
  <c r="J9" i="22" s="1"/>
  <c r="CP9" i="22" s="1"/>
  <c r="N86" i="22"/>
  <c r="N78" i="22"/>
  <c r="N67" i="22"/>
  <c r="N97" i="22"/>
  <c r="Q79" i="22"/>
  <c r="R79" i="22" s="1"/>
  <c r="S79" i="22" s="1"/>
  <c r="V85" i="22"/>
  <c r="Y85" i="22" s="1"/>
  <c r="Q36" i="22"/>
  <c r="R36" i="22" s="1"/>
  <c r="S36" i="22" s="1"/>
  <c r="CJ14" i="22"/>
  <c r="CD14" i="22"/>
  <c r="CE14" i="22" s="1"/>
  <c r="CF14" i="22" s="1"/>
  <c r="CG14" i="22" s="1"/>
  <c r="CA14" i="22" s="1"/>
  <c r="CL14" i="22" s="1"/>
  <c r="CM13" i="22"/>
  <c r="V51" i="22"/>
  <c r="Y51" i="22" s="1"/>
  <c r="H12" i="22"/>
  <c r="I12" i="22" s="1"/>
  <c r="J12" i="22" s="1"/>
  <c r="CP12" i="22" s="1"/>
  <c r="CB12" i="22"/>
  <c r="Q72" i="22"/>
  <c r="R72" i="22" s="1"/>
  <c r="S72" i="22" s="1"/>
  <c r="N71" i="22"/>
  <c r="N98" i="22"/>
  <c r="Q65" i="22"/>
  <c r="R65" i="22" s="1"/>
  <c r="S65" i="22" s="1"/>
  <c r="U87" i="22"/>
  <c r="N84" i="22"/>
  <c r="CB11" i="22"/>
  <c r="H11" i="22"/>
  <c r="I11" i="22" s="1"/>
  <c r="J11" i="22" s="1"/>
  <c r="CP11" i="22" s="1"/>
  <c r="F7" i="22"/>
  <c r="N72" i="22"/>
  <c r="V97" i="22"/>
  <c r="Y97" i="22" s="1"/>
  <c r="N75" i="22"/>
  <c r="M52" i="22"/>
  <c r="V52" i="22" s="1"/>
  <c r="AE52" i="22" s="1"/>
  <c r="AH52" i="22" s="1"/>
  <c r="H58" i="22"/>
  <c r="I58" i="22" s="1"/>
  <c r="J58" i="22" s="1"/>
  <c r="CP58" i="22" s="1"/>
  <c r="V36" i="22"/>
  <c r="AE36" i="22" s="1"/>
  <c r="Q98" i="22"/>
  <c r="R98" i="22" s="1"/>
  <c r="S98" i="22" s="1"/>
  <c r="N65" i="22"/>
  <c r="N44" i="22"/>
  <c r="Q41" i="22"/>
  <c r="R41" i="22" s="1"/>
  <c r="S41" i="22" s="1"/>
  <c r="V93" i="22"/>
  <c r="Y93" i="22" s="1"/>
  <c r="CD12" i="22"/>
  <c r="CJ12" i="22"/>
  <c r="M58" i="22"/>
  <c r="P58" i="22" s="1"/>
  <c r="U58" i="22"/>
  <c r="H82" i="22"/>
  <c r="I82" i="22" s="1"/>
  <c r="J82" i="22" s="1"/>
  <c r="CP82" i="22" s="1"/>
  <c r="M62" i="22"/>
  <c r="P62" i="22" s="1"/>
  <c r="U62" i="22"/>
  <c r="V83" i="22"/>
  <c r="N99" i="22"/>
  <c r="H70" i="22"/>
  <c r="I70" i="22" s="1"/>
  <c r="J70" i="22" s="1"/>
  <c r="CP70" i="22" s="1"/>
  <c r="AV83" i="22"/>
  <c r="AV90" i="22"/>
  <c r="V31" i="22"/>
  <c r="AE31" i="22" s="1"/>
  <c r="H89" i="22"/>
  <c r="I89" i="22" s="1"/>
  <c r="J89" i="22" s="1"/>
  <c r="CP89" i="22" s="1"/>
  <c r="Q38" i="22"/>
  <c r="R38" i="22" s="1"/>
  <c r="S38" i="22" s="1"/>
  <c r="CJ17" i="22"/>
  <c r="CD17" i="22"/>
  <c r="BY47" i="22"/>
  <c r="Q99" i="22"/>
  <c r="R99" i="22" s="1"/>
  <c r="S99" i="22" s="1"/>
  <c r="H94" i="22"/>
  <c r="I94" i="22" s="1"/>
  <c r="J94" i="22" s="1"/>
  <c r="CP94" i="22" s="1"/>
  <c r="N29" i="22"/>
  <c r="V59" i="22"/>
  <c r="Y59" i="22" s="1"/>
  <c r="AD59" i="22"/>
  <c r="N38" i="22"/>
  <c r="M81" i="22"/>
  <c r="P81" i="22" s="1"/>
  <c r="U81" i="22"/>
  <c r="N82" i="22"/>
  <c r="N77" i="22"/>
  <c r="AV97" i="22"/>
  <c r="CD30" i="22"/>
  <c r="CJ30" i="22"/>
  <c r="V41" i="22"/>
  <c r="Y41" i="22" s="1"/>
  <c r="AD41" i="22"/>
  <c r="AM41" i="22" s="1"/>
  <c r="V78" i="22"/>
  <c r="Y78" i="22" s="1"/>
  <c r="AD78" i="22"/>
  <c r="V74" i="22"/>
  <c r="AM89" i="22"/>
  <c r="AV69" i="22"/>
  <c r="N30" i="22"/>
  <c r="M34" i="22"/>
  <c r="P34" i="22" s="1"/>
  <c r="U34" i="22"/>
  <c r="AD34" i="22" s="1"/>
  <c r="N46" i="22"/>
  <c r="N91" i="22"/>
  <c r="N40" i="22"/>
  <c r="N93" i="22"/>
  <c r="Q71" i="22"/>
  <c r="R71" i="22" s="1"/>
  <c r="S71" i="22" s="1"/>
  <c r="M45" i="22"/>
  <c r="P45" i="22" s="1"/>
  <c r="U45" i="22"/>
  <c r="N23" i="22"/>
  <c r="H78" i="22"/>
  <c r="I78" i="22" s="1"/>
  <c r="J78" i="22" s="1"/>
  <c r="CP78" i="22" s="1"/>
  <c r="H37" i="22"/>
  <c r="I37" i="22" s="1"/>
  <c r="J37" i="22" s="1"/>
  <c r="CP37" i="22" s="1"/>
  <c r="V98" i="22"/>
  <c r="AD98" i="22"/>
  <c r="H42" i="22"/>
  <c r="I42" i="22" s="1"/>
  <c r="J42" i="22" s="1"/>
  <c r="CP42" i="22" s="1"/>
  <c r="Q24" i="22"/>
  <c r="R24" i="22" s="1"/>
  <c r="S24" i="22" s="1"/>
  <c r="CD15" i="22"/>
  <c r="CJ15" i="22"/>
  <c r="H81" i="22"/>
  <c r="I81" i="22" s="1"/>
  <c r="J81" i="22" s="1"/>
  <c r="CP81" i="22" s="1"/>
  <c r="V65" i="22"/>
  <c r="Y65" i="22" s="1"/>
  <c r="AD65" i="22"/>
  <c r="H63" i="22"/>
  <c r="I63" i="22" s="1"/>
  <c r="J63" i="22" s="1"/>
  <c r="CP63" i="22" s="1"/>
  <c r="Q82" i="22"/>
  <c r="R82" i="22" s="1"/>
  <c r="S82" i="22" s="1"/>
  <c r="N48" i="22"/>
  <c r="V43" i="22"/>
  <c r="Y43" i="22" s="1"/>
  <c r="AD43" i="22"/>
  <c r="AM43" i="22" s="1"/>
  <c r="H25" i="22"/>
  <c r="I25" i="22" s="1"/>
  <c r="J25" i="22" s="1"/>
  <c r="CP25" i="22" s="1"/>
  <c r="AM51" i="22"/>
  <c r="M37" i="22"/>
  <c r="P37" i="22" s="1"/>
  <c r="U37" i="22"/>
  <c r="M50" i="22"/>
  <c r="P50" i="22" s="1"/>
  <c r="U50" i="22"/>
  <c r="H59" i="22"/>
  <c r="I59" i="22" s="1"/>
  <c r="J59" i="22" s="1"/>
  <c r="CP59" i="22" s="1"/>
  <c r="H90" i="22"/>
  <c r="I90" i="22" s="1"/>
  <c r="J90" i="22" s="1"/>
  <c r="CP90" i="22" s="1"/>
  <c r="V60" i="22"/>
  <c r="Y60" i="22" s="1"/>
  <c r="AD60" i="22"/>
  <c r="N31" i="22"/>
  <c r="M70" i="22"/>
  <c r="P70" i="22" s="1"/>
  <c r="U70" i="22"/>
  <c r="AV85" i="22"/>
  <c r="H93" i="22"/>
  <c r="I93" i="22" s="1"/>
  <c r="J93" i="22" s="1"/>
  <c r="CP93" i="22" s="1"/>
  <c r="BE96" i="22"/>
  <c r="V99" i="22"/>
  <c r="H69" i="22"/>
  <c r="I69" i="22" s="1"/>
  <c r="J69" i="22" s="1"/>
  <c r="CP69" i="22" s="1"/>
  <c r="H20" i="22"/>
  <c r="I20" i="22" s="1"/>
  <c r="J20" i="22" s="1"/>
  <c r="CP20" i="22" s="1"/>
  <c r="M76" i="22"/>
  <c r="P76" i="22" s="1"/>
  <c r="U76" i="22"/>
  <c r="H50" i="22"/>
  <c r="I50" i="22" s="1"/>
  <c r="J50" i="22" s="1"/>
  <c r="CP50" i="22" s="1"/>
  <c r="H45" i="22"/>
  <c r="I45" i="22" s="1"/>
  <c r="J45" i="22" s="1"/>
  <c r="CP45" i="22" s="1"/>
  <c r="N66" i="22"/>
  <c r="CJ36" i="22"/>
  <c r="CD36" i="22"/>
  <c r="H21" i="22"/>
  <c r="I21" i="22" s="1"/>
  <c r="J21" i="22" s="1"/>
  <c r="CP21" i="22" s="1"/>
  <c r="H28" i="22"/>
  <c r="I28" i="22" s="1"/>
  <c r="J28" i="22" s="1"/>
  <c r="CP28" i="22" s="1"/>
  <c r="M68" i="22"/>
  <c r="P68" i="22" s="1"/>
  <c r="U68" i="22"/>
  <c r="AM80" i="22"/>
  <c r="AV88" i="22"/>
  <c r="H77" i="22"/>
  <c r="I77" i="22" s="1"/>
  <c r="J77" i="22" s="1"/>
  <c r="CP77" i="22" s="1"/>
  <c r="AV91" i="22"/>
  <c r="H71" i="22"/>
  <c r="I71" i="22" s="1"/>
  <c r="J71" i="22" s="1"/>
  <c r="CP71" i="22" s="1"/>
  <c r="N51" i="22"/>
  <c r="H36" i="22"/>
  <c r="I36" i="22" s="1"/>
  <c r="J36" i="22" s="1"/>
  <c r="CP36" i="22" s="1"/>
  <c r="V90" i="22"/>
  <c r="M95" i="22"/>
  <c r="P95" i="22" s="1"/>
  <c r="U95" i="22"/>
  <c r="H68" i="22"/>
  <c r="I68" i="22" s="1"/>
  <c r="J68" i="22" s="1"/>
  <c r="CP68" i="22" s="1"/>
  <c r="H84" i="22"/>
  <c r="I84" i="22" s="1"/>
  <c r="J84" i="22" s="1"/>
  <c r="CP84" i="22" s="1"/>
  <c r="H52" i="22"/>
  <c r="I52" i="22" s="1"/>
  <c r="J52" i="22" s="1"/>
  <c r="CP52" i="22" s="1"/>
  <c r="N59" i="22"/>
  <c r="H40" i="22"/>
  <c r="I40" i="22" s="1"/>
  <c r="J40" i="22" s="1"/>
  <c r="CP40" i="22" s="1"/>
  <c r="V73" i="22"/>
  <c r="Y73" i="22" s="1"/>
  <c r="AD73" i="22"/>
  <c r="V57" i="22"/>
  <c r="Y57" i="22" s="1"/>
  <c r="AD57" i="22"/>
  <c r="V89" i="22"/>
  <c r="BE72" i="22"/>
  <c r="BN72" i="22" s="1"/>
  <c r="N47" i="22"/>
  <c r="N89" i="22"/>
  <c r="V82" i="22"/>
  <c r="Y82" i="22" s="1"/>
  <c r="AD82" i="22"/>
  <c r="Q40" i="22"/>
  <c r="R40" i="22" s="1"/>
  <c r="S40" i="22" s="1"/>
  <c r="N60" i="22"/>
  <c r="H16" i="22"/>
  <c r="I16" i="22" s="1"/>
  <c r="J16" i="22" s="1"/>
  <c r="V66" i="22"/>
  <c r="AE66" i="22" s="1"/>
  <c r="AH66" i="22" s="1"/>
  <c r="H31" i="22"/>
  <c r="I31" i="22" s="1"/>
  <c r="J31" i="22" s="1"/>
  <c r="CP31" i="22" s="1"/>
  <c r="H86" i="22"/>
  <c r="I86" i="22" s="1"/>
  <c r="J86" i="22" s="1"/>
  <c r="CP86" i="22" s="1"/>
  <c r="H18" i="22"/>
  <c r="I18" i="22" s="1"/>
  <c r="J18" i="22" s="1"/>
  <c r="CP18" i="22" s="1"/>
  <c r="H51" i="22"/>
  <c r="I51" i="22" s="1"/>
  <c r="J51" i="22" s="1"/>
  <c r="CP51" i="22" s="1"/>
  <c r="V94" i="22"/>
  <c r="Y94" i="22" s="1"/>
  <c r="AD94" i="22"/>
  <c r="AM52" i="22"/>
  <c r="AV52" i="22" s="1"/>
  <c r="V91" i="22"/>
  <c r="Q42" i="22"/>
  <c r="R42" i="22" s="1"/>
  <c r="S42" i="22" s="1"/>
  <c r="N83" i="22"/>
  <c r="H29" i="22"/>
  <c r="I29" i="22" s="1"/>
  <c r="J29" i="22" s="1"/>
  <c r="CP29" i="22" s="1"/>
  <c r="M32" i="22"/>
  <c r="P32" i="22" s="1"/>
  <c r="U32" i="22"/>
  <c r="AM66" i="22"/>
  <c r="H80" i="22"/>
  <c r="I80" i="22" s="1"/>
  <c r="J80" i="22" s="1"/>
  <c r="CP80" i="22" s="1"/>
  <c r="CD29" i="22"/>
  <c r="V92" i="22"/>
  <c r="V42" i="22"/>
  <c r="Q51" i="22"/>
  <c r="R51" i="22" s="1"/>
  <c r="S51" i="22" s="1"/>
  <c r="N54" i="22"/>
  <c r="Q94" i="22"/>
  <c r="R94" i="22" s="1"/>
  <c r="S94" i="22" s="1"/>
  <c r="H87" i="22"/>
  <c r="I87" i="22" s="1"/>
  <c r="J87" i="22" s="1"/>
  <c r="CP87" i="22" s="1"/>
  <c r="H38" i="22"/>
  <c r="I38" i="22" s="1"/>
  <c r="J38" i="22" s="1"/>
  <c r="CP38" i="22" s="1"/>
  <c r="M27" i="22"/>
  <c r="O27" i="22" s="1"/>
  <c r="Q59" i="22"/>
  <c r="R59" i="22" s="1"/>
  <c r="S59" i="22" s="1"/>
  <c r="H22" i="22"/>
  <c r="I22" i="22" s="1"/>
  <c r="J22" i="22" s="1"/>
  <c r="CP22" i="22" s="1"/>
  <c r="N57" i="22"/>
  <c r="V29" i="22"/>
  <c r="AE29" i="22" s="1"/>
  <c r="V39" i="22"/>
  <c r="Y39" i="22" s="1"/>
  <c r="AD39" i="22"/>
  <c r="AM39" i="22" s="1"/>
  <c r="AM53" i="22"/>
  <c r="AV53" i="22" s="1"/>
  <c r="AV74" i="22"/>
  <c r="AM49" i="22"/>
  <c r="AV49" i="22" s="1"/>
  <c r="AV64" i="22"/>
  <c r="AM93" i="22"/>
  <c r="V47" i="22"/>
  <c r="AE47" i="22" s="1"/>
  <c r="BE75" i="22"/>
  <c r="BN75" i="22" s="1"/>
  <c r="AV67" i="22"/>
  <c r="V48" i="22"/>
  <c r="Y48" i="22" s="1"/>
  <c r="AD48" i="22"/>
  <c r="AM48" i="22" s="1"/>
  <c r="H99" i="22"/>
  <c r="I99" i="22" s="1"/>
  <c r="J99" i="22" s="1"/>
  <c r="CP99" i="22" s="1"/>
  <c r="H62" i="22"/>
  <c r="I62" i="22" s="1"/>
  <c r="J62" i="22" s="1"/>
  <c r="CP62" i="22" s="1"/>
  <c r="V71" i="22"/>
  <c r="Y71" i="22" s="1"/>
  <c r="AD71" i="22"/>
  <c r="E7" i="22"/>
  <c r="AV99" i="22"/>
  <c r="V77" i="22"/>
  <c r="Y77" i="22" s="1"/>
  <c r="AD77" i="22"/>
  <c r="V84" i="22"/>
  <c r="Y84" i="22" s="1"/>
  <c r="AD84" i="22"/>
  <c r="H33" i="22"/>
  <c r="I33" i="22" s="1"/>
  <c r="J33" i="22" s="1"/>
  <c r="CP33" i="22" s="1"/>
  <c r="H39" i="22"/>
  <c r="I39" i="22" s="1"/>
  <c r="J39" i="22" s="1"/>
  <c r="CP39" i="22" s="1"/>
  <c r="H48" i="22"/>
  <c r="I48" i="22" s="1"/>
  <c r="J48" i="22" s="1"/>
  <c r="CP48" i="22" s="1"/>
  <c r="H95" i="22"/>
  <c r="I95" i="22" s="1"/>
  <c r="J95" i="22" s="1"/>
  <c r="CP95" i="22" s="1"/>
  <c r="V40" i="22"/>
  <c r="AE40" i="22" s="1"/>
  <c r="AH40" i="22" s="1"/>
  <c r="H97" i="22"/>
  <c r="I97" i="22" s="1"/>
  <c r="J97" i="22" s="1"/>
  <c r="CP97" i="22" s="1"/>
  <c r="H57" i="22"/>
  <c r="I57" i="22" s="1"/>
  <c r="J57" i="22" s="1"/>
  <c r="CP57" i="22" s="1"/>
  <c r="CD20" i="22"/>
  <c r="CJ20" i="22"/>
  <c r="N26" i="22"/>
  <c r="H83" i="22"/>
  <c r="I83" i="22" s="1"/>
  <c r="J83" i="22" s="1"/>
  <c r="CP83" i="22" s="1"/>
  <c r="H26" i="22"/>
  <c r="I26" i="22" s="1"/>
  <c r="J26" i="22" s="1"/>
  <c r="CP26" i="22" s="1"/>
  <c r="H19" i="22"/>
  <c r="I19" i="22" s="1"/>
  <c r="J19" i="22" s="1"/>
  <c r="CP19" i="22" s="1"/>
  <c r="H32" i="22"/>
  <c r="I32" i="22" s="1"/>
  <c r="J32" i="22" s="1"/>
  <c r="CP32" i="22" s="1"/>
  <c r="V79" i="22"/>
  <c r="Y79" i="22" s="1"/>
  <c r="AD79" i="22"/>
  <c r="M56" i="22"/>
  <c r="P56" i="22" s="1"/>
  <c r="U56" i="22"/>
  <c r="Q31" i="22"/>
  <c r="R31" i="22" s="1"/>
  <c r="S31" i="22" s="1"/>
  <c r="N49" i="22"/>
  <c r="BE92" i="22"/>
  <c r="BN92" i="22" s="1"/>
  <c r="H27" i="22"/>
  <c r="I27" i="22" s="1"/>
  <c r="J27" i="22" s="1"/>
  <c r="CP27" i="22" s="1"/>
  <c r="V86" i="22"/>
  <c r="Y86" i="22" s="1"/>
  <c r="AD86" i="22"/>
  <c r="H24" i="22"/>
  <c r="I24" i="22" s="1"/>
  <c r="J24" i="22" s="1"/>
  <c r="CP24" i="22" s="1"/>
  <c r="AV63" i="22"/>
  <c r="BE63" i="22" s="1"/>
  <c r="H41" i="22"/>
  <c r="I41" i="22" s="1"/>
  <c r="J41" i="22" s="1"/>
  <c r="CP41" i="22" s="1"/>
  <c r="N94" i="22"/>
  <c r="V38" i="22"/>
  <c r="Y38" i="22" s="1"/>
  <c r="N87" i="22"/>
  <c r="V49" i="22"/>
  <c r="I55" i="19"/>
  <c r="H50" i="19"/>
  <c r="BY54" i="22" l="1"/>
  <c r="CJ54" i="22" s="1"/>
  <c r="X10" i="22"/>
  <c r="Z10" i="22" s="1"/>
  <c r="AA10" i="22" s="1"/>
  <c r="AB10" i="22" s="1"/>
  <c r="V10" i="22"/>
  <c r="Y10" i="22" s="1"/>
  <c r="O96" i="22"/>
  <c r="O56" i="22"/>
  <c r="O63" i="22"/>
  <c r="O53" i="22"/>
  <c r="Q53" i="22" s="1"/>
  <c r="R53" i="22" s="1"/>
  <c r="S53" i="22" s="1"/>
  <c r="O81" i="22"/>
  <c r="O95" i="22"/>
  <c r="O61" i="22"/>
  <c r="O76" i="22"/>
  <c r="O58" i="22"/>
  <c r="V54" i="22"/>
  <c r="AG10" i="22"/>
  <c r="AI10" i="22" s="1"/>
  <c r="AJ10" i="22" s="1"/>
  <c r="AK10" i="22" s="1"/>
  <c r="O37" i="22"/>
  <c r="Q37" i="22" s="1"/>
  <c r="R37" i="22" s="1"/>
  <c r="S37" i="22" s="1"/>
  <c r="O88" i="22"/>
  <c r="X12" i="22"/>
  <c r="V12" i="22"/>
  <c r="Y12" i="22" s="1"/>
  <c r="Z12" i="22" s="1"/>
  <c r="AA12" i="22" s="1"/>
  <c r="AB12" i="22" s="1"/>
  <c r="O69" i="22"/>
  <c r="O45" i="22"/>
  <c r="O68" i="22"/>
  <c r="CD24" i="22"/>
  <c r="BJ13" i="22"/>
  <c r="BK13" i="22" s="1"/>
  <c r="BL13" i="22" s="1"/>
  <c r="BA9" i="22"/>
  <c r="BB9" i="22" s="1"/>
  <c r="BC9" i="22" s="1"/>
  <c r="Q35" i="22"/>
  <c r="R35" i="22" s="1"/>
  <c r="S35" i="22" s="1"/>
  <c r="N25" i="22"/>
  <c r="BJ9" i="22"/>
  <c r="BK9" i="22" s="1"/>
  <c r="BL9" i="22" s="1"/>
  <c r="BS9" i="22"/>
  <c r="BT9" i="22" s="1"/>
  <c r="BU9" i="22" s="1"/>
  <c r="Q63" i="22"/>
  <c r="R63" i="22" s="1"/>
  <c r="S63" i="22" s="1"/>
  <c r="N63" i="22"/>
  <c r="P25" i="22"/>
  <c r="Q25" i="22" s="1"/>
  <c r="R25" i="22" s="1"/>
  <c r="S25" i="22" s="1"/>
  <c r="W22" i="22"/>
  <c r="AF28" i="22"/>
  <c r="AE44" i="22"/>
  <c r="AH44" i="22" s="1"/>
  <c r="N96" i="22"/>
  <c r="V53" i="22"/>
  <c r="AE53" i="22" s="1"/>
  <c r="AH53" i="22" s="1"/>
  <c r="AR10" i="22"/>
  <c r="AS10" i="22" s="1"/>
  <c r="AT10" i="22" s="1"/>
  <c r="N53" i="22"/>
  <c r="V63" i="22"/>
  <c r="W63" i="22" s="1"/>
  <c r="AI12" i="22"/>
  <c r="AJ12" i="22" s="1"/>
  <c r="AK12" i="22" s="1"/>
  <c r="CJ23" i="22"/>
  <c r="W24" i="22"/>
  <c r="CO39" i="22"/>
  <c r="CO42" i="22"/>
  <c r="CO76" i="22"/>
  <c r="CO78" i="22"/>
  <c r="CO18" i="22"/>
  <c r="CO34" i="22"/>
  <c r="CO98" i="22"/>
  <c r="CO31" i="22"/>
  <c r="CO48" i="22"/>
  <c r="Y24" i="22"/>
  <c r="AO24" i="22"/>
  <c r="AV12" i="22"/>
  <c r="AO12" i="22"/>
  <c r="AN12" i="22"/>
  <c r="AQ12" i="22" s="1"/>
  <c r="AR12" i="22" s="1"/>
  <c r="AS12" i="22" s="1"/>
  <c r="AT12" i="22" s="1"/>
  <c r="Q11" i="22"/>
  <c r="R11" i="22" s="1"/>
  <c r="S11" i="22" s="1"/>
  <c r="X64" i="22"/>
  <c r="Z64" i="22" s="1"/>
  <c r="AA64" i="22" s="1"/>
  <c r="AB64" i="22" s="1"/>
  <c r="AH24" i="22"/>
  <c r="AE11" i="22"/>
  <c r="AH11" i="22" s="1"/>
  <c r="AF11" i="22"/>
  <c r="AM11" i="22"/>
  <c r="AG11" i="22"/>
  <c r="X24" i="22"/>
  <c r="AH17" i="22"/>
  <c r="AN17" i="22"/>
  <c r="CO57" i="22"/>
  <c r="AW24" i="22"/>
  <c r="CO96" i="22"/>
  <c r="CO81" i="22"/>
  <c r="N69" i="22"/>
  <c r="Q96" i="22"/>
  <c r="R96" i="22" s="1"/>
  <c r="S96" i="22" s="1"/>
  <c r="AP24" i="22"/>
  <c r="AR24" i="22" s="1"/>
  <c r="AS24" i="22" s="1"/>
  <c r="AT24" i="22" s="1"/>
  <c r="AE15" i="22"/>
  <c r="AH15" i="22" s="1"/>
  <c r="X44" i="22"/>
  <c r="Z44" i="22" s="1"/>
  <c r="AA44" i="22" s="1"/>
  <c r="AB44" i="22" s="1"/>
  <c r="AG17" i="22"/>
  <c r="CO77" i="22"/>
  <c r="CO94" i="22"/>
  <c r="V96" i="22"/>
  <c r="X96" i="22" s="1"/>
  <c r="X15" i="22"/>
  <c r="Y15" i="22"/>
  <c r="AG24" i="22"/>
  <c r="AE72" i="22"/>
  <c r="AH72" i="22" s="1"/>
  <c r="CO74" i="22"/>
  <c r="CO28" i="22"/>
  <c r="V55" i="22"/>
  <c r="X55" i="22" s="1"/>
  <c r="CO56" i="22"/>
  <c r="CO72" i="22"/>
  <c r="AF24" i="22"/>
  <c r="Y98" i="22"/>
  <c r="W98" i="22"/>
  <c r="AV39" i="22"/>
  <c r="BN96" i="22"/>
  <c r="P27" i="22"/>
  <c r="AV48" i="22"/>
  <c r="AD37" i="22"/>
  <c r="BN55" i="22"/>
  <c r="AD32" i="22"/>
  <c r="CD31" i="22"/>
  <c r="AM34" i="22"/>
  <c r="AH36" i="22"/>
  <c r="AF36" i="22"/>
  <c r="AG36" i="22"/>
  <c r="AN36" i="22"/>
  <c r="AM38" i="22"/>
  <c r="AE38" i="22"/>
  <c r="AG38" i="22" s="1"/>
  <c r="AD25" i="22"/>
  <c r="V25" i="22"/>
  <c r="BY19" i="22"/>
  <c r="AV44" i="22"/>
  <c r="AH28" i="22"/>
  <c r="AI28" i="22" s="1"/>
  <c r="AJ28" i="22" s="1"/>
  <c r="AK28" i="22" s="1"/>
  <c r="AN28" i="22"/>
  <c r="Y19" i="22"/>
  <c r="W19" i="22"/>
  <c r="AE19" i="22"/>
  <c r="X19" i="22"/>
  <c r="AE21" i="22"/>
  <c r="AH21" i="22" s="1"/>
  <c r="AM21" i="22"/>
  <c r="AF21" i="22"/>
  <c r="AV42" i="22"/>
  <c r="AD14" i="22"/>
  <c r="V14" i="22"/>
  <c r="Y14" i="22" s="1"/>
  <c r="X14" i="22"/>
  <c r="W14" i="22"/>
  <c r="BE49" i="22"/>
  <c r="Y30" i="22"/>
  <c r="AE30" i="22"/>
  <c r="BE53" i="22"/>
  <c r="AV51" i="22"/>
  <c r="V61" i="22"/>
  <c r="AE61" i="22" s="1"/>
  <c r="AH61" i="22" s="1"/>
  <c r="AV41" i="22"/>
  <c r="CO45" i="22"/>
  <c r="AV33" i="22"/>
  <c r="Q29" i="22"/>
  <c r="R29" i="22" s="1"/>
  <c r="S29" i="22" s="1"/>
  <c r="BE52" i="22"/>
  <c r="AF31" i="22"/>
  <c r="AG31" i="22"/>
  <c r="AH31" i="22"/>
  <c r="AN31" i="22"/>
  <c r="X16" i="22"/>
  <c r="Y22" i="22"/>
  <c r="Z22" i="22" s="1"/>
  <c r="AA22" i="22" s="1"/>
  <c r="AB22" i="22" s="1"/>
  <c r="AE22" i="22"/>
  <c r="BN63" i="22"/>
  <c r="BY63" i="22" s="1"/>
  <c r="AH47" i="22"/>
  <c r="AN47" i="22"/>
  <c r="AH29" i="22"/>
  <c r="AF29" i="22"/>
  <c r="AG29" i="22"/>
  <c r="AN29" i="22"/>
  <c r="Q26" i="22"/>
  <c r="R26" i="22" s="1"/>
  <c r="S26" i="22" s="1"/>
  <c r="AV43" i="22"/>
  <c r="W16" i="22"/>
  <c r="Y20" i="22"/>
  <c r="AE20" i="22"/>
  <c r="X20" i="22"/>
  <c r="W20" i="22"/>
  <c r="X21" i="22"/>
  <c r="AG15" i="22"/>
  <c r="AN15" i="22"/>
  <c r="AF15" i="22"/>
  <c r="BF10" i="22"/>
  <c r="BN10" i="22"/>
  <c r="BG10" i="22"/>
  <c r="AV40" i="22"/>
  <c r="AN40" i="22"/>
  <c r="AQ40" i="22" s="1"/>
  <c r="AH18" i="22"/>
  <c r="AG18" i="22"/>
  <c r="AF18" i="22"/>
  <c r="AN18" i="22"/>
  <c r="AE16" i="22"/>
  <c r="AH16" i="22" s="1"/>
  <c r="AF16" i="22"/>
  <c r="AM16" i="22"/>
  <c r="Y23" i="22"/>
  <c r="Z23" i="22" s="1"/>
  <c r="AA23" i="22" s="1"/>
  <c r="AB23" i="22" s="1"/>
  <c r="AE23" i="22"/>
  <c r="Z24" i="22"/>
  <c r="AA24" i="22" s="1"/>
  <c r="AB24" i="22" s="1"/>
  <c r="AD27" i="22"/>
  <c r="V27" i="22"/>
  <c r="X27" i="22" s="1"/>
  <c r="W21" i="22"/>
  <c r="Q14" i="22"/>
  <c r="R14" i="22" s="1"/>
  <c r="S14" i="22" s="1"/>
  <c r="W26" i="22"/>
  <c r="Y26" i="22"/>
  <c r="AE26" i="22"/>
  <c r="X26" i="22"/>
  <c r="X77" i="22"/>
  <c r="Z77" i="22" s="1"/>
  <c r="AA77" i="22" s="1"/>
  <c r="AB77" i="22" s="1"/>
  <c r="X75" i="22"/>
  <c r="Z75" i="22" s="1"/>
  <c r="AA75" i="22" s="1"/>
  <c r="AB75" i="22" s="1"/>
  <c r="AE97" i="22"/>
  <c r="AN97" i="22" s="1"/>
  <c r="AQ97" i="22" s="1"/>
  <c r="X82" i="22"/>
  <c r="Z82" i="22" s="1"/>
  <c r="AA82" i="22" s="1"/>
  <c r="AB82" i="22" s="1"/>
  <c r="V35" i="22"/>
  <c r="W35" i="22" s="1"/>
  <c r="V69" i="22"/>
  <c r="Y69" i="22" s="1"/>
  <c r="N61" i="22"/>
  <c r="N35" i="22"/>
  <c r="Q69" i="22"/>
  <c r="R69" i="22" s="1"/>
  <c r="S69" i="22" s="1"/>
  <c r="N70" i="22"/>
  <c r="W75" i="22"/>
  <c r="AD46" i="22"/>
  <c r="Q50" i="22"/>
  <c r="R50" i="22" s="1"/>
  <c r="S50" i="22" s="1"/>
  <c r="Q61" i="22"/>
  <c r="R61" i="22" s="1"/>
  <c r="S61" i="22" s="1"/>
  <c r="W94" i="22"/>
  <c r="W82" i="22"/>
  <c r="N50" i="22"/>
  <c r="AE75" i="22"/>
  <c r="AH75" i="22" s="1"/>
  <c r="X80" i="22"/>
  <c r="Z80" i="22" s="1"/>
  <c r="AA80" i="22" s="1"/>
  <c r="AB80" i="22" s="1"/>
  <c r="W80" i="22"/>
  <c r="CD54" i="22"/>
  <c r="W67" i="22"/>
  <c r="AE67" i="22"/>
  <c r="AN67" i="22" s="1"/>
  <c r="AQ67" i="22" s="1"/>
  <c r="P88" i="22"/>
  <c r="W97" i="22"/>
  <c r="V88" i="22"/>
  <c r="AE93" i="22"/>
  <c r="AH93" i="22" s="1"/>
  <c r="W44" i="22"/>
  <c r="CJ35" i="22"/>
  <c r="X43" i="22"/>
  <c r="Z43" i="22" s="1"/>
  <c r="AA43" i="22" s="1"/>
  <c r="AB43" i="22" s="1"/>
  <c r="Q55" i="22"/>
  <c r="R55" i="22" s="1"/>
  <c r="S55" i="22" s="1"/>
  <c r="N55" i="22"/>
  <c r="W93" i="22"/>
  <c r="N27" i="22"/>
  <c r="N37" i="22"/>
  <c r="X78" i="22"/>
  <c r="Z78" i="22" s="1"/>
  <c r="AA78" i="22" s="1"/>
  <c r="AB78" i="22" s="1"/>
  <c r="X67" i="22"/>
  <c r="Z67" i="22" s="1"/>
  <c r="AA67" i="22" s="1"/>
  <c r="AB67" i="22" s="1"/>
  <c r="W30" i="22"/>
  <c r="X30" i="22"/>
  <c r="AE64" i="22"/>
  <c r="AN64" i="22" s="1"/>
  <c r="AQ64" i="22" s="1"/>
  <c r="W57" i="22"/>
  <c r="CO38" i="22"/>
  <c r="X35" i="22"/>
  <c r="AE51" i="22"/>
  <c r="AH51" i="22" s="1"/>
  <c r="W65" i="22"/>
  <c r="N45" i="22"/>
  <c r="CO68" i="22"/>
  <c r="CO43" i="22"/>
  <c r="X85" i="22"/>
  <c r="Z85" i="22" s="1"/>
  <c r="AA85" i="22" s="1"/>
  <c r="AB85" i="22" s="1"/>
  <c r="CO71" i="22"/>
  <c r="AE85" i="22"/>
  <c r="AN85" i="22" s="1"/>
  <c r="AQ85" i="22" s="1"/>
  <c r="CO30" i="22"/>
  <c r="CO51" i="22"/>
  <c r="CO41" i="22"/>
  <c r="CO84" i="22"/>
  <c r="X51" i="22"/>
  <c r="Z51" i="22" s="1"/>
  <c r="AA51" i="22" s="1"/>
  <c r="AB51" i="22" s="1"/>
  <c r="CO24" i="22"/>
  <c r="X93" i="22"/>
  <c r="Z93" i="22" s="1"/>
  <c r="AA93" i="22" s="1"/>
  <c r="AB93" i="22" s="1"/>
  <c r="X97" i="22"/>
  <c r="Z97" i="22" s="1"/>
  <c r="AA97" i="22" s="1"/>
  <c r="AB97" i="22" s="1"/>
  <c r="W85" i="22"/>
  <c r="AE80" i="22"/>
  <c r="AN80" i="22" s="1"/>
  <c r="AQ80" i="22" s="1"/>
  <c r="W51" i="22"/>
  <c r="CO62" i="22"/>
  <c r="X79" i="22"/>
  <c r="Z79" i="22" s="1"/>
  <c r="AA79" i="22" s="1"/>
  <c r="AB79" i="22" s="1"/>
  <c r="W64" i="22"/>
  <c r="X72" i="22"/>
  <c r="Z72" i="22" s="1"/>
  <c r="AA72" i="22" s="1"/>
  <c r="AB72" i="22" s="1"/>
  <c r="CO83" i="22"/>
  <c r="W73" i="22"/>
  <c r="CO50" i="22"/>
  <c r="Q68" i="22"/>
  <c r="R68" i="22" s="1"/>
  <c r="S68" i="22" s="1"/>
  <c r="CO27" i="22"/>
  <c r="CO89" i="22"/>
  <c r="CO70" i="22"/>
  <c r="Q58" i="22"/>
  <c r="R58" i="22" s="1"/>
  <c r="S58" i="22" s="1"/>
  <c r="W72" i="22"/>
  <c r="CO10" i="22"/>
  <c r="CE12" i="22"/>
  <c r="CF12" i="22" s="1"/>
  <c r="CG12" i="22" s="1"/>
  <c r="CA12" i="22" s="1"/>
  <c r="CL12" i="22" s="1"/>
  <c r="CM12" i="22"/>
  <c r="X73" i="22"/>
  <c r="Z73" i="22" s="1"/>
  <c r="AA73" i="22" s="1"/>
  <c r="AB73" i="22" s="1"/>
  <c r="Y36" i="22"/>
  <c r="W36" i="22"/>
  <c r="X36" i="22"/>
  <c r="N32" i="22"/>
  <c r="W43" i="22"/>
  <c r="N81" i="22"/>
  <c r="CO37" i="22"/>
  <c r="CO22" i="22"/>
  <c r="W38" i="22"/>
  <c r="AD87" i="22"/>
  <c r="X57" i="22"/>
  <c r="Z57" i="22" s="1"/>
  <c r="AA57" i="22" s="1"/>
  <c r="AB57" i="22" s="1"/>
  <c r="Q95" i="22"/>
  <c r="R95" i="22" s="1"/>
  <c r="S95" i="22" s="1"/>
  <c r="N68" i="22"/>
  <c r="X60" i="22"/>
  <c r="Z60" i="22" s="1"/>
  <c r="AA60" i="22" s="1"/>
  <c r="AB60" i="22" s="1"/>
  <c r="CO36" i="22"/>
  <c r="N62" i="22"/>
  <c r="P52" i="22"/>
  <c r="N52" i="22"/>
  <c r="CM10" i="22"/>
  <c r="CE10" i="22"/>
  <c r="CF10" i="22" s="1"/>
  <c r="CG10" i="22" s="1"/>
  <c r="CA10" i="22" s="1"/>
  <c r="CL10" i="22" s="1"/>
  <c r="X48" i="22"/>
  <c r="Z48" i="22" s="1"/>
  <c r="AA48" i="22" s="1"/>
  <c r="AB48" i="22" s="1"/>
  <c r="W84" i="22"/>
  <c r="W48" i="22"/>
  <c r="V87" i="22"/>
  <c r="Y87" i="22" s="1"/>
  <c r="X94" i="22"/>
  <c r="Z94" i="22" s="1"/>
  <c r="AA94" i="22" s="1"/>
  <c r="AB94" i="22" s="1"/>
  <c r="W60" i="22"/>
  <c r="CE11" i="22"/>
  <c r="CF11" i="22" s="1"/>
  <c r="CG11" i="22" s="1"/>
  <c r="CA11" i="22" s="1"/>
  <c r="CL11" i="22" s="1"/>
  <c r="CM11" i="22"/>
  <c r="CM9" i="22"/>
  <c r="CE9" i="22"/>
  <c r="CF9" i="22" s="1"/>
  <c r="CG9" i="22" s="1"/>
  <c r="CA9" i="22" s="1"/>
  <c r="CL9" i="22" s="1"/>
  <c r="P33" i="22"/>
  <c r="X38" i="22"/>
  <c r="Z38" i="22" s="1"/>
  <c r="AA38" i="22" s="1"/>
  <c r="AB38" i="22" s="1"/>
  <c r="X84" i="22"/>
  <c r="Z84" i="22" s="1"/>
  <c r="AA84" i="22" s="1"/>
  <c r="AB84" i="22" s="1"/>
  <c r="V33" i="22"/>
  <c r="CO80" i="22"/>
  <c r="CO13" i="22"/>
  <c r="CO11" i="22"/>
  <c r="CO14" i="22"/>
  <c r="CO12" i="22"/>
  <c r="CO9" i="22"/>
  <c r="AE86" i="22"/>
  <c r="AH86" i="22" s="1"/>
  <c r="AM86" i="22"/>
  <c r="BY72" i="22"/>
  <c r="Q74" i="22"/>
  <c r="R74" i="22" s="1"/>
  <c r="S74" i="22" s="1"/>
  <c r="N76" i="22"/>
  <c r="V45" i="22"/>
  <c r="Y45" i="22" s="1"/>
  <c r="AD45" i="22"/>
  <c r="AV89" i="22"/>
  <c r="Y40" i="22"/>
  <c r="X40" i="22"/>
  <c r="W40" i="22"/>
  <c r="AE84" i="22"/>
  <c r="AH84" i="22" s="1"/>
  <c r="AM84" i="22"/>
  <c r="AE48" i="22"/>
  <c r="AH48" i="22" s="1"/>
  <c r="W39" i="22"/>
  <c r="AG66" i="22"/>
  <c r="AI66" i="22" s="1"/>
  <c r="AJ66" i="22" s="1"/>
  <c r="AK66" i="22" s="1"/>
  <c r="AN52" i="22"/>
  <c r="AQ52" i="22" s="1"/>
  <c r="Y90" i="22"/>
  <c r="X90" i="22"/>
  <c r="W90" i="22"/>
  <c r="AE90" i="22"/>
  <c r="BE85" i="22"/>
  <c r="BN85" i="22" s="1"/>
  <c r="AD50" i="22"/>
  <c r="V50" i="22"/>
  <c r="Y50" i="22" s="1"/>
  <c r="AF40" i="22"/>
  <c r="Q64" i="22"/>
  <c r="R64" i="22" s="1"/>
  <c r="S64" i="22" s="1"/>
  <c r="W59" i="22"/>
  <c r="V58" i="22"/>
  <c r="Y58" i="22" s="1"/>
  <c r="AD58" i="22"/>
  <c r="W86" i="22"/>
  <c r="N56" i="22"/>
  <c r="W79" i="22"/>
  <c r="AV93" i="22"/>
  <c r="AG52" i="22"/>
  <c r="AI52" i="22" s="1"/>
  <c r="AJ52" i="22" s="1"/>
  <c r="AK52" i="22" s="1"/>
  <c r="Y66" i="22"/>
  <c r="X66" i="22"/>
  <c r="W66" i="22"/>
  <c r="W53" i="22"/>
  <c r="Q49" i="22"/>
  <c r="R49" i="22" s="1"/>
  <c r="S49" i="22" s="1"/>
  <c r="AE73" i="22"/>
  <c r="AH73" i="22" s="1"/>
  <c r="AM73" i="22"/>
  <c r="AV80" i="22"/>
  <c r="AG40" i="22"/>
  <c r="AI40" i="22" s="1"/>
  <c r="AJ40" i="22" s="1"/>
  <c r="AK40" i="22" s="1"/>
  <c r="AE98" i="22"/>
  <c r="AH98" i="22" s="1"/>
  <c r="AM98" i="22"/>
  <c r="BE97" i="22"/>
  <c r="AE59" i="22"/>
  <c r="AH59" i="22" s="1"/>
  <c r="AM59" i="22"/>
  <c r="N58" i="22"/>
  <c r="AE79" i="22"/>
  <c r="AH79" i="22" s="1"/>
  <c r="AM79" i="22"/>
  <c r="AE43" i="22"/>
  <c r="AH43" i="22" s="1"/>
  <c r="BE91" i="22"/>
  <c r="BE83" i="22"/>
  <c r="V56" i="22"/>
  <c r="Y56" i="22" s="1"/>
  <c r="AD56" i="22"/>
  <c r="Y49" i="22"/>
  <c r="W49" i="22"/>
  <c r="X49" i="22"/>
  <c r="Q54" i="22"/>
  <c r="R54" i="22" s="1"/>
  <c r="S54" i="22" s="1"/>
  <c r="BE99" i="22"/>
  <c r="AE71" i="22"/>
  <c r="AH71" i="22" s="1"/>
  <c r="AM71" i="22"/>
  <c r="Y42" i="22"/>
  <c r="X42" i="22"/>
  <c r="W42" i="22"/>
  <c r="V32" i="22"/>
  <c r="Y32" i="22" s="1"/>
  <c r="U7" i="22"/>
  <c r="Y89" i="22"/>
  <c r="W89" i="22"/>
  <c r="X89" i="22"/>
  <c r="AE41" i="22"/>
  <c r="AH41" i="22" s="1"/>
  <c r="V62" i="22"/>
  <c r="Y62" i="22" s="1"/>
  <c r="AD62" i="22"/>
  <c r="Q47" i="22"/>
  <c r="R47" i="22" s="1"/>
  <c r="S47" i="22" s="1"/>
  <c r="X46" i="22"/>
  <c r="X71" i="22"/>
  <c r="Y92" i="22"/>
  <c r="W92" i="22"/>
  <c r="AE92" i="22"/>
  <c r="X92" i="22"/>
  <c r="AF52" i="22"/>
  <c r="Y52" i="22"/>
  <c r="W52" i="22"/>
  <c r="X52" i="22"/>
  <c r="AV61" i="22"/>
  <c r="BE61" i="22" s="1"/>
  <c r="AE65" i="22"/>
  <c r="AH65" i="22" s="1"/>
  <c r="AM65" i="22"/>
  <c r="X98" i="22"/>
  <c r="V34" i="22"/>
  <c r="Y34" i="22" s="1"/>
  <c r="BE69" i="22"/>
  <c r="Y74" i="22"/>
  <c r="AE74" i="22"/>
  <c r="W74" i="22"/>
  <c r="X74" i="22"/>
  <c r="V81" i="22"/>
  <c r="Y81" i="22" s="1"/>
  <c r="AD81" i="22"/>
  <c r="X59" i="22"/>
  <c r="Z59" i="22" s="1"/>
  <c r="AA59" i="22" s="1"/>
  <c r="AB59" i="22" s="1"/>
  <c r="BE90" i="22"/>
  <c r="BN90" i="22" s="1"/>
  <c r="Y54" i="22"/>
  <c r="X54" i="22"/>
  <c r="AE54" i="22"/>
  <c r="W54" i="22"/>
  <c r="Q66" i="22"/>
  <c r="R66" i="22" s="1"/>
  <c r="S66" i="22" s="1"/>
  <c r="Y99" i="22"/>
  <c r="W99" i="22"/>
  <c r="X99" i="22"/>
  <c r="AE99" i="22"/>
  <c r="Y47" i="22"/>
  <c r="X47" i="22"/>
  <c r="W47" i="22"/>
  <c r="X39" i="22"/>
  <c r="AF66" i="22"/>
  <c r="AE94" i="22"/>
  <c r="AH94" i="22" s="1"/>
  <c r="AM94" i="22"/>
  <c r="X86" i="22"/>
  <c r="AE49" i="22"/>
  <c r="AN49" i="22" s="1"/>
  <c r="AW49" i="22" s="1"/>
  <c r="CP16" i="22"/>
  <c r="J7" i="22"/>
  <c r="AE89" i="22"/>
  <c r="Y91" i="22"/>
  <c r="AE91" i="22"/>
  <c r="X91" i="22"/>
  <c r="W91" i="22"/>
  <c r="V95" i="22"/>
  <c r="Y95" i="22" s="1"/>
  <c r="AD95" i="22"/>
  <c r="BE88" i="22"/>
  <c r="V76" i="22"/>
  <c r="Y76" i="22" s="1"/>
  <c r="AD76" i="22"/>
  <c r="Q60" i="22"/>
  <c r="R60" i="22" s="1"/>
  <c r="S60" i="22" s="1"/>
  <c r="N34" i="22"/>
  <c r="AE78" i="22"/>
  <c r="AH78" i="22" s="1"/>
  <c r="AM78" i="22"/>
  <c r="X41" i="22"/>
  <c r="CO97" i="22"/>
  <c r="CO20" i="22"/>
  <c r="CO61" i="22"/>
  <c r="CO64" i="22"/>
  <c r="CO86" i="22"/>
  <c r="CO90" i="22"/>
  <c r="CO88" i="22"/>
  <c r="CO33" i="22"/>
  <c r="CO75" i="22"/>
  <c r="CO63" i="22"/>
  <c r="CO67" i="22"/>
  <c r="CO95" i="22"/>
  <c r="CO49" i="22"/>
  <c r="CO40" i="22"/>
  <c r="CO60" i="22"/>
  <c r="CO87" i="22"/>
  <c r="CO25" i="22"/>
  <c r="CO19" i="22"/>
  <c r="CO53" i="22"/>
  <c r="CO59" i="22"/>
  <c r="CO79" i="22"/>
  <c r="CO54" i="22"/>
  <c r="CO35" i="22"/>
  <c r="CO29" i="22"/>
  <c r="CO46" i="22"/>
  <c r="CO99" i="22"/>
  <c r="CO85" i="22"/>
  <c r="CO52" i="22"/>
  <c r="CO15" i="22"/>
  <c r="CO65" i="22"/>
  <c r="CO93" i="22"/>
  <c r="CO73" i="22"/>
  <c r="CO91" i="22"/>
  <c r="CO47" i="22"/>
  <c r="CO23" i="22"/>
  <c r="CO69" i="22"/>
  <c r="CO55" i="22"/>
  <c r="CO16" i="22"/>
  <c r="CO66" i="22"/>
  <c r="CO32" i="22"/>
  <c r="CO17" i="22"/>
  <c r="CO44" i="22"/>
  <c r="CO82" i="22"/>
  <c r="CO26" i="22"/>
  <c r="CO21" i="22"/>
  <c r="Y83" i="22"/>
  <c r="X83" i="22"/>
  <c r="W83" i="22"/>
  <c r="AE83" i="22"/>
  <c r="CJ47" i="22"/>
  <c r="CD47" i="22"/>
  <c r="AG47" i="22"/>
  <c r="BY92" i="22"/>
  <c r="AE82" i="22"/>
  <c r="AH82" i="22" s="1"/>
  <c r="AM82" i="22"/>
  <c r="AE60" i="22"/>
  <c r="AH60" i="22" s="1"/>
  <c r="AM60" i="22"/>
  <c r="Y31" i="22"/>
  <c r="X31" i="22"/>
  <c r="W31" i="22"/>
  <c r="AE77" i="22"/>
  <c r="AH77" i="22" s="1"/>
  <c r="AM77" i="22"/>
  <c r="W46" i="22"/>
  <c r="W77" i="22"/>
  <c r="W71" i="22"/>
  <c r="BE67" i="22"/>
  <c r="BE64" i="22"/>
  <c r="BE74" i="22"/>
  <c r="AE39" i="22"/>
  <c r="AG39" i="22" s="1"/>
  <c r="Y29" i="22"/>
  <c r="W29" i="22"/>
  <c r="X29" i="22"/>
  <c r="AN66" i="22"/>
  <c r="AQ66" i="22" s="1"/>
  <c r="AV66" i="22"/>
  <c r="M7" i="22"/>
  <c r="AE42" i="22"/>
  <c r="AN42" i="22" s="1"/>
  <c r="AE57" i="22"/>
  <c r="AH57" i="22" s="1"/>
  <c r="AM57" i="22"/>
  <c r="N95" i="22"/>
  <c r="V68" i="22"/>
  <c r="Y68" i="22" s="1"/>
  <c r="AD68" i="22"/>
  <c r="V70" i="22"/>
  <c r="Y70" i="22" s="1"/>
  <c r="AD70" i="22"/>
  <c r="V37" i="22"/>
  <c r="Y37" i="22" s="1"/>
  <c r="X65" i="22"/>
  <c r="W78" i="22"/>
  <c r="W41" i="22"/>
  <c r="CO58" i="22"/>
  <c r="AF47" i="22"/>
  <c r="CO92" i="22"/>
  <c r="BY75" i="22"/>
  <c r="AB25" i="19"/>
  <c r="AB24" i="19"/>
  <c r="AB23" i="19"/>
  <c r="H51" i="19"/>
  <c r="AB18" i="19"/>
  <c r="AB19" i="19"/>
  <c r="AB20" i="19"/>
  <c r="AB21" i="19"/>
  <c r="AB22" i="19"/>
  <c r="M5" i="16"/>
  <c r="M6" i="16"/>
  <c r="B5" i="16"/>
  <c r="E5" i="16"/>
  <c r="B6" i="16"/>
  <c r="V5" i="16"/>
  <c r="AE5" i="16"/>
  <c r="AI33" i="16" s="1"/>
  <c r="AN5" i="16"/>
  <c r="AM36" i="16" s="1"/>
  <c r="AW5" i="16"/>
  <c r="BF5" i="16"/>
  <c r="BK23" i="16" s="1"/>
  <c r="BO5" i="16"/>
  <c r="V6" i="16"/>
  <c r="AE6" i="16"/>
  <c r="AN6" i="16"/>
  <c r="G67" i="19"/>
  <c r="G66" i="19"/>
  <c r="G65" i="19"/>
  <c r="G68" i="19"/>
  <c r="G69" i="19"/>
  <c r="G70" i="19"/>
  <c r="G71" i="19"/>
  <c r="AW6" i="16"/>
  <c r="BF6" i="16"/>
  <c r="BO6" i="16"/>
  <c r="I56" i="19"/>
  <c r="K64" i="19" s="1"/>
  <c r="H56" i="19"/>
  <c r="G56" i="19"/>
  <c r="H64" i="19" s="1"/>
  <c r="I68" i="19"/>
  <c r="I69" i="19"/>
  <c r="I70" i="19"/>
  <c r="H49" i="19"/>
  <c r="H71" i="19"/>
  <c r="I71" i="19"/>
  <c r="H70" i="19"/>
  <c r="H69" i="19"/>
  <c r="H68" i="19"/>
  <c r="H67" i="19"/>
  <c r="I67" i="19"/>
  <c r="H66" i="19"/>
  <c r="I66" i="19"/>
  <c r="H65" i="19"/>
  <c r="I65" i="19"/>
  <c r="G55" i="19"/>
  <c r="M55" i="19"/>
  <c r="G57" i="19"/>
  <c r="H57" i="19"/>
  <c r="I57" i="19"/>
  <c r="J57" i="19"/>
  <c r="K57" i="19"/>
  <c r="M57" i="19"/>
  <c r="AR33" i="16" l="1"/>
  <c r="AS40" i="16"/>
  <c r="AS15" i="16"/>
  <c r="AR45" i="16"/>
  <c r="AR9" i="16"/>
  <c r="AS34" i="16"/>
  <c r="AS9" i="16"/>
  <c r="AR40" i="16"/>
  <c r="AR16" i="16"/>
  <c r="AR21" i="16"/>
  <c r="AR46" i="16"/>
  <c r="AS21" i="16"/>
  <c r="AS27" i="16"/>
  <c r="AR28" i="16"/>
  <c r="AS16" i="16"/>
  <c r="AS22" i="16"/>
  <c r="AR29" i="16"/>
  <c r="AS35" i="16"/>
  <c r="AS41" i="16"/>
  <c r="AR47" i="16"/>
  <c r="AM23" i="16"/>
  <c r="AN23" i="16" s="1"/>
  <c r="AR24" i="16"/>
  <c r="AR41" i="16"/>
  <c r="AR12" i="16"/>
  <c r="AS18" i="16"/>
  <c r="AS24" i="16"/>
  <c r="AS30" i="16"/>
  <c r="AS36" i="16"/>
  <c r="AR42" i="16"/>
  <c r="AR48" i="16"/>
  <c r="AR13" i="16"/>
  <c r="AS19" i="16"/>
  <c r="AR25" i="16"/>
  <c r="AS31" i="16"/>
  <c r="AR37" i="16"/>
  <c r="AR43" i="16"/>
  <c r="AS13" i="16"/>
  <c r="AR20" i="16"/>
  <c r="AS25" i="16"/>
  <c r="AR32" i="16"/>
  <c r="AS37" i="16"/>
  <c r="AS44" i="16"/>
  <c r="AM40" i="16"/>
  <c r="AN40" i="16" s="1"/>
  <c r="AS10" i="16"/>
  <c r="AS11" i="16"/>
  <c r="AR17" i="16"/>
  <c r="AS29" i="16"/>
  <c r="AR36" i="16"/>
  <c r="AS48" i="16"/>
  <c r="AS14" i="16"/>
  <c r="AS20" i="16"/>
  <c r="AS26" i="16"/>
  <c r="AS32" i="16"/>
  <c r="AS38" i="16"/>
  <c r="AS45" i="16"/>
  <c r="AN44" i="22"/>
  <c r="AS12" i="16"/>
  <c r="AS17" i="16"/>
  <c r="AS23" i="16"/>
  <c r="AS28" i="16"/>
  <c r="AS33" i="16"/>
  <c r="AR39" i="16"/>
  <c r="AR44" i="16"/>
  <c r="AR10" i="16"/>
  <c r="AR14" i="16"/>
  <c r="AR18" i="16"/>
  <c r="AR22" i="16"/>
  <c r="AR26" i="16"/>
  <c r="AR30" i="16"/>
  <c r="AR34" i="16"/>
  <c r="AR38" i="16"/>
  <c r="AS42" i="16"/>
  <c r="AS46" i="16"/>
  <c r="AR11" i="16"/>
  <c r="AR15" i="16"/>
  <c r="AR19" i="16"/>
  <c r="AR23" i="16"/>
  <c r="AR27" i="16"/>
  <c r="AR31" i="16"/>
  <c r="AR35" i="16"/>
  <c r="AS39" i="16"/>
  <c r="AS43" i="16"/>
  <c r="AS47" i="16"/>
  <c r="X53" i="22"/>
  <c r="AN53" i="22"/>
  <c r="AQ53" i="22" s="1"/>
  <c r="Y53" i="22"/>
  <c r="AG53" i="22"/>
  <c r="AI53" i="22" s="1"/>
  <c r="AJ53" i="22" s="1"/>
  <c r="AK53" i="22" s="1"/>
  <c r="AF53" i="22"/>
  <c r="X63" i="22"/>
  <c r="AE63" i="22"/>
  <c r="AF63" i="22" s="1"/>
  <c r="Y63" i="22"/>
  <c r="W55" i="22"/>
  <c r="O7" i="22"/>
  <c r="AF44" i="22"/>
  <c r="AG44" i="22"/>
  <c r="AI44" i="22" s="1"/>
  <c r="AJ44" i="22" s="1"/>
  <c r="AK44" i="22" s="1"/>
  <c r="Z30" i="22"/>
  <c r="AA30" i="22" s="1"/>
  <c r="AB30" i="22" s="1"/>
  <c r="AF72" i="22"/>
  <c r="AG72" i="22"/>
  <c r="W96" i="22"/>
  <c r="AI36" i="22"/>
  <c r="AJ36" i="22" s="1"/>
  <c r="AK36" i="22" s="1"/>
  <c r="AN48" i="22"/>
  <c r="AQ48" i="22" s="1"/>
  <c r="Z26" i="22"/>
  <c r="AA26" i="22" s="1"/>
  <c r="AB26" i="22" s="1"/>
  <c r="AG75" i="22"/>
  <c r="AI75" i="22" s="1"/>
  <c r="AJ75" i="22" s="1"/>
  <c r="AK75" i="22" s="1"/>
  <c r="AE55" i="22"/>
  <c r="AH55" i="22" s="1"/>
  <c r="AI15" i="22"/>
  <c r="AJ15" i="22" s="1"/>
  <c r="AK15" i="22" s="1"/>
  <c r="AN43" i="22"/>
  <c r="AQ43" i="22" s="1"/>
  <c r="AI17" i="22"/>
  <c r="AJ17" i="22" s="1"/>
  <c r="AK17" i="22" s="1"/>
  <c r="AO40" i="22"/>
  <c r="AN72" i="22"/>
  <c r="AW72" i="22" s="1"/>
  <c r="Z21" i="22"/>
  <c r="AA21" i="22" s="1"/>
  <c r="AB21" i="22" s="1"/>
  <c r="AI24" i="22"/>
  <c r="AJ24" i="22" s="1"/>
  <c r="AK24" i="22" s="1"/>
  <c r="Z20" i="22"/>
  <c r="AA20" i="22" s="1"/>
  <c r="AB20" i="22" s="1"/>
  <c r="Z16" i="22"/>
  <c r="AA16" i="22" s="1"/>
  <c r="AB16" i="22" s="1"/>
  <c r="Z19" i="22"/>
  <c r="AA19" i="22" s="1"/>
  <c r="AB19" i="22" s="1"/>
  <c r="Z14" i="22"/>
  <c r="AA14" i="22" s="1"/>
  <c r="AB14" i="22" s="1"/>
  <c r="AI11" i="22"/>
  <c r="AJ11" i="22" s="1"/>
  <c r="AK11" i="22" s="1"/>
  <c r="BE12" i="22"/>
  <c r="AY12" i="22"/>
  <c r="AW12" i="22"/>
  <c r="AZ12" i="22" s="1"/>
  <c r="AX12" i="22"/>
  <c r="AV11" i="22"/>
  <c r="AN11" i="22"/>
  <c r="AQ11" i="22" s="1"/>
  <c r="AO11" i="22"/>
  <c r="AP11" i="22"/>
  <c r="AQ42" i="22"/>
  <c r="AO42" i="22"/>
  <c r="Y96" i="22"/>
  <c r="Z96" i="22" s="1"/>
  <c r="AA96" i="22" s="1"/>
  <c r="AB96" i="22" s="1"/>
  <c r="AW52" i="22"/>
  <c r="AZ52" i="22" s="1"/>
  <c r="AN39" i="22"/>
  <c r="Y55" i="22"/>
  <c r="Z55" i="22" s="1"/>
  <c r="AA55" i="22" s="1"/>
  <c r="AB55" i="22" s="1"/>
  <c r="AY24" i="22"/>
  <c r="AX24" i="22"/>
  <c r="X37" i="22"/>
  <c r="Z37" i="22" s="1"/>
  <c r="AA37" i="22" s="1"/>
  <c r="AB37" i="22" s="1"/>
  <c r="AZ24" i="22"/>
  <c r="AW17" i="22"/>
  <c r="AO17" i="22"/>
  <c r="AP17" i="22"/>
  <c r="AQ17" i="22"/>
  <c r="BF24" i="22"/>
  <c r="BO24" i="22" s="1"/>
  <c r="AI47" i="22"/>
  <c r="AJ47" i="22" s="1"/>
  <c r="AK47" i="22" s="1"/>
  <c r="AE96" i="22"/>
  <c r="AH96" i="22" s="1"/>
  <c r="Q52" i="22"/>
  <c r="R52" i="22" s="1"/>
  <c r="S52" i="22" s="1"/>
  <c r="AF61" i="22"/>
  <c r="Z15" i="22"/>
  <c r="AA15" i="22" s="1"/>
  <c r="AB15" i="22" s="1"/>
  <c r="AZ49" i="22"/>
  <c r="AY49" i="22"/>
  <c r="AX49" i="22"/>
  <c r="BN74" i="22"/>
  <c r="BN97" i="22"/>
  <c r="BY97" i="22" s="1"/>
  <c r="AQ36" i="22"/>
  <c r="AW36" i="22"/>
  <c r="AO36" i="22"/>
  <c r="AP36" i="22"/>
  <c r="AV57" i="22"/>
  <c r="BN67" i="22"/>
  <c r="BY67" i="22" s="1"/>
  <c r="CD67" i="22" s="1"/>
  <c r="AG61" i="22"/>
  <c r="AI61" i="22" s="1"/>
  <c r="AJ61" i="22" s="1"/>
  <c r="AK61" i="22" s="1"/>
  <c r="AQ47" i="22"/>
  <c r="AW47" i="22"/>
  <c r="AP47" i="22"/>
  <c r="AO47" i="22"/>
  <c r="BN52" i="22"/>
  <c r="BE51" i="22"/>
  <c r="BE42" i="22"/>
  <c r="AW42" i="22"/>
  <c r="AZ42" i="22" s="1"/>
  <c r="BE39" i="22"/>
  <c r="AN61" i="22"/>
  <c r="AQ61" i="22" s="1"/>
  <c r="AH26" i="22"/>
  <c r="AF26" i="22"/>
  <c r="AG26" i="22"/>
  <c r="AN26" i="22"/>
  <c r="AI18" i="22"/>
  <c r="AJ18" i="22" s="1"/>
  <c r="AK18" i="22" s="1"/>
  <c r="BH10" i="22"/>
  <c r="BI10" i="22"/>
  <c r="AH20" i="22"/>
  <c r="AG20" i="22"/>
  <c r="AN20" i="22"/>
  <c r="AF20" i="22"/>
  <c r="AO43" i="22"/>
  <c r="Y25" i="22"/>
  <c r="X25" i="22"/>
  <c r="W25" i="22"/>
  <c r="Q27" i="22"/>
  <c r="R27" i="22" s="1"/>
  <c r="S27" i="22" s="1"/>
  <c r="AV16" i="22"/>
  <c r="AN16" i="22"/>
  <c r="AQ16" i="22" s="1"/>
  <c r="BN88" i="22"/>
  <c r="BY88" i="22" s="1"/>
  <c r="AQ18" i="22"/>
  <c r="AW18" i="22"/>
  <c r="AP18" i="22"/>
  <c r="AO18" i="22"/>
  <c r="AM32" i="22"/>
  <c r="AE32" i="22"/>
  <c r="AH32" i="22" s="1"/>
  <c r="BN61" i="22"/>
  <c r="BY61" i="22" s="1"/>
  <c r="AM27" i="22"/>
  <c r="AE27" i="22"/>
  <c r="AH27" i="22" s="1"/>
  <c r="BO10" i="22"/>
  <c r="BP10" i="22"/>
  <c r="BQ10" i="22"/>
  <c r="CJ19" i="22"/>
  <c r="CD19" i="22"/>
  <c r="Z31" i="22"/>
  <c r="AA31" i="22" s="1"/>
  <c r="AB31" i="22" s="1"/>
  <c r="BN83" i="22"/>
  <c r="BY83" i="22" s="1"/>
  <c r="Y35" i="22"/>
  <c r="Z35" i="22" s="1"/>
  <c r="AA35" i="22" s="1"/>
  <c r="AB35" i="22" s="1"/>
  <c r="AE35" i="22"/>
  <c r="AH23" i="22"/>
  <c r="AF23" i="22"/>
  <c r="AN23" i="22"/>
  <c r="AG23" i="22"/>
  <c r="BE43" i="22"/>
  <c r="AP42" i="22"/>
  <c r="AP40" i="22"/>
  <c r="AR40" i="22" s="1"/>
  <c r="AS40" i="22" s="1"/>
  <c r="AT40" i="22" s="1"/>
  <c r="BN49" i="22"/>
  <c r="BF49" i="22"/>
  <c r="BI49" i="22" s="1"/>
  <c r="AG21" i="22"/>
  <c r="AI21" i="22" s="1"/>
  <c r="AJ21" i="22" s="1"/>
  <c r="AK21" i="22" s="1"/>
  <c r="AQ28" i="22"/>
  <c r="AW28" i="22"/>
  <c r="AO28" i="22"/>
  <c r="AP28" i="22"/>
  <c r="AM25" i="22"/>
  <c r="AE25" i="22"/>
  <c r="AH25" i="22" s="1"/>
  <c r="BY55" i="22"/>
  <c r="AM37" i="22"/>
  <c r="AE37" i="22"/>
  <c r="AH37" i="22" s="1"/>
  <c r="AM45" i="22"/>
  <c r="AH22" i="22"/>
  <c r="AF22" i="22"/>
  <c r="AG22" i="22"/>
  <c r="AN22" i="22"/>
  <c r="BE33" i="22"/>
  <c r="AG14" i="22"/>
  <c r="AE14" i="22"/>
  <c r="AH14" i="22" s="1"/>
  <c r="AM14" i="22"/>
  <c r="AF14" i="22"/>
  <c r="W27" i="22"/>
  <c r="Y27" i="22"/>
  <c r="Z27" i="22" s="1"/>
  <c r="AA27" i="22" s="1"/>
  <c r="AB27" i="22" s="1"/>
  <c r="AH30" i="22"/>
  <c r="AG30" i="22"/>
  <c r="AN30" i="22"/>
  <c r="AF30" i="22"/>
  <c r="AH19" i="22"/>
  <c r="AG19" i="22"/>
  <c r="AN19" i="22"/>
  <c r="AF19" i="22"/>
  <c r="BE48" i="22"/>
  <c r="X61" i="22"/>
  <c r="BN99" i="22"/>
  <c r="BY99" i="22" s="1"/>
  <c r="BN91" i="22"/>
  <c r="BY91" i="22" s="1"/>
  <c r="AM46" i="22"/>
  <c r="AQ15" i="22"/>
  <c r="AW15" i="22"/>
  <c r="AO15" i="22"/>
  <c r="AP15" i="22"/>
  <c r="AQ31" i="22"/>
  <c r="AW31" i="22"/>
  <c r="AO31" i="22"/>
  <c r="AP31" i="22"/>
  <c r="AV34" i="22"/>
  <c r="W61" i="22"/>
  <c r="AQ29" i="22"/>
  <c r="AW29" i="22"/>
  <c r="AO29" i="22"/>
  <c r="AP29" i="22"/>
  <c r="AV21" i="22"/>
  <c r="AN21" i="22"/>
  <c r="AQ21" i="22" s="1"/>
  <c r="AQ44" i="22"/>
  <c r="AO44" i="22"/>
  <c r="AP44" i="22"/>
  <c r="AH38" i="22"/>
  <c r="AI38" i="22" s="1"/>
  <c r="AJ38" i="22" s="1"/>
  <c r="AK38" i="22" s="1"/>
  <c r="AF38" i="22"/>
  <c r="BY96" i="22"/>
  <c r="BE40" i="22"/>
  <c r="AW40" i="22"/>
  <c r="AZ40" i="22" s="1"/>
  <c r="BE41" i="22"/>
  <c r="BN64" i="22"/>
  <c r="BN69" i="22"/>
  <c r="BY69" i="22" s="1"/>
  <c r="CD69" i="22" s="1"/>
  <c r="BN53" i="22"/>
  <c r="BY53" i="22" s="1"/>
  <c r="Y61" i="22"/>
  <c r="X33" i="22"/>
  <c r="AE33" i="22"/>
  <c r="AG16" i="22"/>
  <c r="AI16" i="22" s="1"/>
  <c r="AJ16" i="22" s="1"/>
  <c r="AK16" i="22" s="1"/>
  <c r="AI29" i="22"/>
  <c r="AJ29" i="22" s="1"/>
  <c r="AK29" i="22" s="1"/>
  <c r="AI31" i="22"/>
  <c r="AJ31" i="22" s="1"/>
  <c r="AK31" i="22" s="1"/>
  <c r="AN41" i="22"/>
  <c r="AW41" i="22" s="1"/>
  <c r="BE44" i="22"/>
  <c r="AW44" i="22"/>
  <c r="AZ44" i="22" s="1"/>
  <c r="AV38" i="22"/>
  <c r="AN38" i="22"/>
  <c r="AQ38" i="22" s="1"/>
  <c r="AE34" i="22"/>
  <c r="AN34" i="22" s="1"/>
  <c r="AP97" i="22"/>
  <c r="AR97" i="22" s="1"/>
  <c r="AS97" i="22" s="1"/>
  <c r="AT97" i="22" s="1"/>
  <c r="AE46" i="22"/>
  <c r="AH46" i="22" s="1"/>
  <c r="AG77" i="22"/>
  <c r="AI77" i="22" s="1"/>
  <c r="AJ77" i="22" s="1"/>
  <c r="AK77" i="22" s="1"/>
  <c r="AN75" i="22"/>
  <c r="AQ75" i="22" s="1"/>
  <c r="AF75" i="22"/>
  <c r="AH97" i="22"/>
  <c r="AG97" i="22"/>
  <c r="W69" i="22"/>
  <c r="AF97" i="22"/>
  <c r="Z89" i="22"/>
  <c r="AA89" i="22" s="1"/>
  <c r="AB89" i="22" s="1"/>
  <c r="AW97" i="22"/>
  <c r="AZ97" i="22" s="1"/>
  <c r="AO97" i="22"/>
  <c r="AE69" i="22"/>
  <c r="AF69" i="22" s="1"/>
  <c r="AG93" i="22"/>
  <c r="AI93" i="22" s="1"/>
  <c r="AJ93" i="22" s="1"/>
  <c r="AK93" i="22" s="1"/>
  <c r="AG64" i="22"/>
  <c r="AH67" i="22"/>
  <c r="AW67" i="22"/>
  <c r="AZ67" i="22" s="1"/>
  <c r="AH64" i="22"/>
  <c r="AN93" i="22"/>
  <c r="AQ93" i="22" s="1"/>
  <c r="AE87" i="22"/>
  <c r="AH87" i="22" s="1"/>
  <c r="Z66" i="22"/>
  <c r="AA66" i="22" s="1"/>
  <c r="AB66" i="22" s="1"/>
  <c r="X69" i="22"/>
  <c r="Z69" i="22" s="1"/>
  <c r="AA69" i="22" s="1"/>
  <c r="AB69" i="22" s="1"/>
  <c r="AF93" i="22"/>
  <c r="AP67" i="22"/>
  <c r="AR67" i="22" s="1"/>
  <c r="AS67" i="22" s="1"/>
  <c r="AT67" i="22" s="1"/>
  <c r="AF71" i="22"/>
  <c r="AF51" i="22"/>
  <c r="AO67" i="22"/>
  <c r="AO64" i="22"/>
  <c r="AF67" i="22"/>
  <c r="AG67" i="22"/>
  <c r="Q33" i="22"/>
  <c r="R33" i="22" s="1"/>
  <c r="S33" i="22" s="1"/>
  <c r="Q88" i="22"/>
  <c r="R88" i="22" s="1"/>
  <c r="S88" i="22" s="1"/>
  <c r="Y88" i="22"/>
  <c r="X88" i="22"/>
  <c r="AP64" i="22"/>
  <c r="AR64" i="22" s="1"/>
  <c r="AS64" i="22" s="1"/>
  <c r="AT64" i="22" s="1"/>
  <c r="W50" i="22"/>
  <c r="AF73" i="22"/>
  <c r="X87" i="22"/>
  <c r="Z87" i="22" s="1"/>
  <c r="AA87" i="22" s="1"/>
  <c r="AB87" i="22" s="1"/>
  <c r="AE88" i="22"/>
  <c r="AN88" i="22" s="1"/>
  <c r="AW88" i="22" s="1"/>
  <c r="AZ88" i="22" s="1"/>
  <c r="Z36" i="22"/>
  <c r="AA36" i="22" s="1"/>
  <c r="AB36" i="22" s="1"/>
  <c r="W88" i="22"/>
  <c r="AM87" i="22"/>
  <c r="AF64" i="22"/>
  <c r="AF41" i="22"/>
  <c r="AG51" i="22"/>
  <c r="AI51" i="22" s="1"/>
  <c r="AJ51" i="22" s="1"/>
  <c r="AK51" i="22" s="1"/>
  <c r="AG80" i="22"/>
  <c r="W33" i="22"/>
  <c r="AO85" i="22"/>
  <c r="AF85" i="22"/>
  <c r="AG60" i="22"/>
  <c r="AI60" i="22" s="1"/>
  <c r="AJ60" i="22" s="1"/>
  <c r="AK60" i="22" s="1"/>
  <c r="Z54" i="22"/>
  <c r="AA54" i="22" s="1"/>
  <c r="AB54" i="22" s="1"/>
  <c r="W62" i="22"/>
  <c r="X58" i="22"/>
  <c r="Z58" i="22" s="1"/>
  <c r="AA58" i="22" s="1"/>
  <c r="AB58" i="22" s="1"/>
  <c r="AW85" i="22"/>
  <c r="AY85" i="22" s="1"/>
  <c r="Y33" i="22"/>
  <c r="AP85" i="22"/>
  <c r="AR85" i="22" s="1"/>
  <c r="AS85" i="22" s="1"/>
  <c r="AT85" i="22" s="1"/>
  <c r="AH80" i="22"/>
  <c r="AF80" i="22"/>
  <c r="AW64" i="22"/>
  <c r="AZ64" i="22" s="1"/>
  <c r="AH85" i="22"/>
  <c r="X62" i="22"/>
  <c r="Z62" i="22" s="1"/>
  <c r="AA62" i="22" s="1"/>
  <c r="AB62" i="22" s="1"/>
  <c r="AN51" i="22"/>
  <c r="AP51" i="22" s="1"/>
  <c r="X50" i="22"/>
  <c r="Z50" i="22" s="1"/>
  <c r="AA50" i="22" s="1"/>
  <c r="AB50" i="22" s="1"/>
  <c r="AG85" i="22"/>
  <c r="Z47" i="22"/>
  <c r="AA47" i="22" s="1"/>
  <c r="AB47" i="22" s="1"/>
  <c r="W56" i="22"/>
  <c r="AF39" i="22"/>
  <c r="X32" i="22"/>
  <c r="Z32" i="22" s="1"/>
  <c r="AA32" i="22" s="1"/>
  <c r="AB32" i="22" s="1"/>
  <c r="AF79" i="22"/>
  <c r="AP66" i="22"/>
  <c r="AR66" i="22" s="1"/>
  <c r="AS66" i="22" s="1"/>
  <c r="AT66" i="22" s="1"/>
  <c r="AG79" i="22"/>
  <c r="AI79" i="22" s="1"/>
  <c r="AJ79" i="22" s="1"/>
  <c r="AK79" i="22" s="1"/>
  <c r="AF84" i="22"/>
  <c r="W68" i="22"/>
  <c r="AI72" i="22"/>
  <c r="AJ72" i="22" s="1"/>
  <c r="AK72" i="22" s="1"/>
  <c r="AG73" i="22"/>
  <c r="AI73" i="22" s="1"/>
  <c r="AJ73" i="22" s="1"/>
  <c r="AK73" i="22" s="1"/>
  <c r="W58" i="22"/>
  <c r="AP52" i="22"/>
  <c r="AR52" i="22" s="1"/>
  <c r="AS52" i="22" s="1"/>
  <c r="AT52" i="22" s="1"/>
  <c r="X70" i="22"/>
  <c r="Z70" i="22" s="1"/>
  <c r="AA70" i="22" s="1"/>
  <c r="AB70" i="22" s="1"/>
  <c r="AG82" i="22"/>
  <c r="AI82" i="22" s="1"/>
  <c r="AJ82" i="22" s="1"/>
  <c r="AK82" i="22" s="1"/>
  <c r="AG94" i="22"/>
  <c r="AI94" i="22" s="1"/>
  <c r="AJ94" i="22" s="1"/>
  <c r="AK94" i="22" s="1"/>
  <c r="AG43" i="22"/>
  <c r="AI43" i="22" s="1"/>
  <c r="AJ43" i="22" s="1"/>
  <c r="AK43" i="22" s="1"/>
  <c r="AO52" i="22"/>
  <c r="AG48" i="22"/>
  <c r="AI48" i="22" s="1"/>
  <c r="AJ48" i="22" s="1"/>
  <c r="AK48" i="22" s="1"/>
  <c r="Z40" i="22"/>
  <c r="AA40" i="22" s="1"/>
  <c r="AB40" i="22" s="1"/>
  <c r="W45" i="22"/>
  <c r="AF82" i="22"/>
  <c r="AG78" i="22"/>
  <c r="AI78" i="22" s="1"/>
  <c r="AJ78" i="22" s="1"/>
  <c r="AK78" i="22" s="1"/>
  <c r="X81" i="22"/>
  <c r="Z81" i="22" s="1"/>
  <c r="AA81" i="22" s="1"/>
  <c r="AB81" i="22" s="1"/>
  <c r="W32" i="22"/>
  <c r="AF48" i="22"/>
  <c r="W87" i="22"/>
  <c r="AQ49" i="22"/>
  <c r="AP49" i="22"/>
  <c r="AO49" i="22"/>
  <c r="Z65" i="22"/>
  <c r="AA65" i="22" s="1"/>
  <c r="AB65" i="22" s="1"/>
  <c r="AE81" i="22"/>
  <c r="AH81" i="22" s="1"/>
  <c r="AM81" i="22"/>
  <c r="AN84" i="22"/>
  <c r="AQ84" i="22" s="1"/>
  <c r="AV84" i="22"/>
  <c r="Q76" i="22"/>
  <c r="R76" i="22" s="1"/>
  <c r="S76" i="22" s="1"/>
  <c r="V7" i="22"/>
  <c r="AF78" i="22"/>
  <c r="AH89" i="22"/>
  <c r="AG89" i="22"/>
  <c r="AF89" i="22"/>
  <c r="AF94" i="22"/>
  <c r="AN65" i="22"/>
  <c r="AQ65" i="22" s="1"/>
  <c r="AV65" i="22"/>
  <c r="AN79" i="22"/>
  <c r="AQ79" i="22" s="1"/>
  <c r="AV79" i="22"/>
  <c r="AN59" i="22"/>
  <c r="AQ59" i="22" s="1"/>
  <c r="AV59" i="22"/>
  <c r="AN73" i="22"/>
  <c r="AQ73" i="22" s="1"/>
  <c r="AV73" i="22"/>
  <c r="AN89" i="22"/>
  <c r="AW89" i="22" s="1"/>
  <c r="W37" i="22"/>
  <c r="X68" i="22"/>
  <c r="AG57" i="22"/>
  <c r="Q32" i="22"/>
  <c r="R32" i="22" s="1"/>
  <c r="S32" i="22" s="1"/>
  <c r="AF77" i="22"/>
  <c r="CJ63" i="22"/>
  <c r="CD63" i="22"/>
  <c r="AN60" i="22"/>
  <c r="AQ60" i="22" s="1"/>
  <c r="AV60" i="22"/>
  <c r="BE60" i="22" s="1"/>
  <c r="X76" i="22"/>
  <c r="Z76" i="22" s="1"/>
  <c r="AA76" i="22" s="1"/>
  <c r="AB76" i="22" s="1"/>
  <c r="W81" i="22"/>
  <c r="AF65" i="22"/>
  <c r="AG71" i="22"/>
  <c r="AI71" i="22" s="1"/>
  <c r="AJ71" i="22" s="1"/>
  <c r="AK71" i="22" s="1"/>
  <c r="AE56" i="22"/>
  <c r="AH56" i="22" s="1"/>
  <c r="AM56" i="22"/>
  <c r="AV56" i="22" s="1"/>
  <c r="AF59" i="22"/>
  <c r="Q45" i="22"/>
  <c r="R45" i="22" s="1"/>
  <c r="S45" i="22" s="1"/>
  <c r="AW80" i="22"/>
  <c r="AZ80" i="22" s="1"/>
  <c r="BE80" i="22"/>
  <c r="BN80" i="22" s="1"/>
  <c r="Q70" i="22"/>
  <c r="R70" i="22" s="1"/>
  <c r="S70" i="22" s="1"/>
  <c r="Z90" i="22"/>
  <c r="AA90" i="22" s="1"/>
  <c r="AB90" i="22" s="1"/>
  <c r="AG84" i="22"/>
  <c r="N7" i="22"/>
  <c r="AE50" i="22"/>
  <c r="AH50" i="22" s="1"/>
  <c r="AM50" i="22"/>
  <c r="AV50" i="22" s="1"/>
  <c r="AN77" i="22"/>
  <c r="AQ77" i="22" s="1"/>
  <c r="AV77" i="22"/>
  <c r="Z86" i="22"/>
  <c r="AA86" i="22" s="1"/>
  <c r="AB86" i="22" s="1"/>
  <c r="Q34" i="22"/>
  <c r="R34" i="22" s="1"/>
  <c r="S34" i="22" s="1"/>
  <c r="AD7" i="22"/>
  <c r="CJ92" i="22"/>
  <c r="CD92" i="22"/>
  <c r="CJ75" i="22"/>
  <c r="CD75" i="22"/>
  <c r="AH49" i="22"/>
  <c r="AG49" i="22"/>
  <c r="AF49" i="22"/>
  <c r="AH63" i="22"/>
  <c r="AE76" i="22"/>
  <c r="AH76" i="22" s="1"/>
  <c r="AM76" i="22"/>
  <c r="BY90" i="22"/>
  <c r="Z98" i="22"/>
  <c r="AA98" i="22" s="1"/>
  <c r="AB98" i="22" s="1"/>
  <c r="AE62" i="22"/>
  <c r="AH62" i="22" s="1"/>
  <c r="AM62" i="22"/>
  <c r="AH90" i="22"/>
  <c r="AF90" i="22"/>
  <c r="AG90" i="22"/>
  <c r="AN90" i="22"/>
  <c r="Q62" i="22"/>
  <c r="R62" i="22" s="1"/>
  <c r="S62" i="22" s="1"/>
  <c r="AE68" i="22"/>
  <c r="AH68" i="22" s="1"/>
  <c r="AM68" i="22"/>
  <c r="AN57" i="22"/>
  <c r="AQ57" i="22" s="1"/>
  <c r="AH83" i="22"/>
  <c r="AG83" i="22"/>
  <c r="AF83" i="22"/>
  <c r="AN83" i="22"/>
  <c r="Z39" i="22"/>
  <c r="AA39" i="22" s="1"/>
  <c r="AB39" i="22" s="1"/>
  <c r="Z71" i="22"/>
  <c r="AA71" i="22" s="1"/>
  <c r="AB71" i="22" s="1"/>
  <c r="AW66" i="22"/>
  <c r="AZ66" i="22" s="1"/>
  <c r="BE66" i="22"/>
  <c r="BN66" i="22" s="1"/>
  <c r="AH99" i="22"/>
  <c r="AG99" i="22"/>
  <c r="AF99" i="22"/>
  <c r="AN99" i="22"/>
  <c r="AH54" i="22"/>
  <c r="AG54" i="22"/>
  <c r="AF54" i="22"/>
  <c r="AN54" i="22"/>
  <c r="AW54" i="22" s="1"/>
  <c r="Z74" i="22"/>
  <c r="AA74" i="22" s="1"/>
  <c r="AB74" i="22" s="1"/>
  <c r="AG65" i="22"/>
  <c r="AI65" i="22" s="1"/>
  <c r="AJ65" i="22" s="1"/>
  <c r="AK65" i="22" s="1"/>
  <c r="Z46" i="22"/>
  <c r="AA46" i="22" s="1"/>
  <c r="AB46" i="22" s="1"/>
  <c r="W70" i="22"/>
  <c r="AH42" i="22"/>
  <c r="AF42" i="22"/>
  <c r="AG42" i="22"/>
  <c r="AO66" i="22"/>
  <c r="AF60" i="22"/>
  <c r="Z83" i="22"/>
  <c r="AA83" i="22" s="1"/>
  <c r="AB83" i="22" s="1"/>
  <c r="Z41" i="22"/>
  <c r="AA41" i="22" s="1"/>
  <c r="AB41" i="22" s="1"/>
  <c r="W95" i="22"/>
  <c r="Z91" i="22"/>
  <c r="AA91" i="22" s="1"/>
  <c r="AB91" i="22" s="1"/>
  <c r="Z99" i="22"/>
  <c r="AA99" i="22" s="1"/>
  <c r="AB99" i="22" s="1"/>
  <c r="W34" i="22"/>
  <c r="Z92" i="22"/>
  <c r="AA92" i="22" s="1"/>
  <c r="AB92" i="22" s="1"/>
  <c r="Z42" i="22"/>
  <c r="AA42" i="22" s="1"/>
  <c r="AB42" i="22" s="1"/>
  <c r="X56" i="22"/>
  <c r="Z56" i="22" s="1"/>
  <c r="AA56" i="22" s="1"/>
  <c r="AB56" i="22" s="1"/>
  <c r="AF98" i="22"/>
  <c r="AP80" i="22"/>
  <c r="AR80" i="22" s="1"/>
  <c r="AS80" i="22" s="1"/>
  <c r="AT80" i="22" s="1"/>
  <c r="CJ72" i="22"/>
  <c r="CD72" i="22"/>
  <c r="AG86" i="22"/>
  <c r="AI86" i="22" s="1"/>
  <c r="AJ86" i="22" s="1"/>
  <c r="AK86" i="22" s="1"/>
  <c r="Q56" i="22"/>
  <c r="R56" i="22" s="1"/>
  <c r="S56" i="22" s="1"/>
  <c r="AE45" i="22"/>
  <c r="AH45" i="22" s="1"/>
  <c r="Z29" i="22"/>
  <c r="AA29" i="22" s="1"/>
  <c r="AB29" i="22" s="1"/>
  <c r="AN71" i="22"/>
  <c r="AQ71" i="22" s="1"/>
  <c r="AV71" i="22"/>
  <c r="AE58" i="22"/>
  <c r="AH58" i="22" s="1"/>
  <c r="AM58" i="22"/>
  <c r="AV58" i="22" s="1"/>
  <c r="W76" i="22"/>
  <c r="AE70" i="22"/>
  <c r="AH70" i="22" s="1"/>
  <c r="AM70" i="22"/>
  <c r="AF57" i="22"/>
  <c r="AE95" i="22"/>
  <c r="AH95" i="22" s="1"/>
  <c r="AM95" i="22"/>
  <c r="AG59" i="22"/>
  <c r="AN98" i="22"/>
  <c r="AQ98" i="22" s="1"/>
  <c r="AV98" i="22"/>
  <c r="BY85" i="22"/>
  <c r="AO80" i="22"/>
  <c r="AN86" i="22"/>
  <c r="AQ86" i="22" s="1"/>
  <c r="AV86" i="22"/>
  <c r="Q81" i="22"/>
  <c r="R81" i="22" s="1"/>
  <c r="S81" i="22" s="1"/>
  <c r="AH39" i="22"/>
  <c r="AI39" i="22" s="1"/>
  <c r="AJ39" i="22" s="1"/>
  <c r="AK39" i="22" s="1"/>
  <c r="AN82" i="22"/>
  <c r="AQ82" i="22" s="1"/>
  <c r="AV82" i="22"/>
  <c r="AN78" i="22"/>
  <c r="AQ78" i="22" s="1"/>
  <c r="AV78" i="22"/>
  <c r="X95" i="22"/>
  <c r="AH91" i="22"/>
  <c r="AF91" i="22"/>
  <c r="AG91" i="22"/>
  <c r="AN91" i="22"/>
  <c r="AN94" i="22"/>
  <c r="AQ94" i="22" s="1"/>
  <c r="AV94" i="22"/>
  <c r="AH74" i="22"/>
  <c r="AG74" i="22"/>
  <c r="AF74" i="22"/>
  <c r="AN74" i="22"/>
  <c r="X34" i="22"/>
  <c r="Z34" i="22" s="1"/>
  <c r="AA34" i="22" s="1"/>
  <c r="AB34" i="22" s="1"/>
  <c r="Z52" i="22"/>
  <c r="AA52" i="22" s="1"/>
  <c r="AB52" i="22" s="1"/>
  <c r="AH92" i="22"/>
  <c r="AF92" i="22"/>
  <c r="AN92" i="22"/>
  <c r="AG92" i="22"/>
  <c r="AG41" i="22"/>
  <c r="AI41" i="22" s="1"/>
  <c r="AJ41" i="22" s="1"/>
  <c r="AK41" i="22" s="1"/>
  <c r="Z49" i="22"/>
  <c r="AA49" i="22" s="1"/>
  <c r="AB49" i="22" s="1"/>
  <c r="AF43" i="22"/>
  <c r="AG98" i="22"/>
  <c r="AI98" i="22" s="1"/>
  <c r="AJ98" i="22" s="1"/>
  <c r="AK98" i="22" s="1"/>
  <c r="AP53" i="22"/>
  <c r="AR53" i="22" s="1"/>
  <c r="AS53" i="22" s="1"/>
  <c r="AT53" i="22" s="1"/>
  <c r="BE93" i="22"/>
  <c r="BN93" i="22" s="1"/>
  <c r="BE89" i="22"/>
  <c r="BN89" i="22" s="1"/>
  <c r="X45" i="22"/>
  <c r="Z45" i="22" s="1"/>
  <c r="AA45" i="22" s="1"/>
  <c r="AB45" i="22" s="1"/>
  <c r="AF86" i="22"/>
  <c r="AB16" i="19"/>
  <c r="T36" i="19" s="1"/>
  <c r="H72" i="19"/>
  <c r="AM32" i="16"/>
  <c r="AP32" i="16" s="1"/>
  <c r="AM27" i="16"/>
  <c r="AN27" i="16" s="1"/>
  <c r="AM14" i="16"/>
  <c r="AN14" i="16" s="1"/>
  <c r="AM18" i="16"/>
  <c r="AO18" i="16" s="1"/>
  <c r="AM45" i="16"/>
  <c r="AP45" i="16" s="1"/>
  <c r="AM10" i="16"/>
  <c r="AP10" i="16" s="1"/>
  <c r="BK48" i="16"/>
  <c r="AB23" i="16"/>
  <c r="AB15" i="16"/>
  <c r="Y16" i="16"/>
  <c r="U9" i="16"/>
  <c r="AB22" i="16"/>
  <c r="AB14" i="16"/>
  <c r="Y23" i="16"/>
  <c r="Y15" i="16"/>
  <c r="AB21" i="16"/>
  <c r="AB13" i="16"/>
  <c r="Y22" i="16"/>
  <c r="Y14" i="16"/>
  <c r="AB17" i="16"/>
  <c r="AB9" i="16"/>
  <c r="Y18" i="16"/>
  <c r="Y10" i="16"/>
  <c r="AB11" i="16"/>
  <c r="Y20" i="16"/>
  <c r="AB10" i="16"/>
  <c r="Y19" i="16"/>
  <c r="Y13" i="16"/>
  <c r="AB16" i="16"/>
  <c r="AB12" i="16"/>
  <c r="Y12" i="16"/>
  <c r="Y11" i="16"/>
  <c r="Y9" i="16"/>
  <c r="AB20" i="16"/>
  <c r="AB19" i="16"/>
  <c r="AB18" i="16"/>
  <c r="Y21" i="16"/>
  <c r="Y17" i="16"/>
  <c r="BN35" i="16"/>
  <c r="BQ35" i="16" s="1"/>
  <c r="BU59" i="16"/>
  <c r="BU51" i="16"/>
  <c r="BU43" i="16"/>
  <c r="BU35" i="16"/>
  <c r="BU27" i="16"/>
  <c r="BU19" i="16"/>
  <c r="BU11" i="16"/>
  <c r="BR62" i="16"/>
  <c r="BR54" i="16"/>
  <c r="BR46" i="16"/>
  <c r="BR38" i="16"/>
  <c r="BR30" i="16"/>
  <c r="BR22" i="16"/>
  <c r="BR14" i="16"/>
  <c r="BU56" i="16"/>
  <c r="BU32" i="16"/>
  <c r="BU66" i="16"/>
  <c r="BU58" i="16"/>
  <c r="BU50" i="16"/>
  <c r="BU42" i="16"/>
  <c r="BU34" i="16"/>
  <c r="BU26" i="16"/>
  <c r="BU18" i="16"/>
  <c r="BU10" i="16"/>
  <c r="BR61" i="16"/>
  <c r="BR53" i="16"/>
  <c r="BR45" i="16"/>
  <c r="BR37" i="16"/>
  <c r="BR29" i="16"/>
  <c r="BR21" i="16"/>
  <c r="BR13" i="16"/>
  <c r="BU48" i="16"/>
  <c r="BU65" i="16"/>
  <c r="BU57" i="16"/>
  <c r="BU49" i="16"/>
  <c r="BU41" i="16"/>
  <c r="BU33" i="16"/>
  <c r="BU25" i="16"/>
  <c r="BU17" i="16"/>
  <c r="BU9" i="16"/>
  <c r="BR60" i="16"/>
  <c r="BR52" i="16"/>
  <c r="BR44" i="16"/>
  <c r="BR36" i="16"/>
  <c r="BR28" i="16"/>
  <c r="BR20" i="16"/>
  <c r="BR12" i="16"/>
  <c r="BU64" i="16"/>
  <c r="BU40" i="16"/>
  <c r="BU24" i="16"/>
  <c r="BU61" i="16"/>
  <c r="BU53" i="16"/>
  <c r="BU45" i="16"/>
  <c r="BU37" i="16"/>
  <c r="BU29" i="16"/>
  <c r="BU21" i="16"/>
  <c r="BU13" i="16"/>
  <c r="BR64" i="16"/>
  <c r="BR56" i="16"/>
  <c r="BR48" i="16"/>
  <c r="BR40" i="16"/>
  <c r="BR32" i="16"/>
  <c r="BR24" i="16"/>
  <c r="BR16" i="16"/>
  <c r="BU60" i="16"/>
  <c r="BU52" i="16"/>
  <c r="BU63" i="16"/>
  <c r="BU38" i="16"/>
  <c r="BU16" i="16"/>
  <c r="BR59" i="16"/>
  <c r="BR43" i="16"/>
  <c r="BR27" i="16"/>
  <c r="BR11" i="16"/>
  <c r="BU62" i="16"/>
  <c r="BU36" i="16"/>
  <c r="BU15" i="16"/>
  <c r="BR58" i="16"/>
  <c r="BR42" i="16"/>
  <c r="BR26" i="16"/>
  <c r="BU55" i="16"/>
  <c r="BU31" i="16"/>
  <c r="BU14" i="16"/>
  <c r="BR57" i="16"/>
  <c r="BR41" i="16"/>
  <c r="BR25" i="16"/>
  <c r="BU46" i="16"/>
  <c r="BU23" i="16"/>
  <c r="BR66" i="16"/>
  <c r="BR50" i="16"/>
  <c r="BR34" i="16"/>
  <c r="BR18" i="16"/>
  <c r="BU44" i="16"/>
  <c r="BU22" i="16"/>
  <c r="BR65" i="16"/>
  <c r="BR49" i="16"/>
  <c r="BR33" i="16"/>
  <c r="BR17" i="16"/>
  <c r="BU39" i="16"/>
  <c r="BU20" i="16"/>
  <c r="BR63" i="16"/>
  <c r="BR47" i="16"/>
  <c r="BR31" i="16"/>
  <c r="BR15" i="16"/>
  <c r="BR23" i="16"/>
  <c r="BR55" i="16"/>
  <c r="BR19" i="16"/>
  <c r="BR9" i="16"/>
  <c r="BU54" i="16"/>
  <c r="BR10" i="16"/>
  <c r="BU30" i="16"/>
  <c r="BU28" i="16"/>
  <c r="BR51" i="16"/>
  <c r="BU12" i="16"/>
  <c r="BR39" i="16"/>
  <c r="BR35" i="16"/>
  <c r="BU47" i="16"/>
  <c r="BS38" i="16"/>
  <c r="BL60" i="16"/>
  <c r="BL52" i="16"/>
  <c r="BL44" i="16"/>
  <c r="BL36" i="16"/>
  <c r="BL28" i="16"/>
  <c r="BL20" i="16"/>
  <c r="BL12" i="16"/>
  <c r="BI58" i="16"/>
  <c r="BI50" i="16"/>
  <c r="BI42" i="16"/>
  <c r="BI34" i="16"/>
  <c r="BI26" i="16"/>
  <c r="BI18" i="16"/>
  <c r="BI10" i="16"/>
  <c r="BL59" i="16"/>
  <c r="BL51" i="16"/>
  <c r="BL43" i="16"/>
  <c r="BL35" i="16"/>
  <c r="BL27" i="16"/>
  <c r="BL19" i="16"/>
  <c r="BL11" i="16"/>
  <c r="BI57" i="16"/>
  <c r="BI49" i="16"/>
  <c r="BI41" i="16"/>
  <c r="BI33" i="16"/>
  <c r="BI25" i="16"/>
  <c r="BI17" i="16"/>
  <c r="BI9" i="16"/>
  <c r="BL58" i="16"/>
  <c r="BL50" i="16"/>
  <c r="BL42" i="16"/>
  <c r="BL34" i="16"/>
  <c r="BL26" i="16"/>
  <c r="BL18" i="16"/>
  <c r="BL10" i="16"/>
  <c r="BI56" i="16"/>
  <c r="BI48" i="16"/>
  <c r="BI40" i="16"/>
  <c r="BI32" i="16"/>
  <c r="BI24" i="16"/>
  <c r="BI16" i="16"/>
  <c r="BL62" i="16"/>
  <c r="BL54" i="16"/>
  <c r="BL46" i="16"/>
  <c r="BL38" i="16"/>
  <c r="BL30" i="16"/>
  <c r="BL22" i="16"/>
  <c r="BL14" i="16"/>
  <c r="BI60" i="16"/>
  <c r="BI52" i="16"/>
  <c r="BI44" i="16"/>
  <c r="BI36" i="16"/>
  <c r="BI28" i="16"/>
  <c r="BI20" i="16"/>
  <c r="BI12" i="16"/>
  <c r="BL49" i="16"/>
  <c r="BL33" i="16"/>
  <c r="BL56" i="16"/>
  <c r="BL40" i="16"/>
  <c r="BL24" i="16"/>
  <c r="BI62" i="16"/>
  <c r="BI46" i="16"/>
  <c r="BI30" i="16"/>
  <c r="BI14" i="16"/>
  <c r="BL55" i="16"/>
  <c r="BL39" i="16"/>
  <c r="BL23" i="16"/>
  <c r="BI61" i="16"/>
  <c r="BI45" i="16"/>
  <c r="BI29" i="16"/>
  <c r="BI13" i="16"/>
  <c r="BL53" i="16"/>
  <c r="BL61" i="16"/>
  <c r="BL31" i="16"/>
  <c r="BL9" i="16"/>
  <c r="BI55" i="16"/>
  <c r="BI37" i="16"/>
  <c r="BI15" i="16"/>
  <c r="BL57" i="16"/>
  <c r="BL29" i="16"/>
  <c r="BI54" i="16"/>
  <c r="BI35" i="16"/>
  <c r="BI11" i="16"/>
  <c r="BI23" i="16"/>
  <c r="BL48" i="16"/>
  <c r="BL25" i="16"/>
  <c r="BI53" i="16"/>
  <c r="BI31" i="16"/>
  <c r="BL17" i="16"/>
  <c r="BL41" i="16"/>
  <c r="BL16" i="16"/>
  <c r="BI43" i="16"/>
  <c r="BI22" i="16"/>
  <c r="BL37" i="16"/>
  <c r="BL15" i="16"/>
  <c r="BI63" i="16"/>
  <c r="BI39" i="16"/>
  <c r="BI21" i="16"/>
  <c r="BL63" i="16"/>
  <c r="BL32" i="16"/>
  <c r="BL13" i="16"/>
  <c r="BI59" i="16"/>
  <c r="BI38" i="16"/>
  <c r="BI19" i="16"/>
  <c r="BL47" i="16"/>
  <c r="BL21" i="16"/>
  <c r="BI51" i="16"/>
  <c r="BI27" i="16"/>
  <c r="BL45" i="16"/>
  <c r="BI47" i="16"/>
  <c r="BC52" i="16"/>
  <c r="BC44" i="16"/>
  <c r="BC36" i="16"/>
  <c r="BC28" i="16"/>
  <c r="BC20" i="16"/>
  <c r="BC12" i="16"/>
  <c r="AZ54" i="16"/>
  <c r="AZ46" i="16"/>
  <c r="AZ38" i="16"/>
  <c r="AZ30" i="16"/>
  <c r="AZ22" i="16"/>
  <c r="AZ14" i="16"/>
  <c r="BC51" i="16"/>
  <c r="BC43" i="16"/>
  <c r="BC35" i="16"/>
  <c r="BC27" i="16"/>
  <c r="BC19" i="16"/>
  <c r="BC11" i="16"/>
  <c r="AZ53" i="16"/>
  <c r="AZ45" i="16"/>
  <c r="AZ37" i="16"/>
  <c r="AZ29" i="16"/>
  <c r="AZ21" i="16"/>
  <c r="AZ13" i="16"/>
  <c r="BC58" i="16"/>
  <c r="BC50" i="16"/>
  <c r="BC42" i="16"/>
  <c r="BC34" i="16"/>
  <c r="BC26" i="16"/>
  <c r="BC18" i="16"/>
  <c r="BC10" i="16"/>
  <c r="AZ52" i="16"/>
  <c r="AZ44" i="16"/>
  <c r="AZ36" i="16"/>
  <c r="AZ28" i="16"/>
  <c r="AZ20" i="16"/>
  <c r="AZ12" i="16"/>
  <c r="BC54" i="16"/>
  <c r="BC46" i="16"/>
  <c r="BC38" i="16"/>
  <c r="BC30" i="16"/>
  <c r="BC22" i="16"/>
  <c r="BC14" i="16"/>
  <c r="AZ56" i="16"/>
  <c r="AZ48" i="16"/>
  <c r="AZ40" i="16"/>
  <c r="AZ32" i="16"/>
  <c r="AZ24" i="16"/>
  <c r="AZ16" i="16"/>
  <c r="BC48" i="16"/>
  <c r="BC32" i="16"/>
  <c r="BC16" i="16"/>
  <c r="AZ50" i="16"/>
  <c r="AZ34" i="16"/>
  <c r="AZ18" i="16"/>
  <c r="BC47" i="16"/>
  <c r="BC31" i="16"/>
  <c r="BC15" i="16"/>
  <c r="AZ49" i="16"/>
  <c r="AZ33" i="16"/>
  <c r="AZ17" i="16"/>
  <c r="BC23" i="16"/>
  <c r="BC56" i="16"/>
  <c r="BC9" i="16"/>
  <c r="BC40" i="16"/>
  <c r="AZ47" i="16"/>
  <c r="BC13" i="16"/>
  <c r="AZ41" i="16"/>
  <c r="BC57" i="16"/>
  <c r="BC39" i="16"/>
  <c r="BC17" i="16"/>
  <c r="AZ43" i="16"/>
  <c r="AZ25" i="16"/>
  <c r="AZ23" i="16"/>
  <c r="BC33" i="16"/>
  <c r="BC53" i="16"/>
  <c r="BC29" i="16"/>
  <c r="AZ58" i="16"/>
  <c r="AZ39" i="16"/>
  <c r="AZ15" i="16"/>
  <c r="BC49" i="16"/>
  <c r="BC25" i="16"/>
  <c r="AZ57" i="16"/>
  <c r="AZ35" i="16"/>
  <c r="AZ11" i="16"/>
  <c r="BC45" i="16"/>
  <c r="BC24" i="16"/>
  <c r="AZ55" i="16"/>
  <c r="AZ31" i="16"/>
  <c r="AZ10" i="16"/>
  <c r="BC41" i="16"/>
  <c r="AZ51" i="16"/>
  <c r="AZ27" i="16"/>
  <c r="AZ9" i="16"/>
  <c r="BC21" i="16"/>
  <c r="AZ26" i="16"/>
  <c r="BC37" i="16"/>
  <c r="AZ42" i="16"/>
  <c r="BC55" i="16"/>
  <c r="AZ19" i="16"/>
  <c r="AM12" i="16"/>
  <c r="AP12" i="16" s="1"/>
  <c r="AT43" i="16"/>
  <c r="AT35" i="16"/>
  <c r="AT27" i="16"/>
  <c r="AT19" i="16"/>
  <c r="AT11" i="16"/>
  <c r="AQ48" i="16"/>
  <c r="AQ40" i="16"/>
  <c r="AQ32" i="16"/>
  <c r="AQ24" i="16"/>
  <c r="AQ16" i="16"/>
  <c r="AT42" i="16"/>
  <c r="AT34" i="16"/>
  <c r="AT26" i="16"/>
  <c r="AT18" i="16"/>
  <c r="AT10" i="16"/>
  <c r="AQ47" i="16"/>
  <c r="AQ39" i="16"/>
  <c r="AQ31" i="16"/>
  <c r="AQ23" i="16"/>
  <c r="AQ15" i="16"/>
  <c r="AT41" i="16"/>
  <c r="AT33" i="16"/>
  <c r="AT25" i="16"/>
  <c r="AT17" i="16"/>
  <c r="AT9" i="16"/>
  <c r="AQ46" i="16"/>
  <c r="AQ38" i="16"/>
  <c r="AQ30" i="16"/>
  <c r="AQ22" i="16"/>
  <c r="AQ14" i="16"/>
  <c r="AT45" i="16"/>
  <c r="AT37" i="16"/>
  <c r="AT29" i="16"/>
  <c r="AT21" i="16"/>
  <c r="AT13" i="16"/>
  <c r="AQ42" i="16"/>
  <c r="AQ34" i="16"/>
  <c r="AQ26" i="16"/>
  <c r="AQ18" i="16"/>
  <c r="AQ10" i="16"/>
  <c r="AT47" i="16"/>
  <c r="AT31" i="16"/>
  <c r="AT15" i="16"/>
  <c r="AQ44" i="16"/>
  <c r="AQ28" i="16"/>
  <c r="AQ12" i="16"/>
  <c r="AT46" i="16"/>
  <c r="AT30" i="16"/>
  <c r="AT14" i="16"/>
  <c r="AQ43" i="16"/>
  <c r="AQ27" i="16"/>
  <c r="AQ11" i="16"/>
  <c r="AQ35" i="16"/>
  <c r="AT44" i="16"/>
  <c r="AT40" i="16"/>
  <c r="AQ21" i="16"/>
  <c r="AT48" i="16"/>
  <c r="AT24" i="16"/>
  <c r="AQ29" i="16"/>
  <c r="AQ25" i="16"/>
  <c r="AQ45" i="16"/>
  <c r="AT39" i="16"/>
  <c r="AT20" i="16"/>
  <c r="AQ41" i="16"/>
  <c r="AQ20" i="16"/>
  <c r="AT38" i="16"/>
  <c r="AT16" i="16"/>
  <c r="AQ37" i="16"/>
  <c r="AQ19" i="16"/>
  <c r="AT36" i="16"/>
  <c r="AT12" i="16"/>
  <c r="AQ36" i="16"/>
  <c r="AQ17" i="16"/>
  <c r="AT32" i="16"/>
  <c r="AQ13" i="16"/>
  <c r="AT28" i="16"/>
  <c r="AQ33" i="16"/>
  <c r="AQ9" i="16"/>
  <c r="AT23" i="16"/>
  <c r="AT22" i="16"/>
  <c r="Z10" i="16"/>
  <c r="AK35" i="16"/>
  <c r="AK27" i="16"/>
  <c r="AK19" i="16"/>
  <c r="AK11" i="16"/>
  <c r="AH38" i="16"/>
  <c r="AH30" i="16"/>
  <c r="AH22" i="16"/>
  <c r="AH14" i="16"/>
  <c r="AK34" i="16"/>
  <c r="AK26" i="16"/>
  <c r="AK18" i="16"/>
  <c r="AK10" i="16"/>
  <c r="AH37" i="16"/>
  <c r="AH29" i="16"/>
  <c r="AH21" i="16"/>
  <c r="AH13" i="16"/>
  <c r="AK33" i="16"/>
  <c r="AK25" i="16"/>
  <c r="AK17" i="16"/>
  <c r="AK9" i="16"/>
  <c r="AH36" i="16"/>
  <c r="AH28" i="16"/>
  <c r="AH20" i="16"/>
  <c r="AH12" i="16"/>
  <c r="AK37" i="16"/>
  <c r="AK29" i="16"/>
  <c r="AK21" i="16"/>
  <c r="AK13" i="16"/>
  <c r="AH32" i="16"/>
  <c r="AH24" i="16"/>
  <c r="AH16" i="16"/>
  <c r="AK31" i="16"/>
  <c r="AK15" i="16"/>
  <c r="AH34" i="16"/>
  <c r="AH18" i="16"/>
  <c r="AK30" i="16"/>
  <c r="AK14" i="16"/>
  <c r="AH33" i="16"/>
  <c r="AH17" i="16"/>
  <c r="AH10" i="16"/>
  <c r="AK16" i="16"/>
  <c r="AH35" i="16"/>
  <c r="AH31" i="16"/>
  <c r="AH9" i="16"/>
  <c r="AK36" i="16"/>
  <c r="AK12" i="16"/>
  <c r="AH26" i="16"/>
  <c r="AK32" i="16"/>
  <c r="AH25" i="16"/>
  <c r="AK28" i="16"/>
  <c r="AH23" i="16"/>
  <c r="AK24" i="16"/>
  <c r="AH19" i="16"/>
  <c r="AK23" i="16"/>
  <c r="AH15" i="16"/>
  <c r="AK22" i="16"/>
  <c r="AH11" i="16"/>
  <c r="AK20" i="16"/>
  <c r="AK38" i="16"/>
  <c r="AH27" i="16"/>
  <c r="S14" i="16"/>
  <c r="S13" i="16"/>
  <c r="S12" i="16"/>
  <c r="S11" i="16"/>
  <c r="S10" i="16"/>
  <c r="S9" i="16"/>
  <c r="P10" i="16"/>
  <c r="P9" i="16"/>
  <c r="P14" i="16"/>
  <c r="P13" i="16"/>
  <c r="P12" i="16"/>
  <c r="P11" i="16"/>
  <c r="E6" i="16"/>
  <c r="C87" i="16" s="1"/>
  <c r="AP23" i="16"/>
  <c r="AN36" i="16"/>
  <c r="AO36" i="16"/>
  <c r="AP36" i="16"/>
  <c r="BS65" i="16"/>
  <c r="BK39" i="16"/>
  <c r="BK18" i="16"/>
  <c r="BJ42" i="16"/>
  <c r="BE61" i="16"/>
  <c r="BJ16" i="16"/>
  <c r="BK36" i="16"/>
  <c r="BK58" i="16"/>
  <c r="BK16" i="16"/>
  <c r="BJ60" i="16"/>
  <c r="BJ23" i="16"/>
  <c r="BJ44" i="16"/>
  <c r="BE41" i="16"/>
  <c r="BB40" i="16"/>
  <c r="BJ32" i="16"/>
  <c r="BK53" i="16"/>
  <c r="BK27" i="16"/>
  <c r="BK49" i="16"/>
  <c r="BK11" i="16"/>
  <c r="BK32" i="16"/>
  <c r="BJ58" i="16"/>
  <c r="BK17" i="16"/>
  <c r="BK26" i="16"/>
  <c r="BK33" i="16"/>
  <c r="BK42" i="16"/>
  <c r="BJ50" i="16"/>
  <c r="BJ59" i="16"/>
  <c r="BE36" i="16"/>
  <c r="BK10" i="16"/>
  <c r="BJ18" i="16"/>
  <c r="BJ27" i="16"/>
  <c r="BK34" i="16"/>
  <c r="BK43" i="16"/>
  <c r="BK52" i="16"/>
  <c r="BK59" i="16"/>
  <c r="BE22" i="16"/>
  <c r="C13" i="16"/>
  <c r="BZ13" i="16" s="1"/>
  <c r="C11" i="16"/>
  <c r="F11" i="16" s="1"/>
  <c r="C10" i="16"/>
  <c r="BK37" i="16"/>
  <c r="BK12" i="16"/>
  <c r="BJ22" i="16"/>
  <c r="BK28" i="16"/>
  <c r="BJ38" i="16"/>
  <c r="BJ47" i="16"/>
  <c r="BK54" i="16"/>
  <c r="BK63" i="16"/>
  <c r="BJ12" i="16"/>
  <c r="BK21" i="16"/>
  <c r="BJ28" i="16"/>
  <c r="BK44" i="16"/>
  <c r="BJ54" i="16"/>
  <c r="BJ63" i="16"/>
  <c r="BK13" i="16"/>
  <c r="BK22" i="16"/>
  <c r="BK31" i="16"/>
  <c r="BJ39" i="16"/>
  <c r="BJ48" i="16"/>
  <c r="BJ55" i="16"/>
  <c r="U21" i="16"/>
  <c r="Z20" i="16"/>
  <c r="Z16" i="16"/>
  <c r="Z12" i="16"/>
  <c r="Z21" i="16"/>
  <c r="Z17" i="16"/>
  <c r="AA12" i="16"/>
  <c r="AA19" i="16"/>
  <c r="AA14" i="16"/>
  <c r="AA9" i="16"/>
  <c r="U13" i="16"/>
  <c r="Z22" i="16"/>
  <c r="AA11" i="16"/>
  <c r="U17" i="16"/>
  <c r="AA16" i="16"/>
  <c r="Z19" i="16"/>
  <c r="Z14" i="16"/>
  <c r="Z9" i="16"/>
  <c r="AA18" i="16"/>
  <c r="AA13" i="16"/>
  <c r="Z18" i="16"/>
  <c r="Z13" i="16"/>
  <c r="AA17" i="16"/>
  <c r="AA22" i="16"/>
  <c r="Z11" i="16"/>
  <c r="AA10" i="16"/>
  <c r="Z15" i="16"/>
  <c r="AA15" i="16"/>
  <c r="AA20" i="16"/>
  <c r="AA21" i="16"/>
  <c r="U26" i="16"/>
  <c r="U22" i="16"/>
  <c r="BE31" i="16"/>
  <c r="BE46" i="16"/>
  <c r="BJ61" i="16"/>
  <c r="BJ57" i="16"/>
  <c r="BJ53" i="16"/>
  <c r="BJ49" i="16"/>
  <c r="BJ45" i="16"/>
  <c r="BJ41" i="16"/>
  <c r="BJ37" i="16"/>
  <c r="BJ33" i="16"/>
  <c r="BJ29" i="16"/>
  <c r="BJ25" i="16"/>
  <c r="BJ21" i="16"/>
  <c r="BJ17" i="16"/>
  <c r="BJ13" i="16"/>
  <c r="BJ9" i="16"/>
  <c r="BE51" i="16"/>
  <c r="BE56" i="16"/>
  <c r="BK61" i="16"/>
  <c r="BK56" i="16"/>
  <c r="BJ52" i="16"/>
  <c r="BK47" i="16"/>
  <c r="BJ43" i="16"/>
  <c r="BK38" i="16"/>
  <c r="BJ34" i="16"/>
  <c r="BK29" i="16"/>
  <c r="BK24" i="16"/>
  <c r="BJ20" i="16"/>
  <c r="BK15" i="16"/>
  <c r="BJ11" i="16"/>
  <c r="BE29" i="16"/>
  <c r="BJ14" i="16"/>
  <c r="BJ30" i="16"/>
  <c r="BJ40" i="16"/>
  <c r="BK55" i="16"/>
  <c r="BE16" i="16"/>
  <c r="BK9" i="16"/>
  <c r="BK14" i="16"/>
  <c r="BK19" i="16"/>
  <c r="BK25" i="16"/>
  <c r="BK30" i="16"/>
  <c r="BK35" i="16"/>
  <c r="BK40" i="16"/>
  <c r="BJ46" i="16"/>
  <c r="BJ51" i="16"/>
  <c r="BJ56" i="16"/>
  <c r="BJ62" i="16"/>
  <c r="BE12" i="16"/>
  <c r="BJ19" i="16"/>
  <c r="BJ24" i="16"/>
  <c r="BJ35" i="16"/>
  <c r="BK45" i="16"/>
  <c r="BK50" i="16"/>
  <c r="BK60" i="16"/>
  <c r="BJ10" i="16"/>
  <c r="BJ15" i="16"/>
  <c r="BK20" i="16"/>
  <c r="BJ26" i="16"/>
  <c r="BJ31" i="16"/>
  <c r="BJ36" i="16"/>
  <c r="BK41" i="16"/>
  <c r="BK46" i="16"/>
  <c r="BK51" i="16"/>
  <c r="BK57" i="16"/>
  <c r="BK62" i="16"/>
  <c r="J64" i="19"/>
  <c r="AM30" i="16"/>
  <c r="AJ17" i="16"/>
  <c r="BB24" i="16"/>
  <c r="BA56" i="16"/>
  <c r="BT54" i="16"/>
  <c r="AJ9" i="16"/>
  <c r="AJ25" i="16"/>
  <c r="BB16" i="16"/>
  <c r="BB32" i="16"/>
  <c r="BB48" i="16"/>
  <c r="BT27" i="16"/>
  <c r="BN57" i="16"/>
  <c r="BS14" i="16"/>
  <c r="BT19" i="16"/>
  <c r="BS30" i="16"/>
  <c r="BT35" i="16"/>
  <c r="BS46" i="16"/>
  <c r="BT50" i="16"/>
  <c r="BS53" i="16"/>
  <c r="BT58" i="16"/>
  <c r="BS61" i="16"/>
  <c r="BT66" i="16"/>
  <c r="AV23" i="16"/>
  <c r="BA58" i="16"/>
  <c r="BA54" i="16"/>
  <c r="BA50" i="16"/>
  <c r="BB46" i="16"/>
  <c r="BB42" i="16"/>
  <c r="BB38" i="16"/>
  <c r="BB34" i="16"/>
  <c r="BB30" i="16"/>
  <c r="BB26" i="16"/>
  <c r="BB22" i="16"/>
  <c r="BB18" i="16"/>
  <c r="BB14" i="16"/>
  <c r="BB10" i="16"/>
  <c r="AD36" i="16"/>
  <c r="AI31" i="16"/>
  <c r="AJ27" i="16"/>
  <c r="AJ23" i="16"/>
  <c r="AJ19" i="16"/>
  <c r="AJ15" i="16"/>
  <c r="AJ11" i="16"/>
  <c r="R14" i="16"/>
  <c r="R10" i="16"/>
  <c r="R12" i="16"/>
  <c r="AJ13" i="16"/>
  <c r="AJ21" i="16"/>
  <c r="AI29" i="16"/>
  <c r="BB12" i="16"/>
  <c r="BB20" i="16"/>
  <c r="BB28" i="16"/>
  <c r="BB36" i="16"/>
  <c r="BB44" i="16"/>
  <c r="BA52" i="16"/>
  <c r="BT62" i="16"/>
  <c r="BS57" i="16"/>
  <c r="BT43" i="16"/>
  <c r="BS22" i="16"/>
  <c r="BT11" i="16"/>
  <c r="BN76" i="16"/>
  <c r="BN69" i="16"/>
  <c r="BN17" i="16"/>
  <c r="BN28" i="16"/>
  <c r="BN54" i="16"/>
  <c r="BN12" i="16"/>
  <c r="BN18" i="16"/>
  <c r="BN32" i="16"/>
  <c r="BN37" i="16"/>
  <c r="BN79" i="16"/>
  <c r="BN26" i="16"/>
  <c r="BN10" i="16"/>
  <c r="BN20" i="16"/>
  <c r="BN40" i="16"/>
  <c r="BN45" i="16"/>
  <c r="BN50" i="16"/>
  <c r="BN55" i="16"/>
  <c r="BN60" i="16"/>
  <c r="BN65" i="16"/>
  <c r="BN70" i="16"/>
  <c r="BN74" i="16"/>
  <c r="BN78" i="16"/>
  <c r="BN83" i="16"/>
  <c r="BN87" i="16"/>
  <c r="BS9" i="16"/>
  <c r="BT10" i="16"/>
  <c r="BS11" i="16"/>
  <c r="BT12" i="16"/>
  <c r="BS13" i="16"/>
  <c r="BT14" i="16"/>
  <c r="BS15" i="16"/>
  <c r="BT16" i="16"/>
  <c r="BS17" i="16"/>
  <c r="BT18" i="16"/>
  <c r="BS19" i="16"/>
  <c r="BT20" i="16"/>
  <c r="BS21" i="16"/>
  <c r="BT22" i="16"/>
  <c r="BS23" i="16"/>
  <c r="BT24" i="16"/>
  <c r="BS25" i="16"/>
  <c r="BT26" i="16"/>
  <c r="BS27" i="16"/>
  <c r="BT28" i="16"/>
  <c r="BS29" i="16"/>
  <c r="BT30" i="16"/>
  <c r="BS31" i="16"/>
  <c r="BT32" i="16"/>
  <c r="BS33" i="16"/>
  <c r="BT34" i="16"/>
  <c r="BS35" i="16"/>
  <c r="BT36" i="16"/>
  <c r="BS37" i="16"/>
  <c r="BT38" i="16"/>
  <c r="BS39" i="16"/>
  <c r="BT40" i="16"/>
  <c r="BS41" i="16"/>
  <c r="BT42" i="16"/>
  <c r="BS43" i="16"/>
  <c r="BT44" i="16"/>
  <c r="BS45" i="16"/>
  <c r="BT46" i="16"/>
  <c r="BS47" i="16"/>
  <c r="BT48" i="16"/>
  <c r="BS49" i="16"/>
  <c r="BN24" i="16"/>
  <c r="BN14" i="16"/>
  <c r="BN42" i="16"/>
  <c r="BN52" i="16"/>
  <c r="BN62" i="16"/>
  <c r="BN72" i="16"/>
  <c r="BN81" i="16"/>
  <c r="BT9" i="16"/>
  <c r="BS12" i="16"/>
  <c r="BT13" i="16"/>
  <c r="BS16" i="16"/>
  <c r="BT17" i="16"/>
  <c r="BS20" i="16"/>
  <c r="BT21" i="16"/>
  <c r="BS24" i="16"/>
  <c r="BT25" i="16"/>
  <c r="BS28" i="16"/>
  <c r="BT29" i="16"/>
  <c r="BS32" i="16"/>
  <c r="BT33" i="16"/>
  <c r="BS36" i="16"/>
  <c r="BT37" i="16"/>
  <c r="BS40" i="16"/>
  <c r="BT41" i="16"/>
  <c r="BS44" i="16"/>
  <c r="BT45" i="16"/>
  <c r="BS48" i="16"/>
  <c r="BT49" i="16"/>
  <c r="BS50" i="16"/>
  <c r="BT51" i="16"/>
  <c r="BS52" i="16"/>
  <c r="BT53" i="16"/>
  <c r="BS54" i="16"/>
  <c r="BT55" i="16"/>
  <c r="BS56" i="16"/>
  <c r="BT57" i="16"/>
  <c r="BS58" i="16"/>
  <c r="BT59" i="16"/>
  <c r="BS60" i="16"/>
  <c r="BT61" i="16"/>
  <c r="BS62" i="16"/>
  <c r="BT63" i="16"/>
  <c r="BS64" i="16"/>
  <c r="BT65" i="16"/>
  <c r="BS66" i="16"/>
  <c r="AV11" i="16"/>
  <c r="AV15" i="16"/>
  <c r="AV19" i="16"/>
  <c r="AV25" i="16"/>
  <c r="AV32" i="16"/>
  <c r="AV36" i="16"/>
  <c r="AV40" i="16"/>
  <c r="AV45" i="16"/>
  <c r="AV49" i="16"/>
  <c r="AV53" i="16"/>
  <c r="AV57" i="16"/>
  <c r="AV9" i="16"/>
  <c r="AV17" i="16"/>
  <c r="AV27" i="16"/>
  <c r="AV38" i="16"/>
  <c r="AV47" i="16"/>
  <c r="AV55" i="16"/>
  <c r="AV13" i="16"/>
  <c r="AV34" i="16"/>
  <c r="AV51" i="16"/>
  <c r="BB58" i="16"/>
  <c r="BB57" i="16"/>
  <c r="BB56" i="16"/>
  <c r="BB55" i="16"/>
  <c r="BB54" i="16"/>
  <c r="BB53" i="16"/>
  <c r="BB52" i="16"/>
  <c r="BB51" i="16"/>
  <c r="BB50" i="16"/>
  <c r="BA49" i="16"/>
  <c r="BA48" i="16"/>
  <c r="BA47" i="16"/>
  <c r="BA46" i="16"/>
  <c r="BA45" i="16"/>
  <c r="BA44" i="16"/>
  <c r="BA43" i="16"/>
  <c r="BA42" i="16"/>
  <c r="BA41" i="16"/>
  <c r="BA40" i="16"/>
  <c r="BA39" i="16"/>
  <c r="BA38" i="16"/>
  <c r="BA37" i="16"/>
  <c r="BA36" i="16"/>
  <c r="BA35" i="16"/>
  <c r="BA34" i="16"/>
  <c r="BA33" i="16"/>
  <c r="BA32" i="16"/>
  <c r="BA31" i="16"/>
  <c r="BA30" i="16"/>
  <c r="BA29" i="16"/>
  <c r="BA28" i="16"/>
  <c r="BA27" i="16"/>
  <c r="BA26" i="16"/>
  <c r="BA25" i="16"/>
  <c r="BA24" i="16"/>
  <c r="BA23" i="16"/>
  <c r="BA22" i="16"/>
  <c r="BA21" i="16"/>
  <c r="BA20" i="16"/>
  <c r="BA19" i="16"/>
  <c r="BA18" i="16"/>
  <c r="BA17" i="16"/>
  <c r="BA16" i="16"/>
  <c r="BA15" i="16"/>
  <c r="BA14" i="16"/>
  <c r="BA13" i="16"/>
  <c r="BA12" i="16"/>
  <c r="BA11" i="16"/>
  <c r="BA10" i="16"/>
  <c r="BA9" i="16"/>
  <c r="AD9" i="16"/>
  <c r="AD13" i="16"/>
  <c r="AD17" i="16"/>
  <c r="AD23" i="16"/>
  <c r="AD27" i="16"/>
  <c r="AD34" i="16"/>
  <c r="AD38" i="16"/>
  <c r="AJ38" i="16"/>
  <c r="AD11" i="16"/>
  <c r="AD19" i="16"/>
  <c r="AD32" i="16"/>
  <c r="AJ34" i="16"/>
  <c r="AI36" i="16"/>
  <c r="AD25" i="16"/>
  <c r="AJ35" i="16"/>
  <c r="AJ33" i="16"/>
  <c r="AJ32" i="16"/>
  <c r="AJ31" i="16"/>
  <c r="AJ30" i="16"/>
  <c r="AJ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B61" i="16"/>
  <c r="L61" i="16" s="1"/>
  <c r="B93" i="16"/>
  <c r="B16" i="16"/>
  <c r="B17" i="16"/>
  <c r="L17" i="16" s="1"/>
  <c r="O17" i="16" s="1"/>
  <c r="B18" i="16"/>
  <c r="L18" i="16" s="1"/>
  <c r="O18" i="16" s="1"/>
  <c r="B19" i="16"/>
  <c r="L19" i="16" s="1"/>
  <c r="O19" i="16" s="1"/>
  <c r="B20" i="16"/>
  <c r="B13" i="16"/>
  <c r="D13" i="16" s="1"/>
  <c r="L12" i="16"/>
  <c r="O12" i="16" s="1"/>
  <c r="L14" i="16"/>
  <c r="O14" i="16" s="1"/>
  <c r="L10" i="16"/>
  <c r="Q14" i="16"/>
  <c r="Q13" i="16"/>
  <c r="Q12" i="16"/>
  <c r="Q11" i="16"/>
  <c r="Q10" i="16"/>
  <c r="Q9" i="16"/>
  <c r="R9" i="16"/>
  <c r="R11" i="16"/>
  <c r="R13" i="16"/>
  <c r="AJ10" i="16"/>
  <c r="AJ12" i="16"/>
  <c r="AJ14" i="16"/>
  <c r="AJ16" i="16"/>
  <c r="AJ18" i="16"/>
  <c r="AJ20" i="16"/>
  <c r="AJ22" i="16"/>
  <c r="AJ24" i="16"/>
  <c r="AJ26" i="16"/>
  <c r="AJ28" i="16"/>
  <c r="AI30" i="16"/>
  <c r="AI32" i="16"/>
  <c r="BB9" i="16"/>
  <c r="BB11" i="16"/>
  <c r="BB13" i="16"/>
  <c r="BB15" i="16"/>
  <c r="BB17" i="16"/>
  <c r="BB19" i="16"/>
  <c r="BB21" i="16"/>
  <c r="BB23" i="16"/>
  <c r="BB25" i="16"/>
  <c r="BB27" i="16"/>
  <c r="BB29" i="16"/>
  <c r="BB31" i="16"/>
  <c r="BB33" i="16"/>
  <c r="BB35" i="16"/>
  <c r="BB37" i="16"/>
  <c r="BB39" i="16"/>
  <c r="BB41" i="16"/>
  <c r="BB43" i="16"/>
  <c r="BB45" i="16"/>
  <c r="BB47" i="16"/>
  <c r="BB49" i="16"/>
  <c r="BA51" i="16"/>
  <c r="BA53" i="16"/>
  <c r="BA55" i="16"/>
  <c r="BA57" i="16"/>
  <c r="BT64" i="16"/>
  <c r="BS63" i="16"/>
  <c r="BT60" i="16"/>
  <c r="BS59" i="16"/>
  <c r="BT56" i="16"/>
  <c r="BS55" i="16"/>
  <c r="BT52" i="16"/>
  <c r="BS51" i="16"/>
  <c r="BT47" i="16"/>
  <c r="BS42" i="16"/>
  <c r="BT39" i="16"/>
  <c r="BS34" i="16"/>
  <c r="BT31" i="16"/>
  <c r="BS26" i="16"/>
  <c r="BT23" i="16"/>
  <c r="BS18" i="16"/>
  <c r="BT15" i="16"/>
  <c r="BS10" i="16"/>
  <c r="BN85" i="16"/>
  <c r="BN67" i="16"/>
  <c r="BN47" i="16"/>
  <c r="BN25" i="16"/>
  <c r="B15" i="16"/>
  <c r="AV42" i="16"/>
  <c r="AI37" i="16"/>
  <c r="AD15" i="16"/>
  <c r="BN21" i="16"/>
  <c r="BN15" i="16"/>
  <c r="BN64" i="16"/>
  <c r="BN49" i="16"/>
  <c r="BN39" i="16"/>
  <c r="BN27" i="16"/>
  <c r="BN23" i="16"/>
  <c r="BN34" i="16"/>
  <c r="BN9" i="16"/>
  <c r="BN11" i="16"/>
  <c r="BN13" i="16"/>
  <c r="BN16" i="16"/>
  <c r="BN19" i="16"/>
  <c r="BN22" i="16"/>
  <c r="BN33" i="16"/>
  <c r="BN36" i="16"/>
  <c r="BN38" i="16"/>
  <c r="BN41" i="16"/>
  <c r="BN43" i="16"/>
  <c r="BN46" i="16"/>
  <c r="BN48" i="16"/>
  <c r="BN51" i="16"/>
  <c r="BN53" i="16"/>
  <c r="BN56" i="16"/>
  <c r="BN58" i="16"/>
  <c r="BN61" i="16"/>
  <c r="BN63" i="16"/>
  <c r="BN66" i="16"/>
  <c r="BN68" i="16"/>
  <c r="BN71" i="16"/>
  <c r="BN73" i="16"/>
  <c r="BN75" i="16"/>
  <c r="BN77" i="16"/>
  <c r="BN80" i="16"/>
  <c r="BN82" i="16"/>
  <c r="BN84" i="16"/>
  <c r="BN86" i="16"/>
  <c r="BN88" i="16"/>
  <c r="AV21" i="16"/>
  <c r="AV10" i="16"/>
  <c r="AV12" i="16"/>
  <c r="AV14" i="16"/>
  <c r="AV16" i="16"/>
  <c r="AV18" i="16"/>
  <c r="AV20" i="16"/>
  <c r="AV22" i="16"/>
  <c r="AV24" i="16"/>
  <c r="AV26" i="16"/>
  <c r="AV28" i="16"/>
  <c r="AV33" i="16"/>
  <c r="AV35" i="16"/>
  <c r="AV37" i="16"/>
  <c r="AV39" i="16"/>
  <c r="AV41" i="16"/>
  <c r="AV43" i="16"/>
  <c r="AV46" i="16"/>
  <c r="AV48" i="16"/>
  <c r="AV50" i="16"/>
  <c r="AV52" i="16"/>
  <c r="AV54" i="16"/>
  <c r="AV56" i="16"/>
  <c r="AV58" i="16"/>
  <c r="AD21" i="16"/>
  <c r="AD10" i="16"/>
  <c r="AD12" i="16"/>
  <c r="AD14" i="16"/>
  <c r="AD16" i="16"/>
  <c r="AD18" i="16"/>
  <c r="AD20" i="16"/>
  <c r="AD22" i="16"/>
  <c r="AD24" i="16"/>
  <c r="AD26" i="16"/>
  <c r="AD28" i="16"/>
  <c r="AD33" i="16"/>
  <c r="AD35" i="16"/>
  <c r="AD37" i="16"/>
  <c r="AI34" i="16"/>
  <c r="AI35" i="16"/>
  <c r="AJ36" i="16"/>
  <c r="AJ37" i="16"/>
  <c r="AI38" i="16"/>
  <c r="B44" i="16"/>
  <c r="B24" i="16"/>
  <c r="B43" i="16"/>
  <c r="L43" i="16" s="1"/>
  <c r="B56" i="16"/>
  <c r="L56" i="16" s="1"/>
  <c r="B65" i="16"/>
  <c r="L65" i="16" s="1"/>
  <c r="B73" i="16"/>
  <c r="B81" i="16"/>
  <c r="L81" i="16" s="1"/>
  <c r="B89" i="16"/>
  <c r="B97" i="16"/>
  <c r="B52" i="16"/>
  <c r="L52" i="16" s="1"/>
  <c r="B69" i="16"/>
  <c r="L69" i="16" s="1"/>
  <c r="B85" i="16"/>
  <c r="L85" i="16" s="1"/>
  <c r="B35" i="16"/>
  <c r="L35" i="16" s="1"/>
  <c r="B77" i="16"/>
  <c r="L77" i="16" s="1"/>
  <c r="B12" i="16"/>
  <c r="B14" i="16"/>
  <c r="L9" i="16"/>
  <c r="O9" i="16" s="1"/>
  <c r="L11" i="16"/>
  <c r="O11" i="16" s="1"/>
  <c r="L13" i="16"/>
  <c r="O13" i="16" s="1"/>
  <c r="L15" i="16"/>
  <c r="O15" i="16" s="1"/>
  <c r="L16" i="16"/>
  <c r="O16" i="16" s="1"/>
  <c r="L20" i="16"/>
  <c r="O20" i="16" s="1"/>
  <c r="B11" i="16"/>
  <c r="B99" i="16"/>
  <c r="L99" i="16" s="1"/>
  <c r="B95" i="16"/>
  <c r="L95" i="16" s="1"/>
  <c r="B91" i="16"/>
  <c r="L91" i="16" s="1"/>
  <c r="B87" i="16"/>
  <c r="L87" i="16" s="1"/>
  <c r="B83" i="16"/>
  <c r="B79" i="16"/>
  <c r="B75" i="16"/>
  <c r="L75" i="16" s="1"/>
  <c r="B71" i="16"/>
  <c r="L71" i="16" s="1"/>
  <c r="B67" i="16"/>
  <c r="L67" i="16" s="1"/>
  <c r="B63" i="16"/>
  <c r="B58" i="16"/>
  <c r="L58" i="16" s="1"/>
  <c r="B54" i="16"/>
  <c r="B48" i="16"/>
  <c r="B39" i="16"/>
  <c r="B28" i="16"/>
  <c r="L28" i="16" s="1"/>
  <c r="B9" i="16"/>
  <c r="AV44" i="16"/>
  <c r="AD30" i="16"/>
  <c r="BN29" i="16"/>
  <c r="AV29" i="16"/>
  <c r="B50" i="16"/>
  <c r="B46" i="16"/>
  <c r="B41" i="16"/>
  <c r="L41" i="16" s="1"/>
  <c r="B37" i="16"/>
  <c r="L37" i="16" s="1"/>
  <c r="B33" i="16"/>
  <c r="L33" i="16" s="1"/>
  <c r="B26" i="16"/>
  <c r="B22" i="16"/>
  <c r="L22" i="16" s="1"/>
  <c r="B10" i="16"/>
  <c r="B59" i="16"/>
  <c r="AD31" i="16"/>
  <c r="AD29" i="16"/>
  <c r="B30" i="16"/>
  <c r="L30" i="16" s="1"/>
  <c r="BE63" i="16"/>
  <c r="BE58" i="16"/>
  <c r="BE53" i="16"/>
  <c r="BE48" i="16"/>
  <c r="BE43" i="16"/>
  <c r="BE38" i="16"/>
  <c r="BE33" i="16"/>
  <c r="BE19" i="16"/>
  <c r="BE14" i="16"/>
  <c r="BE10" i="16"/>
  <c r="BE17" i="16"/>
  <c r="BE39" i="16"/>
  <c r="BE24" i="16"/>
  <c r="BE49" i="16"/>
  <c r="AM47" i="16"/>
  <c r="AM42" i="16"/>
  <c r="AM38" i="16"/>
  <c r="AM34" i="16"/>
  <c r="AM25" i="16"/>
  <c r="AM20" i="16"/>
  <c r="AM16" i="16"/>
  <c r="AA23" i="16"/>
  <c r="U28" i="16"/>
  <c r="U24" i="16"/>
  <c r="U19" i="16"/>
  <c r="U15" i="16"/>
  <c r="U11" i="16"/>
  <c r="B98" i="16"/>
  <c r="L98" i="16" s="1"/>
  <c r="B96" i="16"/>
  <c r="B94" i="16"/>
  <c r="B92" i="16"/>
  <c r="B90" i="16"/>
  <c r="L90" i="16" s="1"/>
  <c r="B88" i="16"/>
  <c r="L88" i="16" s="1"/>
  <c r="B86" i="16"/>
  <c r="L86" i="16" s="1"/>
  <c r="B84" i="16"/>
  <c r="B82" i="16"/>
  <c r="L82" i="16" s="1"/>
  <c r="B80" i="16"/>
  <c r="L80" i="16" s="1"/>
  <c r="B78" i="16"/>
  <c r="L78" i="16" s="1"/>
  <c r="B76" i="16"/>
  <c r="B74" i="16"/>
  <c r="L74" i="16" s="1"/>
  <c r="B72" i="16"/>
  <c r="L72" i="16" s="1"/>
  <c r="B70" i="16"/>
  <c r="L70" i="16" s="1"/>
  <c r="B68" i="16"/>
  <c r="B66" i="16"/>
  <c r="L66" i="16" s="1"/>
  <c r="B64" i="16"/>
  <c r="B62" i="16"/>
  <c r="B60" i="16"/>
  <c r="L60" i="16" s="1"/>
  <c r="B57" i="16"/>
  <c r="L57" i="16" s="1"/>
  <c r="B55" i="16"/>
  <c r="L55" i="16" s="1"/>
  <c r="B53" i="16"/>
  <c r="L53" i="16" s="1"/>
  <c r="B51" i="16"/>
  <c r="B49" i="16"/>
  <c r="L49" i="16" s="1"/>
  <c r="B47" i="16"/>
  <c r="B45" i="16"/>
  <c r="B42" i="16"/>
  <c r="L42" i="16" s="1"/>
  <c r="B40" i="16"/>
  <c r="L40" i="16" s="1"/>
  <c r="B38" i="16"/>
  <c r="L38" i="16" s="1"/>
  <c r="B36" i="16"/>
  <c r="L36" i="16" s="1"/>
  <c r="B34" i="16"/>
  <c r="L34" i="16" s="1"/>
  <c r="B32" i="16"/>
  <c r="L32" i="16" s="1"/>
  <c r="B27" i="16"/>
  <c r="B25" i="16"/>
  <c r="B23" i="16"/>
  <c r="L23" i="16" s="1"/>
  <c r="B31" i="16"/>
  <c r="L31" i="16" s="1"/>
  <c r="BE59" i="16"/>
  <c r="BE44" i="16"/>
  <c r="BE21" i="16"/>
  <c r="BE26" i="16"/>
  <c r="BE27" i="16"/>
  <c r="BE28" i="16"/>
  <c r="BE23" i="16"/>
  <c r="BE25" i="16"/>
  <c r="BE34" i="16"/>
  <c r="BE54" i="16"/>
  <c r="BE9" i="16"/>
  <c r="BE11" i="16"/>
  <c r="BE13" i="16"/>
  <c r="BE15" i="16"/>
  <c r="BE18" i="16"/>
  <c r="BE20" i="16"/>
  <c r="BE32" i="16"/>
  <c r="BE35" i="16"/>
  <c r="BE37" i="16"/>
  <c r="BE40" i="16"/>
  <c r="BE42" i="16"/>
  <c r="BE45" i="16"/>
  <c r="BE47" i="16"/>
  <c r="BE50" i="16"/>
  <c r="BE52" i="16"/>
  <c r="BE55" i="16"/>
  <c r="BE57" i="16"/>
  <c r="BE60" i="16"/>
  <c r="BE62" i="16"/>
  <c r="AM21" i="16"/>
  <c r="AM31" i="16"/>
  <c r="AM9" i="16"/>
  <c r="AM11" i="16"/>
  <c r="AM13" i="16"/>
  <c r="AM15" i="16"/>
  <c r="AM17" i="16"/>
  <c r="AM19" i="16"/>
  <c r="AM22" i="16"/>
  <c r="AM24" i="16"/>
  <c r="AM26" i="16"/>
  <c r="AM28" i="16"/>
  <c r="AM33" i="16"/>
  <c r="AM35" i="16"/>
  <c r="AM37" i="16"/>
  <c r="AM39" i="16"/>
  <c r="AM41" i="16"/>
  <c r="AM43" i="16"/>
  <c r="AM46" i="16"/>
  <c r="AM48" i="16"/>
  <c r="Z23" i="16"/>
  <c r="U27" i="16"/>
  <c r="U25" i="16"/>
  <c r="U23" i="16"/>
  <c r="U20" i="16"/>
  <c r="U18" i="16"/>
  <c r="U16" i="16"/>
  <c r="U14" i="16"/>
  <c r="U12" i="16"/>
  <c r="U10" i="16"/>
  <c r="B21" i="16"/>
  <c r="B29" i="16"/>
  <c r="L29" i="16" s="1"/>
  <c r="AM44" i="16"/>
  <c r="AV31" i="16"/>
  <c r="AV30" i="16"/>
  <c r="AM29" i="16"/>
  <c r="BE30" i="16"/>
  <c r="BN59" i="16"/>
  <c r="BN44" i="16"/>
  <c r="BN31" i="16"/>
  <c r="BN30" i="16"/>
  <c r="D11" i="16" l="1"/>
  <c r="F10" i="16"/>
  <c r="BZ11" i="16"/>
  <c r="BY14" i="16"/>
  <c r="CJ14" i="16" s="1"/>
  <c r="G13" i="16"/>
  <c r="C12" i="16"/>
  <c r="D12" i="16" s="1"/>
  <c r="E10" i="16"/>
  <c r="C9" i="16"/>
  <c r="G10" i="16"/>
  <c r="BY10" i="16"/>
  <c r="CJ10" i="16" s="1"/>
  <c r="E13" i="16"/>
  <c r="G11" i="16"/>
  <c r="C14" i="16"/>
  <c r="AH50" i="19" s="1"/>
  <c r="E11" i="16"/>
  <c r="BZ10" i="16"/>
  <c r="F13" i="16"/>
  <c r="D10" i="16"/>
  <c r="U31" i="16"/>
  <c r="BY31" i="16" s="1"/>
  <c r="CJ31" i="16" s="1"/>
  <c r="U30" i="16"/>
  <c r="N10" i="16"/>
  <c r="O10" i="16"/>
  <c r="U29" i="16"/>
  <c r="BY29" i="16" s="1"/>
  <c r="CJ29" i="16" s="1"/>
  <c r="AO23" i="16"/>
  <c r="AO40" i="16"/>
  <c r="AP40" i="16"/>
  <c r="AB69" i="19"/>
  <c r="AH61" i="19"/>
  <c r="AH67" i="19"/>
  <c r="AH66" i="19"/>
  <c r="AH65" i="19"/>
  <c r="AH49" i="19"/>
  <c r="AH64" i="19"/>
  <c r="AH63" i="19"/>
  <c r="AH62" i="19"/>
  <c r="BR10" i="22"/>
  <c r="AO53" i="22"/>
  <c r="Z53" i="22"/>
  <c r="AA53" i="22" s="1"/>
  <c r="AB53" i="22" s="1"/>
  <c r="AW53" i="22"/>
  <c r="BF53" i="22" s="1"/>
  <c r="Z63" i="22"/>
  <c r="AA63" i="22" s="1"/>
  <c r="AB63" i="22" s="1"/>
  <c r="AP61" i="22"/>
  <c r="AR61" i="22" s="1"/>
  <c r="AS61" i="22" s="1"/>
  <c r="AT61" i="22" s="1"/>
  <c r="AO61" i="22"/>
  <c r="AN63" i="22"/>
  <c r="AW63" i="22" s="1"/>
  <c r="BF63" i="22" s="1"/>
  <c r="AG63" i="22"/>
  <c r="AI63" i="22" s="1"/>
  <c r="AJ63" i="22" s="1"/>
  <c r="AK63" i="22" s="1"/>
  <c r="AW43" i="22"/>
  <c r="AZ43" i="22" s="1"/>
  <c r="W7" i="22"/>
  <c r="AP48" i="22"/>
  <c r="AR48" i="22" s="1"/>
  <c r="AS48" i="22" s="1"/>
  <c r="AT48" i="22" s="1"/>
  <c r="AW48" i="22"/>
  <c r="AZ48" i="22" s="1"/>
  <c r="AO48" i="22"/>
  <c r="BA49" i="22"/>
  <c r="BB49" i="22" s="1"/>
  <c r="BC49" i="22" s="1"/>
  <c r="AP72" i="22"/>
  <c r="AN96" i="22"/>
  <c r="AO96" i="22" s="1"/>
  <c r="AI26" i="22"/>
  <c r="AJ26" i="22" s="1"/>
  <c r="AK26" i="22" s="1"/>
  <c r="Z33" i="22"/>
  <c r="AA33" i="22" s="1"/>
  <c r="AB33" i="22" s="1"/>
  <c r="AP38" i="22"/>
  <c r="AR38" i="22" s="1"/>
  <c r="AS38" i="22" s="1"/>
  <c r="AT38" i="22" s="1"/>
  <c r="AO38" i="22"/>
  <c r="AY42" i="22"/>
  <c r="BA42" i="22" s="1"/>
  <c r="BB42" i="22" s="1"/>
  <c r="BC42" i="22" s="1"/>
  <c r="AP43" i="22"/>
  <c r="AR43" i="22" s="1"/>
  <c r="AS43" i="22" s="1"/>
  <c r="AT43" i="22" s="1"/>
  <c r="AQ34" i="22"/>
  <c r="AO34" i="22"/>
  <c r="CJ99" i="22"/>
  <c r="CD99" i="22"/>
  <c r="AW61" i="22"/>
  <c r="AZ61" i="22" s="1"/>
  <c r="BA12" i="22"/>
  <c r="BB12" i="22" s="1"/>
  <c r="BC12" i="22" s="1"/>
  <c r="AG46" i="22"/>
  <c r="AI46" i="22" s="1"/>
  <c r="AJ46" i="22" s="1"/>
  <c r="AK46" i="22" s="1"/>
  <c r="AI97" i="22"/>
  <c r="AJ97" i="22" s="1"/>
  <c r="AK97" i="22" s="1"/>
  <c r="S7" i="22"/>
  <c r="Z61" i="22"/>
  <c r="AA61" i="22" s="1"/>
  <c r="AB61" i="22" s="1"/>
  <c r="BG49" i="22"/>
  <c r="CJ83" i="22"/>
  <c r="CD83" i="22"/>
  <c r="CJ53" i="22"/>
  <c r="CD53" i="22"/>
  <c r="BN12" i="22"/>
  <c r="BF12" i="22"/>
  <c r="BI12" i="22" s="1"/>
  <c r="BG12" i="22"/>
  <c r="BH12" i="22"/>
  <c r="AQ72" i="22"/>
  <c r="AY52" i="22"/>
  <c r="AW11" i="22"/>
  <c r="BE11" i="22"/>
  <c r="AX11" i="22"/>
  <c r="AI49" i="22"/>
  <c r="AJ49" i="22" s="1"/>
  <c r="AK49" i="22" s="1"/>
  <c r="AF96" i="22"/>
  <c r="AN55" i="22"/>
  <c r="AW55" i="22" s="1"/>
  <c r="AX55" i="22" s="1"/>
  <c r="AF32" i="22"/>
  <c r="AG96" i="22"/>
  <c r="AI96" i="22" s="1"/>
  <c r="AJ96" i="22" s="1"/>
  <c r="AK96" i="22" s="1"/>
  <c r="AF55" i="22"/>
  <c r="BA24" i="22"/>
  <c r="BB24" i="22" s="1"/>
  <c r="BC24" i="22" s="1"/>
  <c r="AX52" i="22"/>
  <c r="AI23" i="22"/>
  <c r="AJ23" i="22" s="1"/>
  <c r="AK23" i="22" s="1"/>
  <c r="AG55" i="22"/>
  <c r="AI55" i="22" s="1"/>
  <c r="AJ55" i="22" s="1"/>
  <c r="AK55" i="22" s="1"/>
  <c r="AY40" i="22"/>
  <c r="BG24" i="22"/>
  <c r="AR36" i="22"/>
  <c r="AS36" i="22" s="1"/>
  <c r="AT36" i="22" s="1"/>
  <c r="Z25" i="22"/>
  <c r="AA25" i="22" s="1"/>
  <c r="AB25" i="22" s="1"/>
  <c r="AO72" i="22"/>
  <c r="AR42" i="22"/>
  <c r="AS42" i="22" s="1"/>
  <c r="AT42" i="22" s="1"/>
  <c r="BJ10" i="22"/>
  <c r="BK10" i="22" s="1"/>
  <c r="BL10" i="22" s="1"/>
  <c r="AR11" i="22"/>
  <c r="AS11" i="22" s="1"/>
  <c r="AT11" i="22" s="1"/>
  <c r="BH24" i="22"/>
  <c r="AQ39" i="22"/>
  <c r="AO39" i="22"/>
  <c r="AX44" i="22"/>
  <c r="AR44" i="22"/>
  <c r="AS44" i="22" s="1"/>
  <c r="AT44" i="22" s="1"/>
  <c r="BI24" i="22"/>
  <c r="AR17" i="22"/>
  <c r="AS17" i="22" s="1"/>
  <c r="AT17" i="22" s="1"/>
  <c r="AF46" i="22"/>
  <c r="AP39" i="22"/>
  <c r="AY44" i="22"/>
  <c r="AY17" i="22"/>
  <c r="AZ17" i="22"/>
  <c r="AX17" i="22"/>
  <c r="BF17" i="22"/>
  <c r="AR29" i="22"/>
  <c r="AS29" i="22" s="1"/>
  <c r="AT29" i="22" s="1"/>
  <c r="AI22" i="22"/>
  <c r="AJ22" i="22" s="1"/>
  <c r="AK22" i="22" s="1"/>
  <c r="AR18" i="22"/>
  <c r="AS18" i="22" s="1"/>
  <c r="AT18" i="22" s="1"/>
  <c r="AO21" i="22"/>
  <c r="AW39" i="22"/>
  <c r="BF39" i="22" s="1"/>
  <c r="BF52" i="22"/>
  <c r="CJ97" i="22"/>
  <c r="CD97" i="22"/>
  <c r="AZ41" i="22"/>
  <c r="AY41" i="22"/>
  <c r="AX41" i="22"/>
  <c r="CJ91" i="22"/>
  <c r="CD91" i="22"/>
  <c r="CJ88" i="22"/>
  <c r="CD88" i="22"/>
  <c r="AV14" i="22"/>
  <c r="AN14" i="22"/>
  <c r="AQ14" i="22" s="1"/>
  <c r="AO14" i="22"/>
  <c r="AP14" i="22"/>
  <c r="AQ22" i="22"/>
  <c r="AW22" i="22"/>
  <c r="AO22" i="22"/>
  <c r="AP22" i="22"/>
  <c r="BN39" i="22"/>
  <c r="BY39" i="22" s="1"/>
  <c r="BE59" i="22"/>
  <c r="AZ29" i="22"/>
  <c r="AY29" i="22"/>
  <c r="BF29" i="22"/>
  <c r="AX29" i="22"/>
  <c r="AF25" i="22"/>
  <c r="AZ18" i="22"/>
  <c r="AX18" i="22"/>
  <c r="BF18" i="22"/>
  <c r="AY18" i="22"/>
  <c r="AZ36" i="22"/>
  <c r="BF36" i="22"/>
  <c r="AY36" i="22"/>
  <c r="AX36" i="22"/>
  <c r="CJ69" i="22"/>
  <c r="BN41" i="22"/>
  <c r="BF41" i="22"/>
  <c r="BI41" i="22" s="1"/>
  <c r="BE21" i="22"/>
  <c r="AW21" i="22"/>
  <c r="AZ21" i="22" s="1"/>
  <c r="AY21" i="22"/>
  <c r="AR31" i="22"/>
  <c r="AS31" i="22" s="1"/>
  <c r="AT31" i="22" s="1"/>
  <c r="AV46" i="22"/>
  <c r="AN46" i="22"/>
  <c r="AQ46" i="22" s="1"/>
  <c r="AQ30" i="22"/>
  <c r="AO30" i="22"/>
  <c r="AW30" i="22"/>
  <c r="AP30" i="22"/>
  <c r="AI14" i="22"/>
  <c r="AJ14" i="22" s="1"/>
  <c r="AK14" i="22" s="1"/>
  <c r="CJ55" i="22"/>
  <c r="CD55" i="22"/>
  <c r="AV25" i="22"/>
  <c r="AN25" i="22"/>
  <c r="AQ25" i="22" s="1"/>
  <c r="BH49" i="22"/>
  <c r="BJ49" i="22" s="1"/>
  <c r="BK49" i="22" s="1"/>
  <c r="BL49" i="22" s="1"/>
  <c r="AQ20" i="22"/>
  <c r="AW20" i="22"/>
  <c r="AO20" i="22"/>
  <c r="AP20" i="22"/>
  <c r="BE58" i="22"/>
  <c r="BE56" i="22"/>
  <c r="AG33" i="22"/>
  <c r="AH33" i="22"/>
  <c r="AF33" i="22"/>
  <c r="AN33" i="22"/>
  <c r="BE34" i="22"/>
  <c r="AW34" i="22"/>
  <c r="AZ34" i="22" s="1"/>
  <c r="AZ15" i="22"/>
  <c r="BF15" i="22"/>
  <c r="AY15" i="22"/>
  <c r="AX15" i="22"/>
  <c r="BQ24" i="22"/>
  <c r="BP24" i="22"/>
  <c r="BR24" i="22"/>
  <c r="AQ26" i="22"/>
  <c r="AW26" i="22"/>
  <c r="AO26" i="22"/>
  <c r="AP26" i="22"/>
  <c r="BN51" i="22"/>
  <c r="BY51" i="22" s="1"/>
  <c r="AV37" i="22"/>
  <c r="AN37" i="22"/>
  <c r="AQ37" i="22" s="1"/>
  <c r="AQ23" i="22"/>
  <c r="AW23" i="22"/>
  <c r="AO23" i="22"/>
  <c r="AP23" i="22"/>
  <c r="AW16" i="22"/>
  <c r="AZ16" i="22" s="1"/>
  <c r="BE16" i="22"/>
  <c r="AZ54" i="22"/>
  <c r="AX54" i="22"/>
  <c r="BF54" i="22"/>
  <c r="AY54" i="22"/>
  <c r="BN60" i="22"/>
  <c r="BY60" i="22" s="1"/>
  <c r="AH34" i="22"/>
  <c r="AF34" i="22"/>
  <c r="AG34" i="22"/>
  <c r="BN44" i="22"/>
  <c r="BY44" i="22" s="1"/>
  <c r="BF44" i="22"/>
  <c r="BI44" i="22" s="1"/>
  <c r="AX40" i="22"/>
  <c r="AI30" i="22"/>
  <c r="AJ30" i="22" s="1"/>
  <c r="AK30" i="22" s="1"/>
  <c r="AR28" i="22"/>
  <c r="AS28" i="22" s="1"/>
  <c r="AT28" i="22" s="1"/>
  <c r="BO49" i="22"/>
  <c r="BR49" i="22" s="1"/>
  <c r="BY49" i="22"/>
  <c r="AY43" i="22"/>
  <c r="AG27" i="22"/>
  <c r="AG32" i="22"/>
  <c r="AI32" i="22" s="1"/>
  <c r="AJ32" i="22" s="1"/>
  <c r="AK32" i="22" s="1"/>
  <c r="AI20" i="22"/>
  <c r="AJ20" i="22" s="1"/>
  <c r="AK20" i="22" s="1"/>
  <c r="AX42" i="22"/>
  <c r="AQ41" i="22"/>
  <c r="AP41" i="22"/>
  <c r="AO41" i="22"/>
  <c r="AZ31" i="22"/>
  <c r="AY31" i="22"/>
  <c r="BF31" i="22"/>
  <c r="AX31" i="22"/>
  <c r="BN48" i="22"/>
  <c r="AZ53" i="22"/>
  <c r="AY53" i="22"/>
  <c r="AX53" i="22"/>
  <c r="AH35" i="22"/>
  <c r="AN35" i="22"/>
  <c r="AF35" i="22"/>
  <c r="AG35" i="22"/>
  <c r="BN42" i="22"/>
  <c r="BF42" i="22"/>
  <c r="BI42" i="22" s="1"/>
  <c r="BY52" i="22"/>
  <c r="CJ67" i="22"/>
  <c r="AZ28" i="22"/>
  <c r="BF28" i="22"/>
  <c r="AX28" i="22"/>
  <c r="AY28" i="22"/>
  <c r="BY64" i="22"/>
  <c r="BN40" i="22"/>
  <c r="BY40" i="22" s="1"/>
  <c r="BF40" i="22"/>
  <c r="BI40" i="22" s="1"/>
  <c r="AP34" i="22"/>
  <c r="AR15" i="22"/>
  <c r="AS15" i="22" s="1"/>
  <c r="AT15" i="22" s="1"/>
  <c r="AQ19" i="22"/>
  <c r="AW19" i="22"/>
  <c r="AP19" i="22"/>
  <c r="AO19" i="22"/>
  <c r="AG37" i="22"/>
  <c r="AI37" i="22" s="1"/>
  <c r="AJ37" i="22" s="1"/>
  <c r="AK37" i="22" s="1"/>
  <c r="BN43" i="22"/>
  <c r="BF43" i="22"/>
  <c r="BI43" i="22" s="1"/>
  <c r="AV27" i="22"/>
  <c r="AN27" i="22"/>
  <c r="AQ27" i="22" s="1"/>
  <c r="AP27" i="22"/>
  <c r="AV32" i="22"/>
  <c r="AN32" i="22"/>
  <c r="AQ32" i="22" s="1"/>
  <c r="AO32" i="22"/>
  <c r="AP16" i="22"/>
  <c r="AR16" i="22" s="1"/>
  <c r="AS16" i="22" s="1"/>
  <c r="AT16" i="22" s="1"/>
  <c r="AR47" i="22"/>
  <c r="AS47" i="22" s="1"/>
  <c r="AT47" i="22" s="1"/>
  <c r="AV45" i="22"/>
  <c r="AN45" i="22"/>
  <c r="AQ45" i="22" s="1"/>
  <c r="AX43" i="22"/>
  <c r="AF27" i="22"/>
  <c r="BE57" i="22"/>
  <c r="AW57" i="22"/>
  <c r="AZ57" i="22" s="1"/>
  <c r="AF70" i="22"/>
  <c r="BE50" i="22"/>
  <c r="BE38" i="22"/>
  <c r="AW38" i="22"/>
  <c r="AZ38" i="22" s="1"/>
  <c r="CD96" i="22"/>
  <c r="CJ96" i="22"/>
  <c r="AP21" i="22"/>
  <c r="AR21" i="22" s="1"/>
  <c r="AS21" i="22" s="1"/>
  <c r="AT21" i="22" s="1"/>
  <c r="AI19" i="22"/>
  <c r="AJ19" i="22" s="1"/>
  <c r="AK19" i="22" s="1"/>
  <c r="BN33" i="22"/>
  <c r="AF37" i="22"/>
  <c r="AG25" i="22"/>
  <c r="AI25" i="22" s="1"/>
  <c r="AJ25" i="22" s="1"/>
  <c r="AK25" i="22" s="1"/>
  <c r="BS10" i="22"/>
  <c r="BT10" i="22" s="1"/>
  <c r="BU10" i="22" s="1"/>
  <c r="AO16" i="22"/>
  <c r="AW51" i="22"/>
  <c r="BF51" i="22" s="1"/>
  <c r="AZ47" i="22"/>
  <c r="BF47" i="22"/>
  <c r="AX47" i="22"/>
  <c r="AY47" i="22"/>
  <c r="BY74" i="22"/>
  <c r="BF67" i="22"/>
  <c r="BI67" i="22" s="1"/>
  <c r="BF97" i="22"/>
  <c r="BI97" i="22" s="1"/>
  <c r="AP98" i="22"/>
  <c r="AR98" i="22" s="1"/>
  <c r="AS98" i="22" s="1"/>
  <c r="AT98" i="22" s="1"/>
  <c r="AP75" i="22"/>
  <c r="AR75" i="22" s="1"/>
  <c r="AS75" i="22" s="1"/>
  <c r="AT75" i="22" s="1"/>
  <c r="BF88" i="22"/>
  <c r="BI88" i="22" s="1"/>
  <c r="AW75" i="22"/>
  <c r="BF75" i="22" s="1"/>
  <c r="BO75" i="22" s="1"/>
  <c r="AH88" i="22"/>
  <c r="AO75" i="22"/>
  <c r="AY97" i="22"/>
  <c r="BA97" i="22" s="1"/>
  <c r="BB97" i="22" s="1"/>
  <c r="BC97" i="22" s="1"/>
  <c r="AP88" i="22"/>
  <c r="AX97" i="22"/>
  <c r="AI64" i="22"/>
  <c r="AJ64" i="22" s="1"/>
  <c r="AK64" i="22" s="1"/>
  <c r="AG69" i="22"/>
  <c r="AX67" i="22"/>
  <c r="AO93" i="22"/>
  <c r="AH69" i="22"/>
  <c r="AP93" i="22"/>
  <c r="AR93" i="22" s="1"/>
  <c r="AS93" i="22" s="1"/>
  <c r="AT93" i="22" s="1"/>
  <c r="AN87" i="22"/>
  <c r="AQ87" i="22" s="1"/>
  <c r="AN69" i="22"/>
  <c r="AQ69" i="22" s="1"/>
  <c r="AW93" i="22"/>
  <c r="AZ93" i="22" s="1"/>
  <c r="AY67" i="22"/>
  <c r="BA67" i="22" s="1"/>
  <c r="BB67" i="22" s="1"/>
  <c r="BC67" i="22" s="1"/>
  <c r="AF87" i="22"/>
  <c r="AG87" i="22"/>
  <c r="AI87" i="22" s="1"/>
  <c r="AJ87" i="22" s="1"/>
  <c r="AK87" i="22" s="1"/>
  <c r="AI67" i="22"/>
  <c r="AJ67" i="22" s="1"/>
  <c r="AK67" i="22" s="1"/>
  <c r="AY64" i="22"/>
  <c r="BA64" i="22" s="1"/>
  <c r="BB64" i="22" s="1"/>
  <c r="BC64" i="22" s="1"/>
  <c r="AG88" i="22"/>
  <c r="AI80" i="22"/>
  <c r="AJ80" i="22" s="1"/>
  <c r="AK80" i="22" s="1"/>
  <c r="BF85" i="22"/>
  <c r="AX64" i="22"/>
  <c r="BF64" i="22"/>
  <c r="BH64" i="22" s="1"/>
  <c r="AO88" i="22"/>
  <c r="Z88" i="22"/>
  <c r="AA88" i="22" s="1"/>
  <c r="AB88" i="22" s="1"/>
  <c r="AV87" i="22"/>
  <c r="AF81" i="22"/>
  <c r="AI85" i="22"/>
  <c r="AJ85" i="22" s="1"/>
  <c r="AK85" i="22" s="1"/>
  <c r="AG56" i="22"/>
  <c r="AI56" i="22" s="1"/>
  <c r="AJ56" i="22" s="1"/>
  <c r="AK56" i="22" s="1"/>
  <c r="AI89" i="22"/>
  <c r="AJ89" i="22" s="1"/>
  <c r="AK89" i="22" s="1"/>
  <c r="AF88" i="22"/>
  <c r="AF56" i="22"/>
  <c r="AQ88" i="22"/>
  <c r="AX88" i="22"/>
  <c r="AP57" i="22"/>
  <c r="AR57" i="22" s="1"/>
  <c r="AS57" i="22" s="1"/>
  <c r="AT57" i="22" s="1"/>
  <c r="AY88" i="22"/>
  <c r="BA88" i="22" s="1"/>
  <c r="BB88" i="22" s="1"/>
  <c r="BC88" i="22" s="1"/>
  <c r="AO84" i="22"/>
  <c r="AZ85" i="22"/>
  <c r="BA85" i="22" s="1"/>
  <c r="BB85" i="22" s="1"/>
  <c r="BC85" i="22" s="1"/>
  <c r="AX85" i="22"/>
  <c r="AG68" i="22"/>
  <c r="AI68" i="22" s="1"/>
  <c r="AJ68" i="22" s="1"/>
  <c r="AK68" i="22" s="1"/>
  <c r="AP71" i="22"/>
  <c r="AR71" i="22" s="1"/>
  <c r="AS71" i="22" s="1"/>
  <c r="AT71" i="22" s="1"/>
  <c r="AQ51" i="22"/>
  <c r="AR51" i="22" s="1"/>
  <c r="AS51" i="22" s="1"/>
  <c r="AT51" i="22" s="1"/>
  <c r="AO51" i="22"/>
  <c r="AO71" i="22"/>
  <c r="AP84" i="22"/>
  <c r="AR84" i="22" s="1"/>
  <c r="AS84" i="22" s="1"/>
  <c r="AT84" i="22" s="1"/>
  <c r="AY80" i="22"/>
  <c r="BA80" i="22" s="1"/>
  <c r="BB80" i="22" s="1"/>
  <c r="BC80" i="22" s="1"/>
  <c r="AP86" i="22"/>
  <c r="AR86" i="22" s="1"/>
  <c r="AS86" i="22" s="1"/>
  <c r="AT86" i="22" s="1"/>
  <c r="AI90" i="22"/>
  <c r="AJ90" i="22" s="1"/>
  <c r="AK90" i="22" s="1"/>
  <c r="AO86" i="22"/>
  <c r="AP65" i="22"/>
  <c r="AR65" i="22" s="1"/>
  <c r="AS65" i="22" s="1"/>
  <c r="AT65" i="22" s="1"/>
  <c r="AF58" i="22"/>
  <c r="AP79" i="22"/>
  <c r="AR79" i="22" s="1"/>
  <c r="AS79" i="22" s="1"/>
  <c r="AT79" i="22" s="1"/>
  <c r="AP78" i="22"/>
  <c r="AR78" i="22" s="1"/>
  <c r="AS78" i="22" s="1"/>
  <c r="AT78" i="22" s="1"/>
  <c r="AO73" i="22"/>
  <c r="AI91" i="22"/>
  <c r="AJ91" i="22" s="1"/>
  <c r="AK91" i="22" s="1"/>
  <c r="AG70" i="22"/>
  <c r="AI70" i="22" s="1"/>
  <c r="AJ70" i="22" s="1"/>
  <c r="AK70" i="22" s="1"/>
  <c r="AP82" i="22"/>
  <c r="AR82" i="22" s="1"/>
  <c r="AS82" i="22" s="1"/>
  <c r="AT82" i="22" s="1"/>
  <c r="AF62" i="22"/>
  <c r="AX80" i="22"/>
  <c r="AO65" i="22"/>
  <c r="AG81" i="22"/>
  <c r="AI81" i="22" s="1"/>
  <c r="AJ81" i="22" s="1"/>
  <c r="AK81" i="22" s="1"/>
  <c r="AZ89" i="22"/>
  <c r="AY89" i="22"/>
  <c r="AX89" i="22"/>
  <c r="CJ61" i="22"/>
  <c r="CD61" i="22"/>
  <c r="AW82" i="22"/>
  <c r="AZ82" i="22" s="1"/>
  <c r="BE82" i="22"/>
  <c r="AW86" i="22"/>
  <c r="AZ86" i="22" s="1"/>
  <c r="BE86" i="22"/>
  <c r="BN86" i="22" s="1"/>
  <c r="AW98" i="22"/>
  <c r="AZ98" i="22" s="1"/>
  <c r="BE98" i="22"/>
  <c r="AN68" i="22"/>
  <c r="AQ68" i="22" s="1"/>
  <c r="AV68" i="22"/>
  <c r="AO60" i="22"/>
  <c r="AP94" i="22"/>
  <c r="AO82" i="22"/>
  <c r="AO98" i="22"/>
  <c r="AG45" i="22"/>
  <c r="AQ99" i="22"/>
  <c r="AP99" i="22"/>
  <c r="AO99" i="22"/>
  <c r="AW99" i="22"/>
  <c r="BF66" i="22"/>
  <c r="BI66" i="22" s="1"/>
  <c r="BY66" i="22"/>
  <c r="AF68" i="22"/>
  <c r="CD90" i="22"/>
  <c r="CJ90" i="22"/>
  <c r="AN76" i="22"/>
  <c r="AQ76" i="22" s="1"/>
  <c r="AV76" i="22"/>
  <c r="AG50" i="22"/>
  <c r="AI57" i="22"/>
  <c r="AJ57" i="22" s="1"/>
  <c r="AK57" i="22" s="1"/>
  <c r="AW59" i="22"/>
  <c r="AX59" i="22" s="1"/>
  <c r="AW84" i="22"/>
  <c r="AZ84" i="22" s="1"/>
  <c r="BE84" i="22"/>
  <c r="BN84" i="22" s="1"/>
  <c r="BF89" i="22"/>
  <c r="BI89" i="22" s="1"/>
  <c r="BY89" i="22"/>
  <c r="AW94" i="22"/>
  <c r="AZ94" i="22" s="1"/>
  <c r="BE94" i="22"/>
  <c r="Z95" i="22"/>
  <c r="AA95" i="22" s="1"/>
  <c r="AB95" i="22" s="1"/>
  <c r="CJ85" i="22"/>
  <c r="CD85" i="22"/>
  <c r="AI54" i="22"/>
  <c r="AJ54" i="22" s="1"/>
  <c r="AK54" i="22" s="1"/>
  <c r="AQ90" i="22"/>
  <c r="AO90" i="22"/>
  <c r="AP90" i="22"/>
  <c r="AW90" i="22"/>
  <c r="AN50" i="22"/>
  <c r="AO50" i="22" s="1"/>
  <c r="AM7" i="22"/>
  <c r="AQ74" i="22"/>
  <c r="AP74" i="22"/>
  <c r="AO74" i="22"/>
  <c r="AW74" i="22"/>
  <c r="AO94" i="22"/>
  <c r="AW71" i="22"/>
  <c r="AZ71" i="22" s="1"/>
  <c r="BE71" i="22"/>
  <c r="BN71" i="22" s="1"/>
  <c r="AZ72" i="22"/>
  <c r="AX72" i="22"/>
  <c r="AY72" i="22"/>
  <c r="BF72" i="22"/>
  <c r="BO72" i="22" s="1"/>
  <c r="AQ83" i="22"/>
  <c r="AP83" i="22"/>
  <c r="AO83" i="22"/>
  <c r="AW83" i="22"/>
  <c r="AW77" i="22"/>
  <c r="AZ77" i="22" s="1"/>
  <c r="BE77" i="22"/>
  <c r="AF50" i="22"/>
  <c r="Z68" i="22"/>
  <c r="AA68" i="22" s="1"/>
  <c r="AB68" i="22" s="1"/>
  <c r="AI92" i="22"/>
  <c r="AJ92" i="22" s="1"/>
  <c r="AK92" i="22" s="1"/>
  <c r="AQ91" i="22"/>
  <c r="AO91" i="22"/>
  <c r="AP91" i="22"/>
  <c r="AW91" i="22"/>
  <c r="AE7" i="22"/>
  <c r="AN58" i="22"/>
  <c r="AQ58" i="22" s="1"/>
  <c r="AF45" i="22"/>
  <c r="AI99" i="22"/>
  <c r="AJ99" i="22" s="1"/>
  <c r="AK99" i="22" s="1"/>
  <c r="AX66" i="22"/>
  <c r="AN62" i="22"/>
  <c r="AQ62" i="22" s="1"/>
  <c r="AV62" i="22"/>
  <c r="BE62" i="22" s="1"/>
  <c r="AG76" i="22"/>
  <c r="AP77" i="22"/>
  <c r="AN56" i="22"/>
  <c r="AQ56" i="22" s="1"/>
  <c r="AW73" i="22"/>
  <c r="AZ73" i="22" s="1"/>
  <c r="BE73" i="22"/>
  <c r="AO59" i="22"/>
  <c r="AR49" i="22"/>
  <c r="AS49" i="22" s="1"/>
  <c r="AT49" i="22" s="1"/>
  <c r="AQ89" i="22"/>
  <c r="AO89" i="22"/>
  <c r="AP89" i="22"/>
  <c r="AQ92" i="22"/>
  <c r="AO92" i="22"/>
  <c r="AP92" i="22"/>
  <c r="AW92" i="22"/>
  <c r="AI74" i="22"/>
  <c r="AJ74" i="22" s="1"/>
  <c r="AK74" i="22" s="1"/>
  <c r="AW78" i="22"/>
  <c r="AZ78" i="22" s="1"/>
  <c r="BE78" i="22"/>
  <c r="AI59" i="22"/>
  <c r="AJ59" i="22" s="1"/>
  <c r="AK59" i="22" s="1"/>
  <c r="AN95" i="22"/>
  <c r="AQ95" i="22" s="1"/>
  <c r="AV95" i="22"/>
  <c r="AN70" i="22"/>
  <c r="AQ70" i="22" s="1"/>
  <c r="AV70" i="22"/>
  <c r="AY66" i="22"/>
  <c r="AI83" i="22"/>
  <c r="AJ83" i="22" s="1"/>
  <c r="AK83" i="22" s="1"/>
  <c r="AF76" i="22"/>
  <c r="AO77" i="22"/>
  <c r="BF80" i="22"/>
  <c r="BI80" i="22" s="1"/>
  <c r="BY80" i="22"/>
  <c r="AP59" i="22"/>
  <c r="AR59" i="22" s="1"/>
  <c r="AS59" i="22" s="1"/>
  <c r="AT59" i="22" s="1"/>
  <c r="AW65" i="22"/>
  <c r="AZ65" i="22" s="1"/>
  <c r="BE65" i="22"/>
  <c r="BN65" i="22" s="1"/>
  <c r="BY93" i="22"/>
  <c r="AG95" i="22"/>
  <c r="AI95" i="22" s="1"/>
  <c r="AJ95" i="22" s="1"/>
  <c r="AK95" i="22" s="1"/>
  <c r="AQ54" i="22"/>
  <c r="AP54" i="22"/>
  <c r="AO54" i="22"/>
  <c r="AI84" i="22"/>
  <c r="AJ84" i="22" s="1"/>
  <c r="AK84" i="22" s="1"/>
  <c r="AW60" i="22"/>
  <c r="AZ60" i="22" s="1"/>
  <c r="AW79" i="22"/>
  <c r="AZ79" i="22" s="1"/>
  <c r="BE79" i="22"/>
  <c r="AN81" i="22"/>
  <c r="AQ81" i="22" s="1"/>
  <c r="AV81" i="22"/>
  <c r="AO78" i="22"/>
  <c r="AF95" i="22"/>
  <c r="AG58" i="22"/>
  <c r="X7" i="22"/>
  <c r="AI42" i="22"/>
  <c r="AJ42" i="22" s="1"/>
  <c r="AK42" i="22" s="1"/>
  <c r="AO57" i="22"/>
  <c r="AG62" i="22"/>
  <c r="AP60" i="22"/>
  <c r="AP73" i="22"/>
  <c r="AO79" i="22"/>
  <c r="AN32" i="16"/>
  <c r="AP27" i="16"/>
  <c r="AO32" i="16"/>
  <c r="C22" i="16"/>
  <c r="F22" i="16" s="1"/>
  <c r="C52" i="16"/>
  <c r="BZ52" i="16" s="1"/>
  <c r="C18" i="16"/>
  <c r="BZ18" i="16" s="1"/>
  <c r="C30" i="16"/>
  <c r="F30" i="16" s="1"/>
  <c r="AN18" i="16"/>
  <c r="C32" i="16"/>
  <c r="E32" i="16" s="1"/>
  <c r="C50" i="16"/>
  <c r="F50" i="16" s="1"/>
  <c r="C40" i="16"/>
  <c r="D40" i="16" s="1"/>
  <c r="C31" i="16"/>
  <c r="D31" i="16" s="1"/>
  <c r="C41" i="16"/>
  <c r="BZ41" i="16" s="1"/>
  <c r="C19" i="16"/>
  <c r="AH51" i="19" s="1"/>
  <c r="C36" i="16"/>
  <c r="BZ36" i="16" s="1"/>
  <c r="C49" i="16"/>
  <c r="AH57" i="19" s="1"/>
  <c r="C27" i="16"/>
  <c r="BZ27" i="16" s="1"/>
  <c r="C21" i="16"/>
  <c r="BZ21" i="16" s="1"/>
  <c r="C46" i="16"/>
  <c r="BZ46" i="16" s="1"/>
  <c r="C39" i="16"/>
  <c r="AH55" i="19" s="1"/>
  <c r="C28" i="16"/>
  <c r="BZ28" i="16" s="1"/>
  <c r="C48" i="16"/>
  <c r="D48" i="16" s="1"/>
  <c r="C44" i="16"/>
  <c r="AH56" i="19" s="1"/>
  <c r="C38" i="16"/>
  <c r="F38" i="16" s="1"/>
  <c r="C47" i="16"/>
  <c r="E47" i="16" s="1"/>
  <c r="C17" i="16"/>
  <c r="D17" i="16" s="1"/>
  <c r="C37" i="16"/>
  <c r="D37" i="16" s="1"/>
  <c r="C16" i="16"/>
  <c r="C25" i="16"/>
  <c r="E25" i="16" s="1"/>
  <c r="C34" i="16"/>
  <c r="AH54" i="19" s="1"/>
  <c r="C43" i="16"/>
  <c r="F43" i="16" s="1"/>
  <c r="C29" i="16"/>
  <c r="AH53" i="19" s="1"/>
  <c r="C15" i="16"/>
  <c r="C20" i="16"/>
  <c r="C26" i="16"/>
  <c r="D26" i="16" s="1"/>
  <c r="C35" i="16"/>
  <c r="M35" i="16" s="1"/>
  <c r="P35" i="16" s="1"/>
  <c r="C24" i="16"/>
  <c r="AH52" i="19" s="1"/>
  <c r="C33" i="16"/>
  <c r="G33" i="16" s="1"/>
  <c r="C42" i="16"/>
  <c r="F42" i="16" s="1"/>
  <c r="C51" i="16"/>
  <c r="G51" i="16" s="1"/>
  <c r="C45" i="16"/>
  <c r="E45" i="16" s="1"/>
  <c r="C23" i="16"/>
  <c r="D23" i="16" s="1"/>
  <c r="AP18" i="16"/>
  <c r="AP14" i="16"/>
  <c r="AO14" i="16"/>
  <c r="AO27" i="16"/>
  <c r="AN45" i="16"/>
  <c r="AO10" i="16"/>
  <c r="AO45" i="16"/>
  <c r="C99" i="16"/>
  <c r="AN10" i="16"/>
  <c r="C64" i="16"/>
  <c r="AH60" i="19" s="1"/>
  <c r="C76" i="16"/>
  <c r="E76" i="16" s="1"/>
  <c r="C83" i="16"/>
  <c r="G83" i="16" s="1"/>
  <c r="C91" i="16"/>
  <c r="F91" i="16" s="1"/>
  <c r="AN12" i="16"/>
  <c r="AO12" i="16"/>
  <c r="W9" i="16"/>
  <c r="X9" i="16"/>
  <c r="BO35" i="16"/>
  <c r="BP35" i="16"/>
  <c r="C88" i="16"/>
  <c r="BZ88" i="16" s="1"/>
  <c r="C73" i="16"/>
  <c r="D73" i="16" s="1"/>
  <c r="C70" i="16"/>
  <c r="E70" i="16" s="1"/>
  <c r="C69" i="16"/>
  <c r="C89" i="16"/>
  <c r="C58" i="16"/>
  <c r="BZ58" i="16" s="1"/>
  <c r="C93" i="16"/>
  <c r="F93" i="16" s="1"/>
  <c r="C86" i="16"/>
  <c r="D86" i="16" s="1"/>
  <c r="C81" i="16"/>
  <c r="BZ81" i="16" s="1"/>
  <c r="C78" i="16"/>
  <c r="BZ78" i="16" s="1"/>
  <c r="C74" i="16"/>
  <c r="C94" i="16"/>
  <c r="C71" i="16"/>
  <c r="BZ71" i="16" s="1"/>
  <c r="C98" i="16"/>
  <c r="BZ98" i="16" s="1"/>
  <c r="C59" i="16"/>
  <c r="AH59" i="19" s="1"/>
  <c r="C92" i="16"/>
  <c r="E92" i="16" s="1"/>
  <c r="C95" i="16"/>
  <c r="BZ95" i="16" s="1"/>
  <c r="C56" i="16"/>
  <c r="E56" i="16" s="1"/>
  <c r="C66" i="16"/>
  <c r="F66" i="16" s="1"/>
  <c r="C60" i="16"/>
  <c r="E60" i="16" s="1"/>
  <c r="C63" i="16"/>
  <c r="BZ63" i="16" s="1"/>
  <c r="C80" i="16"/>
  <c r="D80" i="16" s="1"/>
  <c r="C90" i="16"/>
  <c r="BZ90" i="16" s="1"/>
  <c r="C61" i="16"/>
  <c r="BZ61" i="16" s="1"/>
  <c r="C79" i="16"/>
  <c r="C96" i="16"/>
  <c r="G96" i="16" s="1"/>
  <c r="C57" i="16"/>
  <c r="BZ57" i="16" s="1"/>
  <c r="C67" i="16"/>
  <c r="BZ67" i="16" s="1"/>
  <c r="C84" i="16"/>
  <c r="C53" i="16"/>
  <c r="BZ53" i="16" s="1"/>
  <c r="C54" i="16"/>
  <c r="AH58" i="19" s="1"/>
  <c r="E86" i="16"/>
  <c r="BZ87" i="16"/>
  <c r="AP39" i="16"/>
  <c r="AO39" i="16"/>
  <c r="BH52" i="16"/>
  <c r="BG52" i="16"/>
  <c r="BG34" i="16"/>
  <c r="BH34" i="16"/>
  <c r="U60" i="16"/>
  <c r="BQ29" i="16"/>
  <c r="BP29" i="16"/>
  <c r="AY48" i="16"/>
  <c r="AX48" i="16"/>
  <c r="BP21" i="16"/>
  <c r="BQ21" i="16"/>
  <c r="BO60" i="16"/>
  <c r="BP60" i="16"/>
  <c r="BQ60" i="16"/>
  <c r="BQ30" i="16"/>
  <c r="BP30" i="16"/>
  <c r="AO11" i="16"/>
  <c r="AP11" i="16"/>
  <c r="U34" i="16"/>
  <c r="BY34" i="16" s="1"/>
  <c r="CJ34" i="16" s="1"/>
  <c r="AO42" i="16"/>
  <c r="AP42" i="16"/>
  <c r="BH24" i="16"/>
  <c r="BG24" i="16"/>
  <c r="BH43" i="16"/>
  <c r="BG43" i="16"/>
  <c r="AE29" i="16"/>
  <c r="AG29" i="16"/>
  <c r="AF29" i="16"/>
  <c r="U75" i="16"/>
  <c r="U85" i="16"/>
  <c r="U56" i="16"/>
  <c r="AD56" i="16" s="1"/>
  <c r="AF20" i="16"/>
  <c r="AG20" i="16"/>
  <c r="AY56" i="16"/>
  <c r="AX56" i="16"/>
  <c r="AW39" i="16"/>
  <c r="AY39" i="16"/>
  <c r="AX39" i="16"/>
  <c r="AY20" i="16"/>
  <c r="AX20" i="16"/>
  <c r="BP68" i="16"/>
  <c r="BQ68" i="16"/>
  <c r="BS68" i="16" s="1"/>
  <c r="BT68" i="16" s="1"/>
  <c r="BU68" i="16" s="1"/>
  <c r="BO48" i="16"/>
  <c r="BP48" i="16"/>
  <c r="BQ48" i="16"/>
  <c r="BQ19" i="16"/>
  <c r="BP19" i="16"/>
  <c r="BQ39" i="16"/>
  <c r="BP39" i="16"/>
  <c r="AE9" i="16"/>
  <c r="AF9" i="16"/>
  <c r="AG9" i="16"/>
  <c r="AY38" i="16"/>
  <c r="AX38" i="16"/>
  <c r="AY40" i="16"/>
  <c r="AX40" i="16"/>
  <c r="BO62" i="16"/>
  <c r="BQ62" i="16"/>
  <c r="BP62" i="16"/>
  <c r="BO78" i="16"/>
  <c r="BR78" i="16" s="1"/>
  <c r="BO40" i="16"/>
  <c r="BP40" i="16"/>
  <c r="BQ40" i="16"/>
  <c r="BP12" i="16"/>
  <c r="BQ12" i="16"/>
  <c r="W13" i="16"/>
  <c r="X13" i="16"/>
  <c r="BG30" i="16"/>
  <c r="BH30" i="16"/>
  <c r="X20" i="16"/>
  <c r="W20" i="16"/>
  <c r="AP19" i="16"/>
  <c r="AO19" i="16"/>
  <c r="BH32" i="16"/>
  <c r="BG32" i="16"/>
  <c r="U42" i="16"/>
  <c r="AD42" i="16" s="1"/>
  <c r="V28" i="16"/>
  <c r="Y28" i="16" s="1"/>
  <c r="U58" i="16"/>
  <c r="AF28" i="16"/>
  <c r="AG28" i="16"/>
  <c r="AY28" i="16"/>
  <c r="AX28" i="16"/>
  <c r="BQ58" i="16"/>
  <c r="BP58" i="16"/>
  <c r="BP9" i="16"/>
  <c r="BQ9" i="16"/>
  <c r="AG27" i="16"/>
  <c r="AF27" i="16"/>
  <c r="AX57" i="16"/>
  <c r="AY57" i="16"/>
  <c r="BP24" i="16"/>
  <c r="BQ24" i="16"/>
  <c r="AY31" i="16"/>
  <c r="AX31" i="16"/>
  <c r="X12" i="16"/>
  <c r="W12" i="16"/>
  <c r="AP48" i="16"/>
  <c r="AO48" i="16"/>
  <c r="AO28" i="16"/>
  <c r="AP28" i="16"/>
  <c r="BG62" i="16"/>
  <c r="BH62" i="16"/>
  <c r="BG42" i="16"/>
  <c r="BH42" i="16"/>
  <c r="BH13" i="16"/>
  <c r="BG13" i="16"/>
  <c r="BH27" i="16"/>
  <c r="BG27" i="16"/>
  <c r="X11" i="16"/>
  <c r="W11" i="16"/>
  <c r="U41" i="16"/>
  <c r="BQ31" i="16"/>
  <c r="BP31" i="16"/>
  <c r="AP44" i="16"/>
  <c r="AO44" i="16"/>
  <c r="X14" i="16"/>
  <c r="W14" i="16"/>
  <c r="AO46" i="16"/>
  <c r="AP46" i="16"/>
  <c r="AO26" i="16"/>
  <c r="AP26" i="16"/>
  <c r="AO9" i="16"/>
  <c r="AP9" i="16"/>
  <c r="BH60" i="16"/>
  <c r="BG60" i="16"/>
  <c r="BH40" i="16"/>
  <c r="BG40" i="16"/>
  <c r="BH11" i="16"/>
  <c r="BG11" i="16"/>
  <c r="BG26" i="16"/>
  <c r="BH26" i="16"/>
  <c r="BF44" i="16"/>
  <c r="BH44" i="16"/>
  <c r="BG44" i="16"/>
  <c r="U36" i="16"/>
  <c r="BY36" i="16" s="1"/>
  <c r="CJ36" i="16" s="1"/>
  <c r="U53" i="16"/>
  <c r="U70" i="16"/>
  <c r="U86" i="16"/>
  <c r="W15" i="16"/>
  <c r="X15" i="16"/>
  <c r="AP47" i="16"/>
  <c r="AO47" i="16"/>
  <c r="BH39" i="16"/>
  <c r="BG39" i="16"/>
  <c r="BF48" i="16"/>
  <c r="BH48" i="16"/>
  <c r="BG48" i="16"/>
  <c r="AE31" i="16"/>
  <c r="AF31" i="16"/>
  <c r="AG31" i="16"/>
  <c r="N13" i="16"/>
  <c r="U69" i="16"/>
  <c r="U43" i="16"/>
  <c r="AE37" i="16"/>
  <c r="AF37" i="16"/>
  <c r="AG37" i="16"/>
  <c r="AG18" i="16"/>
  <c r="AF18" i="16"/>
  <c r="AX54" i="16"/>
  <c r="AY54" i="16"/>
  <c r="AW37" i="16"/>
  <c r="AY37" i="16"/>
  <c r="AX37" i="16"/>
  <c r="AX18" i="16"/>
  <c r="AY18" i="16"/>
  <c r="BQ66" i="16"/>
  <c r="BP66" i="16"/>
  <c r="BQ46" i="16"/>
  <c r="BP46" i="16"/>
  <c r="BO16" i="16"/>
  <c r="BP16" i="16"/>
  <c r="BQ16" i="16"/>
  <c r="BQ49" i="16"/>
  <c r="BP49" i="16"/>
  <c r="AE15" i="16"/>
  <c r="AG15" i="16"/>
  <c r="AF15" i="16"/>
  <c r="N12" i="16"/>
  <c r="U61" i="16"/>
  <c r="AF32" i="16"/>
  <c r="AG32" i="16"/>
  <c r="AX27" i="16"/>
  <c r="AY27" i="16"/>
  <c r="AY36" i="16"/>
  <c r="AX36" i="16"/>
  <c r="BP52" i="16"/>
  <c r="BQ52" i="16"/>
  <c r="BO74" i="16"/>
  <c r="BR74" i="16" s="1"/>
  <c r="BQ74" i="16"/>
  <c r="BS74" i="16" s="1"/>
  <c r="BT74" i="16" s="1"/>
  <c r="BU74" i="16" s="1"/>
  <c r="BO20" i="16"/>
  <c r="BP20" i="16"/>
  <c r="BQ20" i="16"/>
  <c r="BQ54" i="16"/>
  <c r="BP54" i="16"/>
  <c r="AN30" i="16"/>
  <c r="AO30" i="16"/>
  <c r="AP30" i="16"/>
  <c r="BP44" i="16"/>
  <c r="BQ44" i="16"/>
  <c r="W16" i="16"/>
  <c r="X16" i="16"/>
  <c r="AP43" i="16"/>
  <c r="AO43" i="16"/>
  <c r="AP24" i="16"/>
  <c r="AO24" i="16"/>
  <c r="AP31" i="16"/>
  <c r="AO31" i="16"/>
  <c r="BH57" i="16"/>
  <c r="BG57" i="16"/>
  <c r="BH37" i="16"/>
  <c r="BG37" i="16"/>
  <c r="BH9" i="16"/>
  <c r="BG9" i="16"/>
  <c r="BH21" i="16"/>
  <c r="BG21" i="16"/>
  <c r="BH59" i="16"/>
  <c r="BG59" i="16"/>
  <c r="U38" i="16"/>
  <c r="BY38" i="16" s="1"/>
  <c r="U55" i="16"/>
  <c r="U72" i="16"/>
  <c r="U88" i="16"/>
  <c r="X19" i="16"/>
  <c r="W19" i="16"/>
  <c r="BH17" i="16"/>
  <c r="BG17" i="16"/>
  <c r="BH53" i="16"/>
  <c r="BG53" i="16"/>
  <c r="N11" i="16"/>
  <c r="U52" i="16"/>
  <c r="AE35" i="16"/>
  <c r="AG35" i="16"/>
  <c r="AF35" i="16"/>
  <c r="AF16" i="16"/>
  <c r="AG16" i="16"/>
  <c r="AY52" i="16"/>
  <c r="AX52" i="16"/>
  <c r="AW35" i="16"/>
  <c r="AX35" i="16"/>
  <c r="AY35" i="16"/>
  <c r="AY16" i="16"/>
  <c r="AX16" i="16"/>
  <c r="BO82" i="16"/>
  <c r="BR82" i="16" s="1"/>
  <c r="BQ82" i="16"/>
  <c r="BS82" i="16" s="1"/>
  <c r="BT82" i="16" s="1"/>
  <c r="BU82" i="16" s="1"/>
  <c r="BQ63" i="16"/>
  <c r="BP63" i="16"/>
  <c r="BO43" i="16"/>
  <c r="BQ43" i="16"/>
  <c r="BP43" i="16"/>
  <c r="BP13" i="16"/>
  <c r="BQ13" i="16"/>
  <c r="BP64" i="16"/>
  <c r="BQ64" i="16"/>
  <c r="AE19" i="16"/>
  <c r="AG19" i="16"/>
  <c r="AF19" i="16"/>
  <c r="AE38" i="16"/>
  <c r="AG38" i="16"/>
  <c r="AF38" i="16"/>
  <c r="AW17" i="16"/>
  <c r="AY17" i="16"/>
  <c r="AX17" i="16"/>
  <c r="AY32" i="16"/>
  <c r="AX32" i="16"/>
  <c r="BO42" i="16"/>
  <c r="BQ42" i="16"/>
  <c r="BP42" i="16"/>
  <c r="BO70" i="16"/>
  <c r="BR70" i="16" s="1"/>
  <c r="BQ10" i="16"/>
  <c r="BP10" i="16"/>
  <c r="BO28" i="16"/>
  <c r="BP28" i="16"/>
  <c r="BQ28" i="16"/>
  <c r="BF56" i="16"/>
  <c r="BH56" i="16"/>
  <c r="BG56" i="16"/>
  <c r="V26" i="16"/>
  <c r="Y26" i="16" s="1"/>
  <c r="X26" i="16"/>
  <c r="Z26" i="16" s="1"/>
  <c r="AA26" i="16" s="1"/>
  <c r="AB26" i="16" s="1"/>
  <c r="W26" i="16"/>
  <c r="W21" i="16"/>
  <c r="X21" i="16"/>
  <c r="BQ59" i="16"/>
  <c r="BP59" i="16"/>
  <c r="X18" i="16"/>
  <c r="W18" i="16"/>
  <c r="AP41" i="16"/>
  <c r="AO41" i="16"/>
  <c r="AO22" i="16"/>
  <c r="AP22" i="16"/>
  <c r="AP21" i="16"/>
  <c r="AO21" i="16"/>
  <c r="BH55" i="16"/>
  <c r="BG55" i="16"/>
  <c r="BH35" i="16"/>
  <c r="BG35" i="16"/>
  <c r="BG54" i="16"/>
  <c r="BH54" i="16"/>
  <c r="U40" i="16"/>
  <c r="U57" i="16"/>
  <c r="U74" i="16"/>
  <c r="U90" i="16"/>
  <c r="V24" i="16"/>
  <c r="Y24" i="16" s="1"/>
  <c r="X24" i="16"/>
  <c r="Z24" i="16" s="1"/>
  <c r="AA24" i="16" s="1"/>
  <c r="AB24" i="16" s="1"/>
  <c r="AN16" i="16"/>
  <c r="AP16" i="16"/>
  <c r="AO16" i="16"/>
  <c r="BF10" i="16"/>
  <c r="BG10" i="16"/>
  <c r="BH10" i="16"/>
  <c r="BF58" i="16"/>
  <c r="BG58" i="16"/>
  <c r="BH58" i="16"/>
  <c r="AY29" i="16"/>
  <c r="AX29" i="16"/>
  <c r="U87" i="16"/>
  <c r="M20" i="16"/>
  <c r="P20" i="16" s="1"/>
  <c r="N9" i="16"/>
  <c r="AE33" i="16"/>
  <c r="AG33" i="16"/>
  <c r="AF33" i="16"/>
  <c r="AF14" i="16"/>
  <c r="AG14" i="16"/>
  <c r="AX50" i="16"/>
  <c r="AY50" i="16"/>
  <c r="AW33" i="16"/>
  <c r="AX33" i="16"/>
  <c r="AY33" i="16"/>
  <c r="AX14" i="16"/>
  <c r="AY14" i="16"/>
  <c r="BQ80" i="16"/>
  <c r="BS80" i="16" s="1"/>
  <c r="BT80" i="16" s="1"/>
  <c r="BU80" i="16" s="1"/>
  <c r="BQ61" i="16"/>
  <c r="BP61" i="16"/>
  <c r="BQ41" i="16"/>
  <c r="BP41" i="16"/>
  <c r="BO11" i="16"/>
  <c r="BQ11" i="16"/>
  <c r="BP11" i="16"/>
  <c r="BQ15" i="16"/>
  <c r="BP15" i="16"/>
  <c r="AX42" i="16"/>
  <c r="AY42" i="16"/>
  <c r="AE11" i="16"/>
  <c r="AG11" i="16"/>
  <c r="AF11" i="16"/>
  <c r="AE34" i="16"/>
  <c r="AF34" i="16"/>
  <c r="AG34" i="16"/>
  <c r="AX51" i="16"/>
  <c r="AY51" i="16"/>
  <c r="AW9" i="16"/>
  <c r="AX9" i="16"/>
  <c r="AY9" i="16"/>
  <c r="AX25" i="16"/>
  <c r="AY25" i="16"/>
  <c r="BQ14" i="16"/>
  <c r="BP14" i="16"/>
  <c r="BQ65" i="16"/>
  <c r="BP65" i="16"/>
  <c r="BO26" i="16"/>
  <c r="BQ26" i="16"/>
  <c r="BP26" i="16"/>
  <c r="BQ17" i="16"/>
  <c r="BP17" i="16"/>
  <c r="BH29" i="16"/>
  <c r="BG29" i="16"/>
  <c r="BG51" i="16"/>
  <c r="BH51" i="16"/>
  <c r="C72" i="16"/>
  <c r="F72" i="16" s="1"/>
  <c r="C97" i="16"/>
  <c r="D97" i="16" s="1"/>
  <c r="C75" i="16"/>
  <c r="G75" i="16" s="1"/>
  <c r="C68" i="16"/>
  <c r="C77" i="16"/>
  <c r="G77" i="16" s="1"/>
  <c r="C55" i="16"/>
  <c r="E55" i="16" s="1"/>
  <c r="BG22" i="16"/>
  <c r="BH22" i="16"/>
  <c r="AP20" i="16"/>
  <c r="AO20" i="16"/>
  <c r="BF14" i="16"/>
  <c r="BG14" i="16"/>
  <c r="BH14" i="16"/>
  <c r="BG63" i="16"/>
  <c r="BH63" i="16"/>
  <c r="U91" i="16"/>
  <c r="M19" i="16"/>
  <c r="P19" i="16" s="1"/>
  <c r="AF12" i="16"/>
  <c r="AG12" i="16"/>
  <c r="AY12" i="16"/>
  <c r="AX12" i="16"/>
  <c r="BQ38" i="16"/>
  <c r="BP38" i="16"/>
  <c r="AX34" i="16"/>
  <c r="AY34" i="16"/>
  <c r="AW19" i="16"/>
  <c r="AX19" i="16"/>
  <c r="AY19" i="16"/>
  <c r="BO79" i="16"/>
  <c r="BR79" i="16" s="1"/>
  <c r="BP79" i="16"/>
  <c r="BO57" i="16"/>
  <c r="BP57" i="16"/>
  <c r="BQ57" i="16"/>
  <c r="BH36" i="16"/>
  <c r="BG36" i="16"/>
  <c r="BH41" i="16"/>
  <c r="BG41" i="16"/>
  <c r="BF41" i="16"/>
  <c r="W23" i="16"/>
  <c r="X23" i="16"/>
  <c r="AO37" i="16"/>
  <c r="AP37" i="16"/>
  <c r="AO17" i="16"/>
  <c r="AP17" i="16"/>
  <c r="BG50" i="16"/>
  <c r="BH50" i="16"/>
  <c r="BH20" i="16"/>
  <c r="BG20" i="16"/>
  <c r="BH25" i="16"/>
  <c r="BG25" i="16"/>
  <c r="U78" i="16"/>
  <c r="AN25" i="16"/>
  <c r="AO25" i="16"/>
  <c r="AP25" i="16"/>
  <c r="BH19" i="16"/>
  <c r="BG19" i="16"/>
  <c r="AF30" i="16"/>
  <c r="AG30" i="16"/>
  <c r="U95" i="16"/>
  <c r="M18" i="16"/>
  <c r="P18" i="16" s="1"/>
  <c r="U81" i="16"/>
  <c r="AG26" i="16"/>
  <c r="AF26" i="16"/>
  <c r="AF10" i="16"/>
  <c r="AG10" i="16"/>
  <c r="AX46" i="16"/>
  <c r="AY46" i="16"/>
  <c r="AX26" i="16"/>
  <c r="AY26" i="16"/>
  <c r="AX10" i="16"/>
  <c r="AY10" i="16"/>
  <c r="BQ75" i="16"/>
  <c r="BS75" i="16" s="1"/>
  <c r="BT75" i="16" s="1"/>
  <c r="BU75" i="16" s="1"/>
  <c r="BP56" i="16"/>
  <c r="BQ56" i="16"/>
  <c r="BP36" i="16"/>
  <c r="BQ36" i="16"/>
  <c r="BO34" i="16"/>
  <c r="BQ34" i="16"/>
  <c r="BP34" i="16"/>
  <c r="BQ25" i="16"/>
  <c r="BP25" i="16"/>
  <c r="N14" i="16"/>
  <c r="AF25" i="16"/>
  <c r="AG25" i="16"/>
  <c r="AF23" i="16"/>
  <c r="AG23" i="16"/>
  <c r="AW13" i="16"/>
  <c r="AY13" i="16"/>
  <c r="AX13" i="16"/>
  <c r="AY53" i="16"/>
  <c r="AX53" i="16"/>
  <c r="AW15" i="16"/>
  <c r="AY15" i="16"/>
  <c r="AX15" i="16"/>
  <c r="BO55" i="16"/>
  <c r="BQ55" i="16"/>
  <c r="BP55" i="16"/>
  <c r="BP37" i="16"/>
  <c r="BQ37" i="16"/>
  <c r="BO76" i="16"/>
  <c r="BR76" i="16" s="1"/>
  <c r="BQ76" i="16"/>
  <c r="BS76" i="16" s="1"/>
  <c r="BT76" i="16" s="1"/>
  <c r="BU76" i="16" s="1"/>
  <c r="AY23" i="16"/>
  <c r="AX23" i="16"/>
  <c r="BF16" i="16"/>
  <c r="BH16" i="16"/>
  <c r="BG16" i="16"/>
  <c r="BF46" i="16"/>
  <c r="BG46" i="16"/>
  <c r="BH46" i="16"/>
  <c r="W17" i="16"/>
  <c r="X17" i="16"/>
  <c r="BH61" i="16"/>
  <c r="BG61" i="16"/>
  <c r="AP29" i="16"/>
  <c r="AO29" i="16"/>
  <c r="BF61" i="16"/>
  <c r="X25" i="16"/>
  <c r="Z25" i="16" s="1"/>
  <c r="AA25" i="16" s="1"/>
  <c r="AB25" i="16" s="1"/>
  <c r="AP35" i="16"/>
  <c r="AO35" i="16"/>
  <c r="AP15" i="16"/>
  <c r="AO15" i="16"/>
  <c r="BG47" i="16"/>
  <c r="BH47" i="16"/>
  <c r="BG18" i="16"/>
  <c r="BH18" i="16"/>
  <c r="BH23" i="16"/>
  <c r="BG23" i="16"/>
  <c r="U80" i="16"/>
  <c r="AO34" i="16"/>
  <c r="AP34" i="16"/>
  <c r="BH33" i="16"/>
  <c r="BG33" i="16"/>
  <c r="U33" i="16"/>
  <c r="BY33" i="16" s="1"/>
  <c r="CJ33" i="16" s="1"/>
  <c r="AY44" i="16"/>
  <c r="AX44" i="16"/>
  <c r="U67" i="16"/>
  <c r="U99" i="16"/>
  <c r="U77" i="16"/>
  <c r="AF24" i="16"/>
  <c r="AG24" i="16"/>
  <c r="AF21" i="16"/>
  <c r="AG21" i="16"/>
  <c r="AW43" i="16"/>
  <c r="AX43" i="16"/>
  <c r="AY43" i="16"/>
  <c r="AY24" i="16"/>
  <c r="AX24" i="16"/>
  <c r="AY21" i="16"/>
  <c r="AX21" i="16"/>
  <c r="BP53" i="16"/>
  <c r="BQ53" i="16"/>
  <c r="BQ33" i="16"/>
  <c r="BP33" i="16"/>
  <c r="BQ23" i="16"/>
  <c r="BP23" i="16"/>
  <c r="BO47" i="16"/>
  <c r="BQ47" i="16"/>
  <c r="BP47" i="16"/>
  <c r="AE17" i="16"/>
  <c r="AG17" i="16"/>
  <c r="AF17" i="16"/>
  <c r="AY55" i="16"/>
  <c r="AX55" i="16"/>
  <c r="AY49" i="16"/>
  <c r="AX49" i="16"/>
  <c r="AW11" i="16"/>
  <c r="AX11" i="16"/>
  <c r="AY11" i="16"/>
  <c r="BQ50" i="16"/>
  <c r="BP50" i="16"/>
  <c r="BO32" i="16"/>
  <c r="BP32" i="16"/>
  <c r="BQ32" i="16"/>
  <c r="BF12" i="16"/>
  <c r="BH12" i="16"/>
  <c r="BG12" i="16"/>
  <c r="BF31" i="16"/>
  <c r="BG31" i="16"/>
  <c r="BH31" i="16"/>
  <c r="M10" i="19"/>
  <c r="M56" i="19" s="1"/>
  <c r="AX30" i="16"/>
  <c r="AY30" i="16"/>
  <c r="X10" i="16"/>
  <c r="W10" i="16"/>
  <c r="AP33" i="16"/>
  <c r="AO33" i="16"/>
  <c r="AP13" i="16"/>
  <c r="AO13" i="16"/>
  <c r="BH45" i="16"/>
  <c r="BG45" i="16"/>
  <c r="BG15" i="16"/>
  <c r="BH15" i="16"/>
  <c r="BH28" i="16"/>
  <c r="BG28" i="16"/>
  <c r="U32" i="16"/>
  <c r="BY32" i="16" s="1"/>
  <c r="CJ32" i="16" s="1"/>
  <c r="U49" i="16"/>
  <c r="U66" i="16"/>
  <c r="U82" i="16"/>
  <c r="U98" i="16"/>
  <c r="AO38" i="16"/>
  <c r="AP38" i="16"/>
  <c r="BH49" i="16"/>
  <c r="BG49" i="16"/>
  <c r="BF38" i="16"/>
  <c r="BG38" i="16"/>
  <c r="BH38" i="16"/>
  <c r="U37" i="16"/>
  <c r="BY37" i="16" s="1"/>
  <c r="CJ37" i="16" s="1"/>
  <c r="U71" i="16"/>
  <c r="M16" i="16"/>
  <c r="P16" i="16" s="1"/>
  <c r="U35" i="16"/>
  <c r="BY35" i="16" s="1"/>
  <c r="CJ35" i="16" s="1"/>
  <c r="U65" i="16"/>
  <c r="AF22" i="16"/>
  <c r="AG22" i="16"/>
  <c r="AX58" i="16"/>
  <c r="AY58" i="16"/>
  <c r="AW41" i="16"/>
  <c r="AX41" i="16"/>
  <c r="AY41" i="16"/>
  <c r="AX22" i="16"/>
  <c r="AY22" i="16"/>
  <c r="BQ51" i="16"/>
  <c r="BP51" i="16"/>
  <c r="BQ22" i="16"/>
  <c r="BP22" i="16"/>
  <c r="BQ27" i="16"/>
  <c r="BP27" i="16"/>
  <c r="AE13" i="16"/>
  <c r="AF13" i="16"/>
  <c r="AG13" i="16"/>
  <c r="AY47" i="16"/>
  <c r="AX47" i="16"/>
  <c r="AY45" i="16"/>
  <c r="AX45" i="16"/>
  <c r="BO72" i="16"/>
  <c r="BR72" i="16" s="1"/>
  <c r="BP72" i="16"/>
  <c r="BO45" i="16"/>
  <c r="BQ45" i="16"/>
  <c r="BP45" i="16"/>
  <c r="BO18" i="16"/>
  <c r="BQ18" i="16"/>
  <c r="BP18" i="16"/>
  <c r="AE36" i="16"/>
  <c r="AF36" i="16"/>
  <c r="AG36" i="16"/>
  <c r="W22" i="16"/>
  <c r="X22" i="16"/>
  <c r="C65" i="16"/>
  <c r="G65" i="16" s="1"/>
  <c r="C82" i="16"/>
  <c r="D82" i="16" s="1"/>
  <c r="C85" i="16"/>
  <c r="F85" i="16" s="1"/>
  <c r="C62" i="16"/>
  <c r="D62" i="16" s="1"/>
  <c r="L48" i="16"/>
  <c r="L97" i="16"/>
  <c r="L93" i="16"/>
  <c r="L54" i="16"/>
  <c r="L89" i="16"/>
  <c r="BF36" i="16"/>
  <c r="L84" i="16"/>
  <c r="L63" i="16"/>
  <c r="E87" i="16"/>
  <c r="F87" i="16"/>
  <c r="L25" i="16"/>
  <c r="L62" i="16"/>
  <c r="L59" i="16"/>
  <c r="L83" i="16"/>
  <c r="L44" i="16"/>
  <c r="L27" i="16"/>
  <c r="L47" i="16"/>
  <c r="L96" i="16"/>
  <c r="BF22" i="16"/>
  <c r="L51" i="16"/>
  <c r="L26" i="16"/>
  <c r="L73" i="16"/>
  <c r="L45" i="16"/>
  <c r="L94" i="16"/>
  <c r="L50" i="16"/>
  <c r="L64" i="16"/>
  <c r="D87" i="16"/>
  <c r="L68" i="16"/>
  <c r="L76" i="16"/>
  <c r="L92" i="16"/>
  <c r="L46" i="16"/>
  <c r="L39" i="16"/>
  <c r="L79" i="16"/>
  <c r="L24" i="16"/>
  <c r="G87" i="16"/>
  <c r="BY12" i="16"/>
  <c r="CJ12" i="16" s="1"/>
  <c r="BY13" i="16"/>
  <c r="CJ13" i="16" s="1"/>
  <c r="G19" i="19"/>
  <c r="J65" i="19" s="1"/>
  <c r="AE27" i="16"/>
  <c r="BY9" i="16"/>
  <c r="CJ9" i="16" s="1"/>
  <c r="BY11" i="16"/>
  <c r="CJ11" i="16" s="1"/>
  <c r="BY18" i="16"/>
  <c r="BY16" i="16"/>
  <c r="CJ16" i="16" s="1"/>
  <c r="V21" i="16"/>
  <c r="V9" i="16"/>
  <c r="BY15" i="16"/>
  <c r="CJ15" i="16" s="1"/>
  <c r="BY17" i="16"/>
  <c r="CJ17" i="16" s="1"/>
  <c r="BO14" i="16"/>
  <c r="BO36" i="16"/>
  <c r="BF19" i="16"/>
  <c r="V19" i="16"/>
  <c r="V22" i="16"/>
  <c r="AE32" i="16"/>
  <c r="BY19" i="16"/>
  <c r="CJ19" i="16" s="1"/>
  <c r="AW53" i="16"/>
  <c r="BY20" i="16"/>
  <c r="CJ20" i="16" s="1"/>
  <c r="BF51" i="16"/>
  <c r="V11" i="16"/>
  <c r="BO24" i="16"/>
  <c r="M15" i="16"/>
  <c r="P15" i="16" s="1"/>
  <c r="V13" i="16"/>
  <c r="BO71" i="16"/>
  <c r="BR71" i="16" s="1"/>
  <c r="BF49" i="16"/>
  <c r="V17" i="16"/>
  <c r="AW34" i="16"/>
  <c r="AE24" i="16"/>
  <c r="AW36" i="16"/>
  <c r="BF29" i="16"/>
  <c r="M11" i="16"/>
  <c r="AE28" i="16"/>
  <c r="AW25" i="16"/>
  <c r="AW45" i="16"/>
  <c r="B7" i="16"/>
  <c r="M13" i="16"/>
  <c r="AE25" i="16"/>
  <c r="AW42" i="16"/>
  <c r="BO10" i="16"/>
  <c r="AE10" i="16"/>
  <c r="AW51" i="16"/>
  <c r="BO53" i="16"/>
  <c r="AN11" i="16"/>
  <c r="AN28" i="16"/>
  <c r="AN48" i="16"/>
  <c r="AE22" i="16"/>
  <c r="BO63" i="16"/>
  <c r="BF21" i="16"/>
  <c r="AN21" i="16"/>
  <c r="BF39" i="16"/>
  <c r="BO12" i="16"/>
  <c r="AE16" i="16"/>
  <c r="AW23" i="16"/>
  <c r="AW47" i="16"/>
  <c r="AW57" i="16"/>
  <c r="M14" i="16"/>
  <c r="M9" i="16"/>
  <c r="Q20" i="16"/>
  <c r="R20" i="16" s="1"/>
  <c r="S20" i="16" s="1"/>
  <c r="BO23" i="16"/>
  <c r="BO50" i="16"/>
  <c r="BO52" i="16"/>
  <c r="V15" i="16"/>
  <c r="AN13" i="16"/>
  <c r="AN22" i="16"/>
  <c r="AN33" i="16"/>
  <c r="AN41" i="16"/>
  <c r="AE14" i="16"/>
  <c r="AE18" i="16"/>
  <c r="AE26" i="16"/>
  <c r="AW27" i="16"/>
  <c r="AW49" i="16"/>
  <c r="AN34" i="16"/>
  <c r="AN42" i="16"/>
  <c r="BO69" i="16"/>
  <c r="BR69" i="16" s="1"/>
  <c r="BO39" i="16"/>
  <c r="BO58" i="16"/>
  <c r="AE23" i="16"/>
  <c r="BO27" i="16"/>
  <c r="BO25" i="16"/>
  <c r="BO54" i="16"/>
  <c r="BO37" i="16"/>
  <c r="BO65" i="16"/>
  <c r="BO67" i="16"/>
  <c r="BR67" i="16" s="1"/>
  <c r="BO81" i="16"/>
  <c r="BR81" i="16" s="1"/>
  <c r="BO83" i="16"/>
  <c r="BR83" i="16" s="1"/>
  <c r="AN24" i="16"/>
  <c r="AN43" i="16"/>
  <c r="AE12" i="16"/>
  <c r="AE20" i="16"/>
  <c r="AW55" i="16"/>
  <c r="Q19" i="16"/>
  <c r="R19" i="16" s="1"/>
  <c r="S19" i="16" s="1"/>
  <c r="M19" i="19"/>
  <c r="J66" i="19" s="1"/>
  <c r="M10" i="16"/>
  <c r="BO17" i="16"/>
  <c r="BO49" i="16"/>
  <c r="BO66" i="16"/>
  <c r="BO75" i="16"/>
  <c r="BR75" i="16" s="1"/>
  <c r="AW38" i="16"/>
  <c r="M12" i="16"/>
  <c r="AW40" i="16"/>
  <c r="AW32" i="16"/>
  <c r="AW58" i="16"/>
  <c r="AW54" i="16"/>
  <c r="AW50" i="16"/>
  <c r="AW46" i="16"/>
  <c r="AW26" i="16"/>
  <c r="AW22" i="16"/>
  <c r="AW18" i="16"/>
  <c r="AW14" i="16"/>
  <c r="AW10" i="16"/>
  <c r="BO77" i="16"/>
  <c r="BR77" i="16" s="1"/>
  <c r="BO73" i="16"/>
  <c r="BR73" i="16" s="1"/>
  <c r="BO68" i="16"/>
  <c r="BR68" i="16" s="1"/>
  <c r="BO38" i="16"/>
  <c r="BO33" i="16"/>
  <c r="BO19" i="16"/>
  <c r="BO13" i="16"/>
  <c r="BO9" i="16"/>
  <c r="BO15" i="16"/>
  <c r="M17" i="16"/>
  <c r="P17" i="16" s="1"/>
  <c r="AE21" i="16"/>
  <c r="AW56" i="16"/>
  <c r="AW52" i="16"/>
  <c r="AW48" i="16"/>
  <c r="AW28" i="16"/>
  <c r="AW24" i="16"/>
  <c r="AW20" i="16"/>
  <c r="AW16" i="16"/>
  <c r="AW12" i="16"/>
  <c r="AW21" i="16"/>
  <c r="BO80" i="16"/>
  <c r="BR80" i="16" s="1"/>
  <c r="BO61" i="16"/>
  <c r="BO56" i="16"/>
  <c r="BO51" i="16"/>
  <c r="BO46" i="16"/>
  <c r="BO41" i="16"/>
  <c r="BO22" i="16"/>
  <c r="BO64" i="16"/>
  <c r="BO21" i="16"/>
  <c r="AN47" i="16"/>
  <c r="BF59" i="16"/>
  <c r="BF24" i="16"/>
  <c r="BF17" i="16"/>
  <c r="BF33" i="16"/>
  <c r="BF43" i="16"/>
  <c r="BF53" i="16"/>
  <c r="BF63" i="16"/>
  <c r="AN15" i="16"/>
  <c r="AN19" i="16"/>
  <c r="AN35" i="16"/>
  <c r="AN39" i="16"/>
  <c r="BY23" i="16"/>
  <c r="CJ23" i="16" s="1"/>
  <c r="AN20" i="16"/>
  <c r="AN38" i="16"/>
  <c r="AW29" i="16"/>
  <c r="AE30" i="16"/>
  <c r="BO29" i="16"/>
  <c r="AW44" i="16"/>
  <c r="AN9" i="16"/>
  <c r="AN17" i="16"/>
  <c r="AN26" i="16"/>
  <c r="AN37" i="16"/>
  <c r="AN46" i="16"/>
  <c r="L21" i="16"/>
  <c r="O21" i="16" s="1"/>
  <c r="V10" i="16"/>
  <c r="V14" i="16"/>
  <c r="V18" i="16"/>
  <c r="V23" i="16"/>
  <c r="V27" i="16"/>
  <c r="Y27" i="16" s="1"/>
  <c r="BY22" i="16"/>
  <c r="CJ22" i="16" s="1"/>
  <c r="AN31" i="16"/>
  <c r="BF60" i="16"/>
  <c r="BF55" i="16"/>
  <c r="BF50" i="16"/>
  <c r="BF45" i="16"/>
  <c r="BF40" i="16"/>
  <c r="BF35" i="16"/>
  <c r="BF20" i="16"/>
  <c r="BF15" i="16"/>
  <c r="BF11" i="16"/>
  <c r="BF54" i="16"/>
  <c r="BF25" i="16"/>
  <c r="BF28" i="16"/>
  <c r="BF26" i="16"/>
  <c r="V12" i="16"/>
  <c r="V16" i="16"/>
  <c r="V20" i="16"/>
  <c r="V25" i="16"/>
  <c r="Y25" i="16" s="1"/>
  <c r="BY28" i="16"/>
  <c r="CJ28" i="16" s="1"/>
  <c r="BF62" i="16"/>
  <c r="BF57" i="16"/>
  <c r="BF52" i="16"/>
  <c r="BF47" i="16"/>
  <c r="BF42" i="16"/>
  <c r="BF37" i="16"/>
  <c r="BF32" i="16"/>
  <c r="BF18" i="16"/>
  <c r="BF13" i="16"/>
  <c r="BF9" i="16"/>
  <c r="BF34" i="16"/>
  <c r="BF23" i="16"/>
  <c r="BF27" i="16"/>
  <c r="AW30" i="16"/>
  <c r="AN44" i="16"/>
  <c r="AN29" i="16"/>
  <c r="AW31" i="16"/>
  <c r="BF30" i="16"/>
  <c r="BO59" i="16"/>
  <c r="BO30" i="16"/>
  <c r="BO44" i="16"/>
  <c r="BO31" i="16"/>
  <c r="BY30" i="16"/>
  <c r="CJ30" i="16" s="1"/>
  <c r="CD12" i="16" l="1"/>
  <c r="G12" i="16"/>
  <c r="F12" i="16"/>
  <c r="BZ12" i="16"/>
  <c r="CK12" i="16" s="1"/>
  <c r="E12" i="16"/>
  <c r="G14" i="16"/>
  <c r="CD14" i="16"/>
  <c r="F14" i="16"/>
  <c r="E14" i="16"/>
  <c r="BZ14" i="16"/>
  <c r="D14" i="16"/>
  <c r="CD10" i="16"/>
  <c r="CD11" i="16"/>
  <c r="E9" i="16"/>
  <c r="CC9" i="16" s="1"/>
  <c r="CN9" i="16" s="1"/>
  <c r="BZ9" i="16"/>
  <c r="CD9" i="16"/>
  <c r="G9" i="16"/>
  <c r="F9" i="16"/>
  <c r="D9" i="16"/>
  <c r="CD13" i="16"/>
  <c r="O35" i="16"/>
  <c r="BY26" i="16"/>
  <c r="CJ26" i="16" s="1"/>
  <c r="BZ22" i="16"/>
  <c r="BF61" i="22"/>
  <c r="BO61" i="22" s="1"/>
  <c r="BH44" i="22"/>
  <c r="BJ44" i="22" s="1"/>
  <c r="BK44" i="22" s="1"/>
  <c r="BL44" i="22" s="1"/>
  <c r="AO63" i="22"/>
  <c r="AQ96" i="22"/>
  <c r="AP63" i="22"/>
  <c r="AQ63" i="22"/>
  <c r="AR63" i="22" s="1"/>
  <c r="AS63" i="22" s="1"/>
  <c r="AT63" i="22" s="1"/>
  <c r="W28" i="16"/>
  <c r="W27" i="16"/>
  <c r="X27" i="16"/>
  <c r="Z27" i="16" s="1"/>
  <c r="AA27" i="16" s="1"/>
  <c r="AB27" i="16" s="1"/>
  <c r="W25" i="16"/>
  <c r="W24" i="16"/>
  <c r="X28" i="16"/>
  <c r="Z28" i="16" s="1"/>
  <c r="AA28" i="16" s="1"/>
  <c r="AB28" i="16" s="1"/>
  <c r="BA43" i="22"/>
  <c r="BB43" i="22" s="1"/>
  <c r="BC43" i="22" s="1"/>
  <c r="AP96" i="22"/>
  <c r="AX61" i="22"/>
  <c r="AG7" i="22"/>
  <c r="AF7" i="22"/>
  <c r="BJ12" i="22"/>
  <c r="BK12" i="22" s="1"/>
  <c r="BL12" i="22" s="1"/>
  <c r="AY61" i="22"/>
  <c r="BA61" i="22" s="1"/>
  <c r="BB61" i="22" s="1"/>
  <c r="BC61" i="22" s="1"/>
  <c r="BF48" i="22"/>
  <c r="BI48" i="22" s="1"/>
  <c r="AY48" i="22"/>
  <c r="BA48" i="22" s="1"/>
  <c r="BB48" i="22" s="1"/>
  <c r="BC48" i="22" s="1"/>
  <c r="AP55" i="22"/>
  <c r="BG43" i="22"/>
  <c r="AP32" i="22"/>
  <c r="AR32" i="22" s="1"/>
  <c r="AS32" i="22" s="1"/>
  <c r="AT32" i="22" s="1"/>
  <c r="BH43" i="22"/>
  <c r="BJ43" i="22" s="1"/>
  <c r="BK43" i="22" s="1"/>
  <c r="BL43" i="22" s="1"/>
  <c r="AX48" i="22"/>
  <c r="AO45" i="22"/>
  <c r="BG42" i="22"/>
  <c r="BA53" i="22"/>
  <c r="BB53" i="22" s="1"/>
  <c r="BC53" i="22" s="1"/>
  <c r="AR72" i="22"/>
  <c r="AS72" i="22" s="1"/>
  <c r="AT72" i="22" s="1"/>
  <c r="AB7" i="22"/>
  <c r="AW96" i="22"/>
  <c r="AX96" i="22" s="1"/>
  <c r="AR27" i="22"/>
  <c r="AS27" i="22" s="1"/>
  <c r="AT27" i="22" s="1"/>
  <c r="BH42" i="22"/>
  <c r="BJ42" i="22" s="1"/>
  <c r="BK42" i="22" s="1"/>
  <c r="BL42" i="22" s="1"/>
  <c r="AY55" i="22"/>
  <c r="AZ55" i="22"/>
  <c r="BF55" i="22"/>
  <c r="BI55" i="22" s="1"/>
  <c r="AO46" i="22"/>
  <c r="AR34" i="22"/>
  <c r="AS34" i="22" s="1"/>
  <c r="AT34" i="22" s="1"/>
  <c r="AO55" i="22"/>
  <c r="AR41" i="22"/>
  <c r="AS41" i="22" s="1"/>
  <c r="AT41" i="22" s="1"/>
  <c r="CB24" i="22"/>
  <c r="CE24" i="22" s="1"/>
  <c r="CF24" i="22" s="1"/>
  <c r="CG24" i="22" s="1"/>
  <c r="CA24" i="22" s="1"/>
  <c r="CL24" i="22" s="1"/>
  <c r="BG67" i="22"/>
  <c r="AP45" i="22"/>
  <c r="AR45" i="22" s="1"/>
  <c r="AS45" i="22" s="1"/>
  <c r="AT45" i="22" s="1"/>
  <c r="BH40" i="22"/>
  <c r="BJ40" i="22" s="1"/>
  <c r="BK40" i="22" s="1"/>
  <c r="BL40" i="22" s="1"/>
  <c r="BA21" i="22"/>
  <c r="BB21" i="22" s="1"/>
  <c r="BC21" i="22" s="1"/>
  <c r="BI39" i="22"/>
  <c r="BG39" i="22"/>
  <c r="AQ55" i="22"/>
  <c r="BA31" i="22"/>
  <c r="BB31" i="22" s="1"/>
  <c r="BC31" i="22" s="1"/>
  <c r="AI27" i="22"/>
  <c r="AJ27" i="22" s="1"/>
  <c r="AK27" i="22" s="1"/>
  <c r="BF60" i="22"/>
  <c r="BO60" i="22" s="1"/>
  <c r="AW56" i="22"/>
  <c r="AZ56" i="22" s="1"/>
  <c r="BA44" i="22"/>
  <c r="BB44" i="22" s="1"/>
  <c r="BC44" i="22" s="1"/>
  <c r="AR39" i="22"/>
  <c r="AS39" i="22" s="1"/>
  <c r="AT39" i="22" s="1"/>
  <c r="BN11" i="22"/>
  <c r="BF11" i="22"/>
  <c r="BI11" i="22" s="1"/>
  <c r="BG11" i="22"/>
  <c r="BH11" i="22"/>
  <c r="AO27" i="22"/>
  <c r="BA41" i="22"/>
  <c r="BB41" i="22" s="1"/>
  <c r="BC41" i="22" s="1"/>
  <c r="CC24" i="22"/>
  <c r="CN24" i="22" s="1"/>
  <c r="AY11" i="22"/>
  <c r="AZ11" i="22"/>
  <c r="AY39" i="22"/>
  <c r="BA40" i="22"/>
  <c r="BB40" i="22" s="1"/>
  <c r="BC40" i="22" s="1"/>
  <c r="BA52" i="22"/>
  <c r="BB52" i="22" s="1"/>
  <c r="BC52" i="22" s="1"/>
  <c r="BP12" i="22"/>
  <c r="BQ12" i="22"/>
  <c r="BO12" i="22"/>
  <c r="BR12" i="22" s="1"/>
  <c r="AY38" i="22"/>
  <c r="AI35" i="22"/>
  <c r="AJ35" i="22" s="1"/>
  <c r="AK35" i="22" s="1"/>
  <c r="BJ24" i="22"/>
  <c r="BK24" i="22" s="1"/>
  <c r="BL24" i="22" s="1"/>
  <c r="AX38" i="22"/>
  <c r="BS24" i="22"/>
  <c r="BT24" i="22" s="1"/>
  <c r="BU24" i="22" s="1"/>
  <c r="BA36" i="22"/>
  <c r="BB36" i="22" s="1"/>
  <c r="BC36" i="22" s="1"/>
  <c r="AI34" i="22"/>
  <c r="AJ34" i="22" s="1"/>
  <c r="AK34" i="22" s="1"/>
  <c r="AZ39" i="22"/>
  <c r="AX39" i="22"/>
  <c r="BA17" i="22"/>
  <c r="BB17" i="22" s="1"/>
  <c r="BC17" i="22" s="1"/>
  <c r="BI52" i="22"/>
  <c r="BG52" i="22"/>
  <c r="BH52" i="22"/>
  <c r="AR19" i="22"/>
  <c r="AS19" i="22" s="1"/>
  <c r="AT19" i="22" s="1"/>
  <c r="AP46" i="22"/>
  <c r="BH41" i="22"/>
  <c r="BJ41" i="22" s="1"/>
  <c r="BK41" i="22" s="1"/>
  <c r="BL41" i="22" s="1"/>
  <c r="BA18" i="22"/>
  <c r="BB18" i="22" s="1"/>
  <c r="BC18" i="22" s="1"/>
  <c r="BI17" i="22"/>
  <c r="BG17" i="22"/>
  <c r="BO17" i="22"/>
  <c r="BH17" i="22"/>
  <c r="BO66" i="22"/>
  <c r="BQ66" i="22" s="1"/>
  <c r="BO88" i="22"/>
  <c r="BR88" i="22" s="1"/>
  <c r="BO52" i="22"/>
  <c r="AO37" i="22"/>
  <c r="BI51" i="22"/>
  <c r="BG51" i="22"/>
  <c r="BH51" i="22"/>
  <c r="BR61" i="22"/>
  <c r="BP61" i="22"/>
  <c r="BQ61" i="22"/>
  <c r="BE27" i="22"/>
  <c r="AW27" i="22"/>
  <c r="AZ27" i="22" s="1"/>
  <c r="AZ23" i="22"/>
  <c r="BF23" i="22"/>
  <c r="AX23" i="22"/>
  <c r="AY23" i="22"/>
  <c r="AZ20" i="22"/>
  <c r="BF20" i="22"/>
  <c r="AY20" i="22"/>
  <c r="AX20" i="22"/>
  <c r="BR75" i="22"/>
  <c r="BQ75" i="22"/>
  <c r="BP75" i="22"/>
  <c r="BA47" i="22"/>
  <c r="BB47" i="22" s="1"/>
  <c r="BC47" i="22" s="1"/>
  <c r="CJ39" i="22"/>
  <c r="CD39" i="22"/>
  <c r="BA28" i="22"/>
  <c r="BB28" i="22" s="1"/>
  <c r="BC28" i="22" s="1"/>
  <c r="CJ49" i="22"/>
  <c r="CD49" i="22"/>
  <c r="BN56" i="22"/>
  <c r="AY75" i="22"/>
  <c r="BN73" i="22"/>
  <c r="BY73" i="22" s="1"/>
  <c r="CJ73" i="22" s="1"/>
  <c r="BN77" i="22"/>
  <c r="BR72" i="22"/>
  <c r="BP72" i="22"/>
  <c r="BQ72" i="22"/>
  <c r="BN98" i="22"/>
  <c r="AX57" i="22"/>
  <c r="BO89" i="22"/>
  <c r="BO64" i="22"/>
  <c r="BQ49" i="22"/>
  <c r="BS49" i="22" s="1"/>
  <c r="BT49" i="22" s="1"/>
  <c r="BU49" i="22" s="1"/>
  <c r="BG44" i="22"/>
  <c r="AY16" i="22"/>
  <c r="BA16" i="22" s="1"/>
  <c r="BB16" i="22" s="1"/>
  <c r="BC16" i="22" s="1"/>
  <c r="BO51" i="22"/>
  <c r="BR51" i="22" s="1"/>
  <c r="AQ33" i="22"/>
  <c r="AO33" i="22"/>
  <c r="AP33" i="22"/>
  <c r="AW33" i="22"/>
  <c r="BN21" i="22"/>
  <c r="BY21" i="22" s="1"/>
  <c r="BF21" i="22"/>
  <c r="BI21" i="22" s="1"/>
  <c r="BI36" i="22"/>
  <c r="BG36" i="22"/>
  <c r="BO36" i="22"/>
  <c r="BH36" i="22"/>
  <c r="BI29" i="22"/>
  <c r="BO29" i="22"/>
  <c r="BG29" i="22"/>
  <c r="BH29" i="22"/>
  <c r="BO39" i="22"/>
  <c r="BR39" i="22" s="1"/>
  <c r="BE14" i="22"/>
  <c r="AX14" i="22"/>
  <c r="AW14" i="22"/>
  <c r="AZ14" i="22" s="1"/>
  <c r="AY14" i="22"/>
  <c r="CJ74" i="22"/>
  <c r="CD74" i="22"/>
  <c r="BN50" i="22"/>
  <c r="BO43" i="22"/>
  <c r="BR43" i="22" s="1"/>
  <c r="CJ64" i="22"/>
  <c r="CD64" i="22"/>
  <c r="BI31" i="22"/>
  <c r="BG31" i="22"/>
  <c r="BH31" i="22"/>
  <c r="BO31" i="22"/>
  <c r="BO80" i="22"/>
  <c r="BN62" i="22"/>
  <c r="BY62" i="22" s="1"/>
  <c r="BI53" i="22"/>
  <c r="BG53" i="22"/>
  <c r="BH53" i="22"/>
  <c r="BN34" i="22"/>
  <c r="BF34" i="22"/>
  <c r="BI34" i="22" s="1"/>
  <c r="BE25" i="22"/>
  <c r="AW25" i="22"/>
  <c r="AZ25" i="22" s="1"/>
  <c r="AZ75" i="22"/>
  <c r="BI85" i="22"/>
  <c r="BO85" i="22"/>
  <c r="BI47" i="22"/>
  <c r="BO47" i="22"/>
  <c r="BH47" i="22"/>
  <c r="BG47" i="22"/>
  <c r="AY57" i="22"/>
  <c r="BI28" i="22"/>
  <c r="BG28" i="22"/>
  <c r="BO28" i="22"/>
  <c r="BH28" i="22"/>
  <c r="BO42" i="22"/>
  <c r="BR42" i="22" s="1"/>
  <c r="BY42" i="22"/>
  <c r="BH48" i="22"/>
  <c r="BO67" i="22"/>
  <c r="BP49" i="22"/>
  <c r="CC49" i="22" s="1"/>
  <c r="CN49" i="22" s="1"/>
  <c r="BO44" i="22"/>
  <c r="BR44" i="22" s="1"/>
  <c r="AX16" i="22"/>
  <c r="AP37" i="22"/>
  <c r="AR37" i="22" s="1"/>
  <c r="AS37" i="22" s="1"/>
  <c r="AT37" i="22" s="1"/>
  <c r="AR26" i="22"/>
  <c r="AS26" i="22" s="1"/>
  <c r="AT26" i="22" s="1"/>
  <c r="BA15" i="22"/>
  <c r="BB15" i="22" s="1"/>
  <c r="BC15" i="22" s="1"/>
  <c r="BG41" i="22"/>
  <c r="BA29" i="22"/>
  <c r="BB29" i="22" s="1"/>
  <c r="BC29" i="22" s="1"/>
  <c r="AR22" i="22"/>
  <c r="AS22" i="22" s="1"/>
  <c r="AT22" i="22" s="1"/>
  <c r="BE45" i="22"/>
  <c r="AW45" i="22"/>
  <c r="AZ45" i="22" s="1"/>
  <c r="BE32" i="22"/>
  <c r="AW32" i="22"/>
  <c r="AZ32" i="22" s="1"/>
  <c r="BY43" i="22"/>
  <c r="BI15" i="22"/>
  <c r="BO15" i="22"/>
  <c r="BG15" i="22"/>
  <c r="BH15" i="22"/>
  <c r="AW58" i="22"/>
  <c r="BF58" i="22" s="1"/>
  <c r="AI88" i="22"/>
  <c r="AJ88" i="22" s="1"/>
  <c r="AK88" i="22" s="1"/>
  <c r="AZ51" i="22"/>
  <c r="AY51" i="22"/>
  <c r="AX51" i="22"/>
  <c r="BN57" i="22"/>
  <c r="BF57" i="22"/>
  <c r="BI57" i="22" s="1"/>
  <c r="AZ19" i="22"/>
  <c r="AX19" i="22"/>
  <c r="AY19" i="22"/>
  <c r="BF19" i="22"/>
  <c r="AZ26" i="22"/>
  <c r="BF26" i="22"/>
  <c r="AY26" i="22"/>
  <c r="AX26" i="22"/>
  <c r="AI33" i="22"/>
  <c r="AJ33" i="22" s="1"/>
  <c r="AK33" i="22" s="1"/>
  <c r="BN58" i="22"/>
  <c r="AR30" i="22"/>
  <c r="AS30" i="22" s="1"/>
  <c r="AT30" i="22" s="1"/>
  <c r="BN59" i="22"/>
  <c r="BY59" i="22" s="1"/>
  <c r="BF59" i="22"/>
  <c r="BI59" i="22" s="1"/>
  <c r="AZ22" i="22"/>
  <c r="BF22" i="22"/>
  <c r="AY22" i="22"/>
  <c r="AX22" i="22"/>
  <c r="BN82" i="22"/>
  <c r="BY82" i="22" s="1"/>
  <c r="CJ82" i="22" s="1"/>
  <c r="AW50" i="22"/>
  <c r="BG40" i="22"/>
  <c r="AQ35" i="22"/>
  <c r="AW35" i="22"/>
  <c r="AP35" i="22"/>
  <c r="AO35" i="22"/>
  <c r="BA54" i="22"/>
  <c r="BB54" i="22" s="1"/>
  <c r="BC54" i="22" s="1"/>
  <c r="AR23" i="22"/>
  <c r="AS23" i="22" s="1"/>
  <c r="AT23" i="22" s="1"/>
  <c r="BE37" i="22"/>
  <c r="AW37" i="22"/>
  <c r="AZ37" i="22" s="1"/>
  <c r="AX37" i="22"/>
  <c r="AY34" i="22"/>
  <c r="AR20" i="22"/>
  <c r="AS20" i="22" s="1"/>
  <c r="AT20" i="22" s="1"/>
  <c r="AO25" i="22"/>
  <c r="AZ30" i="22"/>
  <c r="BF30" i="22"/>
  <c r="AX30" i="22"/>
  <c r="AY30" i="22"/>
  <c r="BO41" i="22"/>
  <c r="BR41" i="22" s="1"/>
  <c r="BY41" i="22"/>
  <c r="BY48" i="22"/>
  <c r="BI63" i="22"/>
  <c r="BH63" i="22"/>
  <c r="BG63" i="22"/>
  <c r="BO63" i="22"/>
  <c r="BN78" i="22"/>
  <c r="BY78" i="22" s="1"/>
  <c r="BN38" i="22"/>
  <c r="BF38" i="22"/>
  <c r="BI38" i="22" s="1"/>
  <c r="CJ52" i="22"/>
  <c r="CD52" i="22"/>
  <c r="BF16" i="22"/>
  <c r="BI16" i="22" s="1"/>
  <c r="BN16" i="22"/>
  <c r="BY16" i="22" s="1"/>
  <c r="BN94" i="22"/>
  <c r="BY94" i="22" s="1"/>
  <c r="CJ94" i="22" s="1"/>
  <c r="BO97" i="22"/>
  <c r="BE46" i="22"/>
  <c r="AW46" i="22"/>
  <c r="AZ46" i="22" s="1"/>
  <c r="BI18" i="22"/>
  <c r="BO18" i="22"/>
  <c r="BG18" i="22"/>
  <c r="BH18" i="22"/>
  <c r="BN79" i="22"/>
  <c r="CJ40" i="22"/>
  <c r="CD40" i="22"/>
  <c r="BI61" i="22"/>
  <c r="BH61" i="22"/>
  <c r="BG61" i="22"/>
  <c r="BO53" i="22"/>
  <c r="CJ51" i="22"/>
  <c r="CD51" i="22"/>
  <c r="BO40" i="22"/>
  <c r="BR40" i="22" s="1"/>
  <c r="CD44" i="22"/>
  <c r="CJ44" i="22"/>
  <c r="BI54" i="22"/>
  <c r="BH54" i="22"/>
  <c r="BO54" i="22"/>
  <c r="BG54" i="22"/>
  <c r="AX34" i="22"/>
  <c r="AP25" i="22"/>
  <c r="AX21" i="22"/>
  <c r="BH39" i="22"/>
  <c r="AR14" i="22"/>
  <c r="AS14" i="22" s="1"/>
  <c r="AT14" i="22" s="1"/>
  <c r="BY33" i="22"/>
  <c r="BH97" i="22"/>
  <c r="BJ97" i="22" s="1"/>
  <c r="BK97" i="22" s="1"/>
  <c r="BL97" i="22" s="1"/>
  <c r="BH88" i="22"/>
  <c r="BJ88" i="22" s="1"/>
  <c r="BK88" i="22" s="1"/>
  <c r="BL88" i="22" s="1"/>
  <c r="BG97" i="22"/>
  <c r="BH67" i="22"/>
  <c r="AX75" i="22"/>
  <c r="AW87" i="22"/>
  <c r="AZ87" i="22" s="1"/>
  <c r="AR88" i="22"/>
  <c r="AS88" i="22" s="1"/>
  <c r="AT88" i="22" s="1"/>
  <c r="AP87" i="22"/>
  <c r="AR87" i="22" s="1"/>
  <c r="AS87" i="22" s="1"/>
  <c r="AT87" i="22" s="1"/>
  <c r="BG88" i="22"/>
  <c r="AO87" i="22"/>
  <c r="AI69" i="22"/>
  <c r="AJ69" i="22" s="1"/>
  <c r="AK69" i="22" s="1"/>
  <c r="AY93" i="22"/>
  <c r="BA93" i="22" s="1"/>
  <c r="BB93" i="22" s="1"/>
  <c r="BC93" i="22" s="1"/>
  <c r="BH85" i="22"/>
  <c r="AX93" i="22"/>
  <c r="BG85" i="22"/>
  <c r="AW69" i="22"/>
  <c r="BE87" i="22"/>
  <c r="BF93" i="22"/>
  <c r="AP69" i="22"/>
  <c r="AR69" i="22" s="1"/>
  <c r="AS69" i="22" s="1"/>
  <c r="AT69" i="22" s="1"/>
  <c r="AO69" i="22"/>
  <c r="AX79" i="22"/>
  <c r="AP68" i="22"/>
  <c r="AR68" i="22" s="1"/>
  <c r="AS68" i="22" s="1"/>
  <c r="AT68" i="22" s="1"/>
  <c r="BG64" i="22"/>
  <c r="BI64" i="22"/>
  <c r="BJ64" i="22" s="1"/>
  <c r="BK64" i="22" s="1"/>
  <c r="BL64" i="22" s="1"/>
  <c r="AR74" i="22"/>
  <c r="AS74" i="22" s="1"/>
  <c r="AT74" i="22" s="1"/>
  <c r="BG89" i="22"/>
  <c r="AY78" i="22"/>
  <c r="BA78" i="22" s="1"/>
  <c r="BB78" i="22" s="1"/>
  <c r="BC78" i="22" s="1"/>
  <c r="AY71" i="22"/>
  <c r="BA71" i="22" s="1"/>
  <c r="BB71" i="22" s="1"/>
  <c r="BC71" i="22" s="1"/>
  <c r="AY82" i="22"/>
  <c r="BA82" i="22" s="1"/>
  <c r="BB82" i="22" s="1"/>
  <c r="BC82" i="22" s="1"/>
  <c r="BH80" i="22"/>
  <c r="BJ80" i="22" s="1"/>
  <c r="BK80" i="22" s="1"/>
  <c r="BL80" i="22" s="1"/>
  <c r="AO95" i="22"/>
  <c r="AX73" i="22"/>
  <c r="AP95" i="22"/>
  <c r="AR95" i="22" s="1"/>
  <c r="AS95" i="22" s="1"/>
  <c r="AT95" i="22" s="1"/>
  <c r="AO76" i="22"/>
  <c r="BH66" i="22"/>
  <c r="BJ66" i="22" s="1"/>
  <c r="BK66" i="22" s="1"/>
  <c r="BL66" i="22" s="1"/>
  <c r="AY73" i="22"/>
  <c r="BA73" i="22" s="1"/>
  <c r="BB73" i="22" s="1"/>
  <c r="BC73" i="22" s="1"/>
  <c r="AX84" i="22"/>
  <c r="AX60" i="22"/>
  <c r="AP81" i="22"/>
  <c r="AR81" i="22" s="1"/>
  <c r="AS81" i="22" s="1"/>
  <c r="AT81" i="22" s="1"/>
  <c r="AY77" i="22"/>
  <c r="BA77" i="22" s="1"/>
  <c r="BB77" i="22" s="1"/>
  <c r="BC77" i="22" s="1"/>
  <c r="AX98" i="22"/>
  <c r="AR54" i="22"/>
  <c r="AS54" i="22" s="1"/>
  <c r="AT54" i="22" s="1"/>
  <c r="AP50" i="22"/>
  <c r="AP76" i="22"/>
  <c r="AR76" i="22" s="1"/>
  <c r="AS76" i="22" s="1"/>
  <c r="AT76" i="22" s="1"/>
  <c r="BG66" i="22"/>
  <c r="AY86" i="22"/>
  <c r="BA86" i="22" s="1"/>
  <c r="BB86" i="22" s="1"/>
  <c r="BC86" i="22" s="1"/>
  <c r="AR77" i="22"/>
  <c r="AS77" i="22" s="1"/>
  <c r="AT77" i="22" s="1"/>
  <c r="BF86" i="22"/>
  <c r="BI86" i="22" s="1"/>
  <c r="BF79" i="22"/>
  <c r="BI79" i="22" s="1"/>
  <c r="CJ93" i="22"/>
  <c r="CD93" i="22"/>
  <c r="AR89" i="22"/>
  <c r="AS89" i="22" s="1"/>
  <c r="AT89" i="22" s="1"/>
  <c r="AI76" i="22"/>
  <c r="AJ76" i="22" s="1"/>
  <c r="AK76" i="22" s="1"/>
  <c r="BF77" i="22"/>
  <c r="BI77" i="22" s="1"/>
  <c r="AZ74" i="22"/>
  <c r="AY74" i="22"/>
  <c r="AX74" i="22"/>
  <c r="BF74" i="22"/>
  <c r="BO74" i="22" s="1"/>
  <c r="AZ59" i="22"/>
  <c r="AI62" i="22"/>
  <c r="AJ62" i="22" s="1"/>
  <c r="AK62" i="22" s="1"/>
  <c r="AY79" i="22"/>
  <c r="AW70" i="22"/>
  <c r="AZ70" i="22" s="1"/>
  <c r="BE70" i="22"/>
  <c r="BN70" i="22" s="1"/>
  <c r="AP56" i="22"/>
  <c r="AW62" i="22"/>
  <c r="AZ62" i="22" s="1"/>
  <c r="AZ91" i="22"/>
  <c r="AX91" i="22"/>
  <c r="AY91" i="22"/>
  <c r="BF91" i="22"/>
  <c r="BO91" i="22" s="1"/>
  <c r="AX77" i="22"/>
  <c r="AX71" i="22"/>
  <c r="BF94" i="22"/>
  <c r="BI94" i="22" s="1"/>
  <c r="BF84" i="22"/>
  <c r="BI84" i="22" s="1"/>
  <c r="BY84" i="22"/>
  <c r="AY59" i="22"/>
  <c r="AZ99" i="22"/>
  <c r="AX99" i="22"/>
  <c r="AY99" i="22"/>
  <c r="BF99" i="22"/>
  <c r="BO99" i="22" s="1"/>
  <c r="AX86" i="22"/>
  <c r="BA89" i="22"/>
  <c r="BB89" i="22" s="1"/>
  <c r="BC89" i="22" s="1"/>
  <c r="AR60" i="22"/>
  <c r="AS60" i="22" s="1"/>
  <c r="AT60" i="22" s="1"/>
  <c r="CJ60" i="22"/>
  <c r="CD60" i="22"/>
  <c r="AZ63" i="22"/>
  <c r="AY63" i="22"/>
  <c r="AX63" i="22"/>
  <c r="BF65" i="22"/>
  <c r="BG65" i="22" s="1"/>
  <c r="CJ80" i="22"/>
  <c r="CD80" i="22"/>
  <c r="AP70" i="22"/>
  <c r="AP62" i="22"/>
  <c r="AR62" i="22" s="1"/>
  <c r="AS62" i="22" s="1"/>
  <c r="AT62" i="22" s="1"/>
  <c r="AO58" i="22"/>
  <c r="AZ83" i="22"/>
  <c r="AY83" i="22"/>
  <c r="AX83" i="22"/>
  <c r="BF83" i="22"/>
  <c r="BO83" i="22" s="1"/>
  <c r="AX94" i="22"/>
  <c r="AY84" i="22"/>
  <c r="AY98" i="22"/>
  <c r="BY65" i="22"/>
  <c r="AI58" i="22"/>
  <c r="AJ58" i="22" s="1"/>
  <c r="AK58" i="22" s="1"/>
  <c r="BI75" i="22"/>
  <c r="BH75" i="22"/>
  <c r="BG75" i="22"/>
  <c r="BA66" i="22"/>
  <c r="BB66" i="22" s="1"/>
  <c r="BC66" i="22" s="1"/>
  <c r="AZ92" i="22"/>
  <c r="AY92" i="22"/>
  <c r="AX92" i="22"/>
  <c r="BF92" i="22"/>
  <c r="BO92" i="22" s="1"/>
  <c r="BF73" i="22"/>
  <c r="BI73" i="22" s="1"/>
  <c r="AI45" i="22"/>
  <c r="AJ45" i="22" s="1"/>
  <c r="AK45" i="22" s="1"/>
  <c r="BF98" i="22"/>
  <c r="BI98" i="22" s="1"/>
  <c r="BA72" i="22"/>
  <c r="BB72" i="22" s="1"/>
  <c r="BC72" i="22" s="1"/>
  <c r="AX65" i="22"/>
  <c r="BF78" i="22"/>
  <c r="BI78" i="22" s="1"/>
  <c r="AP58" i="22"/>
  <c r="AR58" i="22" s="1"/>
  <c r="AS58" i="22" s="1"/>
  <c r="AT58" i="22" s="1"/>
  <c r="AZ90" i="22"/>
  <c r="AX90" i="22"/>
  <c r="AY90" i="22"/>
  <c r="BF90" i="22"/>
  <c r="BO90" i="22" s="1"/>
  <c r="CJ89" i="22"/>
  <c r="CD89" i="22"/>
  <c r="AW76" i="22"/>
  <c r="AZ76" i="22" s="1"/>
  <c r="BE76" i="22"/>
  <c r="CJ66" i="22"/>
  <c r="CD66" i="22"/>
  <c r="AW68" i="22"/>
  <c r="AZ68" i="22" s="1"/>
  <c r="BE68" i="22"/>
  <c r="BF82" i="22"/>
  <c r="BI82" i="22" s="1"/>
  <c r="AR91" i="22"/>
  <c r="AS91" i="22" s="1"/>
  <c r="AT91" i="22" s="1"/>
  <c r="BI72" i="22"/>
  <c r="BH72" i="22"/>
  <c r="BG72" i="22"/>
  <c r="AI50" i="22"/>
  <c r="AJ50" i="22" s="1"/>
  <c r="AK50" i="22" s="1"/>
  <c r="AR73" i="22"/>
  <c r="AS73" i="22" s="1"/>
  <c r="AT73" i="22" s="1"/>
  <c r="AW81" i="22"/>
  <c r="AZ81" i="22" s="1"/>
  <c r="BE81" i="22"/>
  <c r="BN81" i="22" s="1"/>
  <c r="AO70" i="22"/>
  <c r="AR92" i="22"/>
  <c r="AS92" i="22" s="1"/>
  <c r="AT92" i="22" s="1"/>
  <c r="AO56" i="22"/>
  <c r="AO62" i="22"/>
  <c r="AQ50" i="22"/>
  <c r="AN7" i="22"/>
  <c r="AY94" i="22"/>
  <c r="BA94" i="22" s="1"/>
  <c r="BB94" i="22" s="1"/>
  <c r="BC94" i="22" s="1"/>
  <c r="AR99" i="22"/>
  <c r="AS99" i="22" s="1"/>
  <c r="AT99" i="22" s="1"/>
  <c r="AO81" i="22"/>
  <c r="AY60" i="22"/>
  <c r="BA60" i="22" s="1"/>
  <c r="BB60" i="22" s="1"/>
  <c r="BC60" i="22" s="1"/>
  <c r="AY65" i="22"/>
  <c r="BG80" i="22"/>
  <c r="AW95" i="22"/>
  <c r="AZ95" i="22" s="1"/>
  <c r="BE95" i="22"/>
  <c r="BN95" i="22" s="1"/>
  <c r="AX78" i="22"/>
  <c r="AR83" i="22"/>
  <c r="AS83" i="22" s="1"/>
  <c r="AT83" i="22" s="1"/>
  <c r="BF71" i="22"/>
  <c r="BI71" i="22" s="1"/>
  <c r="AR90" i="22"/>
  <c r="AS90" i="22" s="1"/>
  <c r="AT90" i="22" s="1"/>
  <c r="BH89" i="22"/>
  <c r="BJ89" i="22" s="1"/>
  <c r="BK89" i="22" s="1"/>
  <c r="BL89" i="22" s="1"/>
  <c r="AV7" i="22"/>
  <c r="AR94" i="22"/>
  <c r="AS94" i="22" s="1"/>
  <c r="AT94" i="22" s="1"/>
  <c r="AO68" i="22"/>
  <c r="BY86" i="22"/>
  <c r="AX82" i="22"/>
  <c r="BY71" i="22"/>
  <c r="E52" i="16"/>
  <c r="E22" i="16"/>
  <c r="BP76" i="16"/>
  <c r="BQ79" i="16"/>
  <c r="BS79" i="16" s="1"/>
  <c r="BT79" i="16" s="1"/>
  <c r="BU79" i="16" s="1"/>
  <c r="BQ72" i="16"/>
  <c r="BS72" i="16" s="1"/>
  <c r="BT72" i="16" s="1"/>
  <c r="BU72" i="16" s="1"/>
  <c r="BP78" i="16"/>
  <c r="BP67" i="16"/>
  <c r="BP80" i="16"/>
  <c r="BP82" i="16"/>
  <c r="BP74" i="16"/>
  <c r="BP83" i="16"/>
  <c r="BP81" i="16"/>
  <c r="BP70" i="16"/>
  <c r="BQ69" i="16"/>
  <c r="BS69" i="16" s="1"/>
  <c r="BT69" i="16" s="1"/>
  <c r="BU69" i="16" s="1"/>
  <c r="BQ83" i="16"/>
  <c r="BS83" i="16" s="1"/>
  <c r="BT83" i="16" s="1"/>
  <c r="BU83" i="16" s="1"/>
  <c r="BQ81" i="16"/>
  <c r="BS81" i="16" s="1"/>
  <c r="BT81" i="16" s="1"/>
  <c r="BU81" i="16" s="1"/>
  <c r="BP75" i="16"/>
  <c r="BQ70" i="16"/>
  <c r="BS70" i="16" s="1"/>
  <c r="BT70" i="16" s="1"/>
  <c r="BU70" i="16" s="1"/>
  <c r="BP69" i="16"/>
  <c r="Q40" i="19" s="1"/>
  <c r="BQ67" i="16"/>
  <c r="BS67" i="16" s="1"/>
  <c r="BT67" i="16" s="1"/>
  <c r="BU67" i="16" s="1"/>
  <c r="BQ71" i="16"/>
  <c r="BS71" i="16" s="1"/>
  <c r="BT71" i="16" s="1"/>
  <c r="BU71" i="16" s="1"/>
  <c r="BP73" i="16"/>
  <c r="BQ78" i="16"/>
  <c r="BS78" i="16" s="1"/>
  <c r="BT78" i="16" s="1"/>
  <c r="BU78" i="16" s="1"/>
  <c r="BQ77" i="16"/>
  <c r="BS77" i="16" s="1"/>
  <c r="BT77" i="16" s="1"/>
  <c r="BU77" i="16" s="1"/>
  <c r="BP71" i="16"/>
  <c r="BQ73" i="16"/>
  <c r="BS73" i="16" s="1"/>
  <c r="BT73" i="16" s="1"/>
  <c r="BU73" i="16" s="1"/>
  <c r="BP77" i="16"/>
  <c r="BY42" i="16"/>
  <c r="CJ42" i="16" s="1"/>
  <c r="D22" i="16"/>
  <c r="M22" i="16"/>
  <c r="BZ94" i="16"/>
  <c r="CK94" i="16" s="1"/>
  <c r="BZ39" i="16"/>
  <c r="CK39" i="16" s="1"/>
  <c r="E74" i="16"/>
  <c r="F29" i="16"/>
  <c r="G44" i="16"/>
  <c r="BZ49" i="16"/>
  <c r="CK49" i="16" s="1"/>
  <c r="G22" i="16"/>
  <c r="BZ54" i="16"/>
  <c r="BZ59" i="16"/>
  <c r="F34" i="16"/>
  <c r="BZ69" i="16"/>
  <c r="BZ99" i="16"/>
  <c r="CK99" i="16" s="1"/>
  <c r="BZ79" i="16"/>
  <c r="F26" i="16"/>
  <c r="F32" i="16"/>
  <c r="G24" i="16"/>
  <c r="BZ19" i="16"/>
  <c r="CK19" i="16" s="1"/>
  <c r="BZ84" i="16"/>
  <c r="CK84" i="16" s="1"/>
  <c r="BZ89" i="16"/>
  <c r="BZ64" i="16"/>
  <c r="CK64" i="16" s="1"/>
  <c r="G21" i="16"/>
  <c r="M23" i="16"/>
  <c r="G52" i="16"/>
  <c r="G26" i="16"/>
  <c r="E26" i="16"/>
  <c r="G37" i="16"/>
  <c r="BZ30" i="16"/>
  <c r="CK30" i="16" s="1"/>
  <c r="M52" i="16"/>
  <c r="G36" i="16"/>
  <c r="F52" i="16"/>
  <c r="G49" i="16"/>
  <c r="D36" i="16"/>
  <c r="D52" i="16"/>
  <c r="E78" i="16"/>
  <c r="E42" i="16"/>
  <c r="G30" i="16"/>
  <c r="F36" i="16"/>
  <c r="H36" i="16" s="1"/>
  <c r="I36" i="16" s="1"/>
  <c r="E46" i="16"/>
  <c r="E40" i="16"/>
  <c r="BZ32" i="16"/>
  <c r="CK32" i="16" s="1"/>
  <c r="D27" i="16"/>
  <c r="F25" i="16"/>
  <c r="D88" i="16"/>
  <c r="E30" i="16"/>
  <c r="F24" i="16"/>
  <c r="E31" i="16"/>
  <c r="G48" i="16"/>
  <c r="D44" i="16"/>
  <c r="M38" i="16"/>
  <c r="G35" i="16"/>
  <c r="F33" i="16"/>
  <c r="M31" i="16"/>
  <c r="M34" i="16"/>
  <c r="G31" i="16"/>
  <c r="G40" i="16"/>
  <c r="G39" i="16"/>
  <c r="G34" i="16"/>
  <c r="G18" i="16"/>
  <c r="E50" i="16"/>
  <c r="E33" i="16"/>
  <c r="AD43" i="16"/>
  <c r="F96" i="16"/>
  <c r="D49" i="16"/>
  <c r="F27" i="16"/>
  <c r="D34" i="16"/>
  <c r="AD40" i="16"/>
  <c r="BY40" i="16" s="1"/>
  <c r="G19" i="16"/>
  <c r="G42" i="16"/>
  <c r="G32" i="16"/>
  <c r="BZ50" i="16"/>
  <c r="CK50" i="16" s="1"/>
  <c r="D50" i="16"/>
  <c r="E36" i="16"/>
  <c r="G50" i="16"/>
  <c r="D32" i="16"/>
  <c r="D56" i="16"/>
  <c r="D38" i="16"/>
  <c r="E24" i="16"/>
  <c r="F56" i="16"/>
  <c r="D30" i="16"/>
  <c r="G38" i="16"/>
  <c r="F18" i="16"/>
  <c r="D18" i="16"/>
  <c r="E49" i="16"/>
  <c r="E27" i="16"/>
  <c r="D33" i="16"/>
  <c r="F49" i="16"/>
  <c r="AD41" i="16"/>
  <c r="BY41" i="16" s="1"/>
  <c r="E18" i="16"/>
  <c r="N35" i="16"/>
  <c r="N20" i="16"/>
  <c r="N19" i="16"/>
  <c r="Q17" i="16"/>
  <c r="R17" i="16" s="1"/>
  <c r="S17" i="16" s="1"/>
  <c r="Q15" i="16"/>
  <c r="R15" i="16" s="1"/>
  <c r="S15" i="16" s="1"/>
  <c r="N16" i="16"/>
  <c r="N18" i="16"/>
  <c r="Q18" i="16"/>
  <c r="R18" i="16" s="1"/>
  <c r="S18" i="16" s="1"/>
  <c r="Q16" i="16"/>
  <c r="R16" i="16" s="1"/>
  <c r="S16" i="16" s="1"/>
  <c r="N17" i="16"/>
  <c r="N15" i="16"/>
  <c r="F28" i="16"/>
  <c r="E19" i="16"/>
  <c r="F19" i="16"/>
  <c r="D19" i="16"/>
  <c r="F21" i="16"/>
  <c r="G45" i="16"/>
  <c r="E21" i="16"/>
  <c r="G41" i="16"/>
  <c r="F46" i="16"/>
  <c r="CD19" i="16"/>
  <c r="D28" i="16"/>
  <c r="D39" i="16"/>
  <c r="E37" i="16"/>
  <c r="G28" i="16"/>
  <c r="G46" i="16"/>
  <c r="E41" i="16"/>
  <c r="E28" i="16"/>
  <c r="E39" i="16"/>
  <c r="D51" i="16"/>
  <c r="E54" i="16"/>
  <c r="F41" i="16"/>
  <c r="G27" i="16"/>
  <c r="F31" i="16"/>
  <c r="BZ40" i="16"/>
  <c r="CK40" i="16" s="1"/>
  <c r="F40" i="16"/>
  <c r="F39" i="16"/>
  <c r="BZ31" i="16"/>
  <c r="CK31" i="16" s="1"/>
  <c r="D57" i="16"/>
  <c r="D45" i="16"/>
  <c r="D41" i="16"/>
  <c r="D21" i="16"/>
  <c r="D46" i="16"/>
  <c r="CD36" i="16"/>
  <c r="BZ24" i="16"/>
  <c r="CK24" i="16" s="1"/>
  <c r="E29" i="16"/>
  <c r="CD29" i="16"/>
  <c r="BZ29" i="16"/>
  <c r="CK29" i="16" s="1"/>
  <c r="BZ17" i="16"/>
  <c r="CK17" i="16" s="1"/>
  <c r="G17" i="16"/>
  <c r="F17" i="16"/>
  <c r="CD17" i="16"/>
  <c r="E17" i="16"/>
  <c r="CD31" i="16"/>
  <c r="E44" i="16"/>
  <c r="E48" i="16"/>
  <c r="D54" i="16"/>
  <c r="G57" i="16"/>
  <c r="F54" i="16"/>
  <c r="BZ35" i="16"/>
  <c r="CK35" i="16" s="1"/>
  <c r="D35" i="16"/>
  <c r="CD35" i="16"/>
  <c r="BZ43" i="16"/>
  <c r="CK43" i="16" s="1"/>
  <c r="BZ47" i="16"/>
  <c r="F47" i="16"/>
  <c r="BY25" i="16"/>
  <c r="CD25" i="16" s="1"/>
  <c r="E35" i="16"/>
  <c r="G56" i="16"/>
  <c r="D29" i="16"/>
  <c r="D24" i="16"/>
  <c r="D47" i="16"/>
  <c r="G54" i="16"/>
  <c r="E43" i="16"/>
  <c r="G43" i="16"/>
  <c r="H43" i="16" s="1"/>
  <c r="I43" i="16" s="1"/>
  <c r="G29" i="16"/>
  <c r="F57" i="16"/>
  <c r="BZ26" i="16"/>
  <c r="CK26" i="16" s="1"/>
  <c r="E34" i="16"/>
  <c r="BZ34" i="16"/>
  <c r="CK34" i="16" s="1"/>
  <c r="CD34" i="16"/>
  <c r="E38" i="16"/>
  <c r="CD38" i="16"/>
  <c r="BZ38" i="16"/>
  <c r="CK38" i="16" s="1"/>
  <c r="E23" i="16"/>
  <c r="F23" i="16"/>
  <c r="BZ23" i="16"/>
  <c r="CK23" i="16" s="1"/>
  <c r="CD23" i="16"/>
  <c r="BZ25" i="16"/>
  <c r="CK25" i="16" s="1"/>
  <c r="BZ44" i="16"/>
  <c r="CK44" i="16" s="1"/>
  <c r="E57" i="16"/>
  <c r="CD16" i="16"/>
  <c r="E16" i="16"/>
  <c r="G16" i="16"/>
  <c r="BZ16" i="16"/>
  <c r="CK16" i="16" s="1"/>
  <c r="D16" i="16"/>
  <c r="F16" i="16"/>
  <c r="F45" i="16"/>
  <c r="D25" i="16"/>
  <c r="D42" i="16"/>
  <c r="BZ42" i="16"/>
  <c r="CK42" i="16" s="1"/>
  <c r="D43" i="16"/>
  <c r="CD28" i="16"/>
  <c r="CD32" i="16"/>
  <c r="CJ18" i="16"/>
  <c r="CD18" i="16"/>
  <c r="F20" i="16"/>
  <c r="CD20" i="16"/>
  <c r="E20" i="16"/>
  <c r="D20" i="16"/>
  <c r="BZ20" i="16"/>
  <c r="CK20" i="16" s="1"/>
  <c r="G20" i="16"/>
  <c r="F44" i="16"/>
  <c r="BZ45" i="16"/>
  <c r="CK45" i="16" s="1"/>
  <c r="CD30" i="16"/>
  <c r="F48" i="16"/>
  <c r="BZ48" i="16"/>
  <c r="CK48" i="16" s="1"/>
  <c r="G23" i="16"/>
  <c r="BZ51" i="16"/>
  <c r="CK51" i="16" s="1"/>
  <c r="E51" i="16"/>
  <c r="F51" i="16"/>
  <c r="D53" i="16"/>
  <c r="G25" i="16"/>
  <c r="G47" i="16"/>
  <c r="F35" i="16"/>
  <c r="BZ56" i="16"/>
  <c r="CD33" i="16"/>
  <c r="BZ33" i="16"/>
  <c r="CK33" i="16" s="1"/>
  <c r="CD15" i="16"/>
  <c r="E15" i="16"/>
  <c r="BZ15" i="16"/>
  <c r="CK15" i="16" s="1"/>
  <c r="G15" i="16"/>
  <c r="F15" i="16"/>
  <c r="D15" i="16"/>
  <c r="F37" i="16"/>
  <c r="BZ37" i="16"/>
  <c r="CK37" i="16" s="1"/>
  <c r="CD37" i="16"/>
  <c r="CD22" i="16"/>
  <c r="F88" i="16"/>
  <c r="F76" i="16"/>
  <c r="M64" i="16"/>
  <c r="P64" i="16" s="1"/>
  <c r="E69" i="16"/>
  <c r="G94" i="16"/>
  <c r="BZ76" i="16"/>
  <c r="CK76" i="16" s="1"/>
  <c r="F58" i="16"/>
  <c r="E83" i="16"/>
  <c r="D72" i="16"/>
  <c r="D83" i="16"/>
  <c r="N40" i="19"/>
  <c r="G99" i="16"/>
  <c r="D91" i="16"/>
  <c r="G58" i="16"/>
  <c r="D98" i="16"/>
  <c r="D58" i="16"/>
  <c r="F83" i="16"/>
  <c r="H83" i="16" s="1"/>
  <c r="I83" i="16" s="1"/>
  <c r="BZ83" i="16"/>
  <c r="CK83" i="16" s="1"/>
  <c r="G72" i="16"/>
  <c r="G80" i="16"/>
  <c r="G76" i="16"/>
  <c r="E98" i="16"/>
  <c r="E63" i="16"/>
  <c r="D69" i="16"/>
  <c r="F84" i="16"/>
  <c r="E64" i="16"/>
  <c r="BZ86" i="16"/>
  <c r="CK86" i="16" s="1"/>
  <c r="D64" i="16"/>
  <c r="F89" i="16"/>
  <c r="F99" i="16"/>
  <c r="F60" i="16"/>
  <c r="G64" i="16"/>
  <c r="D94" i="16"/>
  <c r="D99" i="16"/>
  <c r="F70" i="16"/>
  <c r="E94" i="16"/>
  <c r="F64" i="16"/>
  <c r="E99" i="16"/>
  <c r="M61" i="16"/>
  <c r="G92" i="16"/>
  <c r="D76" i="16"/>
  <c r="E91" i="16"/>
  <c r="BZ91" i="16"/>
  <c r="CK91" i="16" s="1"/>
  <c r="F86" i="16"/>
  <c r="E81" i="16"/>
  <c r="G91" i="16"/>
  <c r="H91" i="16" s="1"/>
  <c r="I91" i="16" s="1"/>
  <c r="E89" i="16"/>
  <c r="E88" i="16"/>
  <c r="F92" i="16"/>
  <c r="F61" i="16"/>
  <c r="E61" i="16"/>
  <c r="G88" i="16"/>
  <c r="BZ92" i="16"/>
  <c r="CK92" i="16" s="1"/>
  <c r="G89" i="16"/>
  <c r="G61" i="16"/>
  <c r="D60" i="16"/>
  <c r="D63" i="16"/>
  <c r="G86" i="16"/>
  <c r="E71" i="16"/>
  <c r="BZ60" i="16"/>
  <c r="CK60" i="16" s="1"/>
  <c r="F71" i="16"/>
  <c r="F94" i="16"/>
  <c r="G60" i="16"/>
  <c r="G62" i="16"/>
  <c r="D95" i="16"/>
  <c r="D67" i="16"/>
  <c r="D61" i="16"/>
  <c r="D92" i="16"/>
  <c r="D66" i="16"/>
  <c r="G73" i="16"/>
  <c r="BZ73" i="16"/>
  <c r="CK73" i="16" s="1"/>
  <c r="G71" i="16"/>
  <c r="F63" i="16"/>
  <c r="D71" i="16"/>
  <c r="E97" i="16"/>
  <c r="D89" i="16"/>
  <c r="E67" i="16"/>
  <c r="F97" i="16"/>
  <c r="G85" i="16"/>
  <c r="H85" i="16" s="1"/>
  <c r="I85" i="16" s="1"/>
  <c r="G78" i="16"/>
  <c r="F78" i="16"/>
  <c r="F95" i="16"/>
  <c r="G81" i="16"/>
  <c r="D78" i="16"/>
  <c r="F82" i="16"/>
  <c r="H19" i="19"/>
  <c r="K65" i="19" s="1"/>
  <c r="D81" i="16"/>
  <c r="F73" i="16"/>
  <c r="E82" i="16"/>
  <c r="D70" i="16"/>
  <c r="F81" i="16"/>
  <c r="E95" i="16"/>
  <c r="E73" i="16"/>
  <c r="G98" i="16"/>
  <c r="BZ70" i="16"/>
  <c r="CK70" i="16" s="1"/>
  <c r="G67" i="16"/>
  <c r="G70" i="16"/>
  <c r="G79" i="16"/>
  <c r="G95" i="16"/>
  <c r="G93" i="16"/>
  <c r="H93" i="16" s="1"/>
  <c r="I93" i="16" s="1"/>
  <c r="G90" i="16"/>
  <c r="E93" i="16"/>
  <c r="D59" i="16"/>
  <c r="D93" i="16"/>
  <c r="E66" i="16"/>
  <c r="E75" i="16"/>
  <c r="BZ96" i="16"/>
  <c r="E58" i="16"/>
  <c r="D96" i="16"/>
  <c r="BZ93" i="16"/>
  <c r="E96" i="16"/>
  <c r="F69" i="16"/>
  <c r="F98" i="16"/>
  <c r="F74" i="16"/>
  <c r="BZ74" i="16"/>
  <c r="CK74" i="16" s="1"/>
  <c r="G66" i="16"/>
  <c r="G82" i="16"/>
  <c r="E59" i="16"/>
  <c r="G59" i="16"/>
  <c r="G69" i="16"/>
  <c r="BZ66" i="16"/>
  <c r="CK66" i="16" s="1"/>
  <c r="F59" i="16"/>
  <c r="G74" i="16"/>
  <c r="D74" i="16"/>
  <c r="D90" i="16"/>
  <c r="F90" i="16"/>
  <c r="E80" i="16"/>
  <c r="G53" i="16"/>
  <c r="BZ80" i="16"/>
  <c r="CK80" i="16" s="1"/>
  <c r="F53" i="16"/>
  <c r="G84" i="16"/>
  <c r="D55" i="16"/>
  <c r="M53" i="16"/>
  <c r="E62" i="16"/>
  <c r="F77" i="16"/>
  <c r="E79" i="16"/>
  <c r="D79" i="16"/>
  <c r="D84" i="16"/>
  <c r="F79" i="16"/>
  <c r="F80" i="16"/>
  <c r="H80" i="16" s="1"/>
  <c r="I80" i="16" s="1"/>
  <c r="G55" i="16"/>
  <c r="E90" i="16"/>
  <c r="E53" i="16"/>
  <c r="F67" i="16"/>
  <c r="E84" i="16"/>
  <c r="D77" i="16"/>
  <c r="F62" i="16"/>
  <c r="G63" i="16"/>
  <c r="E77" i="16"/>
  <c r="U59" i="16"/>
  <c r="U93" i="16"/>
  <c r="AD66" i="16"/>
  <c r="G68" i="16"/>
  <c r="BZ68" i="16"/>
  <c r="U46" i="16"/>
  <c r="U84" i="16"/>
  <c r="AD71" i="16"/>
  <c r="BY24" i="16"/>
  <c r="CJ24" i="16" s="1"/>
  <c r="E68" i="16"/>
  <c r="U62" i="16"/>
  <c r="U97" i="16"/>
  <c r="AD49" i="16"/>
  <c r="AD91" i="16"/>
  <c r="BZ97" i="16"/>
  <c r="AD70" i="16"/>
  <c r="AD75" i="16"/>
  <c r="U92" i="16"/>
  <c r="BY27" i="16"/>
  <c r="U89" i="16"/>
  <c r="AD99" i="16"/>
  <c r="AD80" i="16"/>
  <c r="E72" i="16"/>
  <c r="BZ72" i="16"/>
  <c r="CK72" i="16" s="1"/>
  <c r="U45" i="16"/>
  <c r="U73" i="16"/>
  <c r="F65" i="16"/>
  <c r="H65" i="16" s="1"/>
  <c r="I65" i="16" s="1"/>
  <c r="BZ65" i="16"/>
  <c r="CK65" i="16" s="1"/>
  <c r="AD57" i="16"/>
  <c r="U47" i="16"/>
  <c r="E65" i="16"/>
  <c r="AD95" i="16"/>
  <c r="AD61" i="16"/>
  <c r="F68" i="16"/>
  <c r="U50" i="16"/>
  <c r="U51" i="16"/>
  <c r="U44" i="16"/>
  <c r="U48" i="16"/>
  <c r="AD98" i="16"/>
  <c r="AD87" i="16"/>
  <c r="AD90" i="16"/>
  <c r="AD53" i="16"/>
  <c r="AM53" i="16" s="1"/>
  <c r="AD52" i="16"/>
  <c r="AM52" i="16" s="1"/>
  <c r="U79" i="16"/>
  <c r="U76" i="16"/>
  <c r="U64" i="16"/>
  <c r="G97" i="16"/>
  <c r="U54" i="16"/>
  <c r="D75" i="16"/>
  <c r="BZ62" i="16"/>
  <c r="AD67" i="16"/>
  <c r="AD81" i="16"/>
  <c r="AD88" i="16"/>
  <c r="AD58" i="16"/>
  <c r="AD78" i="16"/>
  <c r="AD69" i="16"/>
  <c r="AD86" i="16"/>
  <c r="AD65" i="16"/>
  <c r="F75" i="16"/>
  <c r="H75" i="16" s="1"/>
  <c r="I75" i="16" s="1"/>
  <c r="BZ75" i="16"/>
  <c r="CK75" i="16" s="1"/>
  <c r="AD55" i="16"/>
  <c r="D68" i="16"/>
  <c r="U94" i="16"/>
  <c r="U83" i="16"/>
  <c r="E85" i="16"/>
  <c r="BZ85" i="16"/>
  <c r="AD82" i="16"/>
  <c r="D85" i="16"/>
  <c r="F55" i="16"/>
  <c r="BZ55" i="16"/>
  <c r="CK55" i="16" s="1"/>
  <c r="AD74" i="16"/>
  <c r="AD85" i="16"/>
  <c r="AD60" i="16"/>
  <c r="M21" i="16"/>
  <c r="P21" i="16" s="1"/>
  <c r="N21" i="16"/>
  <c r="U39" i="16"/>
  <c r="U68" i="16"/>
  <c r="U96" i="16"/>
  <c r="U63" i="16"/>
  <c r="D65" i="16"/>
  <c r="BZ82" i="16"/>
  <c r="CK82" i="16" s="1"/>
  <c r="AD77" i="16"/>
  <c r="BZ77" i="16"/>
  <c r="AD72" i="16"/>
  <c r="M51" i="16"/>
  <c r="P51" i="16" s="1"/>
  <c r="M54" i="16"/>
  <c r="O54" i="16" s="1"/>
  <c r="M45" i="16"/>
  <c r="P45" i="16" s="1"/>
  <c r="M87" i="16"/>
  <c r="O87" i="16" s="1"/>
  <c r="CK36" i="16"/>
  <c r="M30" i="16"/>
  <c r="O30" i="16" s="1"/>
  <c r="M65" i="16"/>
  <c r="O65" i="16" s="1"/>
  <c r="M70" i="16"/>
  <c r="O70" i="16" s="1"/>
  <c r="M84" i="16"/>
  <c r="P84" i="16" s="1"/>
  <c r="CC10" i="16"/>
  <c r="CN10" i="16" s="1"/>
  <c r="CK10" i="16"/>
  <c r="H29" i="19"/>
  <c r="K68" i="19" s="1"/>
  <c r="CC13" i="16"/>
  <c r="CN13" i="16" s="1"/>
  <c r="CK13" i="16"/>
  <c r="CC11" i="16"/>
  <c r="CN11" i="16" s="1"/>
  <c r="CK11" i="16"/>
  <c r="M44" i="16"/>
  <c r="P44" i="16" s="1"/>
  <c r="T19" i="19"/>
  <c r="K67" i="19" s="1"/>
  <c r="M55" i="16"/>
  <c r="O55" i="16" s="1"/>
  <c r="CK78" i="16"/>
  <c r="CK9" i="16"/>
  <c r="CC12" i="16"/>
  <c r="CN12" i="16" s="1"/>
  <c r="CK18" i="16"/>
  <c r="M86" i="16"/>
  <c r="O86" i="16" s="1"/>
  <c r="M37" i="16"/>
  <c r="O37" i="16" s="1"/>
  <c r="M97" i="16"/>
  <c r="P97" i="16" s="1"/>
  <c r="CK14" i="16"/>
  <c r="CC14" i="16"/>
  <c r="CN14" i="16" s="1"/>
  <c r="M71" i="16"/>
  <c r="O71" i="16" s="1"/>
  <c r="M29" i="16"/>
  <c r="O29" i="16" s="1"/>
  <c r="M42" i="16"/>
  <c r="O42" i="16" s="1"/>
  <c r="M43" i="16"/>
  <c r="M62" i="16"/>
  <c r="P62" i="16" s="1"/>
  <c r="M73" i="16"/>
  <c r="P73" i="16" s="1"/>
  <c r="M93" i="16"/>
  <c r="O93" i="16" s="1"/>
  <c r="M88" i="16"/>
  <c r="O88" i="16" s="1"/>
  <c r="M94" i="16"/>
  <c r="P94" i="16" s="1"/>
  <c r="M77" i="16"/>
  <c r="O77" i="16" s="1"/>
  <c r="M76" i="16"/>
  <c r="P76" i="16" s="1"/>
  <c r="M89" i="16"/>
  <c r="N89" i="16" s="1"/>
  <c r="M60" i="16"/>
  <c r="O60" i="16" s="1"/>
  <c r="M69" i="16"/>
  <c r="O69" i="16" s="1"/>
  <c r="CK28" i="16"/>
  <c r="N19" i="19"/>
  <c r="K66" i="19" s="1"/>
  <c r="M72" i="16"/>
  <c r="O72" i="16" s="1"/>
  <c r="M96" i="16"/>
  <c r="N96" i="16" s="1"/>
  <c r="CK81" i="16"/>
  <c r="M85" i="16"/>
  <c r="O85" i="16" s="1"/>
  <c r="M28" i="16"/>
  <c r="O28" i="16" s="1"/>
  <c r="M46" i="16"/>
  <c r="N46" i="16" s="1"/>
  <c r="M36" i="16"/>
  <c r="M92" i="16"/>
  <c r="P92" i="16" s="1"/>
  <c r="CK53" i="16"/>
  <c r="CK90" i="16"/>
  <c r="CJ38" i="16"/>
  <c r="M24" i="16"/>
  <c r="P24" i="16" s="1"/>
  <c r="M39" i="16"/>
  <c r="P39" i="16" s="1"/>
  <c r="M26" i="16"/>
  <c r="P26" i="16" s="1"/>
  <c r="M56" i="16"/>
  <c r="O56" i="16" s="1"/>
  <c r="BN93" i="16"/>
  <c r="M79" i="16"/>
  <c r="P79" i="16" s="1"/>
  <c r="M47" i="16"/>
  <c r="P47" i="16" s="1"/>
  <c r="M80" i="16"/>
  <c r="O80" i="16" s="1"/>
  <c r="CK88" i="16"/>
  <c r="M81" i="16"/>
  <c r="O81" i="16" s="1"/>
  <c r="M63" i="16"/>
  <c r="P63" i="16" s="1"/>
  <c r="M95" i="16"/>
  <c r="O95" i="16" s="1"/>
  <c r="T29" i="19"/>
  <c r="K70" i="19" s="1"/>
  <c r="M68" i="16"/>
  <c r="P68" i="16" s="1"/>
  <c r="M78" i="16"/>
  <c r="O78" i="16" s="1"/>
  <c r="M25" i="16"/>
  <c r="P25" i="16" s="1"/>
  <c r="N29" i="19"/>
  <c r="K69" i="19" s="1"/>
  <c r="G39" i="19"/>
  <c r="J71" i="19" s="1"/>
  <c r="CK87" i="16"/>
  <c r="CK27" i="16"/>
  <c r="CK22" i="16"/>
  <c r="M58" i="16"/>
  <c r="O58" i="16" s="1"/>
  <c r="M50" i="16"/>
  <c r="N50" i="16" s="1"/>
  <c r="M40" i="16"/>
  <c r="O40" i="16" s="1"/>
  <c r="M32" i="16"/>
  <c r="M27" i="16"/>
  <c r="P27" i="16" s="1"/>
  <c r="M98" i="16"/>
  <c r="O98" i="16" s="1"/>
  <c r="M90" i="16"/>
  <c r="O90" i="16" s="1"/>
  <c r="M82" i="16"/>
  <c r="O82" i="16" s="1"/>
  <c r="M74" i="16"/>
  <c r="O74" i="16" s="1"/>
  <c r="M66" i="16"/>
  <c r="O66" i="16" s="1"/>
  <c r="M59" i="16"/>
  <c r="P59" i="16" s="1"/>
  <c r="BY21" i="16"/>
  <c r="CD21" i="16" s="1"/>
  <c r="CK71" i="16"/>
  <c r="AM56" i="16"/>
  <c r="M48" i="16"/>
  <c r="P48" i="16" s="1"/>
  <c r="CK58" i="16"/>
  <c r="CK98" i="16"/>
  <c r="M33" i="16"/>
  <c r="CK41" i="16"/>
  <c r="M41" i="16"/>
  <c r="M49" i="16"/>
  <c r="O49" i="16" s="1"/>
  <c r="CK57" i="16"/>
  <c r="M57" i="16"/>
  <c r="O57" i="16" s="1"/>
  <c r="CK67" i="16"/>
  <c r="M67" i="16"/>
  <c r="O67" i="16" s="1"/>
  <c r="M75" i="16"/>
  <c r="O75" i="16" s="1"/>
  <c r="M83" i="16"/>
  <c r="N83" i="16" s="1"/>
  <c r="M91" i="16"/>
  <c r="O91" i="16" s="1"/>
  <c r="M99" i="16"/>
  <c r="O99" i="16" s="1"/>
  <c r="L7" i="16"/>
  <c r="G22" i="19" s="1"/>
  <c r="O65" i="19" s="1"/>
  <c r="T65" i="19" s="1"/>
  <c r="U65" i="19" s="1"/>
  <c r="H39" i="19"/>
  <c r="K71" i="19" s="1"/>
  <c r="CK52" i="16"/>
  <c r="V35" i="16"/>
  <c r="Y35" i="16" s="1"/>
  <c r="AR96" i="22" l="1"/>
  <c r="AS96" i="22" s="1"/>
  <c r="AT96" i="22" s="1"/>
  <c r="CD26" i="16"/>
  <c r="O84" i="16"/>
  <c r="O44" i="16"/>
  <c r="Q44" i="16" s="1"/>
  <c r="R44" i="16" s="1"/>
  <c r="S44" i="16" s="1"/>
  <c r="O79" i="16"/>
  <c r="O51" i="16"/>
  <c r="Q51" i="16" s="1"/>
  <c r="R51" i="16" s="1"/>
  <c r="S51" i="16" s="1"/>
  <c r="O25" i="16"/>
  <c r="O39" i="16"/>
  <c r="Q39" i="16" s="1"/>
  <c r="R39" i="16" s="1"/>
  <c r="S39" i="16" s="1"/>
  <c r="O62" i="16"/>
  <c r="Q62" i="16" s="1"/>
  <c r="R62" i="16" s="1"/>
  <c r="S62" i="16" s="1"/>
  <c r="O68" i="16"/>
  <c r="Q68" i="16" s="1"/>
  <c r="R68" i="16" s="1"/>
  <c r="S68" i="16" s="1"/>
  <c r="O24" i="16"/>
  <c r="O59" i="16"/>
  <c r="O50" i="16"/>
  <c r="O83" i="16"/>
  <c r="P38" i="16"/>
  <c r="O38" i="16"/>
  <c r="P53" i="16"/>
  <c r="O53" i="16"/>
  <c r="P23" i="16"/>
  <c r="O23" i="16"/>
  <c r="CB23" i="16" s="1"/>
  <c r="O26" i="16"/>
  <c r="CB26" i="16" s="1"/>
  <c r="N41" i="16"/>
  <c r="O41" i="16"/>
  <c r="V32" i="16"/>
  <c r="Y32" i="16" s="1"/>
  <c r="O32" i="16"/>
  <c r="N43" i="16"/>
  <c r="O43" i="16"/>
  <c r="P34" i="16"/>
  <c r="O34" i="16"/>
  <c r="O46" i="16"/>
  <c r="O89" i="16"/>
  <c r="N36" i="16"/>
  <c r="O36" i="16"/>
  <c r="P22" i="16"/>
  <c r="O22" i="16"/>
  <c r="O45" i="16"/>
  <c r="Q45" i="16" s="1"/>
  <c r="R45" i="16" s="1"/>
  <c r="S45" i="16" s="1"/>
  <c r="P31" i="16"/>
  <c r="O31" i="16"/>
  <c r="P52" i="16"/>
  <c r="O52" i="16"/>
  <c r="O63" i="16"/>
  <c r="O73" i="16"/>
  <c r="Q73" i="16" s="1"/>
  <c r="R73" i="16" s="1"/>
  <c r="S73" i="16" s="1"/>
  <c r="O97" i="16"/>
  <c r="Q97" i="16" s="1"/>
  <c r="R97" i="16" s="1"/>
  <c r="S97" i="16" s="1"/>
  <c r="O76" i="16"/>
  <c r="P61" i="16"/>
  <c r="O61" i="16"/>
  <c r="V33" i="16"/>
  <c r="Y33" i="16" s="1"/>
  <c r="O33" i="16"/>
  <c r="O27" i="16"/>
  <c r="O48" i="16"/>
  <c r="O96" i="16"/>
  <c r="O94" i="16"/>
  <c r="O47" i="16"/>
  <c r="O64" i="16"/>
  <c r="Q64" i="16" s="1"/>
  <c r="R64" i="16" s="1"/>
  <c r="S64" i="16" s="1"/>
  <c r="O92" i="16"/>
  <c r="AY96" i="22"/>
  <c r="AZ96" i="22"/>
  <c r="BJ48" i="22"/>
  <c r="BK48" i="22" s="1"/>
  <c r="BL48" i="22" s="1"/>
  <c r="BJ63" i="22"/>
  <c r="BK63" i="22" s="1"/>
  <c r="BL63" i="22" s="1"/>
  <c r="BJ54" i="22"/>
  <c r="BK54" i="22" s="1"/>
  <c r="BL54" i="22" s="1"/>
  <c r="BO48" i="22"/>
  <c r="BR48" i="22" s="1"/>
  <c r="AK7" i="22"/>
  <c r="BG48" i="22"/>
  <c r="BA55" i="22"/>
  <c r="BB55" i="22" s="1"/>
  <c r="BC55" i="22" s="1"/>
  <c r="AR55" i="22"/>
  <c r="AS55" i="22" s="1"/>
  <c r="AT55" i="22" s="1"/>
  <c r="BF96" i="22"/>
  <c r="BO96" i="22" s="1"/>
  <c r="BQ96" i="22" s="1"/>
  <c r="AX32" i="22"/>
  <c r="BO55" i="22"/>
  <c r="BR55" i="22" s="1"/>
  <c r="BG55" i="22"/>
  <c r="CM24" i="22"/>
  <c r="CB72" i="22"/>
  <c r="CE72" i="22" s="1"/>
  <c r="CF72" i="22" s="1"/>
  <c r="CG72" i="22" s="1"/>
  <c r="CA72" i="22" s="1"/>
  <c r="CL72" i="22" s="1"/>
  <c r="BQ51" i="22"/>
  <c r="BS51" i="22" s="1"/>
  <c r="BT51" i="22" s="1"/>
  <c r="BU51" i="22" s="1"/>
  <c r="BH55" i="22"/>
  <c r="BJ55" i="22" s="1"/>
  <c r="BK55" i="22" s="1"/>
  <c r="BL55" i="22" s="1"/>
  <c r="AY32" i="22"/>
  <c r="BA32" i="22" s="1"/>
  <c r="BB32" i="22" s="1"/>
  <c r="BC32" i="22" s="1"/>
  <c r="BJ17" i="22"/>
  <c r="BK17" i="22" s="1"/>
  <c r="BL17" i="22" s="1"/>
  <c r="BJ52" i="22"/>
  <c r="BK52" i="22" s="1"/>
  <c r="BL52" i="22" s="1"/>
  <c r="BR60" i="22"/>
  <c r="BQ60" i="22"/>
  <c r="BG60" i="22"/>
  <c r="CB75" i="22"/>
  <c r="CM75" i="22" s="1"/>
  <c r="BS75" i="22"/>
  <c r="BT75" i="22" s="1"/>
  <c r="BU75" i="22" s="1"/>
  <c r="CC72" i="22"/>
  <c r="CN72" i="22" s="1"/>
  <c r="BJ39" i="22"/>
  <c r="BK39" i="22" s="1"/>
  <c r="BL39" i="22" s="1"/>
  <c r="CB61" i="22"/>
  <c r="CM61" i="22" s="1"/>
  <c r="BQ39" i="22"/>
  <c r="BS39" i="22" s="1"/>
  <c r="BT39" i="22" s="1"/>
  <c r="BU39" i="22" s="1"/>
  <c r="BA11" i="22"/>
  <c r="BB11" i="22" s="1"/>
  <c r="BC11" i="22" s="1"/>
  <c r="BQ43" i="22"/>
  <c r="BS43" i="22" s="1"/>
  <c r="BT43" i="22" s="1"/>
  <c r="BU43" i="22" s="1"/>
  <c r="BJ11" i="22"/>
  <c r="BK11" i="22" s="1"/>
  <c r="BL11" i="22" s="1"/>
  <c r="BJ29" i="22"/>
  <c r="BK29" i="22" s="1"/>
  <c r="BL29" i="22" s="1"/>
  <c r="BS12" i="22"/>
  <c r="BT12" i="22" s="1"/>
  <c r="BU12" i="22" s="1"/>
  <c r="AY87" i="22"/>
  <c r="BA87" i="22" s="1"/>
  <c r="BB87" i="22" s="1"/>
  <c r="BC87" i="22" s="1"/>
  <c r="BA39" i="22"/>
  <c r="BB39" i="22" s="1"/>
  <c r="BC39" i="22" s="1"/>
  <c r="BP41" i="22"/>
  <c r="CC41" i="22" s="1"/>
  <c r="CN41" i="22" s="1"/>
  <c r="AY56" i="22"/>
  <c r="BA56" i="22" s="1"/>
  <c r="BB56" i="22" s="1"/>
  <c r="BC56" i="22" s="1"/>
  <c r="BJ15" i="22"/>
  <c r="BK15" i="22" s="1"/>
  <c r="BL15" i="22" s="1"/>
  <c r="CC61" i="22"/>
  <c r="CN61" i="22" s="1"/>
  <c r="CB66" i="22"/>
  <c r="CM66" i="22" s="1"/>
  <c r="CD78" i="22"/>
  <c r="CJ78" i="22"/>
  <c r="BA38" i="22"/>
  <c r="BB38" i="22" s="1"/>
  <c r="BC38" i="22" s="1"/>
  <c r="AR25" i="22"/>
  <c r="AS25" i="22" s="1"/>
  <c r="AT25" i="22" s="1"/>
  <c r="AX56" i="22"/>
  <c r="BG21" i="22"/>
  <c r="BP88" i="22"/>
  <c r="CC88" i="22" s="1"/>
  <c r="CN88" i="22" s="1"/>
  <c r="BA57" i="22"/>
  <c r="BB57" i="22" s="1"/>
  <c r="BC57" i="22" s="1"/>
  <c r="BA75" i="22"/>
  <c r="BB75" i="22" s="1"/>
  <c r="BC75" i="22" s="1"/>
  <c r="BA34" i="22"/>
  <c r="BB34" i="22" s="1"/>
  <c r="BC34" i="22" s="1"/>
  <c r="BJ67" i="22"/>
  <c r="BK67" i="22" s="1"/>
  <c r="BL67" i="22" s="1"/>
  <c r="BI60" i="22"/>
  <c r="BH60" i="22"/>
  <c r="CC75" i="22"/>
  <c r="CN75" i="22" s="1"/>
  <c r="BQ40" i="22"/>
  <c r="BA14" i="22"/>
  <c r="BB14" i="22" s="1"/>
  <c r="BC14" i="22" s="1"/>
  <c r="AY27" i="22"/>
  <c r="AR46" i="22"/>
  <c r="AS46" i="22" s="1"/>
  <c r="AT46" i="22" s="1"/>
  <c r="BF56" i="22"/>
  <c r="BI56" i="22" s="1"/>
  <c r="CB49" i="22"/>
  <c r="BH59" i="22"/>
  <c r="BJ59" i="22" s="1"/>
  <c r="BK59" i="22" s="1"/>
  <c r="BL59" i="22" s="1"/>
  <c r="BP60" i="22"/>
  <c r="BA20" i="22"/>
  <c r="BB20" i="22" s="1"/>
  <c r="BC20" i="22" s="1"/>
  <c r="BO11" i="22"/>
  <c r="BQ11" i="22"/>
  <c r="BP11" i="22"/>
  <c r="AR35" i="22"/>
  <c r="AS35" i="22" s="1"/>
  <c r="AT35" i="22" s="1"/>
  <c r="BQ44" i="22"/>
  <c r="BR17" i="22"/>
  <c r="BP17" i="22"/>
  <c r="CC17" i="22" s="1"/>
  <c r="CN17" i="22" s="1"/>
  <c r="BQ17" i="22"/>
  <c r="BA22" i="22"/>
  <c r="BB22" i="22" s="1"/>
  <c r="BC22" i="22" s="1"/>
  <c r="BP44" i="22"/>
  <c r="CC44" i="22" s="1"/>
  <c r="CN44" i="22" s="1"/>
  <c r="AX27" i="22"/>
  <c r="AY45" i="22"/>
  <c r="BH16" i="22"/>
  <c r="BJ16" i="22" s="1"/>
  <c r="BK16" i="22" s="1"/>
  <c r="BL16" i="22" s="1"/>
  <c r="BQ41" i="22"/>
  <c r="BS41" i="22" s="1"/>
  <c r="BT41" i="22" s="1"/>
  <c r="BU41" i="22" s="1"/>
  <c r="BQ88" i="22"/>
  <c r="BG59" i="22"/>
  <c r="AX45" i="22"/>
  <c r="BP39" i="22"/>
  <c r="CC39" i="22" s="1"/>
  <c r="CN39" i="22" s="1"/>
  <c r="AR33" i="22"/>
  <c r="AS33" i="22" s="1"/>
  <c r="AT33" i="22" s="1"/>
  <c r="BR52" i="22"/>
  <c r="BQ52" i="22"/>
  <c r="CB52" i="22" s="1"/>
  <c r="CM52" i="22" s="1"/>
  <c r="BP52" i="22"/>
  <c r="CC52" i="22" s="1"/>
  <c r="CN52" i="22" s="1"/>
  <c r="BJ61" i="22"/>
  <c r="BK61" i="22" s="1"/>
  <c r="BL61" i="22" s="1"/>
  <c r="BJ47" i="22"/>
  <c r="BK47" i="22" s="1"/>
  <c r="BL47" i="22" s="1"/>
  <c r="BR66" i="22"/>
  <c r="BS66" i="22" s="1"/>
  <c r="BT66" i="22" s="1"/>
  <c r="BU66" i="22" s="1"/>
  <c r="BP66" i="22"/>
  <c r="CC66" i="22" s="1"/>
  <c r="CN66" i="22" s="1"/>
  <c r="CJ16" i="22"/>
  <c r="CD16" i="22"/>
  <c r="BI58" i="22"/>
  <c r="BG58" i="22"/>
  <c r="BH58" i="22"/>
  <c r="BQ18" i="22"/>
  <c r="CB18" i="22" s="1"/>
  <c r="BR18" i="22"/>
  <c r="BP18" i="22"/>
  <c r="CC18" i="22" s="1"/>
  <c r="CN18" i="22" s="1"/>
  <c r="BO98" i="22"/>
  <c r="BR98" i="22" s="1"/>
  <c r="BO57" i="22"/>
  <c r="BR57" i="22" s="1"/>
  <c r="BQ15" i="22"/>
  <c r="CB15" i="22" s="1"/>
  <c r="BR15" i="22"/>
  <c r="BP15" i="22"/>
  <c r="CC15" i="22" s="1"/>
  <c r="CN15" i="22" s="1"/>
  <c r="BJ28" i="22"/>
  <c r="BK28" i="22" s="1"/>
  <c r="BL28" i="22" s="1"/>
  <c r="BN25" i="22"/>
  <c r="BY25" i="22" s="1"/>
  <c r="BF25" i="22"/>
  <c r="BI25" i="22" s="1"/>
  <c r="BG25" i="22"/>
  <c r="BR31" i="22"/>
  <c r="BP31" i="22"/>
  <c r="CC31" i="22" s="1"/>
  <c r="CN31" i="22" s="1"/>
  <c r="BQ31" i="22"/>
  <c r="CB31" i="22" s="1"/>
  <c r="BR64" i="22"/>
  <c r="BP64" i="22"/>
  <c r="CC64" i="22" s="1"/>
  <c r="CN64" i="22" s="1"/>
  <c r="BQ64" i="22"/>
  <c r="BI20" i="22"/>
  <c r="BO20" i="22"/>
  <c r="BH20" i="22"/>
  <c r="BG20" i="22"/>
  <c r="BN76" i="22"/>
  <c r="BY76" i="22" s="1"/>
  <c r="CD76" i="22" s="1"/>
  <c r="BR99" i="22"/>
  <c r="BP99" i="22"/>
  <c r="BQ99" i="22"/>
  <c r="CD73" i="22"/>
  <c r="BJ85" i="22"/>
  <c r="BK85" i="22" s="1"/>
  <c r="BL85" i="22" s="1"/>
  <c r="AY46" i="22"/>
  <c r="BA46" i="22" s="1"/>
  <c r="BB46" i="22" s="1"/>
  <c r="BC46" i="22" s="1"/>
  <c r="BH38" i="22"/>
  <c r="BJ38" i="22" s="1"/>
  <c r="BK38" i="22" s="1"/>
  <c r="BL38" i="22" s="1"/>
  <c r="AZ50" i="22"/>
  <c r="AY50" i="22"/>
  <c r="AX50" i="22"/>
  <c r="BI22" i="22"/>
  <c r="BO22" i="22"/>
  <c r="BH22" i="22"/>
  <c r="BG22" i="22"/>
  <c r="BH19" i="22"/>
  <c r="BI19" i="22"/>
  <c r="BG19" i="22"/>
  <c r="BO19" i="22"/>
  <c r="BR28" i="22"/>
  <c r="BQ28" i="22"/>
  <c r="BP28" i="22"/>
  <c r="CC28" i="22" s="1"/>
  <c r="CN28" i="22" s="1"/>
  <c r="BH34" i="22"/>
  <c r="BJ34" i="22" s="1"/>
  <c r="BK34" i="22" s="1"/>
  <c r="BL34" i="22" s="1"/>
  <c r="BJ31" i="22"/>
  <c r="BK31" i="22" s="1"/>
  <c r="BL31" i="22" s="1"/>
  <c r="BH21" i="22"/>
  <c r="BP51" i="22"/>
  <c r="CC51" i="22" s="1"/>
  <c r="CN51" i="22" s="1"/>
  <c r="BS72" i="22"/>
  <c r="BT72" i="22" s="1"/>
  <c r="BU72" i="22" s="1"/>
  <c r="BR90" i="22"/>
  <c r="BP90" i="22"/>
  <c r="BQ90" i="22"/>
  <c r="BR63" i="22"/>
  <c r="BP63" i="22"/>
  <c r="CC63" i="22" s="1"/>
  <c r="CN63" i="22" s="1"/>
  <c r="BQ63" i="22"/>
  <c r="CB63" i="22" s="1"/>
  <c r="BI26" i="22"/>
  <c r="BO26" i="22"/>
  <c r="BG26" i="22"/>
  <c r="BH26" i="22"/>
  <c r="BR80" i="22"/>
  <c r="BP80" i="22"/>
  <c r="CC80" i="22" s="1"/>
  <c r="CN80" i="22" s="1"/>
  <c r="BQ80" i="22"/>
  <c r="CB80" i="22" s="1"/>
  <c r="CE80" i="22" s="1"/>
  <c r="CF80" i="22" s="1"/>
  <c r="CG80" i="22" s="1"/>
  <c r="CA80" i="22" s="1"/>
  <c r="CL80" i="22" s="1"/>
  <c r="BR47" i="22"/>
  <c r="BQ47" i="22"/>
  <c r="BP47" i="22"/>
  <c r="CC47" i="22" s="1"/>
  <c r="CN47" i="22" s="1"/>
  <c r="BR29" i="22"/>
  <c r="BQ29" i="22"/>
  <c r="CB29" i="22" s="1"/>
  <c r="BP29" i="22"/>
  <c r="CC29" i="22" s="1"/>
  <c r="CN29" i="22" s="1"/>
  <c r="BY98" i="22"/>
  <c r="BR53" i="22"/>
  <c r="BP53" i="22"/>
  <c r="CC53" i="22" s="1"/>
  <c r="CN53" i="22" s="1"/>
  <c r="BQ53" i="22"/>
  <c r="AX46" i="22"/>
  <c r="BO65" i="22"/>
  <c r="BG38" i="22"/>
  <c r="BA30" i="22"/>
  <c r="BB30" i="22" s="1"/>
  <c r="BC30" i="22" s="1"/>
  <c r="AY37" i="22"/>
  <c r="BA37" i="22" s="1"/>
  <c r="BB37" i="22" s="1"/>
  <c r="BC37" i="22" s="1"/>
  <c r="BO82" i="22"/>
  <c r="BR82" i="22" s="1"/>
  <c r="BA19" i="22"/>
  <c r="BB19" i="22" s="1"/>
  <c r="BC19" i="22" s="1"/>
  <c r="BA51" i="22"/>
  <c r="BB51" i="22" s="1"/>
  <c r="BC51" i="22" s="1"/>
  <c r="CD43" i="22"/>
  <c r="CJ43" i="22"/>
  <c r="BN45" i="22"/>
  <c r="BF45" i="22"/>
  <c r="BI45" i="22" s="1"/>
  <c r="BR67" i="22"/>
  <c r="BP67" i="22"/>
  <c r="CC67" i="22" s="1"/>
  <c r="CN67" i="22" s="1"/>
  <c r="BQ67" i="22"/>
  <c r="CB67" i="22" s="1"/>
  <c r="BR85" i="22"/>
  <c r="BP85" i="22"/>
  <c r="CC85" i="22" s="1"/>
  <c r="CN85" i="22" s="1"/>
  <c r="BQ85" i="22"/>
  <c r="CB85" i="22" s="1"/>
  <c r="BG34" i="22"/>
  <c r="BO84" i="22"/>
  <c r="BF50" i="22"/>
  <c r="BN14" i="22"/>
  <c r="BF14" i="22"/>
  <c r="BI14" i="22" s="1"/>
  <c r="BH14" i="22"/>
  <c r="BG14" i="22"/>
  <c r="BJ36" i="22"/>
  <c r="BK36" i="22" s="1"/>
  <c r="BL36" i="22" s="1"/>
  <c r="BO21" i="22"/>
  <c r="BR21" i="22" s="1"/>
  <c r="BA23" i="22"/>
  <c r="BB23" i="22" s="1"/>
  <c r="BC23" i="22" s="1"/>
  <c r="BN27" i="22"/>
  <c r="BF27" i="22"/>
  <c r="BI27" i="22" s="1"/>
  <c r="BJ51" i="22"/>
  <c r="BK51" i="22" s="1"/>
  <c r="BL51" i="22" s="1"/>
  <c r="BO58" i="22"/>
  <c r="BR58" i="22" s="1"/>
  <c r="BR36" i="22"/>
  <c r="BP36" i="22"/>
  <c r="CC36" i="22" s="1"/>
  <c r="CN36" i="22" s="1"/>
  <c r="BQ36" i="22"/>
  <c r="CB36" i="22" s="1"/>
  <c r="BF46" i="22"/>
  <c r="BN46" i="22"/>
  <c r="BY46" i="22" s="1"/>
  <c r="BI30" i="22"/>
  <c r="BO30" i="22"/>
  <c r="BG30" i="22"/>
  <c r="BH30" i="22"/>
  <c r="BO34" i="22"/>
  <c r="BR34" i="22" s="1"/>
  <c r="BY34" i="22"/>
  <c r="BO77" i="22"/>
  <c r="BR77" i="22" s="1"/>
  <c r="BY56" i="22"/>
  <c r="AX87" i="22"/>
  <c r="CD82" i="22"/>
  <c r="BR83" i="22"/>
  <c r="BP83" i="22"/>
  <c r="BQ83" i="22"/>
  <c r="BR74" i="22"/>
  <c r="BP74" i="22"/>
  <c r="BQ74" i="22"/>
  <c r="CD94" i="22"/>
  <c r="BN87" i="22"/>
  <c r="BY87" i="22" s="1"/>
  <c r="BP40" i="22"/>
  <c r="CC40" i="22" s="1"/>
  <c r="CN40" i="22" s="1"/>
  <c r="BJ18" i="22"/>
  <c r="BK18" i="22" s="1"/>
  <c r="BL18" i="22" s="1"/>
  <c r="BR97" i="22"/>
  <c r="BQ97" i="22"/>
  <c r="BP97" i="22"/>
  <c r="CC97" i="22" s="1"/>
  <c r="CN97" i="22" s="1"/>
  <c r="BG16" i="22"/>
  <c r="BO78" i="22"/>
  <c r="BR78" i="22" s="1"/>
  <c r="CD59" i="22"/>
  <c r="CJ59" i="22"/>
  <c r="BN37" i="22"/>
  <c r="BF37" i="22"/>
  <c r="BI37" i="22" s="1"/>
  <c r="AZ35" i="22"/>
  <c r="BF35" i="22"/>
  <c r="AX35" i="22"/>
  <c r="AY35" i="22"/>
  <c r="BG57" i="22"/>
  <c r="AZ58" i="22"/>
  <c r="AX58" i="22"/>
  <c r="AY58" i="22"/>
  <c r="BO86" i="22"/>
  <c r="BP42" i="22"/>
  <c r="CC42" i="22" s="1"/>
  <c r="CN42" i="22" s="1"/>
  <c r="AY25" i="22"/>
  <c r="BA25" i="22" s="1"/>
  <c r="BB25" i="22" s="1"/>
  <c r="BC25" i="22" s="1"/>
  <c r="BJ53" i="22"/>
  <c r="BK53" i="22" s="1"/>
  <c r="BL53" i="22" s="1"/>
  <c r="BF62" i="22"/>
  <c r="BO62" i="22" s="1"/>
  <c r="BR62" i="22" s="1"/>
  <c r="BR89" i="22"/>
  <c r="BQ89" i="22"/>
  <c r="CB89" i="22" s="1"/>
  <c r="BP89" i="22"/>
  <c r="CC89" i="22" s="1"/>
  <c r="CN89" i="22" s="1"/>
  <c r="BY77" i="22"/>
  <c r="BY50" i="22"/>
  <c r="BY57" i="22"/>
  <c r="BN68" i="22"/>
  <c r="BO79" i="22"/>
  <c r="BR79" i="22" s="1"/>
  <c r="CJ48" i="22"/>
  <c r="CD48" i="22"/>
  <c r="AZ33" i="22"/>
  <c r="AX33" i="22"/>
  <c r="AY33" i="22"/>
  <c r="BF33" i="22"/>
  <c r="BR91" i="22"/>
  <c r="BQ91" i="22"/>
  <c r="BP91" i="22"/>
  <c r="BI93" i="22"/>
  <c r="BO93" i="22"/>
  <c r="BY79" i="22"/>
  <c r="BO16" i="22"/>
  <c r="BR16" i="22" s="1"/>
  <c r="BO38" i="22"/>
  <c r="BR38" i="22" s="1"/>
  <c r="BY38" i="22"/>
  <c r="BO71" i="22"/>
  <c r="CJ42" i="22"/>
  <c r="CD42" i="22"/>
  <c r="BI23" i="22"/>
  <c r="BO23" i="22"/>
  <c r="BG23" i="22"/>
  <c r="BH23" i="22"/>
  <c r="BR92" i="22"/>
  <c r="BP92" i="22"/>
  <c r="BQ92" i="22"/>
  <c r="CJ33" i="22"/>
  <c r="CD33" i="22"/>
  <c r="BR54" i="22"/>
  <c r="BP54" i="22"/>
  <c r="CC54" i="22" s="1"/>
  <c r="CN54" i="22" s="1"/>
  <c r="BQ54" i="22"/>
  <c r="CB54" i="22" s="1"/>
  <c r="BO94" i="22"/>
  <c r="BR94" i="22" s="1"/>
  <c r="CJ41" i="22"/>
  <c r="CD41" i="22"/>
  <c r="BO59" i="22"/>
  <c r="BR59" i="22" s="1"/>
  <c r="BA26" i="22"/>
  <c r="BB26" i="22" s="1"/>
  <c r="BC26" i="22" s="1"/>
  <c r="BH57" i="22"/>
  <c r="BJ57" i="22" s="1"/>
  <c r="BK57" i="22" s="1"/>
  <c r="BL57" i="22" s="1"/>
  <c r="BN32" i="22"/>
  <c r="BF32" i="22"/>
  <c r="BI32" i="22" s="1"/>
  <c r="BQ42" i="22"/>
  <c r="AX25" i="22"/>
  <c r="BP43" i="22"/>
  <c r="CC43" i="22" s="1"/>
  <c r="CN43" i="22" s="1"/>
  <c r="CJ21" i="22"/>
  <c r="CD21" i="22"/>
  <c r="BO73" i="22"/>
  <c r="BR73" i="22" s="1"/>
  <c r="BS61" i="22"/>
  <c r="BT61" i="22" s="1"/>
  <c r="BU61" i="22" s="1"/>
  <c r="BY58" i="22"/>
  <c r="BH94" i="22"/>
  <c r="BJ94" i="22" s="1"/>
  <c r="BK94" i="22" s="1"/>
  <c r="BL94" i="22" s="1"/>
  <c r="BH93" i="22"/>
  <c r="BG93" i="22"/>
  <c r="BF87" i="22"/>
  <c r="BI87" i="22" s="1"/>
  <c r="BF69" i="22"/>
  <c r="BO69" i="22" s="1"/>
  <c r="AZ69" i="22"/>
  <c r="AX69" i="22"/>
  <c r="AY69" i="22"/>
  <c r="AX68" i="22"/>
  <c r="BG77" i="22"/>
  <c r="BH71" i="22"/>
  <c r="BJ71" i="22" s="1"/>
  <c r="BK71" i="22" s="1"/>
  <c r="BL71" i="22" s="1"/>
  <c r="AX81" i="22"/>
  <c r="BG71" i="22"/>
  <c r="AR50" i="22"/>
  <c r="AS50" i="22" s="1"/>
  <c r="AT50" i="22" s="1"/>
  <c r="BH82" i="22"/>
  <c r="BJ82" i="22" s="1"/>
  <c r="BK82" i="22" s="1"/>
  <c r="BL82" i="22" s="1"/>
  <c r="AY76" i="22"/>
  <c r="BA76" i="22" s="1"/>
  <c r="BB76" i="22" s="1"/>
  <c r="BC76" i="22" s="1"/>
  <c r="BA92" i="22"/>
  <c r="BB92" i="22" s="1"/>
  <c r="BC92" i="22" s="1"/>
  <c r="BH84" i="22"/>
  <c r="BJ84" i="22" s="1"/>
  <c r="BK84" i="22" s="1"/>
  <c r="BL84" i="22" s="1"/>
  <c r="BG86" i="22"/>
  <c r="BH79" i="22"/>
  <c r="BJ79" i="22" s="1"/>
  <c r="BK79" i="22" s="1"/>
  <c r="BL79" i="22" s="1"/>
  <c r="AX62" i="22"/>
  <c r="BA99" i="22"/>
  <c r="BB99" i="22" s="1"/>
  <c r="BC99" i="22" s="1"/>
  <c r="AX70" i="22"/>
  <c r="BG82" i="22"/>
  <c r="AY70" i="22"/>
  <c r="BA70" i="22" s="1"/>
  <c r="BB70" i="22" s="1"/>
  <c r="BC70" i="22" s="1"/>
  <c r="BA83" i="22"/>
  <c r="BB83" i="22" s="1"/>
  <c r="BC83" i="22" s="1"/>
  <c r="BH65" i="22"/>
  <c r="BH86" i="22"/>
  <c r="BJ86" i="22" s="1"/>
  <c r="BK86" i="22" s="1"/>
  <c r="BL86" i="22" s="1"/>
  <c r="AY68" i="22"/>
  <c r="BA68" i="22" s="1"/>
  <c r="BB68" i="22" s="1"/>
  <c r="BC68" i="22" s="1"/>
  <c r="BG84" i="22"/>
  <c r="AY95" i="22"/>
  <c r="BA95" i="22" s="1"/>
  <c r="BB95" i="22" s="1"/>
  <c r="BC95" i="22" s="1"/>
  <c r="BA91" i="22"/>
  <c r="BB91" i="22" s="1"/>
  <c r="BC91" i="22" s="1"/>
  <c r="BH77" i="22"/>
  <c r="BJ77" i="22" s="1"/>
  <c r="BK77" i="22" s="1"/>
  <c r="BL77" i="22" s="1"/>
  <c r="BF81" i="22"/>
  <c r="BI81" i="22" s="1"/>
  <c r="BA90" i="22"/>
  <c r="BB90" i="22" s="1"/>
  <c r="BC90" i="22" s="1"/>
  <c r="AR70" i="22"/>
  <c r="AS70" i="22" s="1"/>
  <c r="AT70" i="22" s="1"/>
  <c r="CD84" i="22"/>
  <c r="CJ84" i="22"/>
  <c r="BF95" i="22"/>
  <c r="BI95" i="22" s="1"/>
  <c r="BY95" i="22"/>
  <c r="BI83" i="22"/>
  <c r="BH83" i="22"/>
  <c r="BG83" i="22"/>
  <c r="CJ71" i="22"/>
  <c r="CD71" i="22"/>
  <c r="AX95" i="22"/>
  <c r="AY81" i="22"/>
  <c r="AX76" i="22"/>
  <c r="BA98" i="22"/>
  <c r="BB98" i="22" s="1"/>
  <c r="BC98" i="22" s="1"/>
  <c r="BA63" i="22"/>
  <c r="BB63" i="22" s="1"/>
  <c r="BC63" i="22" s="1"/>
  <c r="AY62" i="22"/>
  <c r="AW7" i="22"/>
  <c r="BG79" i="22"/>
  <c r="BI99" i="22"/>
  <c r="BG99" i="22"/>
  <c r="BH99" i="22"/>
  <c r="BI91" i="22"/>
  <c r="BG91" i="22"/>
  <c r="BH91" i="22"/>
  <c r="AR56" i="22"/>
  <c r="AS56" i="22" s="1"/>
  <c r="AT56" i="22" s="1"/>
  <c r="CD65" i="22"/>
  <c r="CJ65" i="22"/>
  <c r="BF70" i="22"/>
  <c r="BI70" i="22" s="1"/>
  <c r="BY70" i="22"/>
  <c r="AO7" i="22"/>
  <c r="BY81" i="22"/>
  <c r="BA79" i="22"/>
  <c r="BB79" i="22" s="1"/>
  <c r="BC79" i="22" s="1"/>
  <c r="BI74" i="22"/>
  <c r="BH74" i="22"/>
  <c r="BG74" i="22"/>
  <c r="BA84" i="22"/>
  <c r="BB84" i="22" s="1"/>
  <c r="BC84" i="22" s="1"/>
  <c r="BA65" i="22"/>
  <c r="BB65" i="22" s="1"/>
  <c r="BC65" i="22" s="1"/>
  <c r="BH78" i="22"/>
  <c r="BG98" i="22"/>
  <c r="BG73" i="22"/>
  <c r="BJ75" i="22"/>
  <c r="BK75" i="22" s="1"/>
  <c r="BL75" i="22" s="1"/>
  <c r="BI65" i="22"/>
  <c r="BG94" i="22"/>
  <c r="BA74" i="22"/>
  <c r="BB74" i="22" s="1"/>
  <c r="BC74" i="22" s="1"/>
  <c r="CJ86" i="22"/>
  <c r="CD86" i="22"/>
  <c r="BE7" i="22"/>
  <c r="BH73" i="22"/>
  <c r="BJ72" i="22"/>
  <c r="BK72" i="22" s="1"/>
  <c r="BL72" i="22" s="1"/>
  <c r="BF68" i="22"/>
  <c r="BI68" i="22" s="1"/>
  <c r="BF76" i="22"/>
  <c r="BI76" i="22" s="1"/>
  <c r="BI90" i="22"/>
  <c r="BG90" i="22"/>
  <c r="BH90" i="22"/>
  <c r="BG78" i="22"/>
  <c r="BH98" i="22"/>
  <c r="BJ98" i="22" s="1"/>
  <c r="BK98" i="22" s="1"/>
  <c r="BL98" i="22" s="1"/>
  <c r="BI92" i="22"/>
  <c r="BH92" i="22"/>
  <c r="BG92" i="22"/>
  <c r="BA59" i="22"/>
  <c r="BB59" i="22" s="1"/>
  <c r="BC59" i="22" s="1"/>
  <c r="CJ62" i="22"/>
  <c r="CD62" i="22"/>
  <c r="AP7" i="22"/>
  <c r="CD42" i="16"/>
  <c r="K19" i="19"/>
  <c r="N65" i="19" s="1"/>
  <c r="N22" i="16"/>
  <c r="CC22" i="16" s="1"/>
  <c r="CN22" i="16" s="1"/>
  <c r="CK69" i="16"/>
  <c r="T38" i="19"/>
  <c r="AH69" i="19" s="1"/>
  <c r="H44" i="16"/>
  <c r="I44" i="16" s="1"/>
  <c r="J44" i="16" s="1"/>
  <c r="CP44" i="16" s="1"/>
  <c r="H39" i="16"/>
  <c r="I39" i="16" s="1"/>
  <c r="J39" i="16" s="1"/>
  <c r="CP39" i="16" s="1"/>
  <c r="H37" i="16"/>
  <c r="I37" i="16" s="1"/>
  <c r="J37" i="16" s="1"/>
  <c r="CP37" i="16" s="1"/>
  <c r="H21" i="16"/>
  <c r="I21" i="16" s="1"/>
  <c r="J21" i="16" s="1"/>
  <c r="CP21" i="16" s="1"/>
  <c r="N23" i="16"/>
  <c r="CC23" i="16" s="1"/>
  <c r="CN23" i="16" s="1"/>
  <c r="N52" i="16"/>
  <c r="V52" i="16"/>
  <c r="Y52" i="16" s="1"/>
  <c r="H25" i="16"/>
  <c r="I25" i="16" s="1"/>
  <c r="J25" i="16" s="1"/>
  <c r="CP25" i="16" s="1"/>
  <c r="V34" i="16"/>
  <c r="Y34" i="16" s="1"/>
  <c r="CC18" i="16"/>
  <c r="CN18" i="16" s="1"/>
  <c r="N38" i="16"/>
  <c r="N34" i="16"/>
  <c r="V31" i="16"/>
  <c r="Y31" i="16" s="1"/>
  <c r="V53" i="16"/>
  <c r="Y53" i="16" s="1"/>
  <c r="V38" i="16"/>
  <c r="Y38" i="16" s="1"/>
  <c r="CC19" i="16"/>
  <c r="CN19" i="16" s="1"/>
  <c r="CJ40" i="16"/>
  <c r="CD40" i="16"/>
  <c r="CD41" i="16"/>
  <c r="CJ41" i="16"/>
  <c r="H17" i="16"/>
  <c r="I17" i="16" s="1"/>
  <c r="J17" i="16" s="1"/>
  <c r="CP17" i="16" s="1"/>
  <c r="V64" i="16"/>
  <c r="Y64" i="16" s="1"/>
  <c r="N31" i="16"/>
  <c r="V61" i="16"/>
  <c r="Y61" i="16" s="1"/>
  <c r="N29" i="16"/>
  <c r="V29" i="16"/>
  <c r="BY43" i="16"/>
  <c r="AM49" i="16"/>
  <c r="BY49" i="16" s="1"/>
  <c r="CC20" i="16"/>
  <c r="CN20" i="16" s="1"/>
  <c r="N30" i="16"/>
  <c r="V30" i="16"/>
  <c r="AD39" i="16"/>
  <c r="BY39" i="16" s="1"/>
  <c r="X35" i="16"/>
  <c r="CB35" i="16" s="1"/>
  <c r="W35" i="16"/>
  <c r="CC35" i="16" s="1"/>
  <c r="CN35" i="16" s="1"/>
  <c r="I19" i="19"/>
  <c r="L65" i="19" s="1"/>
  <c r="H23" i="16"/>
  <c r="I23" i="16" s="1"/>
  <c r="J23" i="16" s="1"/>
  <c r="CP23" i="16" s="1"/>
  <c r="H28" i="16"/>
  <c r="I28" i="16" s="1"/>
  <c r="J28" i="16" s="1"/>
  <c r="CP28" i="16" s="1"/>
  <c r="N47" i="16"/>
  <c r="N48" i="16"/>
  <c r="N39" i="16"/>
  <c r="N44" i="16"/>
  <c r="CC15" i="16"/>
  <c r="CN15" i="16" s="1"/>
  <c r="CC16" i="16"/>
  <c r="CN16" i="16" s="1"/>
  <c r="N25" i="16"/>
  <c r="CC25" i="16" s="1"/>
  <c r="CN25" i="16" s="1"/>
  <c r="CC17" i="16"/>
  <c r="CN17" i="16" s="1"/>
  <c r="N53" i="16"/>
  <c r="N26" i="16"/>
  <c r="CC26" i="16" s="1"/>
  <c r="CN26" i="16" s="1"/>
  <c r="P49" i="16"/>
  <c r="N49" i="16"/>
  <c r="P37" i="16"/>
  <c r="N37" i="16"/>
  <c r="P32" i="16"/>
  <c r="N32" i="16"/>
  <c r="N24" i="16"/>
  <c r="CC24" i="16" s="1"/>
  <c r="CN24" i="16" s="1"/>
  <c r="P28" i="16"/>
  <c r="N28" i="16"/>
  <c r="CC28" i="16" s="1"/>
  <c r="CN28" i="16" s="1"/>
  <c r="P42" i="16"/>
  <c r="N42" i="16"/>
  <c r="P33" i="16"/>
  <c r="N33" i="16"/>
  <c r="CJ25" i="16"/>
  <c r="N27" i="16"/>
  <c r="CC27" i="16" s="1"/>
  <c r="CN27" i="16" s="1"/>
  <c r="P40" i="16"/>
  <c r="N40" i="16"/>
  <c r="N51" i="16"/>
  <c r="N45" i="16"/>
  <c r="N61" i="16"/>
  <c r="H47" i="16"/>
  <c r="I47" i="16" s="1"/>
  <c r="J47" i="16" s="1"/>
  <c r="CP47" i="16" s="1"/>
  <c r="CJ27" i="16"/>
  <c r="CD27" i="16"/>
  <c r="CB17" i="16"/>
  <c r="CM17" i="16" s="1"/>
  <c r="CD24" i="16"/>
  <c r="N64" i="16"/>
  <c r="V51" i="16"/>
  <c r="Y51" i="16" s="1"/>
  <c r="H94" i="16"/>
  <c r="I94" i="16" s="1"/>
  <c r="J94" i="16" s="1"/>
  <c r="CP94" i="16" s="1"/>
  <c r="H76" i="16"/>
  <c r="I76" i="16" s="1"/>
  <c r="J76" i="16" s="1"/>
  <c r="CP76" i="16" s="1"/>
  <c r="U7" i="16"/>
  <c r="M22" i="19" s="1"/>
  <c r="O66" i="19" s="1"/>
  <c r="T66" i="19" s="1"/>
  <c r="U66" i="19" s="1"/>
  <c r="H86" i="16"/>
  <c r="I86" i="16" s="1"/>
  <c r="J86" i="16" s="1"/>
  <c r="CP86" i="16" s="1"/>
  <c r="H63" i="16"/>
  <c r="I63" i="16" s="1"/>
  <c r="J63" i="16" s="1"/>
  <c r="CP63" i="16" s="1"/>
  <c r="H84" i="16"/>
  <c r="I84" i="16" s="1"/>
  <c r="J84" i="16" s="1"/>
  <c r="CP84" i="16" s="1"/>
  <c r="H69" i="16"/>
  <c r="I69" i="16" s="1"/>
  <c r="J69" i="16" s="1"/>
  <c r="CP69" i="16" s="1"/>
  <c r="H73" i="16"/>
  <c r="I73" i="16" s="1"/>
  <c r="J73" i="16" s="1"/>
  <c r="CP73" i="16" s="1"/>
  <c r="H92" i="16"/>
  <c r="I92" i="16" s="1"/>
  <c r="J92" i="16" s="1"/>
  <c r="CP92" i="16" s="1"/>
  <c r="H71" i="16"/>
  <c r="I71" i="16" s="1"/>
  <c r="J71" i="16" s="1"/>
  <c r="CP71" i="16" s="1"/>
  <c r="H62" i="16"/>
  <c r="I62" i="16" s="1"/>
  <c r="J62" i="16" s="1"/>
  <c r="CP62" i="16" s="1"/>
  <c r="N92" i="16"/>
  <c r="H79" i="16"/>
  <c r="I79" i="16" s="1"/>
  <c r="J79" i="16" s="1"/>
  <c r="CP79" i="16" s="1"/>
  <c r="H74" i="16"/>
  <c r="I74" i="16" s="1"/>
  <c r="J74" i="16" s="1"/>
  <c r="CP74" i="16" s="1"/>
  <c r="N63" i="16"/>
  <c r="N94" i="16"/>
  <c r="N84" i="16"/>
  <c r="N76" i="16"/>
  <c r="N73" i="16"/>
  <c r="N62" i="16"/>
  <c r="P99" i="16"/>
  <c r="N99" i="16"/>
  <c r="P29" i="16"/>
  <c r="P87" i="16"/>
  <c r="N87" i="16"/>
  <c r="AM87" i="16"/>
  <c r="AD47" i="16"/>
  <c r="BY47" i="16" s="1"/>
  <c r="AD93" i="16"/>
  <c r="P57" i="16"/>
  <c r="N57" i="16"/>
  <c r="AD83" i="16"/>
  <c r="AM88" i="16"/>
  <c r="AD76" i="16"/>
  <c r="S19" i="19"/>
  <c r="J67" i="19" s="1"/>
  <c r="AD44" i="16"/>
  <c r="P66" i="16"/>
  <c r="N66" i="16"/>
  <c r="V81" i="16"/>
  <c r="AE81" i="16" s="1"/>
  <c r="P81" i="16"/>
  <c r="N81" i="16"/>
  <c r="V46" i="16"/>
  <c r="Y46" i="16" s="1"/>
  <c r="P46" i="16"/>
  <c r="P70" i="16"/>
  <c r="N70" i="16"/>
  <c r="P54" i="16"/>
  <c r="AM77" i="16"/>
  <c r="N68" i="16"/>
  <c r="N79" i="16"/>
  <c r="BY53" i="16"/>
  <c r="AD73" i="16"/>
  <c r="AD92" i="16"/>
  <c r="AM91" i="16"/>
  <c r="AD59" i="16"/>
  <c r="P83" i="16"/>
  <c r="P74" i="16"/>
  <c r="N74" i="16"/>
  <c r="P56" i="16"/>
  <c r="N56" i="16"/>
  <c r="P72" i="16"/>
  <c r="N72" i="16"/>
  <c r="V86" i="16"/>
  <c r="AE86" i="16" s="1"/>
  <c r="AH86" i="16" s="1"/>
  <c r="P86" i="16"/>
  <c r="N86" i="16"/>
  <c r="P65" i="16"/>
  <c r="N65" i="16"/>
  <c r="AD68" i="16"/>
  <c r="AM60" i="16"/>
  <c r="AD94" i="16"/>
  <c r="AM86" i="16"/>
  <c r="N54" i="16"/>
  <c r="AD79" i="16"/>
  <c r="AD51" i="16"/>
  <c r="AM95" i="16"/>
  <c r="AM70" i="16"/>
  <c r="AD46" i="16"/>
  <c r="BY46" i="16" s="1"/>
  <c r="P36" i="16"/>
  <c r="P60" i="16"/>
  <c r="N60" i="16"/>
  <c r="AM61" i="16"/>
  <c r="P91" i="16"/>
  <c r="N91" i="16"/>
  <c r="V96" i="16"/>
  <c r="Y96" i="16" s="1"/>
  <c r="P96" i="16"/>
  <c r="AD96" i="16"/>
  <c r="AM55" i="16"/>
  <c r="BY55" i="16" s="1"/>
  <c r="AD62" i="16"/>
  <c r="N59" i="16"/>
  <c r="P82" i="16"/>
  <c r="N82" i="16"/>
  <c r="P50" i="16"/>
  <c r="P95" i="16"/>
  <c r="N95" i="16"/>
  <c r="V85" i="16"/>
  <c r="AE85" i="16" s="1"/>
  <c r="AH85" i="16" s="1"/>
  <c r="P85" i="16"/>
  <c r="N85" i="16"/>
  <c r="P43" i="16"/>
  <c r="P55" i="16"/>
  <c r="N55" i="16"/>
  <c r="P30" i="16"/>
  <c r="AM72" i="16"/>
  <c r="AM82" i="16"/>
  <c r="AM81" i="16"/>
  <c r="AD54" i="16"/>
  <c r="AD45" i="16"/>
  <c r="V45" i="16"/>
  <c r="Y45" i="16" s="1"/>
  <c r="P75" i="16"/>
  <c r="N75" i="16"/>
  <c r="P41" i="16"/>
  <c r="P90" i="16"/>
  <c r="N90" i="16"/>
  <c r="P58" i="16"/>
  <c r="N58" i="16"/>
  <c r="V77" i="16"/>
  <c r="AE77" i="16" s="1"/>
  <c r="P77" i="16"/>
  <c r="N77" i="16"/>
  <c r="AM74" i="16"/>
  <c r="BY52" i="16"/>
  <c r="AM90" i="16"/>
  <c r="AM98" i="16"/>
  <c r="AD50" i="16"/>
  <c r="AM57" i="16"/>
  <c r="AM80" i="16"/>
  <c r="V88" i="16"/>
  <c r="P88" i="16"/>
  <c r="N88" i="16"/>
  <c r="AM99" i="16"/>
  <c r="P89" i="16"/>
  <c r="V93" i="16"/>
  <c r="Y93" i="16" s="1"/>
  <c r="P93" i="16"/>
  <c r="P71" i="16"/>
  <c r="N71" i="16"/>
  <c r="AM78" i="16"/>
  <c r="AD84" i="16"/>
  <c r="P98" i="16"/>
  <c r="N98" i="16"/>
  <c r="P69" i="16"/>
  <c r="N69" i="16"/>
  <c r="AM85" i="16"/>
  <c r="AM69" i="16"/>
  <c r="AM58" i="16"/>
  <c r="BY58" i="16" s="1"/>
  <c r="AD89" i="16"/>
  <c r="AM75" i="16"/>
  <c r="N97" i="16"/>
  <c r="AM66" i="16"/>
  <c r="P67" i="16"/>
  <c r="N67" i="16"/>
  <c r="BY56" i="16"/>
  <c r="CD56" i="16" s="1"/>
  <c r="P78" i="16"/>
  <c r="N78" i="16"/>
  <c r="P80" i="16"/>
  <c r="N80" i="16"/>
  <c r="AD63" i="16"/>
  <c r="AM65" i="16"/>
  <c r="AM67" i="16"/>
  <c r="AD64" i="16"/>
  <c r="AD48" i="16"/>
  <c r="AD97" i="16"/>
  <c r="AM71" i="16"/>
  <c r="N93" i="16"/>
  <c r="CK63" i="16"/>
  <c r="CK62" i="16"/>
  <c r="V54" i="16"/>
  <c r="Y54" i="16" s="1"/>
  <c r="CK68" i="16"/>
  <c r="J93" i="16"/>
  <c r="CP93" i="16" s="1"/>
  <c r="CK47" i="16"/>
  <c r="J65" i="16"/>
  <c r="CP65" i="16" s="1"/>
  <c r="J91" i="16"/>
  <c r="CP91" i="16" s="1"/>
  <c r="CK54" i="16"/>
  <c r="J43" i="16"/>
  <c r="CP43" i="16" s="1"/>
  <c r="CK96" i="16"/>
  <c r="J36" i="16"/>
  <c r="CP36" i="16" s="1"/>
  <c r="J85" i="16"/>
  <c r="CP85" i="16" s="1"/>
  <c r="CK46" i="16"/>
  <c r="J75" i="16"/>
  <c r="CP75" i="16" s="1"/>
  <c r="J83" i="16"/>
  <c r="CP83" i="16" s="1"/>
  <c r="J80" i="16"/>
  <c r="CP80" i="16" s="1"/>
  <c r="H35" i="16"/>
  <c r="I35" i="16" s="1"/>
  <c r="CB21" i="16"/>
  <c r="CE21" i="16" s="1"/>
  <c r="CF21" i="16" s="1"/>
  <c r="CG21" i="16" s="1"/>
  <c r="Q21" i="16"/>
  <c r="R21" i="16" s="1"/>
  <c r="S21" i="16" s="1"/>
  <c r="V87" i="16"/>
  <c r="H48" i="16"/>
  <c r="I48" i="16" s="1"/>
  <c r="V84" i="16"/>
  <c r="Y84" i="16" s="1"/>
  <c r="H49" i="16"/>
  <c r="I49" i="16" s="1"/>
  <c r="H51" i="16"/>
  <c r="I51" i="16" s="1"/>
  <c r="H97" i="16"/>
  <c r="I97" i="16" s="1"/>
  <c r="H38" i="16"/>
  <c r="I38" i="16" s="1"/>
  <c r="H57" i="16"/>
  <c r="I57" i="16" s="1"/>
  <c r="H96" i="16"/>
  <c r="I96" i="16" s="1"/>
  <c r="V89" i="16"/>
  <c r="Y89" i="16" s="1"/>
  <c r="V97" i="16"/>
  <c r="Y97" i="16" s="1"/>
  <c r="V82" i="16"/>
  <c r="V65" i="16"/>
  <c r="H87" i="16"/>
  <c r="I87" i="16" s="1"/>
  <c r="V70" i="16"/>
  <c r="H40" i="16"/>
  <c r="I40" i="16" s="1"/>
  <c r="V69" i="16"/>
  <c r="H55" i="16"/>
  <c r="I55" i="16" s="1"/>
  <c r="H30" i="16"/>
  <c r="I30" i="16" s="1"/>
  <c r="V71" i="16"/>
  <c r="V44" i="16"/>
  <c r="Y44" i="16" s="1"/>
  <c r="V42" i="16"/>
  <c r="AE42" i="16" s="1"/>
  <c r="V55" i="16"/>
  <c r="V66" i="16"/>
  <c r="H99" i="16"/>
  <c r="I99" i="16" s="1"/>
  <c r="Q84" i="16"/>
  <c r="R84" i="16" s="1"/>
  <c r="S84" i="16" s="1"/>
  <c r="H64" i="16"/>
  <c r="I64" i="16" s="1"/>
  <c r="H77" i="16"/>
  <c r="I77" i="16" s="1"/>
  <c r="H46" i="16"/>
  <c r="I46" i="16" s="1"/>
  <c r="H78" i="16"/>
  <c r="I78" i="16" s="1"/>
  <c r="V90" i="16"/>
  <c r="H34" i="16"/>
  <c r="I34" i="16" s="1"/>
  <c r="H53" i="16"/>
  <c r="I53" i="16" s="1"/>
  <c r="V36" i="16"/>
  <c r="V47" i="16"/>
  <c r="W47" i="16" s="1"/>
  <c r="H67" i="16"/>
  <c r="I67" i="16" s="1"/>
  <c r="H33" i="16"/>
  <c r="I33" i="16" s="1"/>
  <c r="H24" i="16"/>
  <c r="I24" i="16" s="1"/>
  <c r="H89" i="16"/>
  <c r="I89" i="16" s="1"/>
  <c r="H70" i="16"/>
  <c r="I70" i="16" s="1"/>
  <c r="CB10" i="16"/>
  <c r="H10" i="16"/>
  <c r="I10" i="16" s="1"/>
  <c r="V99" i="16"/>
  <c r="H11" i="16"/>
  <c r="I11" i="16" s="1"/>
  <c r="CB11" i="16"/>
  <c r="CB13" i="16"/>
  <c r="H13" i="16"/>
  <c r="I13" i="16" s="1"/>
  <c r="H31" i="16"/>
  <c r="I31" i="16" s="1"/>
  <c r="CB12" i="16"/>
  <c r="H12" i="16"/>
  <c r="I12" i="16" s="1"/>
  <c r="H41" i="16"/>
  <c r="I41" i="16" s="1"/>
  <c r="H95" i="16"/>
  <c r="I95" i="16" s="1"/>
  <c r="H54" i="16"/>
  <c r="I54" i="16" s="1"/>
  <c r="CB9" i="16"/>
  <c r="H9" i="16"/>
  <c r="I9" i="16" s="1"/>
  <c r="H50" i="16"/>
  <c r="I50" i="16" s="1"/>
  <c r="H88" i="16"/>
  <c r="I88" i="16" s="1"/>
  <c r="H27" i="16"/>
  <c r="I27" i="16" s="1"/>
  <c r="H56" i="16"/>
  <c r="I56" i="16" s="1"/>
  <c r="H45" i="16"/>
  <c r="I45" i="16" s="1"/>
  <c r="H29" i="16"/>
  <c r="I29" i="16" s="1"/>
  <c r="H72" i="16"/>
  <c r="I72" i="16" s="1"/>
  <c r="H52" i="16"/>
  <c r="I52" i="16" s="1"/>
  <c r="CB18" i="16"/>
  <c r="H18" i="16"/>
  <c r="I18" i="16" s="1"/>
  <c r="H81" i="16"/>
  <c r="I81" i="16" s="1"/>
  <c r="H15" i="16"/>
  <c r="I15" i="16" s="1"/>
  <c r="CB15" i="16"/>
  <c r="V79" i="16"/>
  <c r="Y79" i="16" s="1"/>
  <c r="V76" i="16"/>
  <c r="X76" i="16" s="1"/>
  <c r="V92" i="16"/>
  <c r="CC21" i="16"/>
  <c r="CN21" i="16" s="1"/>
  <c r="CB14" i="16"/>
  <c r="H14" i="16"/>
  <c r="I14" i="16" s="1"/>
  <c r="V37" i="16"/>
  <c r="CB28" i="16"/>
  <c r="CM28" i="16" s="1"/>
  <c r="H16" i="16"/>
  <c r="I16" i="16" s="1"/>
  <c r="CB16" i="16"/>
  <c r="H61" i="16"/>
  <c r="I61" i="16" s="1"/>
  <c r="H90" i="16"/>
  <c r="I90" i="16" s="1"/>
  <c r="H59" i="16"/>
  <c r="I59" i="16" s="1"/>
  <c r="H42" i="16"/>
  <c r="I42" i="16" s="1"/>
  <c r="V94" i="16"/>
  <c r="Y94" i="16" s="1"/>
  <c r="V43" i="16"/>
  <c r="AE43" i="16" s="1"/>
  <c r="V60" i="16"/>
  <c r="V73" i="16"/>
  <c r="Y73" i="16" s="1"/>
  <c r="V80" i="16"/>
  <c r="H60" i="16"/>
  <c r="I60" i="16" s="1"/>
  <c r="V68" i="16"/>
  <c r="Y68" i="16" s="1"/>
  <c r="V62" i="16"/>
  <c r="Y62" i="16" s="1"/>
  <c r="H68" i="16"/>
  <c r="I68" i="16" s="1"/>
  <c r="V63" i="16"/>
  <c r="Y63" i="16" s="1"/>
  <c r="V72" i="16"/>
  <c r="V58" i="16"/>
  <c r="H58" i="16"/>
  <c r="I58" i="16" s="1"/>
  <c r="H26" i="16"/>
  <c r="I26" i="16" s="1"/>
  <c r="V83" i="16"/>
  <c r="Y83" i="16" s="1"/>
  <c r="CB20" i="16"/>
  <c r="H20" i="16"/>
  <c r="I20" i="16" s="1"/>
  <c r="H19" i="16"/>
  <c r="I19" i="16" s="1"/>
  <c r="CB19" i="16"/>
  <c r="H22" i="16"/>
  <c r="I22" i="16" s="1"/>
  <c r="H32" i="16"/>
  <c r="I32" i="16" s="1"/>
  <c r="V98" i="16"/>
  <c r="V78" i="16"/>
  <c r="V95" i="16"/>
  <c r="V39" i="16"/>
  <c r="Y39" i="16" s="1"/>
  <c r="H82" i="16"/>
  <c r="I82" i="16" s="1"/>
  <c r="V40" i="16"/>
  <c r="AE40" i="16" s="1"/>
  <c r="H98" i="16"/>
  <c r="I98" i="16" s="1"/>
  <c r="H66" i="16"/>
  <c r="I66" i="16" s="1"/>
  <c r="V56" i="16"/>
  <c r="V74" i="16"/>
  <c r="V75" i="16"/>
  <c r="V57" i="16"/>
  <c r="V41" i="16"/>
  <c r="AE41" i="16" s="1"/>
  <c r="K72" i="19"/>
  <c r="D7" i="16"/>
  <c r="G7" i="16" s="1"/>
  <c r="V59" i="16"/>
  <c r="Y59" i="16" s="1"/>
  <c r="V50" i="16"/>
  <c r="Y50" i="16" s="1"/>
  <c r="F7" i="16"/>
  <c r="J10" i="19" s="1"/>
  <c r="J56" i="19" s="1"/>
  <c r="CK79" i="16"/>
  <c r="M7" i="16"/>
  <c r="H22" i="19" s="1"/>
  <c r="P65" i="19" s="1"/>
  <c r="V91" i="16"/>
  <c r="V67" i="16"/>
  <c r="V49" i="16"/>
  <c r="E7" i="16"/>
  <c r="L10" i="19" s="1"/>
  <c r="L56" i="19" s="1"/>
  <c r="N64" i="19" s="1"/>
  <c r="CJ21" i="16"/>
  <c r="CK21" i="16"/>
  <c r="CK56" i="16"/>
  <c r="CK95" i="16"/>
  <c r="CK77" i="16"/>
  <c r="CK97" i="16"/>
  <c r="CK89" i="16"/>
  <c r="V48" i="16"/>
  <c r="Y48" i="16" s="1"/>
  <c r="CK85" i="16"/>
  <c r="CK61" i="16"/>
  <c r="Q35" i="16"/>
  <c r="R35" i="16" s="1"/>
  <c r="S35" i="16" s="1"/>
  <c r="J11" i="16" l="1"/>
  <c r="CP11" i="16" s="1"/>
  <c r="J9" i="16"/>
  <c r="CP9" i="16" s="1"/>
  <c r="J13" i="16"/>
  <c r="CP13" i="16" s="1"/>
  <c r="J14" i="16"/>
  <c r="CP14" i="16" s="1"/>
  <c r="J12" i="16"/>
  <c r="CP12" i="16" s="1"/>
  <c r="J10" i="16"/>
  <c r="CP10" i="16" s="1"/>
  <c r="Q53" i="16"/>
  <c r="R53" i="16" s="1"/>
  <c r="S53" i="16" s="1"/>
  <c r="Q52" i="16"/>
  <c r="R52" i="16" s="1"/>
  <c r="S52" i="16" s="1"/>
  <c r="Q38" i="16"/>
  <c r="R38" i="16" s="1"/>
  <c r="S38" i="16" s="1"/>
  <c r="Q61" i="16"/>
  <c r="R61" i="16" s="1"/>
  <c r="S61" i="16" s="1"/>
  <c r="Q31" i="16"/>
  <c r="R31" i="16" s="1"/>
  <c r="S31" i="16" s="1"/>
  <c r="X32" i="16"/>
  <c r="Z32" i="16" s="1"/>
  <c r="AA32" i="16" s="1"/>
  <c r="AB32" i="16" s="1"/>
  <c r="W32" i="16"/>
  <c r="CC32" i="16" s="1"/>
  <c r="CN32" i="16" s="1"/>
  <c r="Q22" i="16"/>
  <c r="R22" i="16" s="1"/>
  <c r="S22" i="16" s="1"/>
  <c r="Q34" i="16"/>
  <c r="R34" i="16" s="1"/>
  <c r="S34" i="16" s="1"/>
  <c r="X33" i="16"/>
  <c r="Z33" i="16" s="1"/>
  <c r="AA33" i="16" s="1"/>
  <c r="AB33" i="16" s="1"/>
  <c r="W33" i="16"/>
  <c r="CB22" i="16"/>
  <c r="CM22" i="16" s="1"/>
  <c r="BR11" i="22"/>
  <c r="BN7" i="22"/>
  <c r="BJ20" i="22"/>
  <c r="BK20" i="22" s="1"/>
  <c r="BL20" i="22" s="1"/>
  <c r="BQ57" i="22"/>
  <c r="CB57" i="22" s="1"/>
  <c r="CM57" i="22" s="1"/>
  <c r="BQ48" i="22"/>
  <c r="BS48" i="22" s="1"/>
  <c r="BT48" i="22" s="1"/>
  <c r="BU48" i="22" s="1"/>
  <c r="BP48" i="22"/>
  <c r="CC48" i="22" s="1"/>
  <c r="CN48" i="22" s="1"/>
  <c r="BP55" i="22"/>
  <c r="CC55" i="22" s="1"/>
  <c r="CN55" i="22" s="1"/>
  <c r="BQ55" i="22"/>
  <c r="BS55" i="22" s="1"/>
  <c r="BT55" i="22" s="1"/>
  <c r="BU55" i="22" s="1"/>
  <c r="BS57" i="22"/>
  <c r="BT57" i="22" s="1"/>
  <c r="BU57" i="22" s="1"/>
  <c r="BA96" i="22"/>
  <c r="BB96" i="22" s="1"/>
  <c r="BC96" i="22" s="1"/>
  <c r="CB60" i="22"/>
  <c r="CM60" i="22" s="1"/>
  <c r="CC99" i="22"/>
  <c r="CN99" i="22" s="1"/>
  <c r="AX7" i="22"/>
  <c r="BJ58" i="22"/>
  <c r="BK58" i="22" s="1"/>
  <c r="BL58" i="22" s="1"/>
  <c r="AY7" i="22"/>
  <c r="AT7" i="22"/>
  <c r="BH96" i="22"/>
  <c r="CB96" i="22" s="1"/>
  <c r="CE66" i="22"/>
  <c r="CF66" i="22" s="1"/>
  <c r="CG66" i="22" s="1"/>
  <c r="CA66" i="22" s="1"/>
  <c r="CL66" i="22" s="1"/>
  <c r="BP96" i="22"/>
  <c r="BR96" i="22"/>
  <c r="BS96" i="22" s="1"/>
  <c r="BT96" i="22" s="1"/>
  <c r="BU96" i="22" s="1"/>
  <c r="CE75" i="22"/>
  <c r="CF75" i="22" s="1"/>
  <c r="CG75" i="22" s="1"/>
  <c r="CA75" i="22" s="1"/>
  <c r="CL75" i="22" s="1"/>
  <c r="CB51" i="22"/>
  <c r="CM51" i="22" s="1"/>
  <c r="CC91" i="22"/>
  <c r="CN91" i="22" s="1"/>
  <c r="BG96" i="22"/>
  <c r="BP59" i="22"/>
  <c r="CC59" i="22" s="1"/>
  <c r="CN59" i="22" s="1"/>
  <c r="CC60" i="22"/>
  <c r="CN60" i="22" s="1"/>
  <c r="BJ22" i="22"/>
  <c r="BK22" i="22" s="1"/>
  <c r="BL22" i="22" s="1"/>
  <c r="CB39" i="22"/>
  <c r="CM39" i="22" s="1"/>
  <c r="CM72" i="22"/>
  <c r="BI96" i="22"/>
  <c r="CE61" i="22"/>
  <c r="CF61" i="22" s="1"/>
  <c r="CG61" i="22" s="1"/>
  <c r="CA61" i="22" s="1"/>
  <c r="CL61" i="22" s="1"/>
  <c r="CC90" i="22"/>
  <c r="CN90" i="22" s="1"/>
  <c r="BG56" i="22"/>
  <c r="CB43" i="22"/>
  <c r="CM43" i="22" s="1"/>
  <c r="BG45" i="22"/>
  <c r="BQ82" i="22"/>
  <c r="BS82" i="22" s="1"/>
  <c r="BT82" i="22" s="1"/>
  <c r="BU82" i="22" s="1"/>
  <c r="BS60" i="22"/>
  <c r="BT60" i="22" s="1"/>
  <c r="BU60" i="22" s="1"/>
  <c r="BH45" i="22"/>
  <c r="BJ45" i="22" s="1"/>
  <c r="BK45" i="22" s="1"/>
  <c r="BL45" i="22" s="1"/>
  <c r="BP82" i="22"/>
  <c r="CC82" i="22" s="1"/>
  <c r="CN82" i="22" s="1"/>
  <c r="CB55" i="22"/>
  <c r="CM80" i="22"/>
  <c r="CC83" i="22"/>
  <c r="CN83" i="22" s="1"/>
  <c r="CC92" i="22"/>
  <c r="CN92" i="22" s="1"/>
  <c r="CB83" i="22"/>
  <c r="CE83" i="22" s="1"/>
  <c r="CF83" i="22" s="1"/>
  <c r="CG83" i="22" s="1"/>
  <c r="CA83" i="22" s="1"/>
  <c r="CL83" i="22" s="1"/>
  <c r="CB41" i="22"/>
  <c r="CM41" i="22" s="1"/>
  <c r="CM18" i="22"/>
  <c r="CE18" i="22"/>
  <c r="CF18" i="22" s="1"/>
  <c r="CG18" i="22" s="1"/>
  <c r="CA18" i="22" s="1"/>
  <c r="CL18" i="22" s="1"/>
  <c r="CE36" i="22"/>
  <c r="CF36" i="22" s="1"/>
  <c r="CG36" i="22" s="1"/>
  <c r="CA36" i="22" s="1"/>
  <c r="CL36" i="22" s="1"/>
  <c r="CM36" i="22"/>
  <c r="CE29" i="22"/>
  <c r="CF29" i="22" s="1"/>
  <c r="CG29" i="22" s="1"/>
  <c r="CA29" i="22" s="1"/>
  <c r="CL29" i="22" s="1"/>
  <c r="CM29" i="22"/>
  <c r="CE31" i="22"/>
  <c r="CF31" i="22" s="1"/>
  <c r="CG31" i="22" s="1"/>
  <c r="CA31" i="22" s="1"/>
  <c r="CL31" i="22" s="1"/>
  <c r="CM31" i="22"/>
  <c r="CE67" i="22"/>
  <c r="CF67" i="22" s="1"/>
  <c r="CG67" i="22" s="1"/>
  <c r="CA67" i="22" s="1"/>
  <c r="CL67" i="22" s="1"/>
  <c r="CM67" i="22"/>
  <c r="CE54" i="22"/>
  <c r="CF54" i="22" s="1"/>
  <c r="CG54" i="22" s="1"/>
  <c r="CA54" i="22" s="1"/>
  <c r="CL54" i="22" s="1"/>
  <c r="CM54" i="22"/>
  <c r="BS17" i="22"/>
  <c r="BT17" i="22" s="1"/>
  <c r="BU17" i="22" s="1"/>
  <c r="CB17" i="22"/>
  <c r="BS40" i="22"/>
  <c r="BT40" i="22" s="1"/>
  <c r="BU40" i="22" s="1"/>
  <c r="CB40" i="22"/>
  <c r="CC74" i="22"/>
  <c r="CN74" i="22" s="1"/>
  <c r="BS42" i="22"/>
  <c r="BT42" i="22" s="1"/>
  <c r="BU42" i="22" s="1"/>
  <c r="CB42" i="22"/>
  <c r="CM42" i="22" s="1"/>
  <c r="BP77" i="22"/>
  <c r="CC77" i="22" s="1"/>
  <c r="CN77" i="22" s="1"/>
  <c r="BJ21" i="22"/>
  <c r="BK21" i="22" s="1"/>
  <c r="BL21" i="22" s="1"/>
  <c r="BA45" i="22"/>
  <c r="BB45" i="22" s="1"/>
  <c r="BC45" i="22" s="1"/>
  <c r="CE49" i="22"/>
  <c r="CF49" i="22" s="1"/>
  <c r="CG49" i="22" s="1"/>
  <c r="CA49" i="22" s="1"/>
  <c r="CL49" i="22" s="1"/>
  <c r="CM49" i="22"/>
  <c r="CM85" i="22"/>
  <c r="CE85" i="22"/>
  <c r="CF85" i="22" s="1"/>
  <c r="CG85" i="22" s="1"/>
  <c r="CA85" i="22" s="1"/>
  <c r="CL85" i="22" s="1"/>
  <c r="BP73" i="22"/>
  <c r="CC73" i="22" s="1"/>
  <c r="CN73" i="22" s="1"/>
  <c r="BQ38" i="22"/>
  <c r="BS38" i="22" s="1"/>
  <c r="BT38" i="22" s="1"/>
  <c r="BU38" i="22" s="1"/>
  <c r="BH56" i="22"/>
  <c r="BS11" i="22"/>
  <c r="BT11" i="22" s="1"/>
  <c r="BU11" i="22" s="1"/>
  <c r="BA27" i="22"/>
  <c r="BB27" i="22" s="1"/>
  <c r="BC27" i="22" s="1"/>
  <c r="BJ60" i="22"/>
  <c r="BK60" i="22" s="1"/>
  <c r="BL60" i="22" s="1"/>
  <c r="CE52" i="22"/>
  <c r="CF52" i="22" s="1"/>
  <c r="CG52" i="22" s="1"/>
  <c r="CA52" i="22" s="1"/>
  <c r="CL52" i="22" s="1"/>
  <c r="BS97" i="22"/>
  <c r="BT97" i="22" s="1"/>
  <c r="BU97" i="22" s="1"/>
  <c r="CB97" i="22"/>
  <c r="BS47" i="22"/>
  <c r="BT47" i="22" s="1"/>
  <c r="BU47" i="22" s="1"/>
  <c r="CB47" i="22"/>
  <c r="CE15" i="22"/>
  <c r="CF15" i="22" s="1"/>
  <c r="CG15" i="22" s="1"/>
  <c r="CA15" i="22" s="1"/>
  <c r="CL15" i="22" s="1"/>
  <c r="CM15" i="22"/>
  <c r="BS88" i="22"/>
  <c r="BT88" i="22" s="1"/>
  <c r="BU88" i="22" s="1"/>
  <c r="CB88" i="22"/>
  <c r="BS83" i="22"/>
  <c r="BT83" i="22" s="1"/>
  <c r="BU83" i="22" s="1"/>
  <c r="BS64" i="22"/>
  <c r="BT64" i="22" s="1"/>
  <c r="BU64" i="22" s="1"/>
  <c r="CB64" i="22"/>
  <c r="BH25" i="22"/>
  <c r="BJ25" i="22" s="1"/>
  <c r="BK25" i="22" s="1"/>
  <c r="BL25" i="22" s="1"/>
  <c r="BP57" i="22"/>
  <c r="CC57" i="22" s="1"/>
  <c r="CN57" i="22" s="1"/>
  <c r="BS53" i="22"/>
  <c r="BT53" i="22" s="1"/>
  <c r="BU53" i="22" s="1"/>
  <c r="CB53" i="22"/>
  <c r="BS28" i="22"/>
  <c r="BT28" i="22" s="1"/>
  <c r="BU28" i="22" s="1"/>
  <c r="CB28" i="22"/>
  <c r="BO56" i="22"/>
  <c r="BR56" i="22" s="1"/>
  <c r="BS44" i="22"/>
  <c r="BT44" i="22" s="1"/>
  <c r="BU44" i="22" s="1"/>
  <c r="CB44" i="22"/>
  <c r="BP78" i="22"/>
  <c r="CC78" i="22" s="1"/>
  <c r="CN78" i="22" s="1"/>
  <c r="BH27" i="22"/>
  <c r="BJ27" i="22" s="1"/>
  <c r="BK27" i="22" s="1"/>
  <c r="BL27" i="22" s="1"/>
  <c r="BJ14" i="22"/>
  <c r="BK14" i="22" s="1"/>
  <c r="BL14" i="22" s="1"/>
  <c r="BA50" i="22"/>
  <c r="BB50" i="22" s="1"/>
  <c r="BC50" i="22" s="1"/>
  <c r="BP16" i="22"/>
  <c r="CC16" i="22" s="1"/>
  <c r="CN16" i="22" s="1"/>
  <c r="BP98" i="22"/>
  <c r="CC98" i="22" s="1"/>
  <c r="CN98" i="22" s="1"/>
  <c r="BS52" i="22"/>
  <c r="BT52" i="22" s="1"/>
  <c r="BU52" i="22" s="1"/>
  <c r="BJ93" i="22"/>
  <c r="BK93" i="22" s="1"/>
  <c r="BL93" i="22" s="1"/>
  <c r="BS74" i="22"/>
  <c r="BT74" i="22" s="1"/>
  <c r="BU74" i="22" s="1"/>
  <c r="BO70" i="22"/>
  <c r="BR70" i="22" s="1"/>
  <c r="BJ30" i="22"/>
  <c r="BK30" i="22" s="1"/>
  <c r="BL30" i="22" s="1"/>
  <c r="CJ87" i="22"/>
  <c r="CD87" i="22"/>
  <c r="CD58" i="22"/>
  <c r="CJ58" i="22"/>
  <c r="BP62" i="22"/>
  <c r="BO32" i="22"/>
  <c r="BR32" i="22" s="1"/>
  <c r="BY32" i="22"/>
  <c r="BQ94" i="22"/>
  <c r="BS92" i="22"/>
  <c r="BT92" i="22" s="1"/>
  <c r="BU92" i="22" s="1"/>
  <c r="BA33" i="22"/>
  <c r="BB33" i="22" s="1"/>
  <c r="BC33" i="22" s="1"/>
  <c r="BO68" i="22"/>
  <c r="BR68" i="22" s="1"/>
  <c r="BI62" i="22"/>
  <c r="BG62" i="22"/>
  <c r="BH62" i="22"/>
  <c r="BO37" i="22"/>
  <c r="BR37" i="22" s="1"/>
  <c r="BY37" i="22"/>
  <c r="BP58" i="22"/>
  <c r="CC58" i="22" s="1"/>
  <c r="CN58" i="22" s="1"/>
  <c r="BQ21" i="22"/>
  <c r="BS21" i="22" s="1"/>
  <c r="BT21" i="22" s="1"/>
  <c r="BU21" i="22" s="1"/>
  <c r="BI50" i="22"/>
  <c r="BG50" i="22"/>
  <c r="BH50" i="22"/>
  <c r="BS90" i="22"/>
  <c r="BT90" i="22" s="1"/>
  <c r="BU90" i="22" s="1"/>
  <c r="BR20" i="22"/>
  <c r="BP20" i="22"/>
  <c r="CC20" i="22" s="1"/>
  <c r="CN20" i="22" s="1"/>
  <c r="BQ20" i="22"/>
  <c r="CB20" i="22" s="1"/>
  <c r="CJ25" i="22"/>
  <c r="CD25" i="22"/>
  <c r="BS15" i="22"/>
  <c r="BT15" i="22" s="1"/>
  <c r="BU15" i="22" s="1"/>
  <c r="BQ62" i="22"/>
  <c r="BS62" i="22" s="1"/>
  <c r="BT62" i="22" s="1"/>
  <c r="BU62" i="22" s="1"/>
  <c r="BP94" i="22"/>
  <c r="CC94" i="22" s="1"/>
  <c r="CN94" i="22" s="1"/>
  <c r="BR71" i="22"/>
  <c r="BP71" i="22"/>
  <c r="CC71" i="22" s="1"/>
  <c r="CN71" i="22" s="1"/>
  <c r="BQ71" i="22"/>
  <c r="CD79" i="22"/>
  <c r="CJ79" i="22"/>
  <c r="BY68" i="22"/>
  <c r="BA35" i="22"/>
  <c r="BB35" i="22" s="1"/>
  <c r="BC35" i="22" s="1"/>
  <c r="BP21" i="22"/>
  <c r="CC21" i="22" s="1"/>
  <c r="CN21" i="22" s="1"/>
  <c r="BR84" i="22"/>
  <c r="BP84" i="22"/>
  <c r="CC84" i="22" s="1"/>
  <c r="CN84" i="22" s="1"/>
  <c r="BQ84" i="22"/>
  <c r="CB84" i="22" s="1"/>
  <c r="CE84" i="22" s="1"/>
  <c r="CF84" i="22" s="1"/>
  <c r="CG84" i="22" s="1"/>
  <c r="CA84" i="22" s="1"/>
  <c r="CL84" i="22" s="1"/>
  <c r="BS29" i="22"/>
  <c r="BT29" i="22" s="1"/>
  <c r="BU29" i="22" s="1"/>
  <c r="BJ26" i="22"/>
  <c r="BK26" i="22" s="1"/>
  <c r="BL26" i="22" s="1"/>
  <c r="BJ19" i="22"/>
  <c r="BK19" i="22" s="1"/>
  <c r="BL19" i="22" s="1"/>
  <c r="BO76" i="22"/>
  <c r="BR76" i="22" s="1"/>
  <c r="BS18" i="22"/>
  <c r="BT18" i="22" s="1"/>
  <c r="BU18" i="22" s="1"/>
  <c r="BO14" i="22"/>
  <c r="BR14" i="22" s="1"/>
  <c r="BP14" i="22"/>
  <c r="BQ14" i="22"/>
  <c r="CJ98" i="22"/>
  <c r="CD98" i="22"/>
  <c r="BR69" i="22"/>
  <c r="BQ69" i="22"/>
  <c r="BP69" i="22"/>
  <c r="CJ38" i="22"/>
  <c r="CD38" i="22"/>
  <c r="BR93" i="22"/>
  <c r="BP93" i="22"/>
  <c r="CC93" i="22" s="1"/>
  <c r="CN93" i="22" s="1"/>
  <c r="BQ93" i="22"/>
  <c r="CB93" i="22" s="1"/>
  <c r="CJ57" i="22"/>
  <c r="CD57" i="22"/>
  <c r="CD56" i="22"/>
  <c r="CJ56" i="22"/>
  <c r="BR30" i="22"/>
  <c r="BQ30" i="22"/>
  <c r="CB30" i="22" s="1"/>
  <c r="BP30" i="22"/>
  <c r="CC30" i="22" s="1"/>
  <c r="CN30" i="22" s="1"/>
  <c r="BQ73" i="22"/>
  <c r="BS73" i="22" s="1"/>
  <c r="BT73" i="22" s="1"/>
  <c r="BU73" i="22" s="1"/>
  <c r="BQ59" i="22"/>
  <c r="BS59" i="22" s="1"/>
  <c r="BT59" i="22" s="1"/>
  <c r="BU59" i="22" s="1"/>
  <c r="BS54" i="22"/>
  <c r="BT54" i="22" s="1"/>
  <c r="BU54" i="22" s="1"/>
  <c r="BJ23" i="22"/>
  <c r="BK23" i="22" s="1"/>
  <c r="BL23" i="22" s="1"/>
  <c r="BP38" i="22"/>
  <c r="CC38" i="22" s="1"/>
  <c r="CN38" i="22" s="1"/>
  <c r="CJ50" i="22"/>
  <c r="CD50" i="22"/>
  <c r="BI35" i="22"/>
  <c r="BG35" i="22"/>
  <c r="BO35" i="22"/>
  <c r="BH35" i="22"/>
  <c r="BQ78" i="22"/>
  <c r="BS78" i="22" s="1"/>
  <c r="BT78" i="22" s="1"/>
  <c r="BU78" i="22" s="1"/>
  <c r="BO50" i="22"/>
  <c r="BS36" i="22"/>
  <c r="BT36" i="22" s="1"/>
  <c r="BU36" i="22" s="1"/>
  <c r="BG27" i="22"/>
  <c r="BS85" i="22"/>
  <c r="BT85" i="22" s="1"/>
  <c r="BU85" i="22" s="1"/>
  <c r="BR26" i="22"/>
  <c r="BP26" i="22"/>
  <c r="CC26" i="22" s="1"/>
  <c r="CN26" i="22" s="1"/>
  <c r="BQ26" i="22"/>
  <c r="BI33" i="22"/>
  <c r="BH33" i="22"/>
  <c r="BG33" i="22"/>
  <c r="BO33" i="22"/>
  <c r="BH46" i="22"/>
  <c r="BI46" i="22"/>
  <c r="BR65" i="22"/>
  <c r="BP65" i="22"/>
  <c r="CC65" i="22" s="1"/>
  <c r="CN65" i="22" s="1"/>
  <c r="BQ65" i="22"/>
  <c r="CB65" i="22" s="1"/>
  <c r="BR19" i="22"/>
  <c r="BP19" i="22"/>
  <c r="CC19" i="22" s="1"/>
  <c r="CN19" i="22" s="1"/>
  <c r="BQ19" i="22"/>
  <c r="CJ46" i="22"/>
  <c r="CD46" i="22"/>
  <c r="CJ76" i="22"/>
  <c r="BG32" i="22"/>
  <c r="BR23" i="22"/>
  <c r="BQ23" i="22"/>
  <c r="CB23" i="22" s="1"/>
  <c r="BP23" i="22"/>
  <c r="CC23" i="22" s="1"/>
  <c r="CN23" i="22" s="1"/>
  <c r="BS91" i="22"/>
  <c r="BT91" i="22" s="1"/>
  <c r="BU91" i="22" s="1"/>
  <c r="BQ79" i="22"/>
  <c r="BS79" i="22" s="1"/>
  <c r="BT79" i="22" s="1"/>
  <c r="BU79" i="22" s="1"/>
  <c r="BA58" i="22"/>
  <c r="BB58" i="22" s="1"/>
  <c r="BC58" i="22" s="1"/>
  <c r="BG37" i="22"/>
  <c r="BP34" i="22"/>
  <c r="CC34" i="22" s="1"/>
  <c r="CN34" i="22" s="1"/>
  <c r="BG46" i="22"/>
  <c r="BO27" i="22"/>
  <c r="BR27" i="22" s="1"/>
  <c r="BY27" i="22"/>
  <c r="BS63" i="22"/>
  <c r="BT63" i="22" s="1"/>
  <c r="BU63" i="22" s="1"/>
  <c r="BR22" i="22"/>
  <c r="BQ22" i="22"/>
  <c r="CB22" i="22" s="1"/>
  <c r="BP22" i="22"/>
  <c r="CC22" i="22" s="1"/>
  <c r="CN22" i="22" s="1"/>
  <c r="BO81" i="22"/>
  <c r="BS31" i="22"/>
  <c r="BT31" i="22" s="1"/>
  <c r="BU31" i="22" s="1"/>
  <c r="CD77" i="22"/>
  <c r="CJ77" i="22"/>
  <c r="BR86" i="22"/>
  <c r="BP86" i="22"/>
  <c r="CC86" i="22" s="1"/>
  <c r="CN86" i="22" s="1"/>
  <c r="BQ86" i="22"/>
  <c r="CB86" i="22" s="1"/>
  <c r="CM86" i="22" s="1"/>
  <c r="BO87" i="22"/>
  <c r="BR87" i="22" s="1"/>
  <c r="CJ34" i="22"/>
  <c r="CD34" i="22"/>
  <c r="BO45" i="22"/>
  <c r="BR45" i="22" s="1"/>
  <c r="BY45" i="22"/>
  <c r="BO25" i="22"/>
  <c r="BR25" i="22" s="1"/>
  <c r="BP25" i="22"/>
  <c r="CC25" i="22" s="1"/>
  <c r="CN25" i="22" s="1"/>
  <c r="BH32" i="22"/>
  <c r="BQ16" i="22"/>
  <c r="BS16" i="22" s="1"/>
  <c r="BT16" i="22" s="1"/>
  <c r="BU16" i="22" s="1"/>
  <c r="BP79" i="22"/>
  <c r="CC79" i="22" s="1"/>
  <c r="CN79" i="22" s="1"/>
  <c r="BS89" i="22"/>
  <c r="BT89" i="22" s="1"/>
  <c r="BU89" i="22" s="1"/>
  <c r="BH37" i="22"/>
  <c r="BQ77" i="22"/>
  <c r="BQ34" i="22"/>
  <c r="BS34" i="22" s="1"/>
  <c r="BT34" i="22" s="1"/>
  <c r="BU34" i="22" s="1"/>
  <c r="BO46" i="22"/>
  <c r="BR46" i="22" s="1"/>
  <c r="BQ58" i="22"/>
  <c r="BS58" i="22" s="1"/>
  <c r="BT58" i="22" s="1"/>
  <c r="BU58" i="22" s="1"/>
  <c r="BS67" i="22"/>
  <c r="BT67" i="22" s="1"/>
  <c r="BU67" i="22" s="1"/>
  <c r="BO95" i="22"/>
  <c r="BS80" i="22"/>
  <c r="BT80" i="22" s="1"/>
  <c r="BU80" i="22" s="1"/>
  <c r="BS99" i="22"/>
  <c r="BT99" i="22" s="1"/>
  <c r="BU99" i="22" s="1"/>
  <c r="BQ98" i="22"/>
  <c r="BS98" i="22" s="1"/>
  <c r="BT98" i="22" s="1"/>
  <c r="BU98" i="22" s="1"/>
  <c r="BJ65" i="22"/>
  <c r="BK65" i="22" s="1"/>
  <c r="BL65" i="22" s="1"/>
  <c r="BA69" i="22"/>
  <c r="BB69" i="22" s="1"/>
  <c r="BC69" i="22" s="1"/>
  <c r="BG87" i="22"/>
  <c r="BI69" i="22"/>
  <c r="BG69" i="22"/>
  <c r="BH69" i="22"/>
  <c r="BH87" i="22"/>
  <c r="BJ87" i="22" s="1"/>
  <c r="BK87" i="22" s="1"/>
  <c r="BL87" i="22" s="1"/>
  <c r="BH68" i="22"/>
  <c r="BJ68" i="22" s="1"/>
  <c r="BK68" i="22" s="1"/>
  <c r="BL68" i="22" s="1"/>
  <c r="BG68" i="22"/>
  <c r="BJ90" i="22"/>
  <c r="BK90" i="22" s="1"/>
  <c r="BL90" i="22" s="1"/>
  <c r="BJ91" i="22"/>
  <c r="BK91" i="22" s="1"/>
  <c r="BL91" i="22" s="1"/>
  <c r="BH81" i="22"/>
  <c r="BJ81" i="22" s="1"/>
  <c r="BK81" i="22" s="1"/>
  <c r="BL81" i="22" s="1"/>
  <c r="BH76" i="22"/>
  <c r="BJ76" i="22" s="1"/>
  <c r="BK76" i="22" s="1"/>
  <c r="BL76" i="22" s="1"/>
  <c r="BG95" i="22"/>
  <c r="BG81" i="22"/>
  <c r="BH70" i="22"/>
  <c r="BJ78" i="22"/>
  <c r="BK78" i="22" s="1"/>
  <c r="BL78" i="22" s="1"/>
  <c r="CM63" i="22"/>
  <c r="CE63" i="22"/>
  <c r="CF63" i="22" s="1"/>
  <c r="CG63" i="22" s="1"/>
  <c r="CA63" i="22" s="1"/>
  <c r="CL63" i="22" s="1"/>
  <c r="BA81" i="22"/>
  <c r="BB81" i="22" s="1"/>
  <c r="BC81" i="22" s="1"/>
  <c r="BJ83" i="22"/>
  <c r="BK83" i="22" s="1"/>
  <c r="BL83" i="22" s="1"/>
  <c r="CJ95" i="22"/>
  <c r="CD95" i="22"/>
  <c r="CB90" i="22"/>
  <c r="CM89" i="22"/>
  <c r="CE89" i="22"/>
  <c r="CF89" i="22" s="1"/>
  <c r="CG89" i="22" s="1"/>
  <c r="CA89" i="22" s="1"/>
  <c r="CL89" i="22" s="1"/>
  <c r="BF7" i="22"/>
  <c r="CJ81" i="22"/>
  <c r="CD81" i="22"/>
  <c r="BJ99" i="22"/>
  <c r="BK99" i="22" s="1"/>
  <c r="BL99" i="22" s="1"/>
  <c r="CB99" i="22"/>
  <c r="BH95" i="22"/>
  <c r="BJ73" i="22"/>
  <c r="BK73" i="22" s="1"/>
  <c r="BL73" i="22" s="1"/>
  <c r="BJ74" i="22"/>
  <c r="BK74" i="22" s="1"/>
  <c r="BL74" i="22" s="1"/>
  <c r="CB74" i="22"/>
  <c r="BJ92" i="22"/>
  <c r="BK92" i="22" s="1"/>
  <c r="BL92" i="22" s="1"/>
  <c r="CB92" i="22"/>
  <c r="CJ70" i="22"/>
  <c r="CD70" i="22"/>
  <c r="BG76" i="22"/>
  <c r="BG70" i="22"/>
  <c r="BA62" i="22"/>
  <c r="BB62" i="22" s="1"/>
  <c r="BC62" i="22" s="1"/>
  <c r="CB91" i="22"/>
  <c r="W34" i="16"/>
  <c r="CC34" i="16" s="1"/>
  <c r="CN34" i="16" s="1"/>
  <c r="X61" i="16"/>
  <c r="Z61" i="16" s="1"/>
  <c r="AA61" i="16" s="1"/>
  <c r="AB61" i="16" s="1"/>
  <c r="X52" i="16"/>
  <c r="Z52" i="16" s="1"/>
  <c r="AA52" i="16" s="1"/>
  <c r="AB52" i="16" s="1"/>
  <c r="W52" i="16"/>
  <c r="Q23" i="16"/>
  <c r="R23" i="16" s="1"/>
  <c r="S23" i="16" s="1"/>
  <c r="Q19" i="19"/>
  <c r="N66" i="19" s="1"/>
  <c r="AE52" i="16"/>
  <c r="AH52" i="16" s="1"/>
  <c r="AE53" i="16"/>
  <c r="AH53" i="16" s="1"/>
  <c r="X34" i="16"/>
  <c r="CB34" i="16" s="1"/>
  <c r="CM34" i="16" s="1"/>
  <c r="X53" i="16"/>
  <c r="Z53" i="16" s="1"/>
  <c r="AA53" i="16" s="1"/>
  <c r="AB53" i="16" s="1"/>
  <c r="W46" i="16"/>
  <c r="AE61" i="16"/>
  <c r="AH61" i="16" s="1"/>
  <c r="X38" i="16"/>
  <c r="CB38" i="16" s="1"/>
  <c r="CM38" i="16" s="1"/>
  <c r="X31" i="16"/>
  <c r="W53" i="16"/>
  <c r="W38" i="16"/>
  <c r="CC38" i="16" s="1"/>
  <c r="CN38" i="16" s="1"/>
  <c r="W61" i="16"/>
  <c r="W31" i="16"/>
  <c r="CC31" i="16" s="1"/>
  <c r="CN31" i="16" s="1"/>
  <c r="CD39" i="16"/>
  <c r="CJ39" i="16"/>
  <c r="W64" i="16"/>
  <c r="X64" i="16"/>
  <c r="Z64" i="16" s="1"/>
  <c r="AA64" i="16" s="1"/>
  <c r="AB64" i="16" s="1"/>
  <c r="AE64" i="16"/>
  <c r="AH64" i="16" s="1"/>
  <c r="AH41" i="16"/>
  <c r="AF41" i="16"/>
  <c r="AG41" i="16"/>
  <c r="AH40" i="16"/>
  <c r="AG40" i="16"/>
  <c r="AF40" i="16"/>
  <c r="AH43" i="16"/>
  <c r="AF43" i="16"/>
  <c r="AG43" i="16"/>
  <c r="CJ49" i="16"/>
  <c r="CD49" i="16"/>
  <c r="AE51" i="16"/>
  <c r="AH51" i="16" s="1"/>
  <c r="AM51" i="16"/>
  <c r="BY51" i="16" s="1"/>
  <c r="CD51" i="16" s="1"/>
  <c r="Y30" i="16"/>
  <c r="W30" i="16"/>
  <c r="CC30" i="16" s="1"/>
  <c r="CN30" i="16" s="1"/>
  <c r="X30" i="16"/>
  <c r="O19" i="19"/>
  <c r="L66" i="19" s="1"/>
  <c r="X46" i="16"/>
  <c r="Z46" i="16" s="1"/>
  <c r="AA46" i="16" s="1"/>
  <c r="AB46" i="16" s="1"/>
  <c r="Y29" i="16"/>
  <c r="X29" i="16"/>
  <c r="CB29" i="16" s="1"/>
  <c r="CM29" i="16" s="1"/>
  <c r="W29" i="16"/>
  <c r="CC29" i="16" s="1"/>
  <c r="CN29" i="16" s="1"/>
  <c r="AM50" i="16"/>
  <c r="CJ43" i="16"/>
  <c r="CD43" i="16"/>
  <c r="AH42" i="16"/>
  <c r="AG42" i="16"/>
  <c r="AF42" i="16"/>
  <c r="W44" i="16"/>
  <c r="AE54" i="16"/>
  <c r="AG54" i="16" s="1"/>
  <c r="W50" i="16"/>
  <c r="X44" i="16"/>
  <c r="AE39" i="16"/>
  <c r="AH39" i="16" s="1"/>
  <c r="X47" i="16"/>
  <c r="W51" i="16"/>
  <c r="X39" i="16"/>
  <c r="X45" i="16"/>
  <c r="Z45" i="16" s="1"/>
  <c r="AA45" i="16" s="1"/>
  <c r="AB45" i="16" s="1"/>
  <c r="CC33" i="16"/>
  <c r="CN33" i="16" s="1"/>
  <c r="Y41" i="16"/>
  <c r="X41" i="16"/>
  <c r="W41" i="16"/>
  <c r="W39" i="16"/>
  <c r="W45" i="16"/>
  <c r="X51" i="16"/>
  <c r="Z51" i="16" s="1"/>
  <c r="AA51" i="16" s="1"/>
  <c r="AB51" i="16" s="1"/>
  <c r="Y42" i="16"/>
  <c r="X42" i="16"/>
  <c r="W42" i="16"/>
  <c r="W48" i="16"/>
  <c r="X50" i="16"/>
  <c r="Y43" i="16"/>
  <c r="W43" i="16"/>
  <c r="X43" i="16"/>
  <c r="X48" i="16"/>
  <c r="Y40" i="16"/>
  <c r="W40" i="16"/>
  <c r="X40" i="16"/>
  <c r="Y36" i="16"/>
  <c r="X36" i="16"/>
  <c r="CB36" i="16" s="1"/>
  <c r="CM36" i="16" s="1"/>
  <c r="W36" i="16"/>
  <c r="CC36" i="16" s="1"/>
  <c r="CN36" i="16" s="1"/>
  <c r="Y49" i="16"/>
  <c r="X49" i="16"/>
  <c r="W49" i="16"/>
  <c r="Y37" i="16"/>
  <c r="X37" i="16"/>
  <c r="CB37" i="16" s="1"/>
  <c r="W37" i="16"/>
  <c r="CC37" i="16" s="1"/>
  <c r="CN37" i="16" s="1"/>
  <c r="Q28" i="16"/>
  <c r="R28" i="16" s="1"/>
  <c r="S28" i="16" s="1"/>
  <c r="Q33" i="16"/>
  <c r="R33" i="16" s="1"/>
  <c r="S33" i="16" s="1"/>
  <c r="Q50" i="16"/>
  <c r="R50" i="16" s="1"/>
  <c r="S50" i="16" s="1"/>
  <c r="CE17" i="16"/>
  <c r="CF17" i="16" s="1"/>
  <c r="CG17" i="16" s="1"/>
  <c r="CA17" i="16" s="1"/>
  <c r="CL17" i="16" s="1"/>
  <c r="Q54" i="16"/>
  <c r="R54" i="16" s="1"/>
  <c r="S54" i="16" s="1"/>
  <c r="Q40" i="16"/>
  <c r="R40" i="16" s="1"/>
  <c r="S40" i="16" s="1"/>
  <c r="Q37" i="16"/>
  <c r="R37" i="16" s="1"/>
  <c r="S37" i="16" s="1"/>
  <c r="CJ46" i="16"/>
  <c r="CD46" i="16"/>
  <c r="J19" i="16"/>
  <c r="CP19" i="16" s="1"/>
  <c r="J20" i="16"/>
  <c r="CP20" i="16" s="1"/>
  <c r="J15" i="16"/>
  <c r="CP15" i="16" s="1"/>
  <c r="J18" i="16"/>
  <c r="CP18" i="16" s="1"/>
  <c r="J16" i="16"/>
  <c r="CP16" i="16" s="1"/>
  <c r="AE45" i="16"/>
  <c r="AH45" i="16" s="1"/>
  <c r="BY45" i="16"/>
  <c r="CJ47" i="16"/>
  <c r="CD47" i="16"/>
  <c r="Q71" i="16"/>
  <c r="R71" i="16" s="1"/>
  <c r="S71" i="16" s="1"/>
  <c r="Q69" i="16"/>
  <c r="R69" i="16" s="1"/>
  <c r="S69" i="16" s="1"/>
  <c r="Q89" i="16"/>
  <c r="R89" i="16" s="1"/>
  <c r="S89" i="16" s="1"/>
  <c r="Q99" i="16"/>
  <c r="R99" i="16" s="1"/>
  <c r="S99" i="16" s="1"/>
  <c r="Q29" i="16"/>
  <c r="R29" i="16" s="1"/>
  <c r="S29" i="16" s="1"/>
  <c r="Q83" i="16"/>
  <c r="R83" i="16" s="1"/>
  <c r="S83" i="16" s="1"/>
  <c r="Q41" i="16"/>
  <c r="R41" i="16" s="1"/>
  <c r="S41" i="16" s="1"/>
  <c r="Q66" i="16"/>
  <c r="R66" i="16" s="1"/>
  <c r="S66" i="16" s="1"/>
  <c r="Q43" i="16"/>
  <c r="R43" i="16" s="1"/>
  <c r="S43" i="16" s="1"/>
  <c r="Q65" i="16"/>
  <c r="R65" i="16" s="1"/>
  <c r="S65" i="16" s="1"/>
  <c r="Q90" i="16"/>
  <c r="R90" i="16" s="1"/>
  <c r="S90" i="16" s="1"/>
  <c r="X97" i="16"/>
  <c r="Z97" i="16" s="1"/>
  <c r="AA97" i="16" s="1"/>
  <c r="AB97" i="16" s="1"/>
  <c r="Q78" i="16"/>
  <c r="R78" i="16" s="1"/>
  <c r="S78" i="16" s="1"/>
  <c r="Q75" i="16"/>
  <c r="R75" i="16" s="1"/>
  <c r="S75" i="16" s="1"/>
  <c r="W83" i="16"/>
  <c r="Q58" i="16"/>
  <c r="R58" i="16" s="1"/>
  <c r="S58" i="16" s="1"/>
  <c r="X83" i="16"/>
  <c r="Z83" i="16" s="1"/>
  <c r="AA83" i="16" s="1"/>
  <c r="AB83" i="16" s="1"/>
  <c r="X63" i="16"/>
  <c r="W59" i="16"/>
  <c r="W73" i="16"/>
  <c r="CJ56" i="16"/>
  <c r="Q98" i="16"/>
  <c r="R98" i="16" s="1"/>
  <c r="S98" i="16" s="1"/>
  <c r="X73" i="16"/>
  <c r="Z73" i="16" s="1"/>
  <c r="AA73" i="16" s="1"/>
  <c r="AB73" i="16" s="1"/>
  <c r="Q87" i="16"/>
  <c r="R87" i="16" s="1"/>
  <c r="S87" i="16" s="1"/>
  <c r="W76" i="16"/>
  <c r="Q80" i="16"/>
  <c r="R80" i="16" s="1"/>
  <c r="S80" i="16" s="1"/>
  <c r="X54" i="16"/>
  <c r="Z54" i="16" s="1"/>
  <c r="AA54" i="16" s="1"/>
  <c r="AB54" i="16" s="1"/>
  <c r="X59" i="16"/>
  <c r="Q46" i="16"/>
  <c r="R46" i="16" s="1"/>
  <c r="S46" i="16" s="1"/>
  <c r="X68" i="16"/>
  <c r="Z68" i="16" s="1"/>
  <c r="AA68" i="16" s="1"/>
  <c r="AB68" i="16" s="1"/>
  <c r="W97" i="16"/>
  <c r="W54" i="16"/>
  <c r="Q36" i="16"/>
  <c r="R36" i="16" s="1"/>
  <c r="S36" i="16" s="1"/>
  <c r="AH81" i="16"/>
  <c r="AF81" i="16"/>
  <c r="AG81" i="16"/>
  <c r="AH77" i="16"/>
  <c r="AG77" i="16"/>
  <c r="AF77" i="16"/>
  <c r="Y75" i="16"/>
  <c r="X75" i="16"/>
  <c r="W75" i="16"/>
  <c r="X79" i="16"/>
  <c r="AM92" i="16"/>
  <c r="AE96" i="16"/>
  <c r="AH96" i="16" s="1"/>
  <c r="W79" i="16"/>
  <c r="X94" i="16"/>
  <c r="Y80" i="16"/>
  <c r="W80" i="16"/>
  <c r="X80" i="16"/>
  <c r="Y69" i="16"/>
  <c r="W69" i="16"/>
  <c r="X69" i="16"/>
  <c r="AM64" i="16"/>
  <c r="X89" i="16"/>
  <c r="Z89" i="16" s="1"/>
  <c r="AA89" i="16" s="1"/>
  <c r="AB89" i="16" s="1"/>
  <c r="AV69" i="16"/>
  <c r="BE69" i="16" s="1"/>
  <c r="AV98" i="16"/>
  <c r="AM54" i="16"/>
  <c r="G29" i="19"/>
  <c r="J68" i="19" s="1"/>
  <c r="AM79" i="16"/>
  <c r="AM94" i="16"/>
  <c r="AM59" i="16"/>
  <c r="AM83" i="16"/>
  <c r="Q57" i="16"/>
  <c r="R57" i="16" s="1"/>
  <c r="S57" i="16" s="1"/>
  <c r="Q74" i="16"/>
  <c r="R74" i="16" s="1"/>
  <c r="S74" i="16" s="1"/>
  <c r="Y95" i="16"/>
  <c r="X95" i="16"/>
  <c r="W95" i="16"/>
  <c r="AM97" i="16"/>
  <c r="W63" i="16"/>
  <c r="AV66" i="16"/>
  <c r="BE66" i="16" s="1"/>
  <c r="AM89" i="16"/>
  <c r="AF85" i="16"/>
  <c r="BY57" i="16"/>
  <c r="AV74" i="16"/>
  <c r="AM73" i="16"/>
  <c r="AM76" i="16"/>
  <c r="AV71" i="16"/>
  <c r="BE71" i="16" s="1"/>
  <c r="AV80" i="16"/>
  <c r="Y77" i="16"/>
  <c r="W77" i="16"/>
  <c r="X77" i="16"/>
  <c r="Q95" i="16"/>
  <c r="R95" i="16" s="1"/>
  <c r="S95" i="16" s="1"/>
  <c r="AE47" i="16"/>
  <c r="AH47" i="16" s="1"/>
  <c r="Y47" i="16"/>
  <c r="Y90" i="16"/>
  <c r="X90" i="16"/>
  <c r="W90" i="16"/>
  <c r="AV82" i="16"/>
  <c r="AM68" i="16"/>
  <c r="Y67" i="16"/>
  <c r="W67" i="16"/>
  <c r="X67" i="16"/>
  <c r="Y78" i="16"/>
  <c r="W78" i="16"/>
  <c r="X78" i="16"/>
  <c r="Y70" i="16"/>
  <c r="X70" i="16"/>
  <c r="W70" i="16"/>
  <c r="AE65" i="16"/>
  <c r="AN65" i="16" s="1"/>
  <c r="AO65" i="16" s="1"/>
  <c r="Y65" i="16"/>
  <c r="X65" i="16"/>
  <c r="W65" i="16"/>
  <c r="X96" i="16"/>
  <c r="Z96" i="16" s="1"/>
  <c r="AA96" i="16" s="1"/>
  <c r="AB96" i="16" s="1"/>
  <c r="AV77" i="16"/>
  <c r="AE93" i="16"/>
  <c r="AH93" i="16" s="1"/>
  <c r="Y60" i="16"/>
  <c r="X60" i="16"/>
  <c r="W60" i="16"/>
  <c r="AV72" i="16"/>
  <c r="BE72" i="16" s="1"/>
  <c r="W96" i="16"/>
  <c r="AG86" i="16"/>
  <c r="AV91" i="16"/>
  <c r="X93" i="16"/>
  <c r="Z93" i="16" s="1"/>
  <c r="AA93" i="16" s="1"/>
  <c r="AB93" i="16" s="1"/>
  <c r="Y57" i="16"/>
  <c r="X57" i="16"/>
  <c r="W57" i="16"/>
  <c r="Y56" i="16"/>
  <c r="W56" i="16"/>
  <c r="X56" i="16"/>
  <c r="Y98" i="16"/>
  <c r="X98" i="16"/>
  <c r="W98" i="16"/>
  <c r="Y72" i="16"/>
  <c r="X72" i="16"/>
  <c r="W72" i="16"/>
  <c r="AE92" i="16"/>
  <c r="AH92" i="16" s="1"/>
  <c r="Y92" i="16"/>
  <c r="AV67" i="16"/>
  <c r="BE67" i="16" s="1"/>
  <c r="CJ55" i="16"/>
  <c r="CD55" i="16"/>
  <c r="W84" i="16"/>
  <c r="AV99" i="16"/>
  <c r="AV81" i="16"/>
  <c r="Y85" i="16"/>
  <c r="W85" i="16"/>
  <c r="X85" i="16"/>
  <c r="W62" i="16"/>
  <c r="AM96" i="16"/>
  <c r="AV86" i="16"/>
  <c r="AV60" i="16"/>
  <c r="W92" i="16"/>
  <c r="W93" i="16"/>
  <c r="AV87" i="16"/>
  <c r="AV75" i="16"/>
  <c r="AM84" i="16"/>
  <c r="CD52" i="16"/>
  <c r="CJ52" i="16"/>
  <c r="AM62" i="16"/>
  <c r="AV70" i="16"/>
  <c r="BE70" i="16" s="1"/>
  <c r="W94" i="16"/>
  <c r="Y81" i="16"/>
  <c r="X81" i="16"/>
  <c r="W81" i="16"/>
  <c r="Y74" i="16"/>
  <c r="X74" i="16"/>
  <c r="W74" i="16"/>
  <c r="Y99" i="16"/>
  <c r="X99" i="16"/>
  <c r="W99" i="16"/>
  <c r="AV65" i="16"/>
  <c r="BE65" i="16" s="1"/>
  <c r="W89" i="16"/>
  <c r="Y88" i="16"/>
  <c r="X88" i="16"/>
  <c r="W88" i="16"/>
  <c r="Y58" i="16"/>
  <c r="X58" i="16"/>
  <c r="W58" i="16"/>
  <c r="AE66" i="16"/>
  <c r="Y66" i="16"/>
  <c r="X66" i="16"/>
  <c r="W66" i="16"/>
  <c r="AM63" i="16"/>
  <c r="CJ58" i="16"/>
  <c r="CD58" i="16"/>
  <c r="AG85" i="16"/>
  <c r="AV78" i="16"/>
  <c r="AV95" i="16"/>
  <c r="AF86" i="16"/>
  <c r="BY44" i="16"/>
  <c r="AD7" i="16"/>
  <c r="S22" i="19" s="1"/>
  <c r="O67" i="19" s="1"/>
  <c r="T67" i="19" s="1"/>
  <c r="U67" i="19" s="1"/>
  <c r="AE88" i="16"/>
  <c r="AE46" i="16"/>
  <c r="AH46" i="16" s="1"/>
  <c r="Y55" i="16"/>
  <c r="X55" i="16"/>
  <c r="W55" i="16"/>
  <c r="Y71" i="16"/>
  <c r="W71" i="16"/>
  <c r="X71" i="16"/>
  <c r="AE82" i="16"/>
  <c r="Y82" i="16"/>
  <c r="X82" i="16"/>
  <c r="W82" i="16"/>
  <c r="AV85" i="16"/>
  <c r="AV90" i="16"/>
  <c r="AV61" i="16"/>
  <c r="CD53" i="16"/>
  <c r="CJ53" i="16"/>
  <c r="Y91" i="16"/>
  <c r="W91" i="16"/>
  <c r="X91" i="16"/>
  <c r="AE76" i="16"/>
  <c r="AH76" i="16" s="1"/>
  <c r="Y76" i="16"/>
  <c r="Y87" i="16"/>
  <c r="W87" i="16"/>
  <c r="X87" i="16"/>
  <c r="BY48" i="16"/>
  <c r="X84" i="16"/>
  <c r="Z84" i="16" s="1"/>
  <c r="AA84" i="16" s="1"/>
  <c r="AB84" i="16" s="1"/>
  <c r="X62" i="16"/>
  <c r="Z62" i="16" s="1"/>
  <c r="AA62" i="16" s="1"/>
  <c r="AB62" i="16" s="1"/>
  <c r="W68" i="16"/>
  <c r="Y86" i="16"/>
  <c r="X86" i="16"/>
  <c r="W86" i="16"/>
  <c r="X92" i="16"/>
  <c r="AV88" i="16"/>
  <c r="AM93" i="16"/>
  <c r="CM21" i="16"/>
  <c r="J32" i="16"/>
  <c r="CP32" i="16" s="1"/>
  <c r="J35" i="16"/>
  <c r="CP35" i="16" s="1"/>
  <c r="J59" i="16"/>
  <c r="CP59" i="16" s="1"/>
  <c r="J31" i="16"/>
  <c r="CP31" i="16" s="1"/>
  <c r="J53" i="16"/>
  <c r="CP53" i="16" s="1"/>
  <c r="J72" i="16"/>
  <c r="CP72" i="16" s="1"/>
  <c r="J41" i="16"/>
  <c r="CP41" i="16" s="1"/>
  <c r="J22" i="16"/>
  <c r="CP22" i="16" s="1"/>
  <c r="J29" i="16"/>
  <c r="CP29" i="16" s="1"/>
  <c r="Q93" i="16"/>
  <c r="R93" i="16" s="1"/>
  <c r="S93" i="16" s="1"/>
  <c r="J40" i="16"/>
  <c r="CP40" i="16" s="1"/>
  <c r="J38" i="16"/>
  <c r="CP38" i="16" s="1"/>
  <c r="J98" i="16"/>
  <c r="CP98" i="16" s="1"/>
  <c r="J45" i="16"/>
  <c r="CP45" i="16" s="1"/>
  <c r="J89" i="16"/>
  <c r="CP89" i="16" s="1"/>
  <c r="J78" i="16"/>
  <c r="CP78" i="16" s="1"/>
  <c r="J87" i="16"/>
  <c r="CP87" i="16" s="1"/>
  <c r="J97" i="16"/>
  <c r="CP97" i="16" s="1"/>
  <c r="J66" i="16"/>
  <c r="CP66" i="16" s="1"/>
  <c r="J61" i="16"/>
  <c r="CP61" i="16" s="1"/>
  <c r="J82" i="16"/>
  <c r="CP82" i="16" s="1"/>
  <c r="J48" i="16"/>
  <c r="CP48" i="16" s="1"/>
  <c r="J52" i="16"/>
  <c r="CP52" i="16" s="1"/>
  <c r="J95" i="16"/>
  <c r="CP95" i="16" s="1"/>
  <c r="J77" i="16"/>
  <c r="CP77" i="16" s="1"/>
  <c r="J50" i="16"/>
  <c r="CP50" i="16" s="1"/>
  <c r="J64" i="16"/>
  <c r="CP64" i="16" s="1"/>
  <c r="J70" i="16"/>
  <c r="CP70" i="16" s="1"/>
  <c r="J26" i="16"/>
  <c r="CP26" i="16" s="1"/>
  <c r="J56" i="16"/>
  <c r="CP56" i="16" s="1"/>
  <c r="J24" i="16"/>
  <c r="CP24" i="16" s="1"/>
  <c r="J46" i="16"/>
  <c r="CP46" i="16" s="1"/>
  <c r="J30" i="16"/>
  <c r="CP30" i="16" s="1"/>
  <c r="J51" i="16"/>
  <c r="CP51" i="16" s="1"/>
  <c r="J42" i="16"/>
  <c r="CP42" i="16" s="1"/>
  <c r="J88" i="16"/>
  <c r="CP88" i="16" s="1"/>
  <c r="J54" i="16"/>
  <c r="CP54" i="16" s="1"/>
  <c r="J67" i="16"/>
  <c r="CP67" i="16" s="1"/>
  <c r="J99" i="16"/>
  <c r="CP99" i="16" s="1"/>
  <c r="J96" i="16"/>
  <c r="CP96" i="16" s="1"/>
  <c r="J90" i="16"/>
  <c r="CP90" i="16" s="1"/>
  <c r="J57" i="16"/>
  <c r="CP57" i="16" s="1"/>
  <c r="J68" i="16"/>
  <c r="CP68" i="16" s="1"/>
  <c r="J34" i="16"/>
  <c r="CP34" i="16" s="1"/>
  <c r="J60" i="16"/>
  <c r="CP60" i="16" s="1"/>
  <c r="J58" i="16"/>
  <c r="CP58" i="16" s="1"/>
  <c r="J81" i="16"/>
  <c r="CP81" i="16" s="1"/>
  <c r="J27" i="16"/>
  <c r="CP27" i="16" s="1"/>
  <c r="J33" i="16"/>
  <c r="CP33" i="16" s="1"/>
  <c r="J55" i="16"/>
  <c r="CP55" i="16" s="1"/>
  <c r="J49" i="16"/>
  <c r="CP49" i="16" s="1"/>
  <c r="AE71" i="16"/>
  <c r="AE87" i="16"/>
  <c r="AN87" i="16" s="1"/>
  <c r="AP87" i="16" s="1"/>
  <c r="Q85" i="16"/>
  <c r="R85" i="16" s="1"/>
  <c r="S85" i="16" s="1"/>
  <c r="Q55" i="16"/>
  <c r="R55" i="16" s="1"/>
  <c r="S55" i="16" s="1"/>
  <c r="Q88" i="16"/>
  <c r="R88" i="16" s="1"/>
  <c r="S88" i="16" s="1"/>
  <c r="Q70" i="16"/>
  <c r="R70" i="16" s="1"/>
  <c r="S70" i="16" s="1"/>
  <c r="AE59" i="16"/>
  <c r="AG59" i="16" s="1"/>
  <c r="Q30" i="16"/>
  <c r="R30" i="16" s="1"/>
  <c r="S30" i="16" s="1"/>
  <c r="AE84" i="16"/>
  <c r="AG84" i="16" s="1"/>
  <c r="Q96" i="16"/>
  <c r="R96" i="16" s="1"/>
  <c r="S96" i="16" s="1"/>
  <c r="AE44" i="16"/>
  <c r="AH44" i="16" s="1"/>
  <c r="AE89" i="16"/>
  <c r="AG89" i="16" s="1"/>
  <c r="Q79" i="16"/>
  <c r="R79" i="16" s="1"/>
  <c r="S79" i="16" s="1"/>
  <c r="Q77" i="16"/>
  <c r="R77" i="16" s="1"/>
  <c r="S77" i="16" s="1"/>
  <c r="AE99" i="16"/>
  <c r="Q82" i="16"/>
  <c r="R82" i="16" s="1"/>
  <c r="S82" i="16" s="1"/>
  <c r="Q86" i="16"/>
  <c r="R86" i="16" s="1"/>
  <c r="S86" i="16" s="1"/>
  <c r="Q76" i="16"/>
  <c r="R76" i="16" s="1"/>
  <c r="S76" i="16" s="1"/>
  <c r="Q81" i="16"/>
  <c r="R81" i="16" s="1"/>
  <c r="S81" i="16" s="1"/>
  <c r="AE97" i="16"/>
  <c r="AH97" i="16" s="1"/>
  <c r="Q25" i="16"/>
  <c r="R25" i="16" s="1"/>
  <c r="S25" i="16" s="1"/>
  <c r="AE90" i="16"/>
  <c r="Q92" i="16"/>
  <c r="R92" i="16" s="1"/>
  <c r="S92" i="16" s="1"/>
  <c r="AE70" i="16"/>
  <c r="AE63" i="16"/>
  <c r="AF63" i="16" s="1"/>
  <c r="AE55" i="16"/>
  <c r="Q47" i="16"/>
  <c r="R47" i="16" s="1"/>
  <c r="S47" i="16" s="1"/>
  <c r="AE78" i="16"/>
  <c r="AE69" i="16"/>
  <c r="Q60" i="16"/>
  <c r="R60" i="16" s="1"/>
  <c r="S60" i="16" s="1"/>
  <c r="Q42" i="16"/>
  <c r="R42" i="16" s="1"/>
  <c r="S42" i="16" s="1"/>
  <c r="Q72" i="16"/>
  <c r="R72" i="16" s="1"/>
  <c r="S72" i="16" s="1"/>
  <c r="CE28" i="16"/>
  <c r="CF28" i="16" s="1"/>
  <c r="Q94" i="16"/>
  <c r="R94" i="16" s="1"/>
  <c r="S94" i="16" s="1"/>
  <c r="Q91" i="16"/>
  <c r="R91" i="16" s="1"/>
  <c r="S91" i="16" s="1"/>
  <c r="AE94" i="16"/>
  <c r="AH94" i="16" s="1"/>
  <c r="CK93" i="16"/>
  <c r="AE79" i="16"/>
  <c r="AF79" i="16" s="1"/>
  <c r="CO18" i="16"/>
  <c r="CO12" i="16"/>
  <c r="CO10" i="16"/>
  <c r="CO20" i="16"/>
  <c r="Q26" i="16"/>
  <c r="R26" i="16" s="1"/>
  <c r="S26" i="16" s="1"/>
  <c r="CO16" i="16"/>
  <c r="CE13" i="16"/>
  <c r="CF13" i="16" s="1"/>
  <c r="CM13" i="16"/>
  <c r="AE80" i="16"/>
  <c r="CE9" i="16"/>
  <c r="CF9" i="16" s="1"/>
  <c r="CM9" i="16"/>
  <c r="CO11" i="16"/>
  <c r="CE12" i="16"/>
  <c r="CF12" i="16" s="1"/>
  <c r="CM12" i="16"/>
  <c r="CM10" i="16"/>
  <c r="CE10" i="16"/>
  <c r="CF10" i="16" s="1"/>
  <c r="AE73" i="16"/>
  <c r="CE11" i="16"/>
  <c r="CF11" i="16" s="1"/>
  <c r="CM11" i="16"/>
  <c r="CO13" i="16"/>
  <c r="AE62" i="16"/>
  <c r="AG62" i="16" s="1"/>
  <c r="AE60" i="16"/>
  <c r="Q27" i="16"/>
  <c r="R27" i="16" s="1"/>
  <c r="S27" i="16" s="1"/>
  <c r="CO9" i="16"/>
  <c r="CO42" i="16"/>
  <c r="CE14" i="16"/>
  <c r="CF14" i="16" s="1"/>
  <c r="CM14" i="16"/>
  <c r="AE95" i="16"/>
  <c r="CM16" i="16"/>
  <c r="CE16" i="16"/>
  <c r="CF16" i="16" s="1"/>
  <c r="CM18" i="16"/>
  <c r="CE18" i="16"/>
  <c r="CF18" i="16" s="1"/>
  <c r="Q63" i="16"/>
  <c r="R63" i="16" s="1"/>
  <c r="S63" i="16" s="1"/>
  <c r="CO38" i="16"/>
  <c r="CO17" i="16"/>
  <c r="CO15" i="16"/>
  <c r="CO14" i="16"/>
  <c r="CM15" i="16"/>
  <c r="CE15" i="16"/>
  <c r="CF15" i="16" s="1"/>
  <c r="AE75" i="16"/>
  <c r="AE68" i="16"/>
  <c r="AH68" i="16" s="1"/>
  <c r="AE74" i="16"/>
  <c r="CE26" i="16"/>
  <c r="CF26" i="16" s="1"/>
  <c r="CM26" i="16"/>
  <c r="CM19" i="16"/>
  <c r="CE19" i="16"/>
  <c r="CF19" i="16" s="1"/>
  <c r="AE57" i="16"/>
  <c r="AE83" i="16"/>
  <c r="AH83" i="16" s="1"/>
  <c r="CO19" i="16"/>
  <c r="CM20" i="16"/>
  <c r="CE20" i="16"/>
  <c r="CF20" i="16" s="1"/>
  <c r="AE58" i="16"/>
  <c r="AE72" i="16"/>
  <c r="CO59" i="16"/>
  <c r="Q59" i="16"/>
  <c r="R59" i="16" s="1"/>
  <c r="S59" i="16" s="1"/>
  <c r="CB32" i="16"/>
  <c r="CM32" i="16" s="1"/>
  <c r="AE56" i="16"/>
  <c r="AE98" i="16"/>
  <c r="CB25" i="16"/>
  <c r="CE25" i="16" s="1"/>
  <c r="CF25" i="16" s="1"/>
  <c r="Q24" i="16"/>
  <c r="R24" i="16" s="1"/>
  <c r="S24" i="16" s="1"/>
  <c r="CB24" i="16"/>
  <c r="CB27" i="16"/>
  <c r="CM27" i="16" s="1"/>
  <c r="CO28" i="16"/>
  <c r="Q56" i="16"/>
  <c r="R56" i="16" s="1"/>
  <c r="S56" i="16" s="1"/>
  <c r="CO82" i="16"/>
  <c r="CO35" i="16"/>
  <c r="CO89" i="16"/>
  <c r="CO98" i="16"/>
  <c r="CO91" i="16"/>
  <c r="CO33" i="16"/>
  <c r="CO65" i="16"/>
  <c r="CO70" i="16"/>
  <c r="CO23" i="16"/>
  <c r="Q67" i="16"/>
  <c r="R67" i="16" s="1"/>
  <c r="S67" i="16" s="1"/>
  <c r="Q49" i="16"/>
  <c r="R49" i="16" s="1"/>
  <c r="S49" i="16" s="1"/>
  <c r="CO27" i="16"/>
  <c r="CO40" i="16"/>
  <c r="CO96" i="16"/>
  <c r="CO57" i="16"/>
  <c r="CO50" i="16"/>
  <c r="CO51" i="16"/>
  <c r="CO54" i="16"/>
  <c r="CO79" i="16"/>
  <c r="CO64" i="16"/>
  <c r="CO67" i="16"/>
  <c r="CO73" i="16"/>
  <c r="CO45" i="16"/>
  <c r="CO52" i="16"/>
  <c r="L64" i="19"/>
  <c r="CO66" i="16"/>
  <c r="CO22" i="16"/>
  <c r="CO74" i="16"/>
  <c r="CO80" i="16"/>
  <c r="CO32" i="16"/>
  <c r="CO41" i="16"/>
  <c r="CO75" i="16"/>
  <c r="CO48" i="16"/>
  <c r="CO90" i="16"/>
  <c r="CO85" i="16"/>
  <c r="CO83" i="16"/>
  <c r="CO78" i="16"/>
  <c r="CO93" i="16"/>
  <c r="CO77" i="16"/>
  <c r="CO37" i="16"/>
  <c r="CO21" i="16"/>
  <c r="CO24" i="16"/>
  <c r="CO69" i="16"/>
  <c r="CO25" i="16"/>
  <c r="CO36" i="16"/>
  <c r="CO30" i="16"/>
  <c r="CO87" i="16"/>
  <c r="CO81" i="16"/>
  <c r="CO72" i="16"/>
  <c r="CO68" i="16"/>
  <c r="CO63" i="16"/>
  <c r="CO29" i="16"/>
  <c r="CO62" i="16"/>
  <c r="CO26" i="16"/>
  <c r="CO55" i="16"/>
  <c r="CO76" i="16"/>
  <c r="CO99" i="16"/>
  <c r="CO49" i="16"/>
  <c r="CO46" i="16"/>
  <c r="CO39" i="16"/>
  <c r="CO84" i="16"/>
  <c r="CO56" i="16"/>
  <c r="CO92" i="16"/>
  <c r="CO97" i="16"/>
  <c r="CO95" i="16"/>
  <c r="CO53" i="16"/>
  <c r="CO94" i="16"/>
  <c r="CO58" i="16"/>
  <c r="CO31" i="16"/>
  <c r="CO43" i="16"/>
  <c r="CO34" i="16"/>
  <c r="CO61" i="16"/>
  <c r="CO71" i="16"/>
  <c r="CO86" i="16"/>
  <c r="CO47" i="16"/>
  <c r="CO88" i="16"/>
  <c r="CO60" i="16"/>
  <c r="CO44" i="16"/>
  <c r="V7" i="16"/>
  <c r="N22" i="19" s="1"/>
  <c r="P66" i="19" s="1"/>
  <c r="N7" i="16"/>
  <c r="K22" i="19" s="1"/>
  <c r="S65" i="19" s="1"/>
  <c r="Q32" i="16"/>
  <c r="R32" i="16" s="1"/>
  <c r="S32" i="16" s="1"/>
  <c r="CA21" i="16"/>
  <c r="CL21" i="16" s="1"/>
  <c r="AE49" i="16"/>
  <c r="AN49" i="16" s="1"/>
  <c r="AE67" i="16"/>
  <c r="AE50" i="16"/>
  <c r="AG50" i="16" s="1"/>
  <c r="O7" i="16"/>
  <c r="I22" i="19" s="1"/>
  <c r="Q65" i="19" s="1"/>
  <c r="V65" i="19" s="1"/>
  <c r="W65" i="19" s="1"/>
  <c r="AE91" i="16"/>
  <c r="Q48" i="16"/>
  <c r="R48" i="16" s="1"/>
  <c r="S48" i="16" s="1"/>
  <c r="AE48" i="16"/>
  <c r="AH48" i="16" s="1"/>
  <c r="CE23" i="16"/>
  <c r="CF23" i="16" s="1"/>
  <c r="CM23" i="16"/>
  <c r="AN86" i="16"/>
  <c r="AO86" i="16" s="1"/>
  <c r="AN81" i="16"/>
  <c r="AN77" i="16"/>
  <c r="AO77" i="16" s="1"/>
  <c r="AN85" i="16"/>
  <c r="AP85" i="16" s="1"/>
  <c r="Z35" i="16"/>
  <c r="AA35" i="16" s="1"/>
  <c r="AB35" i="16" s="1"/>
  <c r="CM35" i="16"/>
  <c r="CE35" i="16"/>
  <c r="CF35" i="16" s="1"/>
  <c r="CB33" i="16"/>
  <c r="CG14" i="16" l="1"/>
  <c r="CA14" i="16" s="1"/>
  <c r="CL14" i="16" s="1"/>
  <c r="CG12" i="16"/>
  <c r="CA12" i="16" s="1"/>
  <c r="CL12" i="16" s="1"/>
  <c r="CG11" i="16"/>
  <c r="CA11" i="16" s="1"/>
  <c r="CL11" i="16" s="1"/>
  <c r="CG13" i="16"/>
  <c r="CA13" i="16" s="1"/>
  <c r="CL13" i="16" s="1"/>
  <c r="CG9" i="16"/>
  <c r="CA9" i="16" s="1"/>
  <c r="CL9" i="16" s="1"/>
  <c r="CG10" i="16"/>
  <c r="CA10" i="16" s="1"/>
  <c r="CL10" i="16" s="1"/>
  <c r="CE22" i="16"/>
  <c r="CF22" i="16" s="1"/>
  <c r="CG22" i="16" s="1"/>
  <c r="CA22" i="16" s="1"/>
  <c r="CL22" i="16" s="1"/>
  <c r="BO7" i="22"/>
  <c r="CB48" i="22"/>
  <c r="CM48" i="22" s="1"/>
  <c r="CE60" i="22"/>
  <c r="CF60" i="22" s="1"/>
  <c r="CG60" i="22" s="1"/>
  <c r="CA60" i="22" s="1"/>
  <c r="CL60" i="22" s="1"/>
  <c r="BQ56" i="22"/>
  <c r="CB56" i="22" s="1"/>
  <c r="U19" i="19"/>
  <c r="L67" i="19" s="1"/>
  <c r="CB78" i="22"/>
  <c r="CM78" i="22" s="1"/>
  <c r="BQ70" i="22"/>
  <c r="BS70" i="22" s="1"/>
  <c r="BT70" i="22" s="1"/>
  <c r="BU70" i="22" s="1"/>
  <c r="CE48" i="22"/>
  <c r="CF48" i="22" s="1"/>
  <c r="CG48" i="22" s="1"/>
  <c r="CA48" i="22" s="1"/>
  <c r="CL48" i="22" s="1"/>
  <c r="CB16" i="22"/>
  <c r="CM16" i="22" s="1"/>
  <c r="BS56" i="22"/>
  <c r="BT56" i="22" s="1"/>
  <c r="BU56" i="22" s="1"/>
  <c r="BC7" i="22"/>
  <c r="CM83" i="22"/>
  <c r="CE43" i="22"/>
  <c r="CF43" i="22" s="1"/>
  <c r="CG43" i="22" s="1"/>
  <c r="CA43" i="22" s="1"/>
  <c r="CL43" i="22" s="1"/>
  <c r="BJ96" i="22"/>
  <c r="BK96" i="22" s="1"/>
  <c r="BL96" i="22" s="1"/>
  <c r="CC96" i="22"/>
  <c r="CN96" i="22" s="1"/>
  <c r="CE51" i="22"/>
  <c r="CF51" i="22" s="1"/>
  <c r="CG51" i="22" s="1"/>
  <c r="CA51" i="22" s="1"/>
  <c r="CL51" i="22" s="1"/>
  <c r="BP70" i="22"/>
  <c r="CC70" i="22" s="1"/>
  <c r="CN70" i="22" s="1"/>
  <c r="BP87" i="22"/>
  <c r="CC87" i="22" s="1"/>
  <c r="CN87" i="22" s="1"/>
  <c r="CE39" i="22"/>
  <c r="CF39" i="22" s="1"/>
  <c r="CG39" i="22" s="1"/>
  <c r="CA39" i="22" s="1"/>
  <c r="CL39" i="22" s="1"/>
  <c r="CB82" i="22"/>
  <c r="CB73" i="22"/>
  <c r="CE73" i="22" s="1"/>
  <c r="CF73" i="22" s="1"/>
  <c r="CG73" i="22" s="1"/>
  <c r="CA73" i="22" s="1"/>
  <c r="CL73" i="22" s="1"/>
  <c r="CE57" i="22"/>
  <c r="CF57" i="22" s="1"/>
  <c r="CG57" i="22" s="1"/>
  <c r="CA57" i="22" s="1"/>
  <c r="CL57" i="22" s="1"/>
  <c r="CE42" i="22"/>
  <c r="CF42" i="22" s="1"/>
  <c r="CG42" i="22" s="1"/>
  <c r="CA42" i="22" s="1"/>
  <c r="CL42" i="22" s="1"/>
  <c r="BJ50" i="22"/>
  <c r="BK50" i="22" s="1"/>
  <c r="BL50" i="22" s="1"/>
  <c r="BQ32" i="22"/>
  <c r="BS32" i="22" s="1"/>
  <c r="BT32" i="22" s="1"/>
  <c r="BU32" i="22" s="1"/>
  <c r="CE55" i="22"/>
  <c r="CF55" i="22" s="1"/>
  <c r="CG55" i="22" s="1"/>
  <c r="CA55" i="22" s="1"/>
  <c r="CL55" i="22" s="1"/>
  <c r="CM55" i="22"/>
  <c r="BP56" i="22"/>
  <c r="CC56" i="22" s="1"/>
  <c r="CN56" i="22" s="1"/>
  <c r="CC69" i="22"/>
  <c r="CN69" i="22" s="1"/>
  <c r="CM84" i="22"/>
  <c r="CB69" i="22"/>
  <c r="CM69" i="22" s="1"/>
  <c r="CC62" i="22"/>
  <c r="CN62" i="22" s="1"/>
  <c r="BS19" i="22"/>
  <c r="BT19" i="22" s="1"/>
  <c r="BU19" i="22" s="1"/>
  <c r="CE86" i="22"/>
  <c r="CF86" i="22" s="1"/>
  <c r="CG86" i="22" s="1"/>
  <c r="CA86" i="22" s="1"/>
  <c r="CL86" i="22" s="1"/>
  <c r="BQ46" i="22"/>
  <c r="BS46" i="22" s="1"/>
  <c r="BT46" i="22" s="1"/>
  <c r="BU46" i="22" s="1"/>
  <c r="CE41" i="22"/>
  <c r="CF41" i="22" s="1"/>
  <c r="CG41" i="22" s="1"/>
  <c r="CA41" i="22" s="1"/>
  <c r="CL41" i="22" s="1"/>
  <c r="CM22" i="22"/>
  <c r="CE22" i="22"/>
  <c r="CF22" i="22" s="1"/>
  <c r="CG22" i="22" s="1"/>
  <c r="CA22" i="22" s="1"/>
  <c r="CL22" i="22" s="1"/>
  <c r="CM93" i="22"/>
  <c r="CE93" i="22"/>
  <c r="CF93" i="22" s="1"/>
  <c r="CG93" i="22" s="1"/>
  <c r="CA93" i="22" s="1"/>
  <c r="CL93" i="22" s="1"/>
  <c r="CE65" i="22"/>
  <c r="CF65" i="22" s="1"/>
  <c r="CG65" i="22" s="1"/>
  <c r="CA65" i="22" s="1"/>
  <c r="CL65" i="22" s="1"/>
  <c r="CM65" i="22"/>
  <c r="CM40" i="22"/>
  <c r="CE40" i="22"/>
  <c r="CF40" i="22" s="1"/>
  <c r="CG40" i="22" s="1"/>
  <c r="CA40" i="22" s="1"/>
  <c r="CL40" i="22" s="1"/>
  <c r="CE30" i="22"/>
  <c r="CF30" i="22" s="1"/>
  <c r="CG30" i="22" s="1"/>
  <c r="CA30" i="22" s="1"/>
  <c r="CL30" i="22" s="1"/>
  <c r="CM30" i="22"/>
  <c r="BP37" i="22"/>
  <c r="CC37" i="22" s="1"/>
  <c r="CN37" i="22" s="1"/>
  <c r="CB34" i="22"/>
  <c r="CM34" i="22" s="1"/>
  <c r="CE64" i="22"/>
  <c r="CF64" i="22" s="1"/>
  <c r="CG64" i="22" s="1"/>
  <c r="CA64" i="22" s="1"/>
  <c r="CL64" i="22" s="1"/>
  <c r="CM64" i="22"/>
  <c r="BS77" i="22"/>
  <c r="BT77" i="22" s="1"/>
  <c r="BU77" i="22" s="1"/>
  <c r="CB77" i="22"/>
  <c r="CM77" i="22" s="1"/>
  <c r="CE20" i="22"/>
  <c r="CF20" i="22" s="1"/>
  <c r="CG20" i="22" s="1"/>
  <c r="CA20" i="22" s="1"/>
  <c r="CL20" i="22" s="1"/>
  <c r="CM20" i="22"/>
  <c r="CB59" i="22"/>
  <c r="CM17" i="22"/>
  <c r="CE17" i="22"/>
  <c r="CF17" i="22" s="1"/>
  <c r="CG17" i="22" s="1"/>
  <c r="CA17" i="22" s="1"/>
  <c r="CL17" i="22" s="1"/>
  <c r="CM23" i="22"/>
  <c r="CE23" i="22"/>
  <c r="CF23" i="22" s="1"/>
  <c r="CG23" i="22" s="1"/>
  <c r="CA23" i="22" s="1"/>
  <c r="CL23" i="22" s="1"/>
  <c r="BJ37" i="22"/>
  <c r="BK37" i="22" s="1"/>
  <c r="BL37" i="22" s="1"/>
  <c r="BQ45" i="22"/>
  <c r="CM53" i="22"/>
  <c r="CE53" i="22"/>
  <c r="CF53" i="22" s="1"/>
  <c r="CG53" i="22" s="1"/>
  <c r="CA53" i="22" s="1"/>
  <c r="CL53" i="22" s="1"/>
  <c r="CE47" i="22"/>
  <c r="CF47" i="22" s="1"/>
  <c r="CG47" i="22" s="1"/>
  <c r="CA47" i="22" s="1"/>
  <c r="CL47" i="22" s="1"/>
  <c r="CM47" i="22"/>
  <c r="CB38" i="22"/>
  <c r="CM38" i="22" s="1"/>
  <c r="CB62" i="22"/>
  <c r="CE62" i="22" s="1"/>
  <c r="CF62" i="22" s="1"/>
  <c r="CG62" i="22" s="1"/>
  <c r="CA62" i="22" s="1"/>
  <c r="CL62" i="22" s="1"/>
  <c r="BJ56" i="22"/>
  <c r="BK56" i="22" s="1"/>
  <c r="BL56" i="22" s="1"/>
  <c r="CB58" i="22"/>
  <c r="CM58" i="22" s="1"/>
  <c r="BJ32" i="22"/>
  <c r="BK32" i="22" s="1"/>
  <c r="BL32" i="22" s="1"/>
  <c r="BS26" i="22"/>
  <c r="BT26" i="22" s="1"/>
  <c r="BU26" i="22" s="1"/>
  <c r="CB26" i="22"/>
  <c r="CM44" i="22"/>
  <c r="CE44" i="22"/>
  <c r="CF44" i="22" s="1"/>
  <c r="CG44" i="22" s="1"/>
  <c r="CA44" i="22" s="1"/>
  <c r="CL44" i="22" s="1"/>
  <c r="CB98" i="22"/>
  <c r="CM98" i="22" s="1"/>
  <c r="BS30" i="22"/>
  <c r="BT30" i="22" s="1"/>
  <c r="BU30" i="22" s="1"/>
  <c r="BS14" i="22"/>
  <c r="BT14" i="22" s="1"/>
  <c r="BU14" i="22" s="1"/>
  <c r="BP32" i="22"/>
  <c r="CC32" i="22" s="1"/>
  <c r="CN32" i="22" s="1"/>
  <c r="CB21" i="22"/>
  <c r="CB19" i="22"/>
  <c r="CE28" i="22"/>
  <c r="CF28" i="22" s="1"/>
  <c r="CG28" i="22" s="1"/>
  <c r="CA28" i="22" s="1"/>
  <c r="CL28" i="22" s="1"/>
  <c r="CM28" i="22"/>
  <c r="BS94" i="22"/>
  <c r="BT94" i="22" s="1"/>
  <c r="BU94" i="22" s="1"/>
  <c r="CB94" i="22"/>
  <c r="BP46" i="22"/>
  <c r="CC46" i="22" s="1"/>
  <c r="CN46" i="22" s="1"/>
  <c r="BS23" i="22"/>
  <c r="BT23" i="22" s="1"/>
  <c r="BU23" i="22" s="1"/>
  <c r="BJ33" i="22"/>
  <c r="BK33" i="22" s="1"/>
  <c r="BL33" i="22" s="1"/>
  <c r="BS71" i="22"/>
  <c r="BT71" i="22" s="1"/>
  <c r="BU71" i="22" s="1"/>
  <c r="CB71" i="22"/>
  <c r="BS20" i="22"/>
  <c r="BT20" i="22" s="1"/>
  <c r="BU20" i="22" s="1"/>
  <c r="BQ68" i="22"/>
  <c r="CE88" i="22"/>
  <c r="CF88" i="22" s="1"/>
  <c r="CG88" i="22" s="1"/>
  <c r="CA88" i="22" s="1"/>
  <c r="CL88" i="22" s="1"/>
  <c r="CM88" i="22"/>
  <c r="CM97" i="22"/>
  <c r="CE97" i="22"/>
  <c r="CF97" i="22" s="1"/>
  <c r="CG97" i="22" s="1"/>
  <c r="CA97" i="22" s="1"/>
  <c r="CL97" i="22" s="1"/>
  <c r="CB79" i="22"/>
  <c r="CM79" i="22" s="1"/>
  <c r="BS69" i="22"/>
  <c r="BT69" i="22" s="1"/>
  <c r="BU69" i="22" s="1"/>
  <c r="BP76" i="22"/>
  <c r="CC76" i="22" s="1"/>
  <c r="CN76" i="22" s="1"/>
  <c r="BP68" i="22"/>
  <c r="CC68" i="22" s="1"/>
  <c r="CN68" i="22" s="1"/>
  <c r="BQ76" i="22"/>
  <c r="BS76" i="22" s="1"/>
  <c r="BT76" i="22" s="1"/>
  <c r="BU76" i="22" s="1"/>
  <c r="CD27" i="22"/>
  <c r="CJ27" i="22"/>
  <c r="BR35" i="22"/>
  <c r="BP35" i="22"/>
  <c r="CC35" i="22" s="1"/>
  <c r="CN35" i="22" s="1"/>
  <c r="BQ35" i="22"/>
  <c r="CB35" i="22" s="1"/>
  <c r="CJ37" i="22"/>
  <c r="CD37" i="22"/>
  <c r="BJ35" i="22"/>
  <c r="BK35" i="22" s="1"/>
  <c r="BL35" i="22" s="1"/>
  <c r="BQ25" i="22"/>
  <c r="BS25" i="22" s="1"/>
  <c r="BT25" i="22" s="1"/>
  <c r="BU25" i="22" s="1"/>
  <c r="BP27" i="22"/>
  <c r="CC27" i="22" s="1"/>
  <c r="CN27" i="22" s="1"/>
  <c r="BJ46" i="22"/>
  <c r="BK46" i="22" s="1"/>
  <c r="BL46" i="22" s="1"/>
  <c r="BS93" i="22"/>
  <c r="BT93" i="22" s="1"/>
  <c r="BU93" i="22" s="1"/>
  <c r="BQ37" i="22"/>
  <c r="BS37" i="22" s="1"/>
  <c r="BT37" i="22" s="1"/>
  <c r="BU37" i="22" s="1"/>
  <c r="BR81" i="22"/>
  <c r="BQ81" i="22"/>
  <c r="BP81" i="22"/>
  <c r="CC81" i="22" s="1"/>
  <c r="CN81" i="22" s="1"/>
  <c r="BQ27" i="22"/>
  <c r="CD68" i="22"/>
  <c r="CJ68" i="22"/>
  <c r="BR95" i="22"/>
  <c r="BQ95" i="22"/>
  <c r="CB95" i="22" s="1"/>
  <c r="BP95" i="22"/>
  <c r="CC95" i="22" s="1"/>
  <c r="CN95" i="22" s="1"/>
  <c r="CD45" i="22"/>
  <c r="CJ45" i="22"/>
  <c r="BQ87" i="22"/>
  <c r="BS87" i="22" s="1"/>
  <c r="BT87" i="22" s="1"/>
  <c r="BU87" i="22" s="1"/>
  <c r="BR50" i="22"/>
  <c r="BQ50" i="22"/>
  <c r="BP50" i="22"/>
  <c r="CC50" i="22" s="1"/>
  <c r="CN50" i="22" s="1"/>
  <c r="BJ62" i="22"/>
  <c r="BK62" i="22" s="1"/>
  <c r="BL62" i="22" s="1"/>
  <c r="BR33" i="22"/>
  <c r="BP33" i="22"/>
  <c r="CC33" i="22" s="1"/>
  <c r="CN33" i="22" s="1"/>
  <c r="BQ33" i="22"/>
  <c r="BP45" i="22"/>
  <c r="CC45" i="22" s="1"/>
  <c r="CN45" i="22" s="1"/>
  <c r="BS86" i="22"/>
  <c r="BT86" i="22" s="1"/>
  <c r="BU86" i="22" s="1"/>
  <c r="BS22" i="22"/>
  <c r="BT22" i="22" s="1"/>
  <c r="BU22" i="22" s="1"/>
  <c r="BS65" i="22"/>
  <c r="BT65" i="22" s="1"/>
  <c r="BU65" i="22" s="1"/>
  <c r="BS84" i="22"/>
  <c r="BT84" i="22" s="1"/>
  <c r="BU84" i="22" s="1"/>
  <c r="CD32" i="22"/>
  <c r="CJ32" i="22"/>
  <c r="BJ69" i="22"/>
  <c r="BK69" i="22" s="1"/>
  <c r="BL69" i="22" s="1"/>
  <c r="CE96" i="22"/>
  <c r="CF96" i="22" s="1"/>
  <c r="CG96" i="22" s="1"/>
  <c r="CA96" i="22" s="1"/>
  <c r="CL96" i="22" s="1"/>
  <c r="CM96" i="22"/>
  <c r="BJ70" i="22"/>
  <c r="BK70" i="22" s="1"/>
  <c r="BL70" i="22" s="1"/>
  <c r="CM91" i="22"/>
  <c r="CE91" i="22"/>
  <c r="CF91" i="22" s="1"/>
  <c r="CG91" i="22" s="1"/>
  <c r="CA91" i="22" s="1"/>
  <c r="CL91" i="22" s="1"/>
  <c r="CM92" i="22"/>
  <c r="CE92" i="22"/>
  <c r="CF92" i="22" s="1"/>
  <c r="CG92" i="22" s="1"/>
  <c r="CA92" i="22" s="1"/>
  <c r="CL92" i="22" s="1"/>
  <c r="CM74" i="22"/>
  <c r="CE74" i="22"/>
  <c r="CF74" i="22" s="1"/>
  <c r="CG74" i="22" s="1"/>
  <c r="CA74" i="22" s="1"/>
  <c r="CL74" i="22" s="1"/>
  <c r="BJ95" i="22"/>
  <c r="BK95" i="22" s="1"/>
  <c r="BL95" i="22" s="1"/>
  <c r="BH7" i="22"/>
  <c r="CE90" i="22"/>
  <c r="CF90" i="22" s="1"/>
  <c r="CG90" i="22" s="1"/>
  <c r="CA90" i="22" s="1"/>
  <c r="CL90" i="22" s="1"/>
  <c r="CM90" i="22"/>
  <c r="BG7" i="22"/>
  <c r="CE99" i="22"/>
  <c r="CF99" i="22" s="1"/>
  <c r="CG99" i="22" s="1"/>
  <c r="CA99" i="22" s="1"/>
  <c r="CL99" i="22" s="1"/>
  <c r="CM99" i="22"/>
  <c r="CE78" i="22"/>
  <c r="CF78" i="22" s="1"/>
  <c r="CG78" i="22" s="1"/>
  <c r="CA78" i="22" s="1"/>
  <c r="CL78" i="22" s="1"/>
  <c r="Z38" i="16"/>
  <c r="AA38" i="16" s="1"/>
  <c r="AB38" i="16" s="1"/>
  <c r="Z34" i="16"/>
  <c r="AA34" i="16" s="1"/>
  <c r="AB34" i="16" s="1"/>
  <c r="AG52" i="16"/>
  <c r="AI52" i="16" s="1"/>
  <c r="AJ52" i="16" s="1"/>
  <c r="AK52" i="16" s="1"/>
  <c r="AF52" i="16"/>
  <c r="BE74" i="16"/>
  <c r="BY74" i="16" s="1"/>
  <c r="CB42" i="16"/>
  <c r="CE42" i="16" s="1"/>
  <c r="CF42" i="16" s="1"/>
  <c r="CG42" i="16" s="1"/>
  <c r="CA42" i="16" s="1"/>
  <c r="CL42" i="16" s="1"/>
  <c r="AN52" i="16"/>
  <c r="AP52" i="16" s="1"/>
  <c r="CE34" i="16"/>
  <c r="CF34" i="16" s="1"/>
  <c r="CG34" i="16" s="1"/>
  <c r="CA34" i="16" s="1"/>
  <c r="CL34" i="16" s="1"/>
  <c r="AG61" i="16"/>
  <c r="AI61" i="16" s="1"/>
  <c r="AJ61" i="16" s="1"/>
  <c r="AK61" i="16" s="1"/>
  <c r="AI42" i="16"/>
  <c r="AJ42" i="16" s="1"/>
  <c r="AK42" i="16" s="1"/>
  <c r="AF51" i="16"/>
  <c r="Z30" i="16"/>
  <c r="AA30" i="16" s="1"/>
  <c r="AB30" i="16" s="1"/>
  <c r="AN53" i="16"/>
  <c r="AO53" i="16" s="1"/>
  <c r="AF53" i="16"/>
  <c r="AG53" i="16"/>
  <c r="AI53" i="16" s="1"/>
  <c r="AJ53" i="16" s="1"/>
  <c r="AK53" i="16" s="1"/>
  <c r="AN61" i="16"/>
  <c r="AP61" i="16" s="1"/>
  <c r="AF61" i="16"/>
  <c r="CE38" i="16"/>
  <c r="CF38" i="16" s="1"/>
  <c r="CG38" i="16" s="1"/>
  <c r="CA38" i="16" s="1"/>
  <c r="CL38" i="16" s="1"/>
  <c r="AG51" i="16"/>
  <c r="AI51" i="16" s="1"/>
  <c r="AJ51" i="16" s="1"/>
  <c r="AK51" i="16" s="1"/>
  <c r="CB41" i="16"/>
  <c r="CE41" i="16" s="1"/>
  <c r="CF41" i="16" s="1"/>
  <c r="Z31" i="16"/>
  <c r="AA31" i="16" s="1"/>
  <c r="AB31" i="16" s="1"/>
  <c r="CB31" i="16"/>
  <c r="AN64" i="16"/>
  <c r="AQ64" i="16" s="1"/>
  <c r="CC41" i="16"/>
  <c r="CN41" i="16" s="1"/>
  <c r="AF45" i="16"/>
  <c r="CC45" i="16" s="1"/>
  <c r="CN45" i="16" s="1"/>
  <c r="P19" i="19"/>
  <c r="M66" i="19" s="1"/>
  <c r="AG45" i="16"/>
  <c r="CB45" i="16" s="1"/>
  <c r="AG64" i="16"/>
  <c r="AI64" i="16" s="1"/>
  <c r="AJ64" i="16" s="1"/>
  <c r="AK64" i="16" s="1"/>
  <c r="AI40" i="16"/>
  <c r="AJ40" i="16" s="1"/>
  <c r="AK40" i="16" s="1"/>
  <c r="AF64" i="16"/>
  <c r="CB43" i="16"/>
  <c r="CE43" i="16" s="1"/>
  <c r="CF43" i="16" s="1"/>
  <c r="Z29" i="16"/>
  <c r="AA29" i="16" s="1"/>
  <c r="AB29" i="16" s="1"/>
  <c r="AP49" i="16"/>
  <c r="AQ49" i="16"/>
  <c r="AO49" i="16"/>
  <c r="CB30" i="16"/>
  <c r="AG44" i="16"/>
  <c r="CB44" i="16" s="1"/>
  <c r="CC40" i="16"/>
  <c r="CN40" i="16" s="1"/>
  <c r="AH54" i="16"/>
  <c r="AI54" i="16" s="1"/>
  <c r="AJ54" i="16" s="1"/>
  <c r="AK54" i="16" s="1"/>
  <c r="AG46" i="16"/>
  <c r="CB46" i="16" s="1"/>
  <c r="CE46" i="16" s="1"/>
  <c r="CF46" i="16" s="1"/>
  <c r="CE29" i="16"/>
  <c r="CF29" i="16" s="1"/>
  <c r="CG29" i="16" s="1"/>
  <c r="CA29" i="16" s="1"/>
  <c r="CL29" i="16" s="1"/>
  <c r="AF54" i="16"/>
  <c r="Z49" i="16"/>
  <c r="AA49" i="16" s="1"/>
  <c r="AB49" i="16" s="1"/>
  <c r="Z42" i="16"/>
  <c r="AA42" i="16" s="1"/>
  <c r="AB42" i="16" s="1"/>
  <c r="AG39" i="16"/>
  <c r="AI39" i="16" s="1"/>
  <c r="AJ39" i="16" s="1"/>
  <c r="AK39" i="16" s="1"/>
  <c r="AI41" i="16"/>
  <c r="AJ41" i="16" s="1"/>
  <c r="AK41" i="16" s="1"/>
  <c r="AN50" i="16"/>
  <c r="AQ50" i="16" s="1"/>
  <c r="BY50" i="16"/>
  <c r="CC42" i="16"/>
  <c r="CN42" i="16" s="1"/>
  <c r="AN51" i="16"/>
  <c r="AQ51" i="16" s="1"/>
  <c r="W19" i="19"/>
  <c r="N67" i="19" s="1"/>
  <c r="AF39" i="16"/>
  <c r="CC39" i="16" s="1"/>
  <c r="CN39" i="16" s="1"/>
  <c r="AF47" i="16"/>
  <c r="CC47" i="16" s="1"/>
  <c r="CN47" i="16" s="1"/>
  <c r="AN54" i="16"/>
  <c r="AQ54" i="16" s="1"/>
  <c r="CC43" i="16"/>
  <c r="CN43" i="16" s="1"/>
  <c r="AI43" i="16"/>
  <c r="AJ43" i="16" s="1"/>
  <c r="AK43" i="16" s="1"/>
  <c r="AF50" i="16"/>
  <c r="AG47" i="16"/>
  <c r="AI47" i="16" s="1"/>
  <c r="AJ47" i="16" s="1"/>
  <c r="AK47" i="16" s="1"/>
  <c r="AF48" i="16"/>
  <c r="CC48" i="16" s="1"/>
  <c r="CN48" i="16" s="1"/>
  <c r="AF46" i="16"/>
  <c r="CC46" i="16" s="1"/>
  <c r="CN46" i="16" s="1"/>
  <c r="AH49" i="16"/>
  <c r="AG49" i="16"/>
  <c r="I29" i="19" s="1"/>
  <c r="L68" i="19" s="1"/>
  <c r="AF49" i="16"/>
  <c r="K29" i="19" s="1"/>
  <c r="N68" i="19" s="1"/>
  <c r="AF44" i="16"/>
  <c r="CC44" i="16" s="1"/>
  <c r="CN44" i="16" s="1"/>
  <c r="AG48" i="16"/>
  <c r="CJ51" i="16"/>
  <c r="CG20" i="16"/>
  <c r="CA20" i="16" s="1"/>
  <c r="CL20" i="16" s="1"/>
  <c r="BY54" i="16"/>
  <c r="CD54" i="16" s="1"/>
  <c r="CJ45" i="16"/>
  <c r="CD45" i="16"/>
  <c r="CG23" i="16"/>
  <c r="CA23" i="16" s="1"/>
  <c r="CL23" i="16" s="1"/>
  <c r="CG19" i="16"/>
  <c r="CA19" i="16" s="1"/>
  <c r="CL19" i="16" s="1"/>
  <c r="CG15" i="16"/>
  <c r="CA15" i="16" s="1"/>
  <c r="CL15" i="16" s="1"/>
  <c r="CG35" i="16"/>
  <c r="CA35" i="16" s="1"/>
  <c r="CL35" i="16" s="1"/>
  <c r="CG25" i="16"/>
  <c r="CA25" i="16" s="1"/>
  <c r="CL25" i="16" s="1"/>
  <c r="CG16" i="16"/>
  <c r="CA16" i="16" s="1"/>
  <c r="CL16" i="16" s="1"/>
  <c r="CJ48" i="16"/>
  <c r="CD48" i="16"/>
  <c r="CG18" i="16"/>
  <c r="CA18" i="16" s="1"/>
  <c r="CL18" i="16" s="1"/>
  <c r="CJ44" i="16"/>
  <c r="CD44" i="16"/>
  <c r="CG26" i="16"/>
  <c r="CA26" i="16" s="1"/>
  <c r="CL26" i="16" s="1"/>
  <c r="CG28" i="16"/>
  <c r="CA28" i="16" s="1"/>
  <c r="CL28" i="16" s="1"/>
  <c r="J19" i="19"/>
  <c r="M65" i="19" s="1"/>
  <c r="AF93" i="16"/>
  <c r="AG93" i="16"/>
  <c r="AI93" i="16" s="1"/>
  <c r="AJ93" i="16" s="1"/>
  <c r="AK93" i="16" s="1"/>
  <c r="Z86" i="16"/>
  <c r="AA86" i="16" s="1"/>
  <c r="AB86" i="16" s="1"/>
  <c r="Z58" i="16"/>
  <c r="AA58" i="16" s="1"/>
  <c r="AB58" i="16" s="1"/>
  <c r="Z77" i="16"/>
  <c r="AA77" i="16" s="1"/>
  <c r="AB77" i="16" s="1"/>
  <c r="Z74" i="16"/>
  <c r="AA74" i="16" s="1"/>
  <c r="AB74" i="16" s="1"/>
  <c r="Z81" i="16"/>
  <c r="AA81" i="16" s="1"/>
  <c r="AB81" i="16" s="1"/>
  <c r="Z57" i="16"/>
  <c r="AA57" i="16" s="1"/>
  <c r="AB57" i="16" s="1"/>
  <c r="Z60" i="16"/>
  <c r="AA60" i="16" s="1"/>
  <c r="AB60" i="16" s="1"/>
  <c r="AG96" i="16"/>
  <c r="AI96" i="16" s="1"/>
  <c r="AJ96" i="16" s="1"/>
  <c r="AK96" i="16" s="1"/>
  <c r="Z98" i="16"/>
  <c r="AA98" i="16" s="1"/>
  <c r="AB98" i="16" s="1"/>
  <c r="AF83" i="16"/>
  <c r="AN93" i="16"/>
  <c r="AQ93" i="16" s="1"/>
  <c r="AF96" i="16"/>
  <c r="Z80" i="16"/>
  <c r="AA80" i="16" s="1"/>
  <c r="AB80" i="16" s="1"/>
  <c r="AG63" i="16"/>
  <c r="Z87" i="16"/>
  <c r="AA87" i="16" s="1"/>
  <c r="AB87" i="16" s="1"/>
  <c r="AF62" i="16"/>
  <c r="AN96" i="16"/>
  <c r="AO96" i="16" s="1"/>
  <c r="AF89" i="16"/>
  <c r="Z67" i="16"/>
  <c r="AA67" i="16" s="1"/>
  <c r="AB67" i="16" s="1"/>
  <c r="AP86" i="16"/>
  <c r="Z85" i="16"/>
  <c r="AA85" i="16" s="1"/>
  <c r="AB85" i="16" s="1"/>
  <c r="Z75" i="16"/>
  <c r="AA75" i="16" s="1"/>
  <c r="AB75" i="16" s="1"/>
  <c r="Z91" i="16"/>
  <c r="AA91" i="16" s="1"/>
  <c r="AB91" i="16" s="1"/>
  <c r="AF92" i="16"/>
  <c r="Z88" i="16"/>
  <c r="AA88" i="16" s="1"/>
  <c r="AB88" i="16" s="1"/>
  <c r="AN76" i="16"/>
  <c r="AO76" i="16" s="1"/>
  <c r="AN92" i="16"/>
  <c r="AP92" i="16" s="1"/>
  <c r="Z72" i="16"/>
  <c r="AA72" i="16" s="1"/>
  <c r="AB72" i="16" s="1"/>
  <c r="AH98" i="16"/>
  <c r="AG98" i="16"/>
  <c r="AF98" i="16"/>
  <c r="AH88" i="16"/>
  <c r="AF88" i="16"/>
  <c r="AG88" i="16"/>
  <c r="AH66" i="16"/>
  <c r="AF66" i="16"/>
  <c r="AG66" i="16"/>
  <c r="AV76" i="16"/>
  <c r="AH95" i="16"/>
  <c r="AF95" i="16"/>
  <c r="AG95" i="16"/>
  <c r="AH60" i="16"/>
  <c r="AG60" i="16"/>
  <c r="AF60" i="16"/>
  <c r="AN73" i="16"/>
  <c r="AP73" i="16" s="1"/>
  <c r="AH73" i="16"/>
  <c r="AH69" i="16"/>
  <c r="AF69" i="16"/>
  <c r="AG69" i="16"/>
  <c r="AH70" i="16"/>
  <c r="AG70" i="16"/>
  <c r="AF70" i="16"/>
  <c r="AN84" i="16"/>
  <c r="AP84" i="16" s="1"/>
  <c r="AH84" i="16"/>
  <c r="BE85" i="16"/>
  <c r="AF84" i="16"/>
  <c r="BE87" i="16"/>
  <c r="BY87" i="16" s="1"/>
  <c r="AG68" i="16"/>
  <c r="AF97" i="16"/>
  <c r="AG94" i="16"/>
  <c r="AI94" i="16" s="1"/>
  <c r="AJ94" i="16" s="1"/>
  <c r="AK94" i="16" s="1"/>
  <c r="AV92" i="16"/>
  <c r="AW81" i="16"/>
  <c r="AZ81" i="16" s="1"/>
  <c r="AQ81" i="16"/>
  <c r="AH91" i="16"/>
  <c r="AG91" i="16"/>
  <c r="AF91" i="16"/>
  <c r="AN80" i="16"/>
  <c r="AH80" i="16"/>
  <c r="AF80" i="16"/>
  <c r="AG80" i="16"/>
  <c r="AH78" i="16"/>
  <c r="AF78" i="16"/>
  <c r="AG78" i="16"/>
  <c r="AO85" i="16"/>
  <c r="BY65" i="16"/>
  <c r="AV84" i="16"/>
  <c r="BE86" i="16"/>
  <c r="AO81" i="16"/>
  <c r="BE99" i="16"/>
  <c r="BE91" i="16"/>
  <c r="AF68" i="16"/>
  <c r="BE80" i="16"/>
  <c r="AF73" i="16"/>
  <c r="AG97" i="16"/>
  <c r="AF94" i="16"/>
  <c r="AW65" i="16"/>
  <c r="AZ65" i="16" s="1"/>
  <c r="AQ65" i="16"/>
  <c r="AN89" i="16"/>
  <c r="AO89" i="16" s="1"/>
  <c r="AH89" i="16"/>
  <c r="AN59" i="16"/>
  <c r="AQ59" i="16" s="1"/>
  <c r="AH59" i="16"/>
  <c r="AH87" i="16"/>
  <c r="AF87" i="16"/>
  <c r="AG87" i="16"/>
  <c r="AV93" i="16"/>
  <c r="AP65" i="16"/>
  <c r="AP81" i="16"/>
  <c r="AV68" i="16"/>
  <c r="BE68" i="16" s="1"/>
  <c r="BY71" i="16"/>
  <c r="AG73" i="16"/>
  <c r="AV89" i="16"/>
  <c r="AV97" i="16"/>
  <c r="AG83" i="16"/>
  <c r="AI83" i="16" s="1"/>
  <c r="AJ83" i="16" s="1"/>
  <c r="AK83" i="16" s="1"/>
  <c r="AV94" i="16"/>
  <c r="AM7" i="16"/>
  <c r="G32" i="19" s="1"/>
  <c r="O68" i="19" s="1"/>
  <c r="T68" i="19" s="1"/>
  <c r="U68" i="19" s="1"/>
  <c r="BY67" i="16"/>
  <c r="AW85" i="16"/>
  <c r="AZ85" i="16" s="1"/>
  <c r="AQ85" i="16"/>
  <c r="AW86" i="16"/>
  <c r="AZ86" i="16" s="1"/>
  <c r="AQ86" i="16"/>
  <c r="AH72" i="16"/>
  <c r="AF72" i="16"/>
  <c r="AG72" i="16"/>
  <c r="AN57" i="16"/>
  <c r="AH57" i="16"/>
  <c r="AF57" i="16"/>
  <c r="AG57" i="16"/>
  <c r="AH71" i="16"/>
  <c r="AG71" i="16"/>
  <c r="AF71" i="16"/>
  <c r="AN62" i="16"/>
  <c r="AO62" i="16" s="1"/>
  <c r="AH62" i="16"/>
  <c r="AN55" i="16"/>
  <c r="AH55" i="16"/>
  <c r="AF55" i="16"/>
  <c r="AG55" i="16"/>
  <c r="AH90" i="16"/>
  <c r="AF90" i="16"/>
  <c r="AG90" i="16"/>
  <c r="BE75" i="16"/>
  <c r="BE77" i="16"/>
  <c r="AG79" i="16"/>
  <c r="AV64" i="16"/>
  <c r="BE64" i="16" s="1"/>
  <c r="BY61" i="16"/>
  <c r="AN66" i="16"/>
  <c r="AW87" i="16"/>
  <c r="AZ87" i="16" s="1"/>
  <c r="AQ87" i="16"/>
  <c r="BE88" i="16"/>
  <c r="BY88" i="16" s="1"/>
  <c r="BE90" i="16"/>
  <c r="AH65" i="16"/>
  <c r="AF65" i="16"/>
  <c r="AG65" i="16"/>
  <c r="BE82" i="16"/>
  <c r="BY82" i="16" s="1"/>
  <c r="AG76" i="16"/>
  <c r="AI76" i="16" s="1"/>
  <c r="AJ76" i="16" s="1"/>
  <c r="AK76" i="16" s="1"/>
  <c r="BY66" i="16"/>
  <c r="M29" i="19"/>
  <c r="J69" i="19" s="1"/>
  <c r="AV59" i="16"/>
  <c r="BE98" i="16"/>
  <c r="AH99" i="16"/>
  <c r="AF99" i="16"/>
  <c r="AG99" i="16"/>
  <c r="AH82" i="16"/>
  <c r="AG82" i="16"/>
  <c r="AF82" i="16"/>
  <c r="AH50" i="16"/>
  <c r="AH75" i="16"/>
  <c r="AG75" i="16"/>
  <c r="AF75" i="16"/>
  <c r="AV63" i="16"/>
  <c r="BE81" i="16"/>
  <c r="BY81" i="16" s="1"/>
  <c r="AV73" i="16"/>
  <c r="BE73" i="16" s="1"/>
  <c r="CJ57" i="16"/>
  <c r="CD57" i="16"/>
  <c r="BY70" i="16"/>
  <c r="AN88" i="16"/>
  <c r="AH67" i="16"/>
  <c r="AF67" i="16"/>
  <c r="AG67" i="16"/>
  <c r="AH56" i="16"/>
  <c r="AF56" i="16"/>
  <c r="AG56" i="16"/>
  <c r="AN58" i="16"/>
  <c r="AH58" i="16"/>
  <c r="AF58" i="16"/>
  <c r="AG58" i="16"/>
  <c r="AN79" i="16"/>
  <c r="AP79" i="16" s="1"/>
  <c r="AH79" i="16"/>
  <c r="BE78" i="16"/>
  <c r="BY78" i="16" s="1"/>
  <c r="AV62" i="16"/>
  <c r="AV96" i="16"/>
  <c r="AV83" i="16"/>
  <c r="AN82" i="16"/>
  <c r="AW77" i="16"/>
  <c r="AZ77" i="16" s="1"/>
  <c r="AQ77" i="16"/>
  <c r="AH74" i="16"/>
  <c r="AG74" i="16"/>
  <c r="AF74" i="16"/>
  <c r="AN63" i="16"/>
  <c r="AP63" i="16" s="1"/>
  <c r="AH63" i="16"/>
  <c r="BE95" i="16"/>
  <c r="AO87" i="16"/>
  <c r="BY60" i="16"/>
  <c r="BY72" i="16"/>
  <c r="AP77" i="16"/>
  <c r="AF76" i="16"/>
  <c r="AF59" i="16"/>
  <c r="AV79" i="16"/>
  <c r="BY69" i="16"/>
  <c r="S38" i="19" s="1"/>
  <c r="AG92" i="16"/>
  <c r="AI92" i="16" s="1"/>
  <c r="AJ92" i="16" s="1"/>
  <c r="AK92" i="16" s="1"/>
  <c r="J7" i="16"/>
  <c r="K10" i="19" s="1"/>
  <c r="K56" i="19" s="1"/>
  <c r="M64" i="19" s="1"/>
  <c r="AN71" i="16"/>
  <c r="Z44" i="16"/>
  <c r="AA44" i="16" s="1"/>
  <c r="Z65" i="16"/>
  <c r="AA65" i="16" s="1"/>
  <c r="AB65" i="16" s="1"/>
  <c r="Z90" i="16"/>
  <c r="AA90" i="16" s="1"/>
  <c r="AB90" i="16" s="1"/>
  <c r="Z99" i="16"/>
  <c r="AA99" i="16" s="1"/>
  <c r="AB99" i="16" s="1"/>
  <c r="Z36" i="16"/>
  <c r="AA36" i="16" s="1"/>
  <c r="AB36" i="16" s="1"/>
  <c r="Z71" i="16"/>
  <c r="AA71" i="16" s="1"/>
  <c r="AB71" i="16" s="1"/>
  <c r="Z47" i="16"/>
  <c r="AA47" i="16" s="1"/>
  <c r="AB47" i="16" s="1"/>
  <c r="AN78" i="16"/>
  <c r="Z76" i="16"/>
  <c r="AA76" i="16" s="1"/>
  <c r="AB76" i="16" s="1"/>
  <c r="Z79" i="16"/>
  <c r="AA79" i="16" s="1"/>
  <c r="AB79" i="16" s="1"/>
  <c r="Z82" i="16"/>
  <c r="AA82" i="16" s="1"/>
  <c r="AB82" i="16" s="1"/>
  <c r="Z94" i="16"/>
  <c r="AA94" i="16" s="1"/>
  <c r="AB94" i="16" s="1"/>
  <c r="Z66" i="16"/>
  <c r="AA66" i="16" s="1"/>
  <c r="AB66" i="16" s="1"/>
  <c r="AN99" i="16"/>
  <c r="AN97" i="16"/>
  <c r="AP97" i="16" s="1"/>
  <c r="Z43" i="16"/>
  <c r="AA43" i="16" s="1"/>
  <c r="AB43" i="16" s="1"/>
  <c r="CE32" i="16"/>
  <c r="CF32" i="16" s="1"/>
  <c r="Z55" i="16"/>
  <c r="AA55" i="16" s="1"/>
  <c r="AB55" i="16" s="1"/>
  <c r="AN95" i="16"/>
  <c r="Z39" i="16"/>
  <c r="AA39" i="16" s="1"/>
  <c r="AB39" i="16" s="1"/>
  <c r="Z59" i="16"/>
  <c r="AA59" i="16" s="1"/>
  <c r="AB59" i="16" s="1"/>
  <c r="Z70" i="16"/>
  <c r="AA70" i="16" s="1"/>
  <c r="AB70" i="16" s="1"/>
  <c r="Z63" i="16"/>
  <c r="AA63" i="16" s="1"/>
  <c r="AB63" i="16" s="1"/>
  <c r="AN90" i="16"/>
  <c r="Z69" i="16"/>
  <c r="AA69" i="16" s="1"/>
  <c r="AB69" i="16" s="1"/>
  <c r="AN70" i="16"/>
  <c r="AN69" i="16"/>
  <c r="AN74" i="16"/>
  <c r="Z92" i="16"/>
  <c r="AA92" i="16" s="1"/>
  <c r="AB92" i="16" s="1"/>
  <c r="Z95" i="16"/>
  <c r="AA95" i="16" s="1"/>
  <c r="AB95" i="16" s="1"/>
  <c r="AN60" i="16"/>
  <c r="Z37" i="16"/>
  <c r="AA37" i="16" s="1"/>
  <c r="AB37" i="16" s="1"/>
  <c r="AN94" i="16"/>
  <c r="AN75" i="16"/>
  <c r="AN68" i="16"/>
  <c r="AN67" i="16"/>
  <c r="Z78" i="16"/>
  <c r="AA78" i="16" s="1"/>
  <c r="AB78" i="16" s="1"/>
  <c r="Z56" i="16"/>
  <c r="AA56" i="16" s="1"/>
  <c r="AB56" i="16" s="1"/>
  <c r="AN72" i="16"/>
  <c r="S7" i="16"/>
  <c r="J22" i="19" s="1"/>
  <c r="R65" i="19" s="1"/>
  <c r="X7" i="16"/>
  <c r="O22" i="19" s="1"/>
  <c r="Q66" i="19" s="1"/>
  <c r="V66" i="19" s="1"/>
  <c r="W66" i="19" s="1"/>
  <c r="Z50" i="16"/>
  <c r="AA50" i="16" s="1"/>
  <c r="AB50" i="16" s="1"/>
  <c r="CB40" i="16"/>
  <c r="CM40" i="16" s="1"/>
  <c r="CM25" i="16"/>
  <c r="AN98" i="16"/>
  <c r="AN83" i="16"/>
  <c r="AO83" i="16" s="1"/>
  <c r="Z41" i="16"/>
  <c r="AA41" i="16" s="1"/>
  <c r="AB41" i="16" s="1"/>
  <c r="CE36" i="16"/>
  <c r="CF36" i="16" s="1"/>
  <c r="Z40" i="16"/>
  <c r="AA40" i="16" s="1"/>
  <c r="AB40" i="16" s="1"/>
  <c r="AN56" i="16"/>
  <c r="W7" i="16"/>
  <c r="Q22" i="19" s="1"/>
  <c r="S66" i="19" s="1"/>
  <c r="CM24" i="16"/>
  <c r="CE24" i="16"/>
  <c r="CF24" i="16" s="1"/>
  <c r="CE27" i="16"/>
  <c r="CF27" i="16" s="1"/>
  <c r="AI77" i="16"/>
  <c r="AJ77" i="16" s="1"/>
  <c r="AK77" i="16" s="1"/>
  <c r="AE7" i="16"/>
  <c r="T22" i="19" s="1"/>
  <c r="P67" i="19" s="1"/>
  <c r="I16" i="19"/>
  <c r="AN91" i="16"/>
  <c r="Z48" i="16"/>
  <c r="AA48" i="16" s="1"/>
  <c r="AB48" i="16" s="1"/>
  <c r="CE37" i="16"/>
  <c r="CF37" i="16" s="1"/>
  <c r="CM37" i="16"/>
  <c r="CE33" i="16"/>
  <c r="CF33" i="16" s="1"/>
  <c r="CM33" i="16"/>
  <c r="AI85" i="16"/>
  <c r="AJ85" i="16" s="1"/>
  <c r="AK85" i="16" s="1"/>
  <c r="AI81" i="16"/>
  <c r="AJ81" i="16" s="1"/>
  <c r="AK81" i="16" s="1"/>
  <c r="AI86" i="16"/>
  <c r="AJ86" i="16" s="1"/>
  <c r="AK86" i="16" s="1"/>
  <c r="CK59" i="16"/>
  <c r="BP7" i="22" l="1"/>
  <c r="BQ7" i="22"/>
  <c r="CE16" i="22"/>
  <c r="CF16" i="22" s="1"/>
  <c r="CG16" i="22" s="1"/>
  <c r="CA16" i="22" s="1"/>
  <c r="CL16" i="22" s="1"/>
  <c r="CB70" i="22"/>
  <c r="CE70" i="22" s="1"/>
  <c r="CF70" i="22" s="1"/>
  <c r="CG70" i="22" s="1"/>
  <c r="CA70" i="22" s="1"/>
  <c r="CL70" i="22" s="1"/>
  <c r="BL7" i="22"/>
  <c r="CM62" i="22"/>
  <c r="CM73" i="22"/>
  <c r="CE69" i="22"/>
  <c r="CF69" i="22" s="1"/>
  <c r="CG69" i="22" s="1"/>
  <c r="CA69" i="22" s="1"/>
  <c r="CL69" i="22" s="1"/>
  <c r="CE82" i="22"/>
  <c r="CF82" i="22" s="1"/>
  <c r="CG82" i="22" s="1"/>
  <c r="CA82" i="22" s="1"/>
  <c r="CL82" i="22" s="1"/>
  <c r="CM82" i="22"/>
  <c r="CB32" i="22"/>
  <c r="CM32" i="22" s="1"/>
  <c r="CB46" i="22"/>
  <c r="CM46" i="22" s="1"/>
  <c r="CE98" i="22"/>
  <c r="CF98" i="22" s="1"/>
  <c r="CG98" i="22" s="1"/>
  <c r="CA98" i="22" s="1"/>
  <c r="CL98" i="22" s="1"/>
  <c r="BS33" i="22"/>
  <c r="BT33" i="22" s="1"/>
  <c r="BU33" i="22" s="1"/>
  <c r="CB37" i="22"/>
  <c r="CM37" i="22" s="1"/>
  <c r="CE77" i="22"/>
  <c r="CF77" i="22" s="1"/>
  <c r="CG77" i="22" s="1"/>
  <c r="CA77" i="22" s="1"/>
  <c r="CL77" i="22" s="1"/>
  <c r="CE38" i="22"/>
  <c r="CF38" i="22" s="1"/>
  <c r="CG38" i="22" s="1"/>
  <c r="CA38" i="22" s="1"/>
  <c r="CL38" i="22" s="1"/>
  <c r="CE35" i="22"/>
  <c r="CF35" i="22" s="1"/>
  <c r="CG35" i="22" s="1"/>
  <c r="CA35" i="22" s="1"/>
  <c r="CL35" i="22" s="1"/>
  <c r="CM35" i="22"/>
  <c r="CE59" i="22"/>
  <c r="CF59" i="22" s="1"/>
  <c r="CG59" i="22" s="1"/>
  <c r="CA59" i="22" s="1"/>
  <c r="CL59" i="22" s="1"/>
  <c r="CM59" i="22"/>
  <c r="CB25" i="22"/>
  <c r="BS81" i="22"/>
  <c r="BT81" i="22" s="1"/>
  <c r="BU81" i="22" s="1"/>
  <c r="CB81" i="22"/>
  <c r="BS68" i="22"/>
  <c r="BT68" i="22" s="1"/>
  <c r="BU68" i="22" s="1"/>
  <c r="CB68" i="22"/>
  <c r="CM68" i="22" s="1"/>
  <c r="BS45" i="22"/>
  <c r="BT45" i="22" s="1"/>
  <c r="BU45" i="22" s="1"/>
  <c r="CB45" i="22"/>
  <c r="CM45" i="22" s="1"/>
  <c r="CE58" i="22"/>
  <c r="CF58" i="22" s="1"/>
  <c r="CG58" i="22" s="1"/>
  <c r="CA58" i="22" s="1"/>
  <c r="CL58" i="22" s="1"/>
  <c r="BS27" i="22"/>
  <c r="BT27" i="22" s="1"/>
  <c r="BU27" i="22" s="1"/>
  <c r="CB27" i="22"/>
  <c r="CM27" i="22" s="1"/>
  <c r="CE71" i="22"/>
  <c r="CF71" i="22" s="1"/>
  <c r="CG71" i="22" s="1"/>
  <c r="CA71" i="22" s="1"/>
  <c r="CL71" i="22" s="1"/>
  <c r="CM71" i="22"/>
  <c r="CB76" i="22"/>
  <c r="CM19" i="22"/>
  <c r="CE19" i="22"/>
  <c r="CF19" i="22" s="1"/>
  <c r="CG19" i="22" s="1"/>
  <c r="CA19" i="22" s="1"/>
  <c r="CL19" i="22" s="1"/>
  <c r="CE34" i="22"/>
  <c r="CF34" i="22" s="1"/>
  <c r="CG34" i="22" s="1"/>
  <c r="CA34" i="22" s="1"/>
  <c r="CL34" i="22" s="1"/>
  <c r="CE94" i="22"/>
  <c r="CF94" i="22" s="1"/>
  <c r="CG94" i="22" s="1"/>
  <c r="CA94" i="22" s="1"/>
  <c r="CL94" i="22" s="1"/>
  <c r="CM94" i="22"/>
  <c r="CM21" i="22"/>
  <c r="CE21" i="22"/>
  <c r="CF21" i="22" s="1"/>
  <c r="CG21" i="22" s="1"/>
  <c r="CA21" i="22" s="1"/>
  <c r="CL21" i="22" s="1"/>
  <c r="CM56" i="22"/>
  <c r="CE56" i="22"/>
  <c r="CF56" i="22" s="1"/>
  <c r="CG56" i="22" s="1"/>
  <c r="CA56" i="22" s="1"/>
  <c r="CL56" i="22" s="1"/>
  <c r="BS50" i="22"/>
  <c r="BT50" i="22" s="1"/>
  <c r="BU50" i="22" s="1"/>
  <c r="CB50" i="22"/>
  <c r="CB87" i="22"/>
  <c r="CM26" i="22"/>
  <c r="CE26" i="22"/>
  <c r="CF26" i="22" s="1"/>
  <c r="CG26" i="22" s="1"/>
  <c r="CA26" i="22" s="1"/>
  <c r="CL26" i="22" s="1"/>
  <c r="CB33" i="22"/>
  <c r="CE79" i="22"/>
  <c r="CF79" i="22" s="1"/>
  <c r="CG79" i="22" s="1"/>
  <c r="CA79" i="22" s="1"/>
  <c r="CL79" i="22" s="1"/>
  <c r="BS95" i="22"/>
  <c r="BT95" i="22" s="1"/>
  <c r="BU95" i="22" s="1"/>
  <c r="BS35" i="22"/>
  <c r="BT35" i="22" s="1"/>
  <c r="BU35" i="22" s="1"/>
  <c r="CM95" i="22"/>
  <c r="CE95" i="22"/>
  <c r="CF95" i="22" s="1"/>
  <c r="CG95" i="22" s="1"/>
  <c r="CA95" i="22" s="1"/>
  <c r="CL95" i="22" s="1"/>
  <c r="CJ74" i="16"/>
  <c r="CD74" i="16"/>
  <c r="BF65" i="16"/>
  <c r="BF77" i="16"/>
  <c r="BI77" i="16" s="1"/>
  <c r="CB52" i="16"/>
  <c r="CM52" i="16" s="1"/>
  <c r="CM42" i="16"/>
  <c r="AQ52" i="16"/>
  <c r="AR52" i="16" s="1"/>
  <c r="AS52" i="16" s="1"/>
  <c r="AT52" i="16" s="1"/>
  <c r="AO52" i="16"/>
  <c r="CC52" i="16" s="1"/>
  <c r="CN52" i="16" s="1"/>
  <c r="CC53" i="16"/>
  <c r="CN53" i="16" s="1"/>
  <c r="AQ53" i="16"/>
  <c r="CM41" i="16"/>
  <c r="AP53" i="16"/>
  <c r="CB53" i="16" s="1"/>
  <c r="CM53" i="16" s="1"/>
  <c r="AW61" i="16"/>
  <c r="AZ61" i="16" s="1"/>
  <c r="AP64" i="16"/>
  <c r="AR64" i="16" s="1"/>
  <c r="AS64" i="16" s="1"/>
  <c r="AO61" i="16"/>
  <c r="AQ61" i="16"/>
  <c r="AR61" i="16" s="1"/>
  <c r="AS61" i="16" s="1"/>
  <c r="AT61" i="16" s="1"/>
  <c r="AO64" i="16"/>
  <c r="CM46" i="16"/>
  <c r="AI46" i="16"/>
  <c r="AJ46" i="16" s="1"/>
  <c r="AK46" i="16" s="1"/>
  <c r="CE31" i="16"/>
  <c r="CF31" i="16" s="1"/>
  <c r="CG31" i="16" s="1"/>
  <c r="CA31" i="16" s="1"/>
  <c r="CL31" i="16" s="1"/>
  <c r="CM31" i="16"/>
  <c r="AI45" i="16"/>
  <c r="AJ45" i="16" s="1"/>
  <c r="AK45" i="16" s="1"/>
  <c r="CM43" i="16"/>
  <c r="AW64" i="16"/>
  <c r="AZ64" i="16" s="1"/>
  <c r="AO54" i="16"/>
  <c r="CC54" i="16" s="1"/>
  <c r="CN54" i="16" s="1"/>
  <c r="CB49" i="16"/>
  <c r="CM49" i="16" s="1"/>
  <c r="AP54" i="16"/>
  <c r="CB54" i="16" s="1"/>
  <c r="CM54" i="16" s="1"/>
  <c r="CC49" i="16"/>
  <c r="CN49" i="16" s="1"/>
  <c r="CD50" i="16"/>
  <c r="CJ50" i="16"/>
  <c r="CB39" i="16"/>
  <c r="CM39" i="16" s="1"/>
  <c r="CB47" i="16"/>
  <c r="CM47" i="16" s="1"/>
  <c r="AO50" i="16"/>
  <c r="CC50" i="16" s="1"/>
  <c r="CN50" i="16" s="1"/>
  <c r="AO51" i="16"/>
  <c r="CC51" i="16" s="1"/>
  <c r="CN51" i="16" s="1"/>
  <c r="AR49" i="16"/>
  <c r="AS49" i="16" s="1"/>
  <c r="AT49" i="16" s="1"/>
  <c r="CE30" i="16"/>
  <c r="CF30" i="16" s="1"/>
  <c r="CG30" i="16" s="1"/>
  <c r="CA30" i="16" s="1"/>
  <c r="CL30" i="16" s="1"/>
  <c r="CM30" i="16"/>
  <c r="AP50" i="16"/>
  <c r="AP51" i="16"/>
  <c r="CJ54" i="16"/>
  <c r="CG32" i="16"/>
  <c r="CA32" i="16" s="1"/>
  <c r="CL32" i="16" s="1"/>
  <c r="CG24" i="16"/>
  <c r="CA24" i="16" s="1"/>
  <c r="CL24" i="16" s="1"/>
  <c r="CG27" i="16"/>
  <c r="CA27" i="16" s="1"/>
  <c r="CL27" i="16" s="1"/>
  <c r="CG46" i="16"/>
  <c r="CA46" i="16" s="1"/>
  <c r="CL46" i="16" s="1"/>
  <c r="CG36" i="16"/>
  <c r="CA36" i="16" s="1"/>
  <c r="CL36" i="16" s="1"/>
  <c r="CG33" i="16"/>
  <c r="CA33" i="16" s="1"/>
  <c r="CL33" i="16" s="1"/>
  <c r="CG37" i="16"/>
  <c r="CA37" i="16" s="1"/>
  <c r="CL37" i="16" s="1"/>
  <c r="CG41" i="16"/>
  <c r="CA41" i="16" s="1"/>
  <c r="CL41" i="16" s="1"/>
  <c r="CG43" i="16"/>
  <c r="CA43" i="16" s="1"/>
  <c r="CL43" i="16" s="1"/>
  <c r="AI98" i="16"/>
  <c r="AJ98" i="16" s="1"/>
  <c r="AK98" i="16" s="1"/>
  <c r="AW59" i="16"/>
  <c r="AZ59" i="16" s="1"/>
  <c r="AO92" i="16"/>
  <c r="AO59" i="16"/>
  <c r="Q29" i="19" s="1"/>
  <c r="N69" i="19" s="1"/>
  <c r="AP93" i="16"/>
  <c r="AR93" i="16" s="1"/>
  <c r="AS93" i="16" s="1"/>
  <c r="AT93" i="16" s="1"/>
  <c r="AI66" i="16"/>
  <c r="AJ66" i="16" s="1"/>
  <c r="AK66" i="16" s="1"/>
  <c r="AP59" i="16"/>
  <c r="AR59" i="16" s="1"/>
  <c r="AS59" i="16" s="1"/>
  <c r="AT59" i="16" s="1"/>
  <c r="AI88" i="16"/>
  <c r="AJ88" i="16" s="1"/>
  <c r="AK88" i="16" s="1"/>
  <c r="AI75" i="16"/>
  <c r="AJ75" i="16" s="1"/>
  <c r="AK75" i="16" s="1"/>
  <c r="AO79" i="16"/>
  <c r="AI95" i="16"/>
  <c r="AJ95" i="16" s="1"/>
  <c r="AK95" i="16" s="1"/>
  <c r="AQ76" i="16"/>
  <c r="AP76" i="16"/>
  <c r="AI71" i="16"/>
  <c r="AJ71" i="16" s="1"/>
  <c r="AK71" i="16" s="1"/>
  <c r="AW76" i="16"/>
  <c r="AZ76" i="16" s="1"/>
  <c r="AI91" i="16"/>
  <c r="AJ91" i="16" s="1"/>
  <c r="AK91" i="16" s="1"/>
  <c r="AI78" i="16"/>
  <c r="AJ78" i="16" s="1"/>
  <c r="AK78" i="16" s="1"/>
  <c r="AQ96" i="16"/>
  <c r="AQ92" i="16"/>
  <c r="AR92" i="16" s="1"/>
  <c r="AS92" i="16" s="1"/>
  <c r="AT92" i="16" s="1"/>
  <c r="AO93" i="16"/>
  <c r="AP83" i="16"/>
  <c r="AW92" i="16"/>
  <c r="AZ92" i="16" s="1"/>
  <c r="AI90" i="16"/>
  <c r="AJ90" i="16" s="1"/>
  <c r="AK90" i="16" s="1"/>
  <c r="AP96" i="16"/>
  <c r="AI67" i="16"/>
  <c r="AJ67" i="16" s="1"/>
  <c r="AK67" i="16" s="1"/>
  <c r="AO73" i="16"/>
  <c r="AI65" i="16"/>
  <c r="AJ65" i="16" s="1"/>
  <c r="AK65" i="16" s="1"/>
  <c r="AW93" i="16"/>
  <c r="AZ93" i="16" s="1"/>
  <c r="AI82" i="16"/>
  <c r="AJ82" i="16" s="1"/>
  <c r="AK82" i="16" s="1"/>
  <c r="AI70" i="16"/>
  <c r="AJ70" i="16" s="1"/>
  <c r="AK70" i="16" s="1"/>
  <c r="AI60" i="16"/>
  <c r="AJ60" i="16" s="1"/>
  <c r="AK60" i="16" s="1"/>
  <c r="AX87" i="16"/>
  <c r="AW96" i="16"/>
  <c r="AZ96" i="16" s="1"/>
  <c r="AY81" i="16"/>
  <c r="BA81" i="16" s="1"/>
  <c r="BB81" i="16" s="1"/>
  <c r="BC81" i="16" s="1"/>
  <c r="AI87" i="16"/>
  <c r="AJ87" i="16" s="1"/>
  <c r="AK87" i="16" s="1"/>
  <c r="BF87" i="16"/>
  <c r="BI87" i="16" s="1"/>
  <c r="BF85" i="16"/>
  <c r="BI85" i="16" s="1"/>
  <c r="AI99" i="16"/>
  <c r="AJ99" i="16" s="1"/>
  <c r="AK99" i="16" s="1"/>
  <c r="BF81" i="16"/>
  <c r="BI81" i="16" s="1"/>
  <c r="AY87" i="16"/>
  <c r="BA87" i="16" s="1"/>
  <c r="BB87" i="16" s="1"/>
  <c r="BC87" i="16" s="1"/>
  <c r="AX81" i="16"/>
  <c r="AI72" i="16"/>
  <c r="AJ72" i="16" s="1"/>
  <c r="AK72" i="16" s="1"/>
  <c r="CJ82" i="16"/>
  <c r="CD82" i="16"/>
  <c r="AW68" i="16"/>
  <c r="AZ68" i="16" s="1"/>
  <c r="AQ68" i="16"/>
  <c r="AW71" i="16"/>
  <c r="BF71" i="16" s="1"/>
  <c r="AQ71" i="16"/>
  <c r="AO71" i="16"/>
  <c r="AP71" i="16"/>
  <c r="AW66" i="16"/>
  <c r="BF66" i="16" s="1"/>
  <c r="AQ66" i="16"/>
  <c r="AO66" i="16"/>
  <c r="AP66" i="16"/>
  <c r="CD65" i="16"/>
  <c r="CJ65" i="16"/>
  <c r="CD61" i="16"/>
  <c r="CJ61" i="16"/>
  <c r="BE97" i="16"/>
  <c r="BN91" i="16"/>
  <c r="BY91" i="16" s="1"/>
  <c r="AY86" i="16"/>
  <c r="BA86" i="16" s="1"/>
  <c r="BB86" i="16" s="1"/>
  <c r="BC86" i="16" s="1"/>
  <c r="AW94" i="16"/>
  <c r="AY94" i="16" s="1"/>
  <c r="AQ94" i="16"/>
  <c r="CJ87" i="16"/>
  <c r="CD87" i="16"/>
  <c r="BE83" i="16"/>
  <c r="BY83" i="16" s="1"/>
  <c r="CJ78" i="16"/>
  <c r="CD78" i="16"/>
  <c r="AW88" i="16"/>
  <c r="AQ88" i="16"/>
  <c r="AP88" i="16"/>
  <c r="AO88" i="16"/>
  <c r="BY73" i="16"/>
  <c r="CJ88" i="16"/>
  <c r="CD88" i="16"/>
  <c r="BY64" i="16"/>
  <c r="AQ55" i="16"/>
  <c r="AP55" i="16"/>
  <c r="AO55" i="16"/>
  <c r="CC55" i="16" s="1"/>
  <c r="CN55" i="16" s="1"/>
  <c r="AO97" i="16"/>
  <c r="AW80" i="16"/>
  <c r="BF80" i="16" s="1"/>
  <c r="BI80" i="16" s="1"/>
  <c r="AQ80" i="16"/>
  <c r="AO80" i="16"/>
  <c r="AP80" i="16"/>
  <c r="AW84" i="16"/>
  <c r="AZ84" i="16" s="1"/>
  <c r="AQ84" i="16"/>
  <c r="AR84" i="16" s="1"/>
  <c r="AS84" i="16" s="1"/>
  <c r="AT84" i="16" s="1"/>
  <c r="AW73" i="16"/>
  <c r="AZ73" i="16" s="1"/>
  <c r="AQ73" i="16"/>
  <c r="AR73" i="16" s="1"/>
  <c r="AS73" i="16" s="1"/>
  <c r="AT73" i="16" s="1"/>
  <c r="AW67" i="16"/>
  <c r="BF67" i="16" s="1"/>
  <c r="AQ67" i="16"/>
  <c r="AP67" i="16"/>
  <c r="AO67" i="16"/>
  <c r="AW90" i="16"/>
  <c r="AQ90" i="16"/>
  <c r="AO90" i="16"/>
  <c r="AP90" i="16"/>
  <c r="AW78" i="16"/>
  <c r="BF78" i="16" s="1"/>
  <c r="BI78" i="16" s="1"/>
  <c r="AQ78" i="16"/>
  <c r="AO78" i="16"/>
  <c r="AP78" i="16"/>
  <c r="AQ58" i="16"/>
  <c r="AP58" i="16"/>
  <c r="CB58" i="16" s="1"/>
  <c r="CM58" i="16" s="1"/>
  <c r="AO58" i="16"/>
  <c r="CC58" i="16" s="1"/>
  <c r="CN58" i="16" s="1"/>
  <c r="CD81" i="16"/>
  <c r="CJ81" i="16"/>
  <c r="CJ66" i="16"/>
  <c r="CD66" i="16"/>
  <c r="BY75" i="16"/>
  <c r="AQ57" i="16"/>
  <c r="AP57" i="16"/>
  <c r="AO57" i="16"/>
  <c r="CC57" i="16" s="1"/>
  <c r="CN57" i="16" s="1"/>
  <c r="AO84" i="16"/>
  <c r="AW70" i="16"/>
  <c r="BF70" i="16" s="1"/>
  <c r="AQ70" i="16"/>
  <c r="AP70" i="16"/>
  <c r="AO70" i="16"/>
  <c r="AW99" i="16"/>
  <c r="AQ99" i="16"/>
  <c r="AP99" i="16"/>
  <c r="AO99" i="16"/>
  <c r="AX86" i="16"/>
  <c r="AW63" i="16"/>
  <c r="AZ63" i="16" s="1"/>
  <c r="AQ63" i="16"/>
  <c r="AR63" i="16" s="1"/>
  <c r="AS63" i="16" s="1"/>
  <c r="AT63" i="16" s="1"/>
  <c r="BY62" i="16"/>
  <c r="BY63" i="16"/>
  <c r="BN90" i="16"/>
  <c r="AW74" i="16"/>
  <c r="BF74" i="16" s="1"/>
  <c r="BI74" i="16" s="1"/>
  <c r="AQ74" i="16"/>
  <c r="AO74" i="16"/>
  <c r="AP74" i="16"/>
  <c r="AW97" i="16"/>
  <c r="AZ97" i="16" s="1"/>
  <c r="AQ97" i="16"/>
  <c r="AW62" i="16"/>
  <c r="AZ62" i="16" s="1"/>
  <c r="AQ62" i="16"/>
  <c r="BE76" i="16"/>
  <c r="AW83" i="16"/>
  <c r="AZ83" i="16" s="1"/>
  <c r="AQ83" i="16"/>
  <c r="AW72" i="16"/>
  <c r="BF72" i="16" s="1"/>
  <c r="AQ72" i="16"/>
  <c r="AP72" i="16"/>
  <c r="AO72" i="16"/>
  <c r="AW60" i="16"/>
  <c r="AQ60" i="16"/>
  <c r="AP60" i="16"/>
  <c r="AO60" i="16"/>
  <c r="AP94" i="16"/>
  <c r="AP89" i="16"/>
  <c r="BE93" i="16"/>
  <c r="AW98" i="16"/>
  <c r="BF98" i="16" s="1"/>
  <c r="BI98" i="16" s="1"/>
  <c r="AQ98" i="16"/>
  <c r="AO98" i="16"/>
  <c r="AP98" i="16"/>
  <c r="CD69" i="16"/>
  <c r="CJ69" i="16"/>
  <c r="BN95" i="16"/>
  <c r="BE96" i="16"/>
  <c r="BN98" i="16"/>
  <c r="AX77" i="16"/>
  <c r="AO94" i="16"/>
  <c r="AO68" i="16"/>
  <c r="AY65" i="16"/>
  <c r="BA65" i="16" s="1"/>
  <c r="BB65" i="16" s="1"/>
  <c r="BC65" i="16" s="1"/>
  <c r="AX85" i="16"/>
  <c r="AW95" i="16"/>
  <c r="BF95" i="16" s="1"/>
  <c r="BG95" i="16" s="1"/>
  <c r="AQ95" i="16"/>
  <c r="AP95" i="16"/>
  <c r="AO95" i="16"/>
  <c r="CJ60" i="16"/>
  <c r="CD60" i="16"/>
  <c r="BY77" i="16"/>
  <c r="BY85" i="16"/>
  <c r="BF86" i="16"/>
  <c r="BI86" i="16" s="1"/>
  <c r="AW75" i="16"/>
  <c r="BF75" i="16" s="1"/>
  <c r="BI75" i="16" s="1"/>
  <c r="AQ75" i="16"/>
  <c r="AP75" i="16"/>
  <c r="AO75" i="16"/>
  <c r="BE89" i="16"/>
  <c r="CD71" i="16"/>
  <c r="CJ71" i="16"/>
  <c r="AW89" i="16"/>
  <c r="AZ89" i="16" s="1"/>
  <c r="AQ89" i="16"/>
  <c r="BE92" i="16"/>
  <c r="AW91" i="16"/>
  <c r="BF91" i="16" s="1"/>
  <c r="AQ91" i="16"/>
  <c r="AO91" i="16"/>
  <c r="AP91" i="16"/>
  <c r="AW69" i="16"/>
  <c r="BF69" i="16" s="1"/>
  <c r="AQ69" i="16"/>
  <c r="AP69" i="16"/>
  <c r="AO69" i="16"/>
  <c r="CJ72" i="16"/>
  <c r="CD72" i="16"/>
  <c r="CJ70" i="16"/>
  <c r="CD70" i="16"/>
  <c r="CJ67" i="16"/>
  <c r="CD67" i="16"/>
  <c r="AP68" i="16"/>
  <c r="BN99" i="16"/>
  <c r="BE84" i="16"/>
  <c r="BY84" i="16" s="1"/>
  <c r="AQ56" i="16"/>
  <c r="AO56" i="16"/>
  <c r="CC56" i="16" s="1"/>
  <c r="CN56" i="16" s="1"/>
  <c r="AP56" i="16"/>
  <c r="AB44" i="16"/>
  <c r="V19" i="19" s="1"/>
  <c r="M67" i="19" s="1"/>
  <c r="BE79" i="16"/>
  <c r="BY79" i="16" s="1"/>
  <c r="S29" i="19"/>
  <c r="J70" i="19" s="1"/>
  <c r="BY80" i="16"/>
  <c r="AW82" i="16"/>
  <c r="BF82" i="16" s="1"/>
  <c r="AQ82" i="16"/>
  <c r="AO82" i="16"/>
  <c r="AP82" i="16"/>
  <c r="AP62" i="16"/>
  <c r="AW79" i="16"/>
  <c r="AZ79" i="16" s="1"/>
  <c r="AQ79" i="16"/>
  <c r="AR79" i="16" s="1"/>
  <c r="AS79" i="16" s="1"/>
  <c r="AT79" i="16" s="1"/>
  <c r="AO63" i="16"/>
  <c r="BY59" i="16"/>
  <c r="AV7" i="16"/>
  <c r="M32" i="19" s="1"/>
  <c r="O69" i="19" s="1"/>
  <c r="T69" i="19" s="1"/>
  <c r="U69" i="19" s="1"/>
  <c r="AY77" i="16"/>
  <c r="BA77" i="16" s="1"/>
  <c r="BB77" i="16" s="1"/>
  <c r="BC77" i="16" s="1"/>
  <c r="BE94" i="16"/>
  <c r="BY68" i="16"/>
  <c r="BY86" i="16"/>
  <c r="AX65" i="16"/>
  <c r="AY85" i="16"/>
  <c r="BA85" i="16" s="1"/>
  <c r="BB85" i="16" s="1"/>
  <c r="BC85" i="16" s="1"/>
  <c r="AI84" i="16"/>
  <c r="AJ84" i="16" s="1"/>
  <c r="AK84" i="16" s="1"/>
  <c r="AI57" i="16"/>
  <c r="AJ57" i="16" s="1"/>
  <c r="AK57" i="16" s="1"/>
  <c r="AI80" i="16"/>
  <c r="AJ80" i="16" s="1"/>
  <c r="AK80" i="16" s="1"/>
  <c r="AI89" i="16"/>
  <c r="AJ89" i="16" s="1"/>
  <c r="AK89" i="16" s="1"/>
  <c r="AI59" i="16"/>
  <c r="AJ59" i="16" s="1"/>
  <c r="AK59" i="16" s="1"/>
  <c r="AI55" i="16"/>
  <c r="AJ55" i="16" s="1"/>
  <c r="AK55" i="16" s="1"/>
  <c r="AI79" i="16"/>
  <c r="AJ79" i="16" s="1"/>
  <c r="AK79" i="16" s="1"/>
  <c r="AI63" i="16"/>
  <c r="AJ63" i="16" s="1"/>
  <c r="AK63" i="16" s="1"/>
  <c r="AI44" i="16"/>
  <c r="AJ44" i="16" s="1"/>
  <c r="AK44" i="16" s="1"/>
  <c r="AI97" i="16"/>
  <c r="AJ97" i="16" s="1"/>
  <c r="AK97" i="16" s="1"/>
  <c r="AI74" i="16"/>
  <c r="AJ74" i="16" s="1"/>
  <c r="AK74" i="16" s="1"/>
  <c r="AI69" i="16"/>
  <c r="AJ69" i="16" s="1"/>
  <c r="AK69" i="16" s="1"/>
  <c r="AI62" i="16"/>
  <c r="AJ62" i="16" s="1"/>
  <c r="AK62" i="16" s="1"/>
  <c r="AI73" i="16"/>
  <c r="AJ73" i="16" s="1"/>
  <c r="AK73" i="16" s="1"/>
  <c r="AI58" i="16"/>
  <c r="AJ58" i="16" s="1"/>
  <c r="AK58" i="16" s="1"/>
  <c r="AI50" i="16"/>
  <c r="AJ50" i="16" s="1"/>
  <c r="AK50" i="16" s="1"/>
  <c r="AI68" i="16"/>
  <c r="AJ68" i="16" s="1"/>
  <c r="AK68" i="16" s="1"/>
  <c r="O16" i="19"/>
  <c r="CE40" i="16"/>
  <c r="CF40" i="16" s="1"/>
  <c r="AI49" i="16"/>
  <c r="AJ49" i="16" s="1"/>
  <c r="AK49" i="16" s="1"/>
  <c r="J29" i="19" s="1"/>
  <c r="M68" i="19" s="1"/>
  <c r="AG7" i="16"/>
  <c r="U22" i="19" s="1"/>
  <c r="U16" i="19" s="1"/>
  <c r="AI56" i="16"/>
  <c r="AJ56" i="16" s="1"/>
  <c r="AK56" i="16" s="1"/>
  <c r="AN7" i="16"/>
  <c r="H32" i="19" s="1"/>
  <c r="P68" i="19" s="1"/>
  <c r="AF7" i="16"/>
  <c r="W22" i="19" s="1"/>
  <c r="S67" i="19" s="1"/>
  <c r="AI48" i="16"/>
  <c r="AJ48" i="16" s="1"/>
  <c r="AK48" i="16" s="1"/>
  <c r="CB48" i="16"/>
  <c r="BO85" i="16"/>
  <c r="BO88" i="16"/>
  <c r="BO93" i="16"/>
  <c r="BO86" i="16"/>
  <c r="BO84" i="16"/>
  <c r="BO87" i="16"/>
  <c r="CE44" i="16"/>
  <c r="CF44" i="16" s="1"/>
  <c r="CM44" i="16"/>
  <c r="AR86" i="16"/>
  <c r="AS86" i="16" s="1"/>
  <c r="AT86" i="16" s="1"/>
  <c r="AR81" i="16"/>
  <c r="AS81" i="16" s="1"/>
  <c r="AT81" i="16" s="1"/>
  <c r="AR65" i="16"/>
  <c r="AS65" i="16" s="1"/>
  <c r="AT65" i="16" s="1"/>
  <c r="AR87" i="16"/>
  <c r="AS87" i="16" s="1"/>
  <c r="AT87" i="16" s="1"/>
  <c r="AR85" i="16"/>
  <c r="AS85" i="16" s="1"/>
  <c r="AT85" i="16" s="1"/>
  <c r="AR77" i="16"/>
  <c r="AS77" i="16" s="1"/>
  <c r="AT77" i="16" s="1"/>
  <c r="CM45" i="16"/>
  <c r="CE45" i="16"/>
  <c r="CF45" i="16" s="1"/>
  <c r="BU7" i="22" l="1"/>
  <c r="CM70" i="22"/>
  <c r="CE32" i="22"/>
  <c r="CF32" i="22" s="1"/>
  <c r="CG32" i="22" s="1"/>
  <c r="CA32" i="22" s="1"/>
  <c r="CL32" i="22" s="1"/>
  <c r="CE37" i="22"/>
  <c r="CF37" i="22" s="1"/>
  <c r="CG37" i="22" s="1"/>
  <c r="CA37" i="22" s="1"/>
  <c r="CL37" i="22" s="1"/>
  <c r="CE46" i="22"/>
  <c r="CF46" i="22" s="1"/>
  <c r="CG46" i="22" s="1"/>
  <c r="CA46" i="22" s="1"/>
  <c r="CL46" i="22" s="1"/>
  <c r="CE68" i="22"/>
  <c r="CF68" i="22" s="1"/>
  <c r="CG68" i="22" s="1"/>
  <c r="CA68" i="22" s="1"/>
  <c r="CL68" i="22" s="1"/>
  <c r="CE45" i="22"/>
  <c r="CF45" i="22" s="1"/>
  <c r="CG45" i="22" s="1"/>
  <c r="CA45" i="22" s="1"/>
  <c r="CL45" i="22" s="1"/>
  <c r="CM50" i="22"/>
  <c r="CE50" i="22"/>
  <c r="CF50" i="22" s="1"/>
  <c r="CG50" i="22" s="1"/>
  <c r="CA50" i="22" s="1"/>
  <c r="CL50" i="22" s="1"/>
  <c r="CM25" i="22"/>
  <c r="CE25" i="22"/>
  <c r="CF25" i="22" s="1"/>
  <c r="CG25" i="22" s="1"/>
  <c r="CA25" i="22" s="1"/>
  <c r="CL25" i="22" s="1"/>
  <c r="CM87" i="22"/>
  <c r="CE87" i="22"/>
  <c r="CF87" i="22" s="1"/>
  <c r="CG87" i="22" s="1"/>
  <c r="CA87" i="22" s="1"/>
  <c r="CL87" i="22" s="1"/>
  <c r="CM81" i="22"/>
  <c r="CE81" i="22"/>
  <c r="CF81" i="22" s="1"/>
  <c r="CG81" i="22" s="1"/>
  <c r="CA81" i="22" s="1"/>
  <c r="CL81" i="22" s="1"/>
  <c r="CM33" i="22"/>
  <c r="CE33" i="22"/>
  <c r="CF33" i="22" s="1"/>
  <c r="CG33" i="22" s="1"/>
  <c r="CA33" i="22" s="1"/>
  <c r="CL33" i="22" s="1"/>
  <c r="CM76" i="22"/>
  <c r="CE76" i="22"/>
  <c r="CF76" i="22" s="1"/>
  <c r="CG76" i="22" s="1"/>
  <c r="CA76" i="22" s="1"/>
  <c r="CL76" i="22" s="1"/>
  <c r="CE27" i="22"/>
  <c r="CF27" i="22" s="1"/>
  <c r="CG27" i="22" s="1"/>
  <c r="CA27" i="22" s="1"/>
  <c r="CL27" i="22" s="1"/>
  <c r="BH77" i="16"/>
  <c r="BJ77" i="16" s="1"/>
  <c r="BK77" i="16" s="1"/>
  <c r="BL77" i="16" s="1"/>
  <c r="BF68" i="16"/>
  <c r="BI68" i="16" s="1"/>
  <c r="BG77" i="16"/>
  <c r="CC77" i="16" s="1"/>
  <c r="CN77" i="16" s="1"/>
  <c r="AR53" i="16"/>
  <c r="AS53" i="16" s="1"/>
  <c r="AT53" i="16" s="1"/>
  <c r="AY61" i="16"/>
  <c r="CB61" i="16" s="1"/>
  <c r="CE61" i="16" s="1"/>
  <c r="CF61" i="16" s="1"/>
  <c r="AX61" i="16"/>
  <c r="CC61" i="16" s="1"/>
  <c r="CN61" i="16" s="1"/>
  <c r="BH74" i="16"/>
  <c r="BJ74" i="16" s="1"/>
  <c r="BK74" i="16" s="1"/>
  <c r="BL74" i="16" s="1"/>
  <c r="BG75" i="16"/>
  <c r="BG74" i="16"/>
  <c r="BI72" i="16"/>
  <c r="BG72" i="16"/>
  <c r="BH72" i="16"/>
  <c r="CE52" i="16"/>
  <c r="CF52" i="16" s="1"/>
  <c r="CG52" i="16" s="1"/>
  <c r="CA52" i="16" s="1"/>
  <c r="CL52" i="16" s="1"/>
  <c r="BI70" i="16"/>
  <c r="BH70" i="16"/>
  <c r="BG70" i="16"/>
  <c r="BH75" i="16"/>
  <c r="BJ75" i="16" s="1"/>
  <c r="BK75" i="16" s="1"/>
  <c r="BL75" i="16" s="1"/>
  <c r="BF64" i="16"/>
  <c r="BF73" i="16"/>
  <c r="BI66" i="16"/>
  <c r="BH66" i="16"/>
  <c r="BG66" i="16"/>
  <c r="BI69" i="16"/>
  <c r="BG69" i="16"/>
  <c r="BH69" i="16"/>
  <c r="BI71" i="16"/>
  <c r="BG71" i="16"/>
  <c r="BH71" i="16"/>
  <c r="BI65" i="16"/>
  <c r="BG65" i="16"/>
  <c r="CC65" i="16" s="1"/>
  <c r="CN65" i="16" s="1"/>
  <c r="BH65" i="16"/>
  <c r="CB65" i="16" s="1"/>
  <c r="CE65" i="16" s="1"/>
  <c r="CF65" i="16" s="1"/>
  <c r="BI67" i="16"/>
  <c r="BG67" i="16"/>
  <c r="BH67" i="16"/>
  <c r="BH78" i="16"/>
  <c r="BJ78" i="16" s="1"/>
  <c r="BK78" i="16" s="1"/>
  <c r="BL78" i="16" s="1"/>
  <c r="BR87" i="16"/>
  <c r="BP87" i="16"/>
  <c r="BQ87" i="16"/>
  <c r="BR84" i="16"/>
  <c r="BQ84" i="16"/>
  <c r="BP84" i="16"/>
  <c r="BR86" i="16"/>
  <c r="BQ86" i="16"/>
  <c r="BP86" i="16"/>
  <c r="BR88" i="16"/>
  <c r="BQ88" i="16"/>
  <c r="BP88" i="16"/>
  <c r="BR85" i="16"/>
  <c r="BP85" i="16"/>
  <c r="BQ85" i="16"/>
  <c r="BR93" i="16"/>
  <c r="BP93" i="16"/>
  <c r="BQ93" i="16"/>
  <c r="BG78" i="16"/>
  <c r="CE39" i="16"/>
  <c r="CF39" i="16" s="1"/>
  <c r="CG39" i="16" s="1"/>
  <c r="CA39" i="16" s="1"/>
  <c r="CL39" i="16" s="1"/>
  <c r="CE49" i="16"/>
  <c r="CF49" i="16" s="1"/>
  <c r="CG49" i="16" s="1"/>
  <c r="CA49" i="16" s="1"/>
  <c r="CL49" i="16" s="1"/>
  <c r="AX59" i="16"/>
  <c r="CC59" i="16" s="1"/>
  <c r="CN59" i="16" s="1"/>
  <c r="AX64" i="16"/>
  <c r="AY64" i="16"/>
  <c r="BA64" i="16" s="1"/>
  <c r="BB64" i="16" s="1"/>
  <c r="BC64" i="16" s="1"/>
  <c r="AR54" i="16"/>
  <c r="AS54" i="16" s="1"/>
  <c r="AT54" i="16" s="1"/>
  <c r="CE54" i="16"/>
  <c r="CF54" i="16" s="1"/>
  <c r="CG54" i="16" s="1"/>
  <c r="CA54" i="16" s="1"/>
  <c r="CL54" i="16" s="1"/>
  <c r="CE53" i="16"/>
  <c r="CF53" i="16" s="1"/>
  <c r="CG53" i="16" s="1"/>
  <c r="CA53" i="16" s="1"/>
  <c r="CL53" i="16" s="1"/>
  <c r="CE47" i="16"/>
  <c r="CF47" i="16" s="1"/>
  <c r="CG47" i="16" s="1"/>
  <c r="CA47" i="16" s="1"/>
  <c r="CL47" i="16" s="1"/>
  <c r="AR51" i="16"/>
  <c r="AS51" i="16" s="1"/>
  <c r="AT51" i="16" s="1"/>
  <c r="CB51" i="16"/>
  <c r="AR50" i="16"/>
  <c r="AS50" i="16" s="1"/>
  <c r="AT50" i="16" s="1"/>
  <c r="CB50" i="16"/>
  <c r="CG40" i="16"/>
  <c r="CA40" i="16" s="1"/>
  <c r="CL40" i="16" s="1"/>
  <c r="CG45" i="16"/>
  <c r="CA45" i="16" s="1"/>
  <c r="CL45" i="16" s="1"/>
  <c r="CG44" i="16"/>
  <c r="CA44" i="16" s="1"/>
  <c r="CL44" i="16" s="1"/>
  <c r="AB7" i="16"/>
  <c r="P22" i="19" s="1"/>
  <c r="R66" i="19" s="1"/>
  <c r="AY59" i="16"/>
  <c r="BA59" i="16" s="1"/>
  <c r="BB59" i="16" s="1"/>
  <c r="BC59" i="16" s="1"/>
  <c r="AX76" i="16"/>
  <c r="AY93" i="16"/>
  <c r="BA93" i="16" s="1"/>
  <c r="BB93" i="16" s="1"/>
  <c r="BC93" i="16" s="1"/>
  <c r="AX92" i="16"/>
  <c r="AY76" i="16"/>
  <c r="BA76" i="16" s="1"/>
  <c r="BB76" i="16" s="1"/>
  <c r="BC76" i="16" s="1"/>
  <c r="O29" i="19"/>
  <c r="L69" i="19" s="1"/>
  <c r="AY92" i="16"/>
  <c r="BA92" i="16" s="1"/>
  <c r="BB92" i="16" s="1"/>
  <c r="BC92" i="16" s="1"/>
  <c r="AR76" i="16"/>
  <c r="AS76" i="16" s="1"/>
  <c r="AT76" i="16" s="1"/>
  <c r="AX96" i="16"/>
  <c r="AR96" i="16"/>
  <c r="AS96" i="16" s="1"/>
  <c r="AT96" i="16" s="1"/>
  <c r="AR62" i="16"/>
  <c r="AS62" i="16" s="1"/>
  <c r="AT62" i="16" s="1"/>
  <c r="AR89" i="16"/>
  <c r="AS89" i="16" s="1"/>
  <c r="AT89" i="16" s="1"/>
  <c r="AR82" i="16"/>
  <c r="AS82" i="16" s="1"/>
  <c r="AT82" i="16" s="1"/>
  <c r="BH86" i="16"/>
  <c r="BJ86" i="16" s="1"/>
  <c r="BK86" i="16" s="1"/>
  <c r="BL86" i="16" s="1"/>
  <c r="AX93" i="16"/>
  <c r="BG87" i="16"/>
  <c r="BH87" i="16"/>
  <c r="BJ87" i="16" s="1"/>
  <c r="BK87" i="16" s="1"/>
  <c r="BL87" i="16" s="1"/>
  <c r="BG85" i="16"/>
  <c r="AY96" i="16"/>
  <c r="BA96" i="16" s="1"/>
  <c r="BB96" i="16" s="1"/>
  <c r="BC96" i="16" s="1"/>
  <c r="BF97" i="16"/>
  <c r="BI97" i="16" s="1"/>
  <c r="AX89" i="16"/>
  <c r="BH85" i="16"/>
  <c r="AY89" i="16"/>
  <c r="BA89" i="16" s="1"/>
  <c r="BB89" i="16" s="1"/>
  <c r="BC89" i="16" s="1"/>
  <c r="AX97" i="16"/>
  <c r="BG81" i="16"/>
  <c r="CC81" i="16" s="1"/>
  <c r="CN81" i="16" s="1"/>
  <c r="AR71" i="16"/>
  <c r="AS71" i="16" s="1"/>
  <c r="AT71" i="16" s="1"/>
  <c r="BH81" i="16"/>
  <c r="CB81" i="16" s="1"/>
  <c r="CM81" i="16" s="1"/>
  <c r="AY73" i="16"/>
  <c r="AR58" i="16"/>
  <c r="AS58" i="16" s="1"/>
  <c r="AT58" i="16" s="1"/>
  <c r="AR80" i="16"/>
  <c r="AS80" i="16" s="1"/>
  <c r="AT80" i="16" s="1"/>
  <c r="BF83" i="16"/>
  <c r="BI83" i="16" s="1"/>
  <c r="AW7" i="16"/>
  <c r="N32" i="19" s="1"/>
  <c r="P69" i="19" s="1"/>
  <c r="AR66" i="16"/>
  <c r="AS66" i="16" s="1"/>
  <c r="AT66" i="16" s="1"/>
  <c r="AR88" i="16"/>
  <c r="AS88" i="16" s="1"/>
  <c r="AT88" i="16" s="1"/>
  <c r="AR57" i="16"/>
  <c r="AS57" i="16" s="1"/>
  <c r="AT57" i="16" s="1"/>
  <c r="AX73" i="16"/>
  <c r="AY83" i="16"/>
  <c r="BA83" i="16" s="1"/>
  <c r="BB83" i="16" s="1"/>
  <c r="BC83" i="16" s="1"/>
  <c r="AY97" i="16"/>
  <c r="BA97" i="16" s="1"/>
  <c r="BB97" i="16" s="1"/>
  <c r="BC97" i="16" s="1"/>
  <c r="BO91" i="16"/>
  <c r="BR91" i="16" s="1"/>
  <c r="BI91" i="16"/>
  <c r="BH91" i="16"/>
  <c r="BG91" i="16"/>
  <c r="BI82" i="16"/>
  <c r="BG82" i="16"/>
  <c r="BH82" i="16"/>
  <c r="AZ72" i="16"/>
  <c r="AY72" i="16"/>
  <c r="AX72" i="16"/>
  <c r="CJ62" i="16"/>
  <c r="CD62" i="16"/>
  <c r="AZ90" i="16"/>
  <c r="AY90" i="16"/>
  <c r="AX90" i="16"/>
  <c r="BG86" i="16"/>
  <c r="AZ88" i="16"/>
  <c r="AY88" i="16"/>
  <c r="AX88" i="16"/>
  <c r="CJ86" i="16"/>
  <c r="CD86" i="16"/>
  <c r="AX79" i="16"/>
  <c r="M40" i="19"/>
  <c r="J72" i="19" s="1"/>
  <c r="CD85" i="16"/>
  <c r="CJ85" i="16"/>
  <c r="BF93" i="16"/>
  <c r="BI93" i="16" s="1"/>
  <c r="AX62" i="16"/>
  <c r="CC62" i="16" s="1"/>
  <c r="CN62" i="16" s="1"/>
  <c r="AZ99" i="16"/>
  <c r="AX99" i="16"/>
  <c r="AY99" i="16"/>
  <c r="AZ78" i="16"/>
  <c r="AX78" i="16"/>
  <c r="AY78" i="16"/>
  <c r="BF94" i="16"/>
  <c r="BI94" i="16" s="1"/>
  <c r="AZ94" i="16"/>
  <c r="BA94" i="16" s="1"/>
  <c r="BB94" i="16" s="1"/>
  <c r="BC94" i="16" s="1"/>
  <c r="P29" i="19"/>
  <c r="M69" i="19" s="1"/>
  <c r="AT64" i="16"/>
  <c r="CJ68" i="16"/>
  <c r="CD68" i="16"/>
  <c r="AY79" i="16"/>
  <c r="BF88" i="16"/>
  <c r="CJ73" i="16"/>
  <c r="CD73" i="16"/>
  <c r="BN97" i="16"/>
  <c r="BO97" i="16" s="1"/>
  <c r="BR97" i="16" s="1"/>
  <c r="AZ66" i="16"/>
  <c r="AX66" i="16"/>
  <c r="AY66" i="16"/>
  <c r="CD79" i="16"/>
  <c r="CJ79" i="16"/>
  <c r="CJ64" i="16"/>
  <c r="CD64" i="16"/>
  <c r="CJ91" i="16"/>
  <c r="CD91" i="16"/>
  <c r="AY62" i="16"/>
  <c r="BA62" i="16" s="1"/>
  <c r="BB62" i="16" s="1"/>
  <c r="BC62" i="16" s="1"/>
  <c r="BF90" i="16"/>
  <c r="CJ84" i="16"/>
  <c r="CD84" i="16"/>
  <c r="BN92" i="16"/>
  <c r="BF92" i="16"/>
  <c r="BI92" i="16" s="1"/>
  <c r="CB55" i="16"/>
  <c r="AR55" i="16"/>
  <c r="AS55" i="16" s="1"/>
  <c r="AT55" i="16" s="1"/>
  <c r="BO95" i="16"/>
  <c r="BR95" i="16" s="1"/>
  <c r="BI95" i="16"/>
  <c r="AY68" i="16"/>
  <c r="BA68" i="16" s="1"/>
  <c r="BB68" i="16" s="1"/>
  <c r="BC68" i="16" s="1"/>
  <c r="BY98" i="16"/>
  <c r="BF99" i="16"/>
  <c r="CD59" i="16"/>
  <c r="CJ59" i="16"/>
  <c r="AZ82" i="16"/>
  <c r="AY82" i="16"/>
  <c r="AX82" i="16"/>
  <c r="AX84" i="16"/>
  <c r="BY90" i="16"/>
  <c r="BH98" i="16"/>
  <c r="BJ98" i="16" s="1"/>
  <c r="BK98" i="16" s="1"/>
  <c r="BL98" i="16" s="1"/>
  <c r="BY95" i="16"/>
  <c r="BG80" i="16"/>
  <c r="AX63" i="16"/>
  <c r="CC63" i="16" s="1"/>
  <c r="CN63" i="16" s="1"/>
  <c r="AZ70" i="16"/>
  <c r="AY70" i="16"/>
  <c r="AX70" i="16"/>
  <c r="AZ80" i="16"/>
  <c r="AY80" i="16"/>
  <c r="AX80" i="16"/>
  <c r="BY93" i="16"/>
  <c r="AZ75" i="16"/>
  <c r="AX75" i="16"/>
  <c r="AY75" i="16"/>
  <c r="BN94" i="16"/>
  <c r="AZ91" i="16"/>
  <c r="AY91" i="16"/>
  <c r="AX91" i="16"/>
  <c r="AX68" i="16"/>
  <c r="BF79" i="16"/>
  <c r="BI79" i="16" s="1"/>
  <c r="BN89" i="16"/>
  <c r="BF89" i="16"/>
  <c r="BI89" i="16" s="1"/>
  <c r="AZ60" i="16"/>
  <c r="AX60" i="16"/>
  <c r="AY60" i="16"/>
  <c r="CB60" i="16" s="1"/>
  <c r="CE60" i="16" s="1"/>
  <c r="CF60" i="16" s="1"/>
  <c r="CJ75" i="16"/>
  <c r="CD75" i="16"/>
  <c r="AZ67" i="16"/>
  <c r="AX67" i="16"/>
  <c r="AY67" i="16"/>
  <c r="AY84" i="16"/>
  <c r="BA84" i="16" s="1"/>
  <c r="BB84" i="16" s="1"/>
  <c r="BC84" i="16" s="1"/>
  <c r="AZ69" i="16"/>
  <c r="AX69" i="16"/>
  <c r="AY69" i="16"/>
  <c r="CD77" i="16"/>
  <c r="CJ77" i="16"/>
  <c r="AZ95" i="16"/>
  <c r="AY95" i="16"/>
  <c r="AX95" i="16"/>
  <c r="BN96" i="16"/>
  <c r="BF96" i="16"/>
  <c r="BI96" i="16" s="1"/>
  <c r="BF76" i="16"/>
  <c r="BI76" i="16" s="1"/>
  <c r="BY76" i="16"/>
  <c r="CJ63" i="16"/>
  <c r="CD63" i="16"/>
  <c r="BE7" i="16"/>
  <c r="S32" i="19" s="1"/>
  <c r="O70" i="19" s="1"/>
  <c r="T70" i="19" s="1"/>
  <c r="U70" i="19" s="1"/>
  <c r="AX83" i="16"/>
  <c r="CB57" i="16"/>
  <c r="CJ83" i="16"/>
  <c r="CD83" i="16"/>
  <c r="AX94" i="16"/>
  <c r="CJ80" i="16"/>
  <c r="CD80" i="16"/>
  <c r="BF84" i="16"/>
  <c r="BI84" i="16" s="1"/>
  <c r="BG98" i="16"/>
  <c r="BH95" i="16"/>
  <c r="AZ98" i="16"/>
  <c r="AY98" i="16"/>
  <c r="AX98" i="16"/>
  <c r="BH80" i="16"/>
  <c r="BJ80" i="16" s="1"/>
  <c r="BK80" i="16" s="1"/>
  <c r="BL80" i="16" s="1"/>
  <c r="AZ74" i="16"/>
  <c r="AY74" i="16"/>
  <c r="AX74" i="16"/>
  <c r="AY63" i="16"/>
  <c r="BQ91" i="16"/>
  <c r="BP91" i="16"/>
  <c r="AZ71" i="16"/>
  <c r="AY71" i="16"/>
  <c r="AX71" i="16"/>
  <c r="BY99" i="16"/>
  <c r="AR70" i="16"/>
  <c r="AS70" i="16" s="1"/>
  <c r="AT70" i="16" s="1"/>
  <c r="AR99" i="16"/>
  <c r="AS99" i="16" s="1"/>
  <c r="AT99" i="16" s="1"/>
  <c r="AR95" i="16"/>
  <c r="AS95" i="16" s="1"/>
  <c r="AT95" i="16" s="1"/>
  <c r="AR60" i="16"/>
  <c r="AS60" i="16" s="1"/>
  <c r="AT60" i="16" s="1"/>
  <c r="AR78" i="16"/>
  <c r="AS78" i="16" s="1"/>
  <c r="AT78" i="16" s="1"/>
  <c r="AR74" i="16"/>
  <c r="AS74" i="16" s="1"/>
  <c r="AT74" i="16" s="1"/>
  <c r="AR97" i="16"/>
  <c r="AS97" i="16" s="1"/>
  <c r="AT97" i="16" s="1"/>
  <c r="AR67" i="16"/>
  <c r="AS67" i="16" s="1"/>
  <c r="AT67" i="16" s="1"/>
  <c r="Q67" i="19"/>
  <c r="V67" i="19" s="1"/>
  <c r="W67" i="19" s="1"/>
  <c r="CE58" i="16"/>
  <c r="CF58" i="16" s="1"/>
  <c r="AR94" i="16"/>
  <c r="AS94" i="16" s="1"/>
  <c r="AT94" i="16" s="1"/>
  <c r="AR69" i="16"/>
  <c r="AS69" i="16" s="1"/>
  <c r="AT69" i="16" s="1"/>
  <c r="AR68" i="16"/>
  <c r="AS68" i="16" s="1"/>
  <c r="AT68" i="16" s="1"/>
  <c r="AR90" i="16"/>
  <c r="AS90" i="16" s="1"/>
  <c r="AT90" i="16" s="1"/>
  <c r="AR75" i="16"/>
  <c r="AS75" i="16" s="1"/>
  <c r="AT75" i="16" s="1"/>
  <c r="AR72" i="16"/>
  <c r="AS72" i="16" s="1"/>
  <c r="AT72" i="16" s="1"/>
  <c r="AR83" i="16"/>
  <c r="AS83" i="16" s="1"/>
  <c r="AT83" i="16" s="1"/>
  <c r="BO98" i="16"/>
  <c r="BR98" i="16" s="1"/>
  <c r="AP7" i="16"/>
  <c r="I32" i="19" s="1"/>
  <c r="I26" i="19" s="1"/>
  <c r="AR98" i="16"/>
  <c r="AS98" i="16" s="1"/>
  <c r="AT98" i="16" s="1"/>
  <c r="AO7" i="16"/>
  <c r="K32" i="19" s="1"/>
  <c r="S68" i="19" s="1"/>
  <c r="AK7" i="16"/>
  <c r="V22" i="19" s="1"/>
  <c r="R67" i="19" s="1"/>
  <c r="AR56" i="16"/>
  <c r="AS56" i="16" s="1"/>
  <c r="AT56" i="16" s="1"/>
  <c r="CB56" i="16"/>
  <c r="AR91" i="16"/>
  <c r="AS91" i="16" s="1"/>
  <c r="AT91" i="16" s="1"/>
  <c r="CE48" i="16"/>
  <c r="CF48" i="16" s="1"/>
  <c r="CM48" i="16"/>
  <c r="K39" i="19"/>
  <c r="N71" i="19" s="1"/>
  <c r="BS85" i="16"/>
  <c r="BT85" i="16" s="1"/>
  <c r="BU85" i="16" s="1"/>
  <c r="BS87" i="16"/>
  <c r="BT87" i="16" s="1"/>
  <c r="BU87" i="16" s="1"/>
  <c r="I39" i="19"/>
  <c r="BG68" i="16" l="1"/>
  <c r="CB77" i="16"/>
  <c r="CM77" i="16" s="1"/>
  <c r="BA61" i="16"/>
  <c r="BB61" i="16" s="1"/>
  <c r="BC61" i="16" s="1"/>
  <c r="BJ71" i="16"/>
  <c r="BK71" i="16" s="1"/>
  <c r="BL71" i="16" s="1"/>
  <c r="BJ72" i="16"/>
  <c r="BK72" i="16" s="1"/>
  <c r="BL72" i="16" s="1"/>
  <c r="CC67" i="16"/>
  <c r="CN67" i="16" s="1"/>
  <c r="BH68" i="16"/>
  <c r="BJ68" i="16" s="1"/>
  <c r="BK68" i="16" s="1"/>
  <c r="BL68" i="16" s="1"/>
  <c r="CC74" i="16"/>
  <c r="CN74" i="16" s="1"/>
  <c r="CC86" i="16"/>
  <c r="CN86" i="16" s="1"/>
  <c r="CC75" i="16"/>
  <c r="CN75" i="16" s="1"/>
  <c r="BJ69" i="16"/>
  <c r="BK69" i="16" s="1"/>
  <c r="BL69" i="16" s="1"/>
  <c r="CM61" i="16"/>
  <c r="CB74" i="16"/>
  <c r="CE74" i="16" s="1"/>
  <c r="CF74" i="16" s="1"/>
  <c r="CG74" i="16" s="1"/>
  <c r="CA74" i="16" s="1"/>
  <c r="CL74" i="16" s="1"/>
  <c r="CB66" i="16"/>
  <c r="CM66" i="16" s="1"/>
  <c r="CC68" i="16"/>
  <c r="CN68" i="16" s="1"/>
  <c r="CC71" i="16"/>
  <c r="CN71" i="16" s="1"/>
  <c r="BJ65" i="16"/>
  <c r="BK65" i="16" s="1"/>
  <c r="BL65" i="16" s="1"/>
  <c r="BJ70" i="16"/>
  <c r="BK70" i="16" s="1"/>
  <c r="BL70" i="16" s="1"/>
  <c r="CC72" i="16"/>
  <c r="CN72" i="16" s="1"/>
  <c r="CC69" i="16"/>
  <c r="CB72" i="16"/>
  <c r="CE72" i="16" s="1"/>
  <c r="CF72" i="16" s="1"/>
  <c r="CG72" i="16" s="1"/>
  <c r="CA72" i="16" s="1"/>
  <c r="CL72" i="16" s="1"/>
  <c r="BJ66" i="16"/>
  <c r="BK66" i="16" s="1"/>
  <c r="BL66" i="16" s="1"/>
  <c r="CC70" i="16"/>
  <c r="CN70" i="16" s="1"/>
  <c r="CB70" i="16"/>
  <c r="CM70" i="16" s="1"/>
  <c r="BJ67" i="16"/>
  <c r="BK67" i="16" s="1"/>
  <c r="BL67" i="16" s="1"/>
  <c r="BI73" i="16"/>
  <c r="BG73" i="16"/>
  <c r="CC73" i="16" s="1"/>
  <c r="CN73" i="16" s="1"/>
  <c r="BH73" i="16"/>
  <c r="CB73" i="16" s="1"/>
  <c r="CM73" i="16" s="1"/>
  <c r="CB69" i="16"/>
  <c r="CC66" i="16"/>
  <c r="CN66" i="16" s="1"/>
  <c r="BI64" i="16"/>
  <c r="BH64" i="16"/>
  <c r="BG64" i="16"/>
  <c r="CC64" i="16" s="1"/>
  <c r="CN64" i="16" s="1"/>
  <c r="BH76" i="16"/>
  <c r="BJ76" i="16" s="1"/>
  <c r="BK76" i="16" s="1"/>
  <c r="BL76" i="16" s="1"/>
  <c r="BG76" i="16"/>
  <c r="CC76" i="16" s="1"/>
  <c r="CN76" i="16" s="1"/>
  <c r="CC78" i="16"/>
  <c r="CN78" i="16" s="1"/>
  <c r="CB85" i="16"/>
  <c r="CM85" i="16" s="1"/>
  <c r="CC87" i="16"/>
  <c r="CN87" i="16" s="1"/>
  <c r="BQ98" i="16"/>
  <c r="CB98" i="16" s="1"/>
  <c r="CC85" i="16"/>
  <c r="CN85" i="16" s="1"/>
  <c r="BQ95" i="16"/>
  <c r="CB95" i="16" s="1"/>
  <c r="CE51" i="16"/>
  <c r="CF51" i="16" s="1"/>
  <c r="CG51" i="16" s="1"/>
  <c r="CA51" i="16" s="1"/>
  <c r="CL51" i="16" s="1"/>
  <c r="CM51" i="16"/>
  <c r="CM50" i="16"/>
  <c r="CE50" i="16"/>
  <c r="CF50" i="16" s="1"/>
  <c r="CG50" i="16" s="1"/>
  <c r="CA50" i="16" s="1"/>
  <c r="CL50" i="16" s="1"/>
  <c r="CB59" i="16"/>
  <c r="CM59" i="16" s="1"/>
  <c r="CG48" i="16"/>
  <c r="CA48" i="16" s="1"/>
  <c r="CL48" i="16" s="1"/>
  <c r="BP98" i="16"/>
  <c r="CC98" i="16" s="1"/>
  <c r="CN98" i="16" s="1"/>
  <c r="BP95" i="16"/>
  <c r="CC95" i="16" s="1"/>
  <c r="CN95" i="16" s="1"/>
  <c r="BJ85" i="16"/>
  <c r="BK85" i="16" s="1"/>
  <c r="BL85" i="16" s="1"/>
  <c r="CB87" i="16"/>
  <c r="CE87" i="16" s="1"/>
  <c r="CF87" i="16" s="1"/>
  <c r="CG87" i="16" s="1"/>
  <c r="CA87" i="16" s="1"/>
  <c r="CL87" i="16" s="1"/>
  <c r="BA95" i="16"/>
  <c r="BB95" i="16" s="1"/>
  <c r="BC95" i="16" s="1"/>
  <c r="BG97" i="16"/>
  <c r="BA82" i="16"/>
  <c r="BB82" i="16" s="1"/>
  <c r="BC82" i="16" s="1"/>
  <c r="BH97" i="16"/>
  <c r="BJ97" i="16" s="1"/>
  <c r="BK97" i="16" s="1"/>
  <c r="BL97" i="16" s="1"/>
  <c r="CE81" i="16"/>
  <c r="CF81" i="16" s="1"/>
  <c r="CG81" i="16" s="1"/>
  <c r="CA81" i="16" s="1"/>
  <c r="CL81" i="16" s="1"/>
  <c r="CC80" i="16"/>
  <c r="CN80" i="16" s="1"/>
  <c r="BF7" i="16"/>
  <c r="T32" i="19" s="1"/>
  <c r="P70" i="19" s="1"/>
  <c r="CM65" i="16"/>
  <c r="BA91" i="16"/>
  <c r="BB91" i="16" s="1"/>
  <c r="BC91" i="16" s="1"/>
  <c r="BH92" i="16"/>
  <c r="BJ92" i="16" s="1"/>
  <c r="BK92" i="16" s="1"/>
  <c r="BL92" i="16" s="1"/>
  <c r="BJ81" i="16"/>
  <c r="BK81" i="16" s="1"/>
  <c r="BL81" i="16" s="1"/>
  <c r="BA74" i="16"/>
  <c r="BB74" i="16" s="1"/>
  <c r="BC74" i="16" s="1"/>
  <c r="AY7" i="16"/>
  <c r="O32" i="19" s="1"/>
  <c r="Q69" i="19" s="1"/>
  <c r="V69" i="19" s="1"/>
  <c r="W69" i="19" s="1"/>
  <c r="BJ82" i="16"/>
  <c r="BK82" i="16" s="1"/>
  <c r="BL82" i="16" s="1"/>
  <c r="BH84" i="16"/>
  <c r="BJ84" i="16" s="1"/>
  <c r="BK84" i="16" s="1"/>
  <c r="BL84" i="16" s="1"/>
  <c r="BG79" i="16"/>
  <c r="CC79" i="16" s="1"/>
  <c r="CN79" i="16" s="1"/>
  <c r="BA88" i="16"/>
  <c r="BB88" i="16" s="1"/>
  <c r="BC88" i="16" s="1"/>
  <c r="BG84" i="16"/>
  <c r="CC84" i="16" s="1"/>
  <c r="CN84" i="16" s="1"/>
  <c r="BA75" i="16"/>
  <c r="BB75" i="16" s="1"/>
  <c r="BC75" i="16" s="1"/>
  <c r="BG96" i="16"/>
  <c r="BA78" i="16"/>
  <c r="BB78" i="16" s="1"/>
  <c r="BC78" i="16" s="1"/>
  <c r="BG93" i="16"/>
  <c r="CC93" i="16" s="1"/>
  <c r="CN93" i="16" s="1"/>
  <c r="BH89" i="16"/>
  <c r="BJ89" i="16" s="1"/>
  <c r="BK89" i="16" s="1"/>
  <c r="BL89" i="16" s="1"/>
  <c r="BH94" i="16"/>
  <c r="BJ94" i="16" s="1"/>
  <c r="BK94" i="16" s="1"/>
  <c r="BL94" i="16" s="1"/>
  <c r="BH83" i="16"/>
  <c r="BJ83" i="16" s="1"/>
  <c r="BK83" i="16" s="1"/>
  <c r="BL83" i="16" s="1"/>
  <c r="AX7" i="16"/>
  <c r="Q32" i="19" s="1"/>
  <c r="S69" i="19" s="1"/>
  <c r="BG83" i="16"/>
  <c r="CC83" i="16" s="1"/>
  <c r="CN83" i="16" s="1"/>
  <c r="BG94" i="16"/>
  <c r="BA80" i="16"/>
  <c r="BB80" i="16" s="1"/>
  <c r="BC80" i="16" s="1"/>
  <c r="BG92" i="16"/>
  <c r="BA72" i="16"/>
  <c r="BB72" i="16" s="1"/>
  <c r="BC72" i="16" s="1"/>
  <c r="BA73" i="16"/>
  <c r="BB73" i="16" s="1"/>
  <c r="BC73" i="16" s="1"/>
  <c r="BO96" i="16"/>
  <c r="BR96" i="16" s="1"/>
  <c r="BO94" i="16"/>
  <c r="BR94" i="16" s="1"/>
  <c r="CC60" i="16"/>
  <c r="CN60" i="16" s="1"/>
  <c r="CJ98" i="16"/>
  <c r="CD98" i="16"/>
  <c r="BY96" i="16"/>
  <c r="CJ93" i="16"/>
  <c r="CD93" i="16"/>
  <c r="BA79" i="16"/>
  <c r="BB79" i="16" s="1"/>
  <c r="BC79" i="16" s="1"/>
  <c r="V29" i="19" s="1"/>
  <c r="M70" i="19" s="1"/>
  <c r="U29" i="19"/>
  <c r="L70" i="19" s="1"/>
  <c r="CB78" i="16"/>
  <c r="CM78" i="16" s="1"/>
  <c r="BA71" i="16"/>
  <c r="BB71" i="16" s="1"/>
  <c r="BC71" i="16" s="1"/>
  <c r="CB71" i="16"/>
  <c r="BP89" i="16"/>
  <c r="BN7" i="16"/>
  <c r="G42" i="19" s="1"/>
  <c r="O71" i="19" s="1"/>
  <c r="T71" i="19" s="1"/>
  <c r="U71" i="19" s="1"/>
  <c r="BO89" i="16"/>
  <c r="BR89" i="16" s="1"/>
  <c r="BY89" i="16"/>
  <c r="BO90" i="16"/>
  <c r="BI90" i="16"/>
  <c r="BH90" i="16"/>
  <c r="BG90" i="16"/>
  <c r="W29" i="19"/>
  <c r="N70" i="19" s="1"/>
  <c r="BO99" i="16"/>
  <c r="BI99" i="16"/>
  <c r="BH99" i="16"/>
  <c r="BG99" i="16"/>
  <c r="CJ90" i="16"/>
  <c r="CD90" i="16"/>
  <c r="BA69" i="16"/>
  <c r="BB69" i="16" s="1"/>
  <c r="BC69" i="16" s="1"/>
  <c r="CM55" i="16"/>
  <c r="CE55" i="16"/>
  <c r="CF55" i="16" s="1"/>
  <c r="BY94" i="16"/>
  <c r="CG61" i="16"/>
  <c r="CA61" i="16" s="1"/>
  <c r="CL61" i="16" s="1"/>
  <c r="CB82" i="16"/>
  <c r="CM82" i="16" s="1"/>
  <c r="CG58" i="16"/>
  <c r="CA58" i="16" s="1"/>
  <c r="CL58" i="16" s="1"/>
  <c r="BA98" i="16"/>
  <c r="BB98" i="16" s="1"/>
  <c r="BC98" i="16" s="1"/>
  <c r="BH96" i="16"/>
  <c r="BA60" i="16"/>
  <c r="BB60" i="16" s="1"/>
  <c r="BC60" i="16" s="1"/>
  <c r="BH79" i="16"/>
  <c r="BJ79" i="16" s="1"/>
  <c r="BK79" i="16" s="1"/>
  <c r="BL79" i="16" s="1"/>
  <c r="CD95" i="16"/>
  <c r="CJ95" i="16"/>
  <c r="CB62" i="16"/>
  <c r="BA99" i="16"/>
  <c r="BB99" i="16" s="1"/>
  <c r="BC99" i="16" s="1"/>
  <c r="BH93" i="16"/>
  <c r="BJ93" i="16" s="1"/>
  <c r="BK93" i="16" s="1"/>
  <c r="BL93" i="16" s="1"/>
  <c r="BA90" i="16"/>
  <c r="BB90" i="16" s="1"/>
  <c r="BC90" i="16" s="1"/>
  <c r="CG65" i="16"/>
  <c r="CA65" i="16" s="1"/>
  <c r="CL65" i="16" s="1"/>
  <c r="CJ76" i="16"/>
  <c r="CD76" i="16"/>
  <c r="BQ97" i="16"/>
  <c r="BS97" i="16" s="1"/>
  <c r="BT97" i="16" s="1"/>
  <c r="BU97" i="16" s="1"/>
  <c r="BP97" i="16"/>
  <c r="BY97" i="16"/>
  <c r="CB63" i="16"/>
  <c r="BA63" i="16"/>
  <c r="BB63" i="16" s="1"/>
  <c r="BC63" i="16" s="1"/>
  <c r="CB75" i="16"/>
  <c r="CM75" i="16" s="1"/>
  <c r="CG60" i="16"/>
  <c r="CA60" i="16" s="1"/>
  <c r="CL60" i="16" s="1"/>
  <c r="BA67" i="16"/>
  <c r="BB67" i="16" s="1"/>
  <c r="BC67" i="16" s="1"/>
  <c r="BY92" i="16"/>
  <c r="BO92" i="16"/>
  <c r="BR92" i="16" s="1"/>
  <c r="CB80" i="16"/>
  <c r="CM80" i="16" s="1"/>
  <c r="CB67" i="16"/>
  <c r="CE67" i="16" s="1"/>
  <c r="CF67" i="16" s="1"/>
  <c r="CJ99" i="16"/>
  <c r="CD99" i="16"/>
  <c r="CM57" i="16"/>
  <c r="CE57" i="16"/>
  <c r="CF57" i="16" s="1"/>
  <c r="BG89" i="16"/>
  <c r="BA70" i="16"/>
  <c r="BB70" i="16" s="1"/>
  <c r="BC70" i="16" s="1"/>
  <c r="CC82" i="16"/>
  <c r="CN82" i="16" s="1"/>
  <c r="BA66" i="16"/>
  <c r="BB66" i="16" s="1"/>
  <c r="BC66" i="16" s="1"/>
  <c r="BI88" i="16"/>
  <c r="BH88" i="16"/>
  <c r="BG88" i="16"/>
  <c r="CC88" i="16" s="1"/>
  <c r="CN88" i="16" s="1"/>
  <c r="BJ95" i="16"/>
  <c r="BK95" i="16" s="1"/>
  <c r="BL95" i="16" s="1"/>
  <c r="CM60" i="16"/>
  <c r="BS98" i="16"/>
  <c r="BT98" i="16" s="1"/>
  <c r="BU98" i="16" s="1"/>
  <c r="BJ91" i="16"/>
  <c r="BK91" i="16" s="1"/>
  <c r="BL91" i="16" s="1"/>
  <c r="J39" i="19"/>
  <c r="M71" i="19" s="1"/>
  <c r="CC91" i="16"/>
  <c r="CN91" i="16" s="1"/>
  <c r="AT7" i="16"/>
  <c r="J32" i="19" s="1"/>
  <c r="R68" i="19" s="1"/>
  <c r="Q68" i="19"/>
  <c r="V68" i="19" s="1"/>
  <c r="W68" i="19" s="1"/>
  <c r="CE56" i="16"/>
  <c r="CF56" i="16" s="1"/>
  <c r="CM56" i="16"/>
  <c r="CE77" i="16"/>
  <c r="CF77" i="16" s="1"/>
  <c r="BS91" i="16"/>
  <c r="BT91" i="16" s="1"/>
  <c r="BU91" i="16" s="1"/>
  <c r="CB91" i="16"/>
  <c r="BS95" i="16"/>
  <c r="BT95" i="16" s="1"/>
  <c r="BU95" i="16" s="1"/>
  <c r="BS93" i="16"/>
  <c r="BT93" i="16" s="1"/>
  <c r="BU93" i="16" s="1"/>
  <c r="L71" i="19"/>
  <c r="BS88" i="16"/>
  <c r="BT88" i="16" s="1"/>
  <c r="BU88" i="16" s="1"/>
  <c r="BS86" i="16"/>
  <c r="BT86" i="16" s="1"/>
  <c r="BU86" i="16" s="1"/>
  <c r="CB86" i="16"/>
  <c r="BS84" i="16"/>
  <c r="BT84" i="16" s="1"/>
  <c r="BU84" i="16" s="1"/>
  <c r="CB68" i="16" l="1"/>
  <c r="CM68" i="16" s="1"/>
  <c r="CM69" i="16"/>
  <c r="U38" i="19"/>
  <c r="J73" i="19" s="1"/>
  <c r="P73" i="19" s="1"/>
  <c r="CN69" i="16"/>
  <c r="W38" i="19"/>
  <c r="N72" i="19" s="1"/>
  <c r="CM74" i="16"/>
  <c r="CE66" i="16"/>
  <c r="CF66" i="16" s="1"/>
  <c r="CG66" i="16" s="1"/>
  <c r="CA66" i="16" s="1"/>
  <c r="CL66" i="16" s="1"/>
  <c r="BJ64" i="16"/>
  <c r="BK64" i="16" s="1"/>
  <c r="BL64" i="16" s="1"/>
  <c r="CM72" i="16"/>
  <c r="CE70" i="16"/>
  <c r="CF70" i="16" s="1"/>
  <c r="CE85" i="16"/>
  <c r="CF85" i="16" s="1"/>
  <c r="BJ73" i="16"/>
  <c r="BK73" i="16" s="1"/>
  <c r="BL73" i="16" s="1"/>
  <c r="CE69" i="16"/>
  <c r="CF69" i="16" s="1"/>
  <c r="CG69" i="16" s="1"/>
  <c r="CA69" i="16" s="1"/>
  <c r="CB64" i="16"/>
  <c r="CB76" i="16"/>
  <c r="CM76" i="16" s="1"/>
  <c r="BQ96" i="16"/>
  <c r="BS96" i="16" s="1"/>
  <c r="BT96" i="16" s="1"/>
  <c r="BU96" i="16" s="1"/>
  <c r="BQ92" i="16"/>
  <c r="BS92" i="16" s="1"/>
  <c r="BT92" i="16" s="1"/>
  <c r="BU92" i="16" s="1"/>
  <c r="BP92" i="16"/>
  <c r="CC92" i="16" s="1"/>
  <c r="CN92" i="16" s="1"/>
  <c r="BQ89" i="16"/>
  <c r="BS89" i="16" s="1"/>
  <c r="BT89" i="16" s="1"/>
  <c r="BU89" i="16" s="1"/>
  <c r="BR90" i="16"/>
  <c r="BQ90" i="16"/>
  <c r="BS90" i="16" s="1"/>
  <c r="BT90" i="16" s="1"/>
  <c r="BU90" i="16" s="1"/>
  <c r="BP90" i="16"/>
  <c r="CC90" i="16" s="1"/>
  <c r="CN90" i="16" s="1"/>
  <c r="CE59" i="16"/>
  <c r="CF59" i="16" s="1"/>
  <c r="CG59" i="16" s="1"/>
  <c r="CA59" i="16" s="1"/>
  <c r="CL59" i="16" s="1"/>
  <c r="BR99" i="16"/>
  <c r="BP99" i="16"/>
  <c r="CC99" i="16" s="1"/>
  <c r="CN99" i="16" s="1"/>
  <c r="BQ99" i="16"/>
  <c r="CB99" i="16" s="1"/>
  <c r="BP94" i="16"/>
  <c r="CC94" i="16" s="1"/>
  <c r="CN94" i="16" s="1"/>
  <c r="BQ94" i="16"/>
  <c r="BS94" i="16" s="1"/>
  <c r="BT94" i="16" s="1"/>
  <c r="BU94" i="16" s="1"/>
  <c r="BP96" i="16"/>
  <c r="CC96" i="16" s="1"/>
  <c r="CN96" i="16" s="1"/>
  <c r="CM87" i="16"/>
  <c r="CB83" i="16"/>
  <c r="CM83" i="16" s="1"/>
  <c r="CC97" i="16"/>
  <c r="CN97" i="16" s="1"/>
  <c r="BJ90" i="16"/>
  <c r="BK90" i="16" s="1"/>
  <c r="BL90" i="16" s="1"/>
  <c r="CB97" i="16"/>
  <c r="CM97" i="16" s="1"/>
  <c r="CE78" i="16"/>
  <c r="CF78" i="16" s="1"/>
  <c r="CG78" i="16" s="1"/>
  <c r="CA78" i="16" s="1"/>
  <c r="CL78" i="16" s="1"/>
  <c r="CB93" i="16"/>
  <c r="CE93" i="16" s="1"/>
  <c r="CF93" i="16" s="1"/>
  <c r="BO7" i="16"/>
  <c r="H42" i="19" s="1"/>
  <c r="P71" i="19" s="1"/>
  <c r="CC89" i="16"/>
  <c r="CN89" i="16" s="1"/>
  <c r="CB84" i="16"/>
  <c r="CM84" i="16" s="1"/>
  <c r="CE73" i="16"/>
  <c r="CF73" i="16" s="1"/>
  <c r="CG73" i="16" s="1"/>
  <c r="CA73" i="16" s="1"/>
  <c r="CL73" i="16" s="1"/>
  <c r="CE68" i="16"/>
  <c r="CF68" i="16" s="1"/>
  <c r="CG68" i="16" s="1"/>
  <c r="CA68" i="16" s="1"/>
  <c r="CL68" i="16" s="1"/>
  <c r="CE82" i="16"/>
  <c r="CF82" i="16" s="1"/>
  <c r="CG82" i="16" s="1"/>
  <c r="CA82" i="16" s="1"/>
  <c r="CL82" i="16" s="1"/>
  <c r="O26" i="19"/>
  <c r="BJ88" i="16"/>
  <c r="BK88" i="16" s="1"/>
  <c r="BL88" i="16" s="1"/>
  <c r="CB88" i="16"/>
  <c r="CM88" i="16" s="1"/>
  <c r="CE80" i="16"/>
  <c r="CF80" i="16" s="1"/>
  <c r="CG80" i="16" s="1"/>
  <c r="CA80" i="16" s="1"/>
  <c r="CL80" i="16" s="1"/>
  <c r="BJ99" i="16"/>
  <c r="BK99" i="16" s="1"/>
  <c r="BL99" i="16" s="1"/>
  <c r="BC7" i="16"/>
  <c r="P32" i="19" s="1"/>
  <c r="R69" i="19" s="1"/>
  <c r="CE75" i="16"/>
  <c r="CF75" i="16" s="1"/>
  <c r="CG75" i="16" s="1"/>
  <c r="CA75" i="16" s="1"/>
  <c r="CL75" i="16" s="1"/>
  <c r="CE63" i="16"/>
  <c r="CF63" i="16" s="1"/>
  <c r="CM63" i="16"/>
  <c r="BJ96" i="16"/>
  <c r="BK96" i="16" s="1"/>
  <c r="BL96" i="16" s="1"/>
  <c r="CJ92" i="16"/>
  <c r="CD92" i="16"/>
  <c r="CJ94" i="16"/>
  <c r="CD94" i="16"/>
  <c r="CD89" i="16"/>
  <c r="CJ89" i="16"/>
  <c r="CG85" i="16"/>
  <c r="CA85" i="16" s="1"/>
  <c r="CL85" i="16" s="1"/>
  <c r="CM62" i="16"/>
  <c r="CE62" i="16"/>
  <c r="CF62" i="16" s="1"/>
  <c r="CG55" i="16"/>
  <c r="CA55" i="16" s="1"/>
  <c r="CL55" i="16" s="1"/>
  <c r="CG56" i="16"/>
  <c r="CA56" i="16" s="1"/>
  <c r="CL56" i="16" s="1"/>
  <c r="BG7" i="16"/>
  <c r="W32" i="19" s="1"/>
  <c r="S70" i="19" s="1"/>
  <c r="CG67" i="16"/>
  <c r="CA67" i="16" s="1"/>
  <c r="CL67" i="16" s="1"/>
  <c r="CG70" i="16"/>
  <c r="CA70" i="16" s="1"/>
  <c r="CL70" i="16" s="1"/>
  <c r="CJ96" i="16"/>
  <c r="CD96" i="16"/>
  <c r="CG77" i="16"/>
  <c r="CA77" i="16" s="1"/>
  <c r="CL77" i="16" s="1"/>
  <c r="CD97" i="16"/>
  <c r="CJ97" i="16"/>
  <c r="BH7" i="16"/>
  <c r="U32" i="19" s="1"/>
  <c r="Q70" i="19" s="1"/>
  <c r="V70" i="19" s="1"/>
  <c r="W70" i="19" s="1"/>
  <c r="CB79" i="16"/>
  <c r="CM67" i="16"/>
  <c r="CG57" i="16"/>
  <c r="CA57" i="16" s="1"/>
  <c r="CL57" i="16" s="1"/>
  <c r="CE71" i="16"/>
  <c r="CF71" i="16" s="1"/>
  <c r="CM71" i="16"/>
  <c r="CM86" i="16"/>
  <c r="CE86" i="16"/>
  <c r="CF86" i="16" s="1"/>
  <c r="CE95" i="16"/>
  <c r="CF95" i="16" s="1"/>
  <c r="CM95" i="16"/>
  <c r="CE98" i="16"/>
  <c r="CF98" i="16" s="1"/>
  <c r="CM98" i="16"/>
  <c r="CM91" i="16"/>
  <c r="CE91" i="16"/>
  <c r="CF91" i="16" s="1"/>
  <c r="CL69" i="16" l="1"/>
  <c r="V38" i="19"/>
  <c r="CB96" i="16"/>
  <c r="CM96" i="16" s="1"/>
  <c r="CE76" i="16"/>
  <c r="CF76" i="16" s="1"/>
  <c r="CG76" i="16" s="1"/>
  <c r="CA76" i="16" s="1"/>
  <c r="CL76" i="16" s="1"/>
  <c r="CM64" i="16"/>
  <c r="CE64" i="16"/>
  <c r="CF64" i="16" s="1"/>
  <c r="CG64" i="16" s="1"/>
  <c r="CA64" i="16" s="1"/>
  <c r="CL64" i="16" s="1"/>
  <c r="CB89" i="16"/>
  <c r="CM89" i="16" s="1"/>
  <c r="CB92" i="16"/>
  <c r="CM92" i="16" s="1"/>
  <c r="CB90" i="16"/>
  <c r="CB94" i="16"/>
  <c r="CM94" i="16" s="1"/>
  <c r="CE99" i="16"/>
  <c r="CF99" i="16" s="1"/>
  <c r="CG99" i="16" s="1"/>
  <c r="CA99" i="16" s="1"/>
  <c r="CM99" i="16"/>
  <c r="O40" i="19"/>
  <c r="L72" i="19" s="1"/>
  <c r="BS99" i="16"/>
  <c r="BT99" i="16" s="1"/>
  <c r="BQ7" i="16"/>
  <c r="I42" i="19" s="1"/>
  <c r="Q71" i="19" s="1"/>
  <c r="V71" i="19" s="1"/>
  <c r="W71" i="19" s="1"/>
  <c r="T73" i="19" s="1"/>
  <c r="W73" i="19" s="1"/>
  <c r="BP7" i="16"/>
  <c r="K42" i="19" s="1"/>
  <c r="S71" i="19" s="1"/>
  <c r="CE83" i="16"/>
  <c r="CF83" i="16" s="1"/>
  <c r="CG83" i="16" s="1"/>
  <c r="CA83" i="16" s="1"/>
  <c r="CL83" i="16" s="1"/>
  <c r="CE88" i="16"/>
  <c r="CF88" i="16" s="1"/>
  <c r="CG88" i="16" s="1"/>
  <c r="CA88" i="16" s="1"/>
  <c r="CL88" i="16" s="1"/>
  <c r="CE84" i="16"/>
  <c r="CF84" i="16" s="1"/>
  <c r="CG84" i="16" s="1"/>
  <c r="CA84" i="16" s="1"/>
  <c r="CL84" i="16" s="1"/>
  <c r="BL7" i="16"/>
  <c r="V32" i="19" s="1"/>
  <c r="R70" i="19" s="1"/>
  <c r="CE97" i="16"/>
  <c r="CF97" i="16" s="1"/>
  <c r="CG97" i="16" s="1"/>
  <c r="CA97" i="16" s="1"/>
  <c r="CL97" i="16" s="1"/>
  <c r="CM93" i="16"/>
  <c r="U26" i="19"/>
  <c r="I36" i="19"/>
  <c r="CG93" i="16"/>
  <c r="CA93" i="16" s="1"/>
  <c r="CL93" i="16" s="1"/>
  <c r="CG62" i="16"/>
  <c r="CA62" i="16" s="1"/>
  <c r="CL62" i="16" s="1"/>
  <c r="CG63" i="16"/>
  <c r="CA63" i="16" s="1"/>
  <c r="CL63" i="16" s="1"/>
  <c r="CG71" i="16"/>
  <c r="CA71" i="16" s="1"/>
  <c r="CL71" i="16" s="1"/>
  <c r="CG86" i="16"/>
  <c r="CA86" i="16" s="1"/>
  <c r="CL86" i="16" s="1"/>
  <c r="CG98" i="16"/>
  <c r="CA98" i="16" s="1"/>
  <c r="CL98" i="16" s="1"/>
  <c r="CG91" i="16"/>
  <c r="CA91" i="16" s="1"/>
  <c r="CL91" i="16" s="1"/>
  <c r="CG95" i="16"/>
  <c r="CA95" i="16" s="1"/>
  <c r="CL95" i="16" s="1"/>
  <c r="CE79" i="16"/>
  <c r="CF79" i="16" s="1"/>
  <c r="CM79" i="16"/>
  <c r="CE96" i="16" l="1"/>
  <c r="CF96" i="16" s="1"/>
  <c r="CG96" i="16" s="1"/>
  <c r="CA96" i="16" s="1"/>
  <c r="CL96" i="16" s="1"/>
  <c r="CE89" i="16"/>
  <c r="CF89" i="16" s="1"/>
  <c r="CG89" i="16" s="1"/>
  <c r="CA89" i="16" s="1"/>
  <c r="CL89" i="16" s="1"/>
  <c r="CE92" i="16"/>
  <c r="CF92" i="16" s="1"/>
  <c r="CG92" i="16" s="1"/>
  <c r="CA92" i="16" s="1"/>
  <c r="CL92" i="16" s="1"/>
  <c r="CM90" i="16"/>
  <c r="CE90" i="16"/>
  <c r="CF90" i="16" s="1"/>
  <c r="CG90" i="16" s="1"/>
  <c r="CA90" i="16" s="1"/>
  <c r="CL90" i="16" s="1"/>
  <c r="CE94" i="16"/>
  <c r="CF94" i="16" s="1"/>
  <c r="CG94" i="16" s="1"/>
  <c r="CA94" i="16" s="1"/>
  <c r="CL94" i="16" s="1"/>
  <c r="BU99" i="16"/>
  <c r="BU7" i="16" s="1"/>
  <c r="J42" i="19" s="1"/>
  <c r="R71" i="19" s="1"/>
  <c r="CL99" i="16"/>
  <c r="CG79" i="16"/>
  <c r="CA79" i="16" s="1"/>
  <c r="CL79" i="16" s="1"/>
  <c r="P40" i="19" l="1"/>
  <c r="M72" i="19" s="1"/>
</calcChain>
</file>

<file path=xl/sharedStrings.xml><?xml version="1.0" encoding="utf-8"?>
<sst xmlns="http://schemas.openxmlformats.org/spreadsheetml/2006/main" count="490" uniqueCount="143">
  <si>
    <t>初期本数</t>
    <rPh sb="0" eb="2">
      <t>ショキ</t>
    </rPh>
    <rPh sb="2" eb="4">
      <t>ホンスウ</t>
    </rPh>
    <phoneticPr fontId="8"/>
  </si>
  <si>
    <t>地位指数</t>
    <rPh sb="0" eb="2">
      <t>チイ</t>
    </rPh>
    <rPh sb="2" eb="4">
      <t>シスウ</t>
    </rPh>
    <phoneticPr fontId="8"/>
  </si>
  <si>
    <t>間伐率</t>
    <rPh sb="0" eb="2">
      <t>カンバツ</t>
    </rPh>
    <rPh sb="2" eb="3">
      <t>リツ</t>
    </rPh>
    <phoneticPr fontId="8"/>
  </si>
  <si>
    <t>成立本数</t>
    <rPh sb="0" eb="2">
      <t>セイリツ</t>
    </rPh>
    <rPh sb="2" eb="4">
      <t>ホンスウ</t>
    </rPh>
    <phoneticPr fontId="8"/>
  </si>
  <si>
    <t>樹高</t>
    <rPh sb="0" eb="2">
      <t>ジュコウ</t>
    </rPh>
    <phoneticPr fontId="8"/>
  </si>
  <si>
    <t>林令</t>
    <rPh sb="0" eb="1">
      <t>リン</t>
    </rPh>
    <rPh sb="1" eb="2">
      <t>レイ</t>
    </rPh>
    <phoneticPr fontId="8"/>
  </si>
  <si>
    <t>間伐林令</t>
    <rPh sb="0" eb="2">
      <t>カンバツ</t>
    </rPh>
    <rPh sb="2" eb="3">
      <t>リン</t>
    </rPh>
    <rPh sb="3" eb="4">
      <t>レイ</t>
    </rPh>
    <phoneticPr fontId="8"/>
  </si>
  <si>
    <t>材積</t>
    <rPh sb="0" eb="1">
      <t>ザイ</t>
    </rPh>
    <rPh sb="1" eb="2">
      <t>セキ</t>
    </rPh>
    <phoneticPr fontId="8"/>
  </si>
  <si>
    <t>間伐林令　(今回間伐)</t>
    <rPh sb="0" eb="2">
      <t>カンバツ</t>
    </rPh>
    <rPh sb="2" eb="3">
      <t>リン</t>
    </rPh>
    <rPh sb="3" eb="4">
      <t>レイ</t>
    </rPh>
    <rPh sb="6" eb="7">
      <t>コン</t>
    </rPh>
    <phoneticPr fontId="8"/>
  </si>
  <si>
    <t>材積</t>
    <rPh sb="0" eb="2">
      <t>ザイセキ</t>
    </rPh>
    <phoneticPr fontId="8"/>
  </si>
  <si>
    <t>HF</t>
    <phoneticPr fontId="16"/>
  </si>
  <si>
    <t>G</t>
    <phoneticPr fontId="16"/>
  </si>
  <si>
    <t>Dg</t>
    <phoneticPr fontId="16"/>
  </si>
  <si>
    <t>Ｒｙ</t>
    <phoneticPr fontId="8"/>
  </si>
  <si>
    <t>HF</t>
    <phoneticPr fontId="16"/>
  </si>
  <si>
    <t>G</t>
    <phoneticPr fontId="16"/>
  </si>
  <si>
    <t>Dg</t>
    <phoneticPr fontId="16"/>
  </si>
  <si>
    <t>林分の現況</t>
    <rPh sb="0" eb="1">
      <t>リン</t>
    </rPh>
    <rPh sb="1" eb="2">
      <t>ブン</t>
    </rPh>
    <rPh sb="3" eb="5">
      <t>ゲンキョウ</t>
    </rPh>
    <phoneticPr fontId="8"/>
  </si>
  <si>
    <t>１回目間伐</t>
    <rPh sb="1" eb="3">
      <t>カイメ</t>
    </rPh>
    <rPh sb="3" eb="5">
      <t>カンバツ</t>
    </rPh>
    <phoneticPr fontId="8"/>
  </si>
  <si>
    <t>２回目間伐</t>
    <rPh sb="1" eb="3">
      <t>カイメ</t>
    </rPh>
    <rPh sb="3" eb="5">
      <t>カンバツ</t>
    </rPh>
    <phoneticPr fontId="8"/>
  </si>
  <si>
    <t>３回目間伐</t>
    <rPh sb="1" eb="3">
      <t>カイメ</t>
    </rPh>
    <rPh sb="3" eb="5">
      <t>カンバツ</t>
    </rPh>
    <phoneticPr fontId="8"/>
  </si>
  <si>
    <t>4回目間伐</t>
    <rPh sb="1" eb="3">
      <t>カイメ</t>
    </rPh>
    <rPh sb="3" eb="5">
      <t>カンバツ</t>
    </rPh>
    <phoneticPr fontId="8"/>
  </si>
  <si>
    <t>5回目間伐</t>
    <rPh sb="1" eb="3">
      <t>カイメ</t>
    </rPh>
    <rPh sb="3" eb="5">
      <t>カンバツ</t>
    </rPh>
    <phoneticPr fontId="8"/>
  </si>
  <si>
    <t>６回目間伐</t>
    <rPh sb="1" eb="3">
      <t>カイメ</t>
    </rPh>
    <rPh sb="3" eb="5">
      <t>カンバツ</t>
    </rPh>
    <phoneticPr fontId="8"/>
  </si>
  <si>
    <t>７回目間伐</t>
    <rPh sb="1" eb="3">
      <t>カイメ</t>
    </rPh>
    <rPh sb="3" eb="5">
      <t>カンバツ</t>
    </rPh>
    <phoneticPr fontId="8"/>
  </si>
  <si>
    <t>平均直径</t>
    <rPh sb="0" eb="2">
      <t>ヘイキン</t>
    </rPh>
    <rPh sb="2" eb="4">
      <t>チョッケイ</t>
    </rPh>
    <phoneticPr fontId="8"/>
  </si>
  <si>
    <t>←この色のセルに、林齢・樹高・本数・間伐率などを入力</t>
    <rPh sb="3" eb="4">
      <t>イロ</t>
    </rPh>
    <rPh sb="9" eb="11">
      <t>リンレイ</t>
    </rPh>
    <rPh sb="12" eb="14">
      <t>ジュコウ</t>
    </rPh>
    <rPh sb="15" eb="17">
      <t>ホンスウ</t>
    </rPh>
    <rPh sb="18" eb="20">
      <t>カンバツ</t>
    </rPh>
    <rPh sb="20" eb="21">
      <t>リツ</t>
    </rPh>
    <rPh sb="24" eb="26">
      <t>ニュウリョク</t>
    </rPh>
    <phoneticPr fontId="8"/>
  </si>
  <si>
    <t>自然枯死線</t>
    <rPh sb="0" eb="5">
      <t>シゼンコシセン</t>
    </rPh>
    <phoneticPr fontId="8"/>
  </si>
  <si>
    <t>平均樹高</t>
    <rPh sb="0" eb="2">
      <t>ヘイキン</t>
    </rPh>
    <rPh sb="2" eb="4">
      <t>ジュコウ</t>
    </rPh>
    <phoneticPr fontId="8"/>
  </si>
  <si>
    <t>平均胸高直径</t>
    <rPh sb="0" eb="2">
      <t>ヘイキン</t>
    </rPh>
    <rPh sb="2" eb="6">
      <t>キョウコウチョッケイ</t>
    </rPh>
    <phoneticPr fontId="16"/>
  </si>
  <si>
    <t>Ry</t>
    <phoneticPr fontId="8"/>
  </si>
  <si>
    <t>グラフ用データ</t>
    <rPh sb="3" eb="4">
      <t>ヨウ</t>
    </rPh>
    <phoneticPr fontId="8"/>
  </si>
  <si>
    <t>無間伐の直径</t>
    <rPh sb="0" eb="1">
      <t>ム</t>
    </rPh>
    <rPh sb="1" eb="3">
      <t>カンバツ</t>
    </rPh>
    <rPh sb="4" eb="6">
      <t>チョッケイ</t>
    </rPh>
    <phoneticPr fontId="8"/>
  </si>
  <si>
    <t>平均胸高直径</t>
    <rPh sb="0" eb="2">
      <t>ヘイキン</t>
    </rPh>
    <rPh sb="2" eb="6">
      <t>キョウコウチョッケイ</t>
    </rPh>
    <phoneticPr fontId="8"/>
  </si>
  <si>
    <t>Ry</t>
    <phoneticPr fontId="8"/>
  </si>
  <si>
    <t>↓　印刷範囲</t>
    <rPh sb="2" eb="4">
      <t>インサツ</t>
    </rPh>
    <rPh sb="4" eb="6">
      <t>ハンイ</t>
    </rPh>
    <phoneticPr fontId="8"/>
  </si>
  <si>
    <t>林齢</t>
    <rPh sb="0" eb="1">
      <t>リン</t>
    </rPh>
    <rPh sb="1" eb="2">
      <t>レイ</t>
    </rPh>
    <phoneticPr fontId="8"/>
  </si>
  <si>
    <t>本数</t>
    <rPh sb="0" eb="2">
      <t>ホンスウ</t>
    </rPh>
    <phoneticPr fontId="8"/>
  </si>
  <si>
    <t>間伐率</t>
    <rPh sb="0" eb="3">
      <t>カンバツリツ</t>
    </rPh>
    <phoneticPr fontId="8"/>
  </si>
  <si>
    <t>間伐前</t>
    <rPh sb="0" eb="2">
      <t>カンバツ</t>
    </rPh>
    <rPh sb="2" eb="3">
      <t>マエ</t>
    </rPh>
    <phoneticPr fontId="8"/>
  </si>
  <si>
    <t>間伐後</t>
    <rPh sb="0" eb="2">
      <t>カンバツ</t>
    </rPh>
    <rPh sb="2" eb="3">
      <t>ゴ</t>
    </rPh>
    <phoneticPr fontId="8"/>
  </si>
  <si>
    <t>1回目</t>
    <rPh sb="1" eb="3">
      <t>カイメ</t>
    </rPh>
    <phoneticPr fontId="8"/>
  </si>
  <si>
    <t>３回目</t>
    <rPh sb="1" eb="3">
      <t>カイメ</t>
    </rPh>
    <phoneticPr fontId="8"/>
  </si>
  <si>
    <t>４回目</t>
    <rPh sb="1" eb="3">
      <t>カイメ</t>
    </rPh>
    <phoneticPr fontId="8"/>
  </si>
  <si>
    <t>５回目</t>
    <rPh sb="1" eb="3">
      <t>カイメ</t>
    </rPh>
    <phoneticPr fontId="8"/>
  </si>
  <si>
    <t>６回目</t>
    <rPh sb="1" eb="3">
      <t>カイメ</t>
    </rPh>
    <phoneticPr fontId="8"/>
  </si>
  <si>
    <t>７回目</t>
    <rPh sb="1" eb="3">
      <t>カイメ</t>
    </rPh>
    <phoneticPr fontId="8"/>
  </si>
  <si>
    <t>(本/ha)</t>
    <rPh sb="1" eb="2">
      <t>ホン</t>
    </rPh>
    <phoneticPr fontId="8"/>
  </si>
  <si>
    <t>(m)</t>
    <phoneticPr fontId="8"/>
  </si>
  <si>
    <t>(㎥/ha)</t>
    <phoneticPr fontId="8"/>
  </si>
  <si>
    <t>(cm)</t>
    <phoneticPr fontId="8"/>
  </si>
  <si>
    <t>森林簿等で確認</t>
    <rPh sb="0" eb="2">
      <t>シンリン</t>
    </rPh>
    <rPh sb="2" eb="3">
      <t>ボ</t>
    </rPh>
    <rPh sb="3" eb="4">
      <t>トウ</t>
    </rPh>
    <rPh sb="5" eb="7">
      <t>カクニン</t>
    </rPh>
    <phoneticPr fontId="8"/>
  </si>
  <si>
    <t>収量比数</t>
    <rPh sb="0" eb="2">
      <t>シュウリョウ</t>
    </rPh>
    <rPh sb="2" eb="3">
      <t>ヒ</t>
    </rPh>
    <rPh sb="3" eb="4">
      <t>スウ</t>
    </rPh>
    <phoneticPr fontId="8"/>
  </si>
  <si>
    <t>Ryが0.85以上は緊急に間伐が必要</t>
    <rPh sb="7" eb="9">
      <t>イジョウ</t>
    </rPh>
    <rPh sb="10" eb="12">
      <t>キンキュウ</t>
    </rPh>
    <rPh sb="13" eb="15">
      <t>カンバツ</t>
    </rPh>
    <rPh sb="16" eb="18">
      <t>ヒツヨウ</t>
    </rPh>
    <phoneticPr fontId="8"/>
  </si>
  <si>
    <t>Ryを0.1程度落とすように間伐率を設定する</t>
    <rPh sb="6" eb="8">
      <t>テイド</t>
    </rPh>
    <rPh sb="8" eb="9">
      <t>オ</t>
    </rPh>
    <rPh sb="14" eb="17">
      <t>カンバツリツ</t>
    </rPh>
    <rPh sb="18" eb="20">
      <t>セッテイ</t>
    </rPh>
    <phoneticPr fontId="8"/>
  </si>
  <si>
    <t>・ 収量比数（Ry）を目安とした場合</t>
    <rPh sb="2" eb="4">
      <t>シュウリョウ</t>
    </rPh>
    <rPh sb="4" eb="5">
      <t>ヒ</t>
    </rPh>
    <rPh sb="5" eb="6">
      <t>スウ</t>
    </rPh>
    <rPh sb="11" eb="13">
      <t>メヤス</t>
    </rPh>
    <rPh sb="16" eb="18">
      <t>バアイ</t>
    </rPh>
    <phoneticPr fontId="8"/>
  </si>
  <si>
    <t>主伐時の林分状況</t>
    <rPh sb="0" eb="1">
      <t>シュ</t>
    </rPh>
    <rPh sb="1" eb="2">
      <t>バツ</t>
    </rPh>
    <rPh sb="2" eb="3">
      <t>ジ</t>
    </rPh>
    <rPh sb="4" eb="5">
      <t>リン</t>
    </rPh>
    <rPh sb="5" eb="6">
      <t>ブン</t>
    </rPh>
    <rPh sb="6" eb="8">
      <t>ジョウキョウ</t>
    </rPh>
    <phoneticPr fontId="8"/>
  </si>
  <si>
    <t>地位指数：林齢40年生時の樹高</t>
    <rPh sb="0" eb="2">
      <t>チイ</t>
    </rPh>
    <rPh sb="2" eb="4">
      <t>シスウ</t>
    </rPh>
    <rPh sb="5" eb="6">
      <t>リン</t>
    </rPh>
    <rPh sb="6" eb="7">
      <t>レイ</t>
    </rPh>
    <rPh sb="9" eb="11">
      <t>ネンセイ</t>
    </rPh>
    <rPh sb="11" eb="12">
      <t>ジ</t>
    </rPh>
    <rPh sb="13" eb="15">
      <t>ジュコウ</t>
    </rPh>
    <phoneticPr fontId="8"/>
  </si>
  <si>
    <t>材積間伐率</t>
    <rPh sb="0" eb="2">
      <t>ザイセキ</t>
    </rPh>
    <rPh sb="2" eb="5">
      <t>カンバツリツ</t>
    </rPh>
    <phoneticPr fontId="8"/>
  </si>
  <si>
    <t>・ 間伐予定時の林齢</t>
    <rPh sb="2" eb="4">
      <t>カンバツ</t>
    </rPh>
    <rPh sb="4" eb="6">
      <t>ヨテイ</t>
    </rPh>
    <rPh sb="6" eb="7">
      <t>ジ</t>
    </rPh>
    <rPh sb="8" eb="9">
      <t>リン</t>
    </rPh>
    <rPh sb="9" eb="10">
      <t>レイ</t>
    </rPh>
    <phoneticPr fontId="8"/>
  </si>
  <si>
    <t>年</t>
    <rPh sb="0" eb="1">
      <t>ネン</t>
    </rPh>
    <phoneticPr fontId="8"/>
  </si>
  <si>
    <t>Ry：収量比数（林分の混み具合の指標）</t>
    <rPh sb="3" eb="5">
      <t>シュウリョウ</t>
    </rPh>
    <rPh sb="5" eb="6">
      <t>ヒ</t>
    </rPh>
    <rPh sb="6" eb="7">
      <t>スウ</t>
    </rPh>
    <rPh sb="8" eb="9">
      <t>リン</t>
    </rPh>
    <rPh sb="9" eb="10">
      <t>ブン</t>
    </rPh>
    <rPh sb="11" eb="12">
      <t>コ</t>
    </rPh>
    <rPh sb="13" eb="15">
      <t>グアイ</t>
    </rPh>
    <rPh sb="16" eb="18">
      <t>シヒョウ</t>
    </rPh>
    <phoneticPr fontId="8"/>
  </si>
  <si>
    <t>間伐材積</t>
    <rPh sb="0" eb="2">
      <t>カンバツ</t>
    </rPh>
    <rPh sb="2" eb="4">
      <t>ザイセキ</t>
    </rPh>
    <phoneticPr fontId="8"/>
  </si>
  <si>
    <t>主伐時収穫材積</t>
    <rPh sb="0" eb="1">
      <t>シュ</t>
    </rPh>
    <rPh sb="1" eb="2">
      <t>バツ</t>
    </rPh>
    <rPh sb="2" eb="3">
      <t>ジ</t>
    </rPh>
    <rPh sb="3" eb="5">
      <t>シュウカク</t>
    </rPh>
    <rPh sb="5" eb="7">
      <t>ザイセキ</t>
    </rPh>
    <phoneticPr fontId="8"/>
  </si>
  <si>
    <t>㎥/ha</t>
    <phoneticPr fontId="8"/>
  </si>
  <si>
    <t>２ 林分の現況</t>
    <rPh sb="2" eb="3">
      <t>リン</t>
    </rPh>
    <rPh sb="3" eb="4">
      <t>ブン</t>
    </rPh>
    <rPh sb="5" eb="7">
      <t>ゲンキョウ</t>
    </rPh>
    <phoneticPr fontId="8"/>
  </si>
  <si>
    <t>１ 林分情報</t>
    <rPh sb="2" eb="3">
      <t>リン</t>
    </rPh>
    <rPh sb="3" eb="4">
      <t>ブン</t>
    </rPh>
    <rPh sb="4" eb="6">
      <t>ジョウホウ</t>
    </rPh>
    <phoneticPr fontId="8"/>
  </si>
  <si>
    <t>１ 林分情報を入力</t>
    <rPh sb="2" eb="3">
      <t>リン</t>
    </rPh>
    <rPh sb="3" eb="4">
      <t>ブン</t>
    </rPh>
    <rPh sb="4" eb="6">
      <t>ジョウホウ</t>
    </rPh>
    <rPh sb="7" eb="9">
      <t>ニュウリョク</t>
    </rPh>
    <phoneticPr fontId="8"/>
  </si>
  <si>
    <t>林班</t>
    <rPh sb="0" eb="1">
      <t>リン</t>
    </rPh>
    <rPh sb="1" eb="2">
      <t>パン</t>
    </rPh>
    <phoneticPr fontId="8"/>
  </si>
  <si>
    <t>３ 収穫予測</t>
    <rPh sb="2" eb="4">
      <t>シュウカク</t>
    </rPh>
    <rPh sb="4" eb="6">
      <t>ヨソク</t>
    </rPh>
    <phoneticPr fontId="8"/>
  </si>
  <si>
    <t>所在地：</t>
    <rPh sb="0" eb="3">
      <t>ショザイチ</t>
    </rPh>
    <phoneticPr fontId="8"/>
  </si>
  <si>
    <t>林小班：</t>
    <rPh sb="0" eb="1">
      <t>リン</t>
    </rPh>
    <rPh sb="1" eb="3">
      <t>ショウハン</t>
    </rPh>
    <phoneticPr fontId="8"/>
  </si>
  <si>
    <t>面積：</t>
    <rPh sb="0" eb="2">
      <t>メンセキ</t>
    </rPh>
    <phoneticPr fontId="8"/>
  </si>
  <si>
    <t>ha</t>
    <phoneticPr fontId="8"/>
  </si>
  <si>
    <t>間伐本数</t>
    <rPh sb="0" eb="2">
      <t>カンバツ</t>
    </rPh>
    <rPh sb="2" eb="4">
      <t>ホンスウ</t>
    </rPh>
    <phoneticPr fontId="8"/>
  </si>
  <si>
    <t>(本/ha）</t>
    <rPh sb="1" eb="2">
      <t>ホン</t>
    </rPh>
    <phoneticPr fontId="8"/>
  </si>
  <si>
    <t>(㎥/ha)</t>
    <phoneticPr fontId="8"/>
  </si>
  <si>
    <t>(本)</t>
    <rPh sb="1" eb="2">
      <t>ホン</t>
    </rPh>
    <phoneticPr fontId="8"/>
  </si>
  <si>
    <t>(㎥)</t>
    <phoneticPr fontId="8"/>
  </si>
  <si>
    <t>印刷用画面</t>
    <rPh sb="0" eb="2">
      <t>インサツ</t>
    </rPh>
    <rPh sb="2" eb="3">
      <t>ヨウ</t>
    </rPh>
    <rPh sb="3" eb="5">
      <t>ガメン</t>
    </rPh>
    <phoneticPr fontId="8"/>
  </si>
  <si>
    <t>のセルに入力</t>
    <rPh sb="4" eb="6">
      <t>ニュウリョク</t>
    </rPh>
    <phoneticPr fontId="8"/>
  </si>
  <si>
    <t>２　林分の現況を入力</t>
    <rPh sb="2" eb="3">
      <t>リン</t>
    </rPh>
    <rPh sb="3" eb="4">
      <t>ブン</t>
    </rPh>
    <rPh sb="5" eb="7">
      <t>ゲンキョウ</t>
    </rPh>
    <rPh sb="8" eb="10">
      <t>ニュウリョク</t>
    </rPh>
    <phoneticPr fontId="8"/>
  </si>
  <si>
    <t>３　間伐計画を入力</t>
    <rPh sb="2" eb="4">
      <t>カンバツ</t>
    </rPh>
    <rPh sb="4" eb="6">
      <t>ケイカク</t>
    </rPh>
    <rPh sb="7" eb="9">
      <t>ニュウリョク</t>
    </rPh>
    <phoneticPr fontId="8"/>
  </si>
  <si>
    <t>現況</t>
    <rPh sb="0" eb="2">
      <t>ゲンキョウ</t>
    </rPh>
    <phoneticPr fontId="8"/>
  </si>
  <si>
    <t>胸高直径</t>
  </si>
  <si>
    <t>胸高直径</t>
    <rPh sb="0" eb="2">
      <t>キョウコウ</t>
    </rPh>
    <rPh sb="2" eb="4">
      <t>チョッケイ</t>
    </rPh>
    <phoneticPr fontId="8"/>
  </si>
  <si>
    <t>収量比数</t>
  </si>
  <si>
    <t>間伐回数</t>
    <rPh sb="0" eb="2">
      <t>カンバツ</t>
    </rPh>
    <rPh sb="2" eb="4">
      <t>カイスウ</t>
    </rPh>
    <phoneticPr fontId="8"/>
  </si>
  <si>
    <t>sheet pw 1234</t>
    <phoneticPr fontId="8"/>
  </si>
  <si>
    <t>上層樹高：プロット内の劣勢（被圧）木を除いた平均樹高　　　　　　</t>
    <rPh sb="0" eb="2">
      <t>ジョウソウ</t>
    </rPh>
    <rPh sb="2" eb="4">
      <t>ジュコウ</t>
    </rPh>
    <rPh sb="9" eb="10">
      <t>ナイ</t>
    </rPh>
    <rPh sb="11" eb="13">
      <t>レッセイ</t>
    </rPh>
    <rPh sb="14" eb="15">
      <t>ヒ</t>
    </rPh>
    <rPh sb="15" eb="16">
      <t>アツ</t>
    </rPh>
    <rPh sb="17" eb="18">
      <t>ボク</t>
    </rPh>
    <rPh sb="19" eb="20">
      <t>ノゾ</t>
    </rPh>
    <rPh sb="22" eb="24">
      <t>ヘイキン</t>
    </rPh>
    <rPh sb="24" eb="26">
      <t>ジュコウ</t>
    </rPh>
    <phoneticPr fontId="8"/>
  </si>
  <si>
    <t>印刷プレビューしてください</t>
    <rPh sb="0" eb="2">
      <t>インサツ</t>
    </rPh>
    <phoneticPr fontId="8"/>
  </si>
  <si>
    <t>２回目</t>
    <rPh sb="1" eb="3">
      <t>カイメ</t>
    </rPh>
    <phoneticPr fontId="8"/>
  </si>
  <si>
    <r>
      <t>・ 間伐率は</t>
    </r>
    <r>
      <rPr>
        <sz val="10"/>
        <color rgb="FFFF0000"/>
        <rFont val="ＭＳ Ｐゴシック"/>
        <family val="3"/>
        <charset val="128"/>
      </rPr>
      <t>本数間伐率</t>
    </r>
    <rPh sb="2" eb="5">
      <t>カンバツリツ</t>
    </rPh>
    <rPh sb="6" eb="8">
      <t>ホンスウ</t>
    </rPh>
    <rPh sb="8" eb="11">
      <t>カンバツリツ</t>
    </rPh>
    <phoneticPr fontId="8"/>
  </si>
  <si>
    <t>総間伐材積</t>
    <rPh sb="0" eb="1">
      <t>ソウ</t>
    </rPh>
    <rPh sb="1" eb="3">
      <t>カンバツ</t>
    </rPh>
    <rPh sb="3" eb="5">
      <t>ザイセキ</t>
    </rPh>
    <phoneticPr fontId="8"/>
  </si>
  <si>
    <t>主伐</t>
    <rPh sb="0" eb="2">
      <t>シュバツ</t>
    </rPh>
    <phoneticPr fontId="8"/>
  </si>
  <si>
    <t>総収穫材積</t>
    <rPh sb="0" eb="1">
      <t>ソウ</t>
    </rPh>
    <rPh sb="1" eb="3">
      <t>シュウカク</t>
    </rPh>
    <rPh sb="3" eb="5">
      <t>ザイセキ</t>
    </rPh>
    <phoneticPr fontId="8"/>
  </si>
  <si>
    <t>立木密度</t>
    <rPh sb="0" eb="2">
      <t>タチキ</t>
    </rPh>
    <rPh sb="2" eb="4">
      <t>ミツド</t>
    </rPh>
    <phoneticPr fontId="8"/>
  </si>
  <si>
    <t>立木密度</t>
    <rPh sb="0" eb="2">
      <t>タチキ</t>
    </rPh>
    <rPh sb="2" eb="4">
      <t>ミツド</t>
    </rPh>
    <phoneticPr fontId="8"/>
  </si>
  <si>
    <r>
      <t>V=(0.068509*H</t>
    </r>
    <r>
      <rPr>
        <b/>
        <vertAlign val="superscript"/>
        <sz val="14"/>
        <color indexed="10"/>
        <rFont val="Times New Roman"/>
        <family val="1"/>
      </rPr>
      <t>-1.347464</t>
    </r>
    <r>
      <rPr>
        <b/>
        <sz val="14"/>
        <color indexed="10"/>
        <rFont val="Times New Roman"/>
        <family val="1"/>
      </rPr>
      <t>+2658.2*H</t>
    </r>
    <r>
      <rPr>
        <b/>
        <vertAlign val="superscript"/>
        <sz val="14"/>
        <color indexed="10"/>
        <rFont val="Times New Roman"/>
        <family val="1"/>
      </rPr>
      <t>-2.814651</t>
    </r>
    <r>
      <rPr>
        <b/>
        <sz val="14"/>
        <color indexed="10"/>
        <rFont val="Times New Roman"/>
        <family val="1"/>
      </rPr>
      <t>/N)</t>
    </r>
    <r>
      <rPr>
        <b/>
        <vertAlign val="superscript"/>
        <sz val="14"/>
        <color indexed="10"/>
        <rFont val="Times New Roman"/>
        <family val="1"/>
      </rPr>
      <t>-1</t>
    </r>
    <phoneticPr fontId="27"/>
  </si>
  <si>
    <r>
      <t>logN</t>
    </r>
    <r>
      <rPr>
        <b/>
        <vertAlign val="subscript"/>
        <sz val="12"/>
        <rFont val="Times New Roman"/>
        <family val="1"/>
      </rPr>
      <t>Rf</t>
    </r>
    <r>
      <rPr>
        <b/>
        <sz val="12"/>
        <rFont val="Times New Roman"/>
        <family val="1"/>
      </rPr>
      <t>=5.3083-1.4672*logH</t>
    </r>
    <phoneticPr fontId="16"/>
  </si>
  <si>
    <t>宮崎県スギ間伐シミュレーション結果</t>
    <rPh sb="0" eb="3">
      <t>ミヤザキケン</t>
    </rPh>
    <rPh sb="5" eb="7">
      <t>カンバツ</t>
    </rPh>
    <rPh sb="15" eb="17">
      <t>ケッカ</t>
    </rPh>
    <phoneticPr fontId="8"/>
  </si>
  <si>
    <t>※林分密度管理図は、九州地方スギ林分密度管理図（林野庁，1980）を基準とした。地位指数曲線は、宮崎県のスギ樹高曲線（宮崎県独自，平成29年度林業技術センター業務報告）を基準とした。</t>
    <rPh sb="1" eb="8">
      <t>リンブンミツドカンリズ</t>
    </rPh>
    <rPh sb="10" eb="12">
      <t>キュウシュウ</t>
    </rPh>
    <rPh sb="12" eb="14">
      <t>チホウ</t>
    </rPh>
    <rPh sb="16" eb="18">
      <t>リンブン</t>
    </rPh>
    <rPh sb="18" eb="20">
      <t>ミツド</t>
    </rPh>
    <rPh sb="20" eb="22">
      <t>カンリ</t>
    </rPh>
    <rPh sb="22" eb="23">
      <t>ズ</t>
    </rPh>
    <rPh sb="24" eb="27">
      <t>リンヤチョウ</t>
    </rPh>
    <rPh sb="34" eb="36">
      <t>キジュン</t>
    </rPh>
    <rPh sb="40" eb="44">
      <t>チイシスウ</t>
    </rPh>
    <rPh sb="44" eb="46">
      <t>キョクセン</t>
    </rPh>
    <rPh sb="48" eb="51">
      <t>ミヤザキケン</t>
    </rPh>
    <rPh sb="54" eb="56">
      <t>ジュコウ</t>
    </rPh>
    <rPh sb="56" eb="58">
      <t>キョクセン</t>
    </rPh>
    <rPh sb="59" eb="62">
      <t>ミヤザキケン</t>
    </rPh>
    <rPh sb="62" eb="64">
      <t>ドクジ</t>
    </rPh>
    <rPh sb="65" eb="67">
      <t>ヘイセイ</t>
    </rPh>
    <rPh sb="69" eb="71">
      <t>ネンド</t>
    </rPh>
    <rPh sb="71" eb="73">
      <t>リンギョウ</t>
    </rPh>
    <rPh sb="73" eb="75">
      <t>ギジュツ</t>
    </rPh>
    <rPh sb="79" eb="81">
      <t>ギョウム</t>
    </rPh>
    <rPh sb="81" eb="83">
      <t>ホウコク</t>
    </rPh>
    <rPh sb="85" eb="87">
      <t>キジュン</t>
    </rPh>
    <phoneticPr fontId="8"/>
  </si>
  <si>
    <t>宮崎県スギ人工林収穫予測システム</t>
    <rPh sb="0" eb="3">
      <t>ミヤザキケン</t>
    </rPh>
    <rPh sb="5" eb="8">
      <t>ジンコウリン</t>
    </rPh>
    <rPh sb="8" eb="10">
      <t>シュウカク</t>
    </rPh>
    <rPh sb="10" eb="12">
      <t>ヨソク</t>
    </rPh>
    <phoneticPr fontId="8"/>
  </si>
  <si>
    <r>
      <t>宮崎県林業技術センター</t>
    </r>
    <r>
      <rPr>
        <b/>
        <vertAlign val="superscript"/>
        <sz val="11"/>
        <rFont val="ＭＳ Ｐゴシック"/>
        <family val="3"/>
        <charset val="128"/>
      </rPr>
      <t>※</t>
    </r>
    <rPh sb="0" eb="3">
      <t>ミヤザキケン</t>
    </rPh>
    <rPh sb="3" eb="5">
      <t>リンギョウ</t>
    </rPh>
    <rPh sb="5" eb="7">
      <t>ギジュツ</t>
    </rPh>
    <phoneticPr fontId="8"/>
  </si>
  <si>
    <r>
      <t>市町村 大字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地番等</t>
    </r>
    <rPh sb="0" eb="3">
      <t>シチョウソン</t>
    </rPh>
    <rPh sb="4" eb="6">
      <t>オオアザ</t>
    </rPh>
    <rPh sb="7" eb="9">
      <t>チバン</t>
    </rPh>
    <rPh sb="9" eb="10">
      <t>トウ</t>
    </rPh>
    <phoneticPr fontId="8"/>
  </si>
  <si>
    <t>宮崎県スギ人工林収穫予測</t>
    <rPh sb="0" eb="2">
      <t>ミヤザキ</t>
    </rPh>
    <rPh sb="2" eb="3">
      <t>ケン</t>
    </rPh>
    <rPh sb="5" eb="8">
      <t>ジンコウリン</t>
    </rPh>
    <rPh sb="8" eb="10">
      <t>シュウカク</t>
    </rPh>
    <rPh sb="10" eb="12">
      <t>ヨソク</t>
    </rPh>
    <phoneticPr fontId="8"/>
  </si>
  <si>
    <t>枝番</t>
    <rPh sb="0" eb="2">
      <t>エダバン</t>
    </rPh>
    <phoneticPr fontId="8"/>
  </si>
  <si>
    <t>記号</t>
    <rPh sb="0" eb="2">
      <t>キゴウ</t>
    </rPh>
    <phoneticPr fontId="8"/>
  </si>
  <si>
    <t>番号</t>
    <rPh sb="0" eb="2">
      <t>バンゴウ</t>
    </rPh>
    <phoneticPr fontId="8"/>
  </si>
  <si>
    <t>林分材積</t>
    <rPh sb="0" eb="2">
      <t>リンブン</t>
    </rPh>
    <rPh sb="2" eb="4">
      <t>ザイセキ</t>
    </rPh>
    <phoneticPr fontId="8"/>
  </si>
  <si>
    <t>材積：1ha当たりの林分材積（立木材積）</t>
    <rPh sb="0" eb="2">
      <t>ザイセキ</t>
    </rPh>
    <rPh sb="6" eb="7">
      <t>ア</t>
    </rPh>
    <rPh sb="10" eb="11">
      <t>リン</t>
    </rPh>
    <rPh sb="11" eb="12">
      <t>ブン</t>
    </rPh>
    <rPh sb="12" eb="14">
      <t>ザイセキ</t>
    </rPh>
    <rPh sb="15" eb="17">
      <t>タチキ</t>
    </rPh>
    <rPh sb="17" eb="19">
      <t>ザイセキ</t>
    </rPh>
    <phoneticPr fontId="8"/>
  </si>
  <si>
    <t>・林齢</t>
    <rPh sb="1" eb="2">
      <t>リン</t>
    </rPh>
    <rPh sb="2" eb="3">
      <t>レイ</t>
    </rPh>
    <phoneticPr fontId="8"/>
  </si>
  <si>
    <t>・樹高</t>
    <rPh sb="1" eb="3">
      <t>ジュコウ</t>
    </rPh>
    <phoneticPr fontId="8"/>
  </si>
  <si>
    <t>樹高：上層樹高（劣勢（被圧）木を除いた平均樹高）</t>
    <rPh sb="0" eb="2">
      <t>ジュコウ</t>
    </rPh>
    <rPh sb="3" eb="5">
      <t>ジョウソウ</t>
    </rPh>
    <rPh sb="5" eb="7">
      <t>ジュコウ</t>
    </rPh>
    <rPh sb="8" eb="10">
      <t>レッセイ</t>
    </rPh>
    <rPh sb="11" eb="12">
      <t>ヒ</t>
    </rPh>
    <rPh sb="12" eb="13">
      <t>アツ</t>
    </rPh>
    <rPh sb="14" eb="15">
      <t>ボク</t>
    </rPh>
    <rPh sb="16" eb="17">
      <t>ノゾ</t>
    </rPh>
    <rPh sb="19" eb="21">
      <t>ヘイキン</t>
    </rPh>
    <rPh sb="21" eb="23">
      <t>ジュコウ</t>
    </rPh>
    <phoneticPr fontId="8"/>
  </si>
  <si>
    <t>入力方法</t>
    <rPh sb="0" eb="2">
      <t>ニュウリョク</t>
    </rPh>
    <rPh sb="2" eb="4">
      <t>ホウホウ</t>
    </rPh>
    <phoneticPr fontId="8"/>
  </si>
  <si>
    <t>林齢、立木密度、平均樹高</t>
    <rPh sb="0" eb="1">
      <t>リン</t>
    </rPh>
    <rPh sb="1" eb="2">
      <t>レイ</t>
    </rPh>
    <rPh sb="3" eb="5">
      <t>タチキ</t>
    </rPh>
    <rPh sb="5" eb="7">
      <t>ミツド</t>
    </rPh>
    <rPh sb="8" eb="10">
      <t>ヘイキン</t>
    </rPh>
    <rPh sb="10" eb="12">
      <t>ジュコウ</t>
    </rPh>
    <phoneticPr fontId="8"/>
  </si>
  <si>
    <r>
      <t>プロット調査により</t>
    </r>
    <r>
      <rPr>
        <b/>
        <sz val="10"/>
        <color indexed="10"/>
        <rFont val="ＭＳ Ｐゴシック"/>
        <family val="3"/>
        <charset val="128"/>
      </rPr>
      <t>haあたり</t>
    </r>
    <r>
      <rPr>
        <sz val="10"/>
        <rFont val="ＭＳ Ｐゴシック"/>
        <family val="3"/>
        <charset val="128"/>
      </rPr>
      <t>の立木本数を算出し入力</t>
    </r>
    <rPh sb="4" eb="6">
      <t>チョウサ</t>
    </rPh>
    <rPh sb="15" eb="17">
      <t>タチキ</t>
    </rPh>
    <rPh sb="17" eb="19">
      <t>ホンスウ</t>
    </rPh>
    <rPh sb="20" eb="22">
      <t>サンシュツ</t>
    </rPh>
    <rPh sb="23" eb="25">
      <t>ニュウリョク</t>
    </rPh>
    <phoneticPr fontId="8"/>
  </si>
  <si>
    <t>・本数</t>
    <rPh sb="1" eb="3">
      <t>ホンスウ</t>
    </rPh>
    <phoneticPr fontId="8"/>
  </si>
  <si>
    <t>本数：立木密度（ha当たり本数）</t>
    <rPh sb="0" eb="2">
      <t>ホンスウ</t>
    </rPh>
    <rPh sb="3" eb="5">
      <t>リュウボク</t>
    </rPh>
    <rPh sb="5" eb="7">
      <t>ミツド</t>
    </rPh>
    <rPh sb="10" eb="11">
      <t>ア</t>
    </rPh>
    <rPh sb="13" eb="15">
      <t>ホンスウ</t>
    </rPh>
    <phoneticPr fontId="8"/>
  </si>
  <si>
    <t>施業面積</t>
    <rPh sb="0" eb="2">
      <t>セギョウ</t>
    </rPh>
    <rPh sb="2" eb="4">
      <t>メンセキ</t>
    </rPh>
    <phoneticPr fontId="8"/>
  </si>
  <si>
    <t>林齢</t>
    <rPh sb="0" eb="1">
      <t>リン</t>
    </rPh>
    <rPh sb="1" eb="2">
      <t>レイ</t>
    </rPh>
    <phoneticPr fontId="8"/>
  </si>
  <si>
    <t>地位Ⅰ</t>
    <rPh sb="0" eb="2">
      <t>チイ</t>
    </rPh>
    <phoneticPr fontId="8"/>
  </si>
  <si>
    <t>地位Ⅱ</t>
    <rPh sb="0" eb="2">
      <t>チイ</t>
    </rPh>
    <phoneticPr fontId="8"/>
  </si>
  <si>
    <t>地位Ⅲ</t>
    <rPh sb="0" eb="2">
      <t>チイ</t>
    </rPh>
    <phoneticPr fontId="8"/>
  </si>
  <si>
    <t>地位Ⅳ</t>
    <rPh sb="0" eb="2">
      <t>チイ</t>
    </rPh>
    <phoneticPr fontId="8"/>
  </si>
  <si>
    <t>地位Ⅴ</t>
    <rPh sb="0" eb="2">
      <t>チイ</t>
    </rPh>
    <phoneticPr fontId="8"/>
  </si>
  <si>
    <t>←実測</t>
    <rPh sb="1" eb="3">
      <t>ジッソク</t>
    </rPh>
    <phoneticPr fontId="8"/>
  </si>
  <si>
    <t>樹高成長予測グラフ作成用データ</t>
    <rPh sb="0" eb="2">
      <t>ジュコウ</t>
    </rPh>
    <rPh sb="2" eb="4">
      <t>セイチョウ</t>
    </rPh>
    <rPh sb="4" eb="6">
      <t>ヨソク</t>
    </rPh>
    <rPh sb="9" eb="11">
      <t>サクセイ</t>
    </rPh>
    <rPh sb="11" eb="12">
      <t>ヨウ</t>
    </rPh>
    <phoneticPr fontId="8"/>
  </si>
  <si>
    <t>Ryが0.8を超えると要間伐</t>
    <rPh sb="7" eb="8">
      <t>コ</t>
    </rPh>
    <rPh sb="11" eb="12">
      <t>ヨウ</t>
    </rPh>
    <rPh sb="12" eb="14">
      <t>カンバツ</t>
    </rPh>
    <phoneticPr fontId="8"/>
  </si>
  <si>
    <t>樹高成長予測と地位グラフの見方</t>
    <rPh sb="0" eb="2">
      <t>ジュコウ</t>
    </rPh>
    <rPh sb="2" eb="4">
      <t>セイチョウ</t>
    </rPh>
    <rPh sb="4" eb="6">
      <t>ヨソク</t>
    </rPh>
    <rPh sb="7" eb="9">
      <t>チイ</t>
    </rPh>
    <rPh sb="13" eb="15">
      <t>ミカタ</t>
    </rPh>
    <phoneticPr fontId="8"/>
  </si>
  <si>
    <t>・地位</t>
    <rPh sb="1" eb="3">
      <t>チイ</t>
    </rPh>
    <phoneticPr fontId="8"/>
  </si>
  <si>
    <t>・予測値</t>
    <rPh sb="1" eb="3">
      <t>ヨソク</t>
    </rPh>
    <rPh sb="3" eb="4">
      <t>チ</t>
    </rPh>
    <phoneticPr fontId="8"/>
  </si>
  <si>
    <t>予測値</t>
    <rPh sb="0" eb="2">
      <t>ヨソク</t>
    </rPh>
    <rPh sb="2" eb="3">
      <t>チ</t>
    </rPh>
    <phoneticPr fontId="8"/>
  </si>
  <si>
    <t>林地の生産力の指標で、平均樹高で表す。地位Ⅰが最も成長が良く、地位Ⅲは標準。</t>
    <rPh sb="0" eb="2">
      <t>リンチ</t>
    </rPh>
    <rPh sb="3" eb="6">
      <t>セイサンリョク</t>
    </rPh>
    <rPh sb="7" eb="9">
      <t>シヒョウ</t>
    </rPh>
    <rPh sb="11" eb="13">
      <t>ヘイキン</t>
    </rPh>
    <rPh sb="13" eb="15">
      <t>ジュコウ</t>
    </rPh>
    <rPh sb="16" eb="17">
      <t>アラワ</t>
    </rPh>
    <rPh sb="19" eb="21">
      <t>チイ</t>
    </rPh>
    <rPh sb="23" eb="24">
      <t>モット</t>
    </rPh>
    <rPh sb="25" eb="27">
      <t>セイチョウ</t>
    </rPh>
    <rPh sb="28" eb="29">
      <t>ヨ</t>
    </rPh>
    <rPh sb="31" eb="33">
      <t>チイ</t>
    </rPh>
    <rPh sb="35" eb="37">
      <t>ヒョウジュン</t>
    </rPh>
    <phoneticPr fontId="8"/>
  </si>
  <si>
    <t>林分状況の樹高から100年生までの樹高成長を予測</t>
    <rPh sb="0" eb="2">
      <t>リンブン</t>
    </rPh>
    <rPh sb="2" eb="4">
      <t>ジョウキョウ</t>
    </rPh>
    <rPh sb="5" eb="7">
      <t>ジュコウ</t>
    </rPh>
    <rPh sb="12" eb="14">
      <t>ネンセイ</t>
    </rPh>
    <rPh sb="17" eb="19">
      <t>ジュコウ</t>
    </rPh>
    <rPh sb="19" eb="21">
      <t>セイチョウ</t>
    </rPh>
    <rPh sb="22" eb="24">
      <t>ヨソク</t>
    </rPh>
    <phoneticPr fontId="8"/>
  </si>
  <si>
    <t>本数間伐率</t>
    <rPh sb="0" eb="2">
      <t>ホンスウ</t>
    </rPh>
    <rPh sb="2" eb="5">
      <t>カンバツリツ</t>
    </rPh>
    <phoneticPr fontId="8"/>
  </si>
  <si>
    <t>(％)</t>
    <phoneticPr fontId="8"/>
  </si>
  <si>
    <t>主伐時の林分状況表作成用データ</t>
    <rPh sb="0" eb="2">
      <t>シュバツ</t>
    </rPh>
    <rPh sb="2" eb="3">
      <t>ジ</t>
    </rPh>
    <rPh sb="4" eb="6">
      <t>リンブン</t>
    </rPh>
    <rPh sb="6" eb="8">
      <t>ジョウキョウ</t>
    </rPh>
    <rPh sb="8" eb="9">
      <t>ヒョウ</t>
    </rPh>
    <rPh sb="9" eb="11">
      <t>サクセイ</t>
    </rPh>
    <rPh sb="11" eb="12">
      <t>ヨウ</t>
    </rPh>
    <phoneticPr fontId="8"/>
  </si>
  <si>
    <t>ha</t>
    <phoneticPr fontId="8"/>
  </si>
  <si>
    <t>←主伐</t>
    <rPh sb="1" eb="3">
      <t>シュバツ</t>
    </rPh>
    <phoneticPr fontId="8"/>
  </si>
  <si>
    <t>※ 主伐は林齢のみ入力（最大100年生）</t>
    <rPh sb="2" eb="3">
      <t>シュ</t>
    </rPh>
    <rPh sb="3" eb="4">
      <t>バツ</t>
    </rPh>
    <rPh sb="5" eb="6">
      <t>リン</t>
    </rPh>
    <rPh sb="6" eb="7">
      <t>レイ</t>
    </rPh>
    <rPh sb="9" eb="11">
      <t>ニュウリョク</t>
    </rPh>
    <rPh sb="12" eb="14">
      <t>サイダイ</t>
    </rPh>
    <rPh sb="17" eb="18">
      <t>ネン</t>
    </rPh>
    <rPh sb="18" eb="19">
      <t>セイ</t>
    </rPh>
    <phoneticPr fontId="8"/>
  </si>
  <si>
    <t>３ 間伐計画　※間伐及び主伐年数は100年生まで、間伐計画回数は７回まで可能。間伐種は下層間伐。</t>
    <rPh sb="2" eb="4">
      <t>カンバツ</t>
    </rPh>
    <rPh sb="4" eb="6">
      <t>ケイカク</t>
    </rPh>
    <rPh sb="8" eb="10">
      <t>カンバツ</t>
    </rPh>
    <rPh sb="10" eb="11">
      <t>オヨ</t>
    </rPh>
    <rPh sb="12" eb="14">
      <t>シュバツ</t>
    </rPh>
    <rPh sb="14" eb="16">
      <t>ネンスウ</t>
    </rPh>
    <rPh sb="20" eb="22">
      <t>ネンセイ</t>
    </rPh>
    <rPh sb="25" eb="27">
      <t>カンバツ</t>
    </rPh>
    <rPh sb="27" eb="29">
      <t>ケイカク</t>
    </rPh>
    <rPh sb="29" eb="31">
      <t>カイスウ</t>
    </rPh>
    <rPh sb="33" eb="34">
      <t>カイ</t>
    </rPh>
    <rPh sb="36" eb="38">
      <t>カノウ</t>
    </rPh>
    <rPh sb="39" eb="41">
      <t>カンバツ</t>
    </rPh>
    <rPh sb="41" eb="42">
      <t>シュ</t>
    </rPh>
    <rPh sb="43" eb="45">
      <t>カソウ</t>
    </rPh>
    <rPh sb="45" eb="47">
      <t>カンバツ</t>
    </rPh>
    <phoneticPr fontId="8"/>
  </si>
  <si>
    <t>※このシステムは、福岡県農林業総合試験場資源活用研究センターと長崎県農林技術開発センターと共同開発したものを基に作成しています。</t>
    <rPh sb="9" eb="12">
      <t>フクオカケン</t>
    </rPh>
    <rPh sb="12" eb="15">
      <t>ノウリンギョウ</t>
    </rPh>
    <rPh sb="15" eb="17">
      <t>ソウゴウ</t>
    </rPh>
    <rPh sb="17" eb="20">
      <t>シケンジョウ</t>
    </rPh>
    <rPh sb="20" eb="22">
      <t>シゲン</t>
    </rPh>
    <rPh sb="22" eb="24">
      <t>カツヨウ</t>
    </rPh>
    <rPh sb="24" eb="26">
      <t>ケンキュウ</t>
    </rPh>
    <rPh sb="31" eb="34">
      <t>ナガサキケン</t>
    </rPh>
    <rPh sb="34" eb="36">
      <t>ノウリン</t>
    </rPh>
    <rPh sb="36" eb="38">
      <t>ギジュツ</t>
    </rPh>
    <rPh sb="38" eb="40">
      <t>カイハツ</t>
    </rPh>
    <rPh sb="45" eb="47">
      <t>キョウドウ</t>
    </rPh>
    <rPh sb="47" eb="49">
      <t>カイハツ</t>
    </rPh>
    <rPh sb="54" eb="55">
      <t>モト</t>
    </rPh>
    <rPh sb="56" eb="58">
      <t>サクセイ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</si>
</sst>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0_ "/>
    <numFmt numFmtId="177" formatCode="0.0"/>
    <numFmt numFmtId="178" formatCode="0.0_ "/>
    <numFmt numFmtId="179" formatCode="#,##0.0;[Red]\-#,##0.0"/>
    <numFmt numFmtId="180" formatCode="#,##0.00_ ;[Red]\-#,##0.00\ "/>
    <numFmt numFmtId="181" formatCode="#,##0.00_);[Red]\(#,##0.00\)"/>
    <numFmt numFmtId="182" formatCode="#,##0_);[Red]\(#,##0\)"/>
    <numFmt numFmtId="183" formatCode="0;_䐀"/>
    <numFmt numFmtId="184" formatCode="0;_蠀"/>
    <numFmt numFmtId="185" formatCode="0;_␀"/>
    <numFmt numFmtId="186" formatCode="#,##0.0_);[Red]\(#,##0.0\)"/>
    <numFmt numFmtId="187" formatCode="0;_⠀"/>
    <numFmt numFmtId="188" formatCode="0.00_ "/>
    <numFmt numFmtId="189" formatCode="General&quot;%&quot;"/>
    <numFmt numFmtId="190" formatCode="#,##0_ "/>
    <numFmt numFmtId="191" formatCode="#,###&quot;㎥&quot;"/>
    <numFmt numFmtId="192" formatCode="#,##0_ &quot;㎥&quot;"/>
  </numFmts>
  <fonts count="4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HG平成明朝体W9"/>
      <family val="1"/>
      <charset val="128"/>
    </font>
    <font>
      <sz val="12"/>
      <name val="TT-JTCウインZ10"/>
      <family val="3"/>
      <charset val="128"/>
    </font>
    <font>
      <i/>
      <sz val="16"/>
      <name val="ＤＦ相撲体W12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10"/>
      <name val="Times New Roman"/>
      <family val="1"/>
    </font>
    <font>
      <sz val="6"/>
      <name val="ＭＳ Ｐゴシック"/>
      <family val="3"/>
      <charset val="128"/>
    </font>
    <font>
      <sz val="9"/>
      <color indexed="10"/>
      <name val="Times New Roman"/>
      <family val="1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Times New Roman"/>
      <family val="1"/>
    </font>
    <font>
      <b/>
      <sz val="14"/>
      <color indexed="10"/>
      <name val="Times New Roman"/>
      <family val="1"/>
    </font>
    <font>
      <b/>
      <vertAlign val="superscript"/>
      <sz val="14"/>
      <color indexed="10"/>
      <name val="Times New Roman"/>
      <family val="1"/>
    </font>
    <font>
      <sz val="6"/>
      <name val="ＭＳ Ｐ明朝"/>
      <family val="1"/>
      <charset val="128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sz val="20"/>
      <name val="Times New Roman"/>
      <family val="1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7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color rgb="FFFF0000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4" fillId="0" borderId="0">
      <alignment vertical="center"/>
    </xf>
    <xf numFmtId="0" fontId="24" fillId="0" borderId="0">
      <alignment vertical="center"/>
    </xf>
  </cellStyleXfs>
  <cellXfs count="367">
    <xf numFmtId="0" fontId="0" fillId="0" borderId="0" xfId="0"/>
    <xf numFmtId="0" fontId="0" fillId="2" borderId="1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9" fontId="0" fillId="3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9" xfId="0" applyBorder="1" applyAlignment="1" applyProtection="1">
      <alignment horizontal="center"/>
    </xf>
    <xf numFmtId="0" fontId="9" fillId="0" borderId="0" xfId="0" applyFont="1" applyProtection="1"/>
    <xf numFmtId="0" fontId="0" fillId="0" borderId="0" xfId="0" applyProtection="1"/>
    <xf numFmtId="0" fontId="10" fillId="0" borderId="10" xfId="0" applyFont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horizontal="distributed" vertical="center"/>
    </xf>
    <xf numFmtId="0" fontId="0" fillId="2" borderId="12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0" borderId="0" xfId="0" applyFill="1" applyBorder="1" applyProtection="1"/>
    <xf numFmtId="0" fontId="12" fillId="0" borderId="0" xfId="0" applyFont="1"/>
    <xf numFmtId="0" fontId="11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 wrapText="1"/>
    </xf>
    <xf numFmtId="180" fontId="0" fillId="0" borderId="0" xfId="0" applyNumberFormat="1" applyProtection="1"/>
    <xf numFmtId="2" fontId="17" fillId="0" borderId="8" xfId="3" applyNumberFormat="1" applyFont="1" applyBorder="1" applyAlignment="1">
      <alignment horizontal="center" vertical="center"/>
    </xf>
    <xf numFmtId="177" fontId="17" fillId="0" borderId="8" xfId="3" applyNumberFormat="1" applyFont="1" applyBorder="1" applyAlignment="1">
      <alignment horizontal="center" vertical="center"/>
    </xf>
    <xf numFmtId="179" fontId="7" fillId="4" borderId="8" xfId="2" applyNumberFormat="1" applyFill="1" applyBorder="1" applyProtection="1"/>
    <xf numFmtId="38" fontId="7" fillId="0" borderId="14" xfId="2" applyBorder="1" applyAlignment="1" applyProtection="1">
      <alignment horizontal="center"/>
    </xf>
    <xf numFmtId="179" fontId="7" fillId="0" borderId="15" xfId="2" applyNumberFormat="1" applyBorder="1" applyProtection="1"/>
    <xf numFmtId="40" fontId="7" fillId="0" borderId="16" xfId="2" applyNumberFormat="1" applyBorder="1" applyProtection="1"/>
    <xf numFmtId="38" fontId="7" fillId="0" borderId="17" xfId="2" applyBorder="1" applyProtection="1"/>
    <xf numFmtId="38" fontId="7" fillId="0" borderId="18" xfId="2" applyBorder="1" applyProtection="1"/>
    <xf numFmtId="38" fontId="7" fillId="0" borderId="19" xfId="2" applyBorder="1" applyProtection="1"/>
    <xf numFmtId="179" fontId="7" fillId="0" borderId="8" xfId="2" applyNumberFormat="1" applyBorder="1" applyProtection="1"/>
    <xf numFmtId="40" fontId="7" fillId="0" borderId="20" xfId="2" applyNumberFormat="1" applyBorder="1" applyProtection="1"/>
    <xf numFmtId="38" fontId="7" fillId="0" borderId="21" xfId="2" applyBorder="1" applyProtection="1"/>
    <xf numFmtId="38" fontId="7" fillId="0" borderId="22" xfId="2" applyBorder="1" applyProtection="1"/>
    <xf numFmtId="38" fontId="7" fillId="0" borderId="11" xfId="2" applyBorder="1" applyProtection="1"/>
    <xf numFmtId="38" fontId="7" fillId="0" borderId="23" xfId="2" applyBorder="1" applyProtection="1"/>
    <xf numFmtId="179" fontId="7" fillId="0" borderId="24" xfId="2" applyNumberFormat="1" applyBorder="1" applyProtection="1"/>
    <xf numFmtId="40" fontId="7" fillId="0" borderId="25" xfId="2" applyNumberFormat="1" applyBorder="1" applyProtection="1"/>
    <xf numFmtId="38" fontId="7" fillId="0" borderId="26" xfId="2" applyBorder="1" applyProtection="1"/>
    <xf numFmtId="38" fontId="7" fillId="0" borderId="27" xfId="2" applyBorder="1" applyProtection="1"/>
    <xf numFmtId="38" fontId="7" fillId="0" borderId="28" xfId="2" applyFont="1" applyBorder="1" applyAlignment="1" applyProtection="1">
      <alignment horizontal="center"/>
    </xf>
    <xf numFmtId="179" fontId="7" fillId="0" borderId="18" xfId="2" applyNumberFormat="1" applyBorder="1" applyProtection="1"/>
    <xf numFmtId="179" fontId="7" fillId="0" borderId="23" xfId="2" applyNumberFormat="1" applyBorder="1" applyProtection="1"/>
    <xf numFmtId="179" fontId="7" fillId="0" borderId="21" xfId="2" applyNumberFormat="1" applyBorder="1" applyProtection="1"/>
    <xf numFmtId="0" fontId="15" fillId="0" borderId="29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179" fontId="7" fillId="0" borderId="19" xfId="2" applyNumberFormat="1" applyBorder="1" applyProtection="1"/>
    <xf numFmtId="179" fontId="7" fillId="0" borderId="17" xfId="2" applyNumberFormat="1" applyBorder="1" applyProtection="1"/>
    <xf numFmtId="179" fontId="7" fillId="0" borderId="27" xfId="2" applyNumberFormat="1" applyBorder="1" applyProtection="1"/>
    <xf numFmtId="179" fontId="7" fillId="0" borderId="26" xfId="2" applyNumberFormat="1" applyBorder="1" applyProtection="1"/>
    <xf numFmtId="179" fontId="7" fillId="0" borderId="11" xfId="2" applyNumberFormat="1" applyBorder="1" applyProtection="1"/>
    <xf numFmtId="179" fontId="7" fillId="0" borderId="22" xfId="2" applyNumberFormat="1" applyBorder="1" applyProtection="1"/>
    <xf numFmtId="0" fontId="0" fillId="4" borderId="19" xfId="0" applyFill="1" applyBorder="1" applyAlignment="1" applyProtection="1">
      <alignment horizontal="distributed" vertical="center"/>
    </xf>
    <xf numFmtId="0" fontId="0" fillId="3" borderId="15" xfId="0" applyFill="1" applyBorder="1" applyProtection="1">
      <protection locked="0"/>
    </xf>
    <xf numFmtId="38" fontId="7" fillId="0" borderId="32" xfId="2" applyBorder="1" applyProtection="1"/>
    <xf numFmtId="179" fontId="7" fillId="0" borderId="33" xfId="2" applyNumberFormat="1" applyBorder="1" applyProtection="1"/>
    <xf numFmtId="179" fontId="7" fillId="0" borderId="34" xfId="2" applyNumberFormat="1" applyBorder="1" applyProtection="1"/>
    <xf numFmtId="179" fontId="7" fillId="0" borderId="35" xfId="2" applyNumberFormat="1" applyBorder="1" applyProtection="1"/>
    <xf numFmtId="179" fontId="7" fillId="0" borderId="36" xfId="2" applyNumberFormat="1" applyBorder="1" applyProtection="1"/>
    <xf numFmtId="0" fontId="13" fillId="4" borderId="19" xfId="0" applyFont="1" applyFill="1" applyBorder="1" applyAlignment="1" applyProtection="1">
      <alignment horizontal="distributed" vertical="center"/>
    </xf>
    <xf numFmtId="38" fontId="7" fillId="0" borderId="37" xfId="2" applyBorder="1" applyProtection="1"/>
    <xf numFmtId="179" fontId="7" fillId="0" borderId="38" xfId="2" applyNumberFormat="1" applyBorder="1" applyProtection="1"/>
    <xf numFmtId="40" fontId="7" fillId="0" borderId="39" xfId="2" applyNumberFormat="1" applyBorder="1" applyProtection="1"/>
    <xf numFmtId="38" fontId="7" fillId="0" borderId="40" xfId="2" applyBorder="1" applyProtection="1"/>
    <xf numFmtId="38" fontId="7" fillId="3" borderId="15" xfId="2" applyFill="1" applyBorder="1" applyProtection="1">
      <protection locked="0"/>
    </xf>
    <xf numFmtId="0" fontId="0" fillId="3" borderId="1" xfId="0" applyFill="1" applyBorder="1" applyProtection="1"/>
    <xf numFmtId="0" fontId="10" fillId="0" borderId="41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10" fillId="0" borderId="28" xfId="0" applyFont="1" applyBorder="1" applyAlignment="1" applyProtection="1">
      <alignment vertical="center"/>
    </xf>
    <xf numFmtId="0" fontId="0" fillId="4" borderId="18" xfId="0" applyFill="1" applyBorder="1" applyAlignment="1" applyProtection="1">
      <alignment horizontal="distributed" vertical="center"/>
    </xf>
    <xf numFmtId="0" fontId="0" fillId="4" borderId="21" xfId="0" applyFill="1" applyBorder="1" applyAlignment="1" applyProtection="1">
      <alignment horizontal="distributed" vertical="center"/>
    </xf>
    <xf numFmtId="0" fontId="21" fillId="0" borderId="3" xfId="0" applyFont="1" applyBorder="1" applyAlignment="1" applyProtection="1">
      <alignment horizontal="center"/>
    </xf>
    <xf numFmtId="0" fontId="22" fillId="0" borderId="3" xfId="3" applyFont="1" applyBorder="1" applyAlignment="1">
      <alignment horizontal="center" vertical="center"/>
    </xf>
    <xf numFmtId="0" fontId="0" fillId="2" borderId="41" xfId="0" applyFill="1" applyBorder="1" applyAlignment="1" applyProtection="1">
      <alignment horizontal="center"/>
    </xf>
    <xf numFmtId="0" fontId="0" fillId="2" borderId="42" xfId="0" applyFill="1" applyBorder="1" applyAlignment="1" applyProtection="1">
      <alignment horizontal="center"/>
    </xf>
    <xf numFmtId="0" fontId="0" fillId="2" borderId="43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44" xfId="0" applyFill="1" applyBorder="1" applyAlignment="1" applyProtection="1">
      <alignment horizontal="center"/>
    </xf>
    <xf numFmtId="0" fontId="0" fillId="2" borderId="45" xfId="0" applyFill="1" applyBorder="1" applyAlignment="1" applyProtection="1">
      <alignment horizontal="center"/>
    </xf>
    <xf numFmtId="0" fontId="15" fillId="0" borderId="3" xfId="3" applyFont="1" applyBorder="1" applyAlignment="1">
      <alignment horizontal="center" vertical="center"/>
    </xf>
    <xf numFmtId="0" fontId="22" fillId="0" borderId="14" xfId="3" applyFont="1" applyBorder="1" applyAlignment="1">
      <alignment horizontal="center" vertical="center"/>
    </xf>
    <xf numFmtId="0" fontId="21" fillId="0" borderId="14" xfId="0" applyFont="1" applyFill="1" applyBorder="1" applyAlignment="1" applyProtection="1">
      <alignment horizontal="center"/>
    </xf>
    <xf numFmtId="0" fontId="21" fillId="0" borderId="9" xfId="0" applyFont="1" applyFill="1" applyBorder="1" applyAlignment="1" applyProtection="1">
      <alignment horizontal="center"/>
    </xf>
    <xf numFmtId="0" fontId="15" fillId="0" borderId="7" xfId="3" applyFont="1" applyBorder="1" applyAlignment="1">
      <alignment horizontal="center" vertical="center"/>
    </xf>
    <xf numFmtId="2" fontId="17" fillId="0" borderId="11" xfId="3" applyNumberFormat="1" applyFont="1" applyBorder="1" applyAlignment="1">
      <alignment horizontal="center" vertical="center"/>
    </xf>
    <xf numFmtId="2" fontId="17" fillId="0" borderId="22" xfId="3" applyNumberFormat="1" applyFont="1" applyBorder="1" applyAlignment="1">
      <alignment horizontal="center" vertical="center"/>
    </xf>
    <xf numFmtId="2" fontId="17" fillId="0" borderId="27" xfId="3" applyNumberFormat="1" applyFont="1" applyBorder="1" applyAlignment="1">
      <alignment horizontal="center" vertical="center"/>
    </xf>
    <xf numFmtId="2" fontId="17" fillId="0" borderId="24" xfId="3" applyNumberFormat="1" applyFont="1" applyBorder="1" applyAlignment="1">
      <alignment horizontal="center" vertical="center"/>
    </xf>
    <xf numFmtId="177" fontId="17" fillId="0" borderId="24" xfId="3" applyNumberFormat="1" applyFont="1" applyBorder="1" applyAlignment="1">
      <alignment horizontal="center" vertical="center"/>
    </xf>
    <xf numFmtId="2" fontId="17" fillId="0" borderId="26" xfId="3" applyNumberFormat="1" applyFont="1" applyBorder="1" applyAlignment="1">
      <alignment horizontal="center" vertical="center"/>
    </xf>
    <xf numFmtId="2" fontId="17" fillId="0" borderId="32" xfId="3" applyNumberFormat="1" applyFont="1" applyBorder="1" applyAlignment="1">
      <alignment horizontal="center" vertical="center"/>
    </xf>
    <xf numFmtId="2" fontId="17" fillId="0" borderId="33" xfId="3" applyNumberFormat="1" applyFont="1" applyBorder="1" applyAlignment="1">
      <alignment horizontal="center" vertical="center"/>
    </xf>
    <xf numFmtId="177" fontId="17" fillId="0" borderId="33" xfId="3" applyNumberFormat="1" applyFont="1" applyBorder="1" applyAlignment="1">
      <alignment horizontal="center" vertical="center"/>
    </xf>
    <xf numFmtId="2" fontId="17" fillId="0" borderId="34" xfId="3" applyNumberFormat="1" applyFont="1" applyBorder="1" applyAlignment="1">
      <alignment horizontal="center" vertical="center"/>
    </xf>
    <xf numFmtId="2" fontId="17" fillId="0" borderId="27" xfId="3" applyNumberFormat="1" applyFont="1" applyFill="1" applyBorder="1" applyAlignment="1">
      <alignment horizontal="center" vertical="center"/>
    </xf>
    <xf numFmtId="2" fontId="17" fillId="0" borderId="24" xfId="3" applyNumberFormat="1" applyFont="1" applyFill="1" applyBorder="1" applyAlignment="1">
      <alignment horizontal="center" vertical="center"/>
    </xf>
    <xf numFmtId="177" fontId="17" fillId="0" borderId="24" xfId="3" applyNumberFormat="1" applyFont="1" applyFill="1" applyBorder="1" applyAlignment="1">
      <alignment horizontal="center" vertical="center"/>
    </xf>
    <xf numFmtId="2" fontId="17" fillId="0" borderId="26" xfId="3" applyNumberFormat="1" applyFont="1" applyFill="1" applyBorder="1" applyAlignment="1">
      <alignment horizontal="center" vertical="center"/>
    </xf>
    <xf numFmtId="182" fontId="23" fillId="0" borderId="33" xfId="0" applyNumberFormat="1" applyFont="1" applyBorder="1" applyProtection="1"/>
    <xf numFmtId="182" fontId="23" fillId="0" borderId="46" xfId="0" applyNumberFormat="1" applyFont="1" applyBorder="1" applyProtection="1"/>
    <xf numFmtId="180" fontId="23" fillId="0" borderId="34" xfId="0" applyNumberFormat="1" applyFont="1" applyBorder="1" applyProtection="1"/>
    <xf numFmtId="182" fontId="23" fillId="0" borderId="8" xfId="0" applyNumberFormat="1" applyFont="1" applyBorder="1" applyProtection="1"/>
    <xf numFmtId="182" fontId="23" fillId="0" borderId="20" xfId="0" applyNumberFormat="1" applyFont="1" applyBorder="1" applyProtection="1"/>
    <xf numFmtId="180" fontId="23" fillId="0" borderId="22" xfId="0" applyNumberFormat="1" applyFont="1" applyBorder="1" applyProtection="1"/>
    <xf numFmtId="182" fontId="23" fillId="0" borderId="24" xfId="0" applyNumberFormat="1" applyFont="1" applyBorder="1" applyProtection="1"/>
    <xf numFmtId="182" fontId="23" fillId="0" borderId="25" xfId="0" applyNumberFormat="1" applyFont="1" applyBorder="1" applyProtection="1"/>
    <xf numFmtId="180" fontId="23" fillId="0" borderId="26" xfId="0" applyNumberFormat="1" applyFont="1" applyBorder="1" applyProtection="1"/>
    <xf numFmtId="182" fontId="23" fillId="0" borderId="24" xfId="0" applyNumberFormat="1" applyFont="1" applyFill="1" applyBorder="1" applyProtection="1"/>
    <xf numFmtId="182" fontId="23" fillId="0" borderId="25" xfId="0" applyNumberFormat="1" applyFont="1" applyFill="1" applyBorder="1" applyProtection="1"/>
    <xf numFmtId="180" fontId="23" fillId="0" borderId="26" xfId="0" applyNumberFormat="1" applyFont="1" applyFill="1" applyBorder="1" applyProtection="1"/>
    <xf numFmtId="181" fontId="23" fillId="0" borderId="33" xfId="0" applyNumberFormat="1" applyFont="1" applyBorder="1" applyProtection="1"/>
    <xf numFmtId="181" fontId="23" fillId="0" borderId="8" xfId="0" applyNumberFormat="1" applyFont="1" applyBorder="1" applyProtection="1"/>
    <xf numFmtId="181" fontId="23" fillId="0" borderId="24" xfId="0" applyNumberFormat="1" applyFont="1" applyBorder="1" applyProtection="1"/>
    <xf numFmtId="181" fontId="23" fillId="0" borderId="24" xfId="0" applyNumberFormat="1" applyFont="1" applyFill="1" applyBorder="1" applyProtection="1"/>
    <xf numFmtId="0" fontId="18" fillId="0" borderId="0" xfId="0" applyFont="1" applyProtection="1"/>
    <xf numFmtId="182" fontId="7" fillId="0" borderId="16" xfId="2" applyNumberFormat="1" applyBorder="1" applyProtection="1"/>
    <xf numFmtId="182" fontId="7" fillId="0" borderId="25" xfId="2" applyNumberFormat="1" applyBorder="1" applyProtection="1"/>
    <xf numFmtId="182" fontId="7" fillId="0" borderId="20" xfId="2" applyNumberFormat="1" applyBorder="1" applyProtection="1"/>
    <xf numFmtId="0" fontId="25" fillId="0" borderId="0" xfId="4" applyFont="1" applyBorder="1" applyAlignment="1">
      <alignment horizontal="left" vertical="center"/>
    </xf>
    <xf numFmtId="0" fontId="28" fillId="0" borderId="0" xfId="3" applyFont="1" applyAlignment="1">
      <alignment vertical="center"/>
    </xf>
    <xf numFmtId="0" fontId="30" fillId="0" borderId="0" xfId="0" applyFont="1" applyAlignment="1">
      <alignment vertical="center"/>
    </xf>
    <xf numFmtId="0" fontId="15" fillId="0" borderId="41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0" fillId="0" borderId="45" xfId="0" applyBorder="1" applyAlignment="1" applyProtection="1"/>
    <xf numFmtId="0" fontId="0" fillId="0" borderId="47" xfId="0" applyBorder="1" applyAlignment="1" applyProtection="1"/>
    <xf numFmtId="40" fontId="0" fillId="0" borderId="47" xfId="0" applyNumberFormat="1" applyBorder="1" applyAlignment="1" applyProtection="1"/>
    <xf numFmtId="38" fontId="0" fillId="0" borderId="36" xfId="0" applyNumberFormat="1" applyBorder="1" applyAlignment="1" applyProtection="1"/>
    <xf numFmtId="179" fontId="0" fillId="0" borderId="0" xfId="0" applyNumberFormat="1" applyProtection="1"/>
    <xf numFmtId="38" fontId="0" fillId="0" borderId="45" xfId="0" applyNumberFormat="1" applyBorder="1" applyAlignment="1" applyProtection="1"/>
    <xf numFmtId="179" fontId="0" fillId="0" borderId="47" xfId="0" applyNumberFormat="1" applyBorder="1" applyAlignment="1" applyProtection="1"/>
    <xf numFmtId="176" fontId="0" fillId="0" borderId="36" xfId="0" applyNumberFormat="1" applyBorder="1" applyAlignment="1" applyProtection="1"/>
    <xf numFmtId="0" fontId="14" fillId="0" borderId="0" xfId="0" applyFont="1"/>
    <xf numFmtId="9" fontId="0" fillId="3" borderId="8" xfId="1" applyFont="1" applyFill="1" applyBorder="1" applyProtection="1">
      <protection locked="0"/>
    </xf>
    <xf numFmtId="0" fontId="14" fillId="0" borderId="8" xfId="0" applyFont="1" applyBorder="1" applyAlignment="1">
      <alignment horizontal="center"/>
    </xf>
    <xf numFmtId="38" fontId="14" fillId="0" borderId="8" xfId="0" applyNumberFormat="1" applyFont="1" applyBorder="1" applyAlignment="1">
      <alignment horizontal="center"/>
    </xf>
    <xf numFmtId="178" fontId="14" fillId="0" borderId="8" xfId="0" applyNumberFormat="1" applyFont="1" applyBorder="1" applyAlignment="1">
      <alignment horizontal="center"/>
    </xf>
    <xf numFmtId="40" fontId="14" fillId="0" borderId="8" xfId="0" applyNumberFormat="1" applyFont="1" applyBorder="1" applyAlignment="1">
      <alignment horizontal="center"/>
    </xf>
    <xf numFmtId="38" fontId="14" fillId="0" borderId="8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48" xfId="0" applyBorder="1" applyAlignment="1" applyProtection="1"/>
    <xf numFmtId="0" fontId="0" fillId="0" borderId="49" xfId="0" applyBorder="1" applyAlignment="1" applyProtection="1"/>
    <xf numFmtId="0" fontId="8" fillId="0" borderId="49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14" fillId="0" borderId="0" xfId="0" applyFont="1" applyAlignment="1">
      <alignment horizontal="left"/>
    </xf>
    <xf numFmtId="183" fontId="14" fillId="0" borderId="8" xfId="0" applyNumberFormat="1" applyFont="1" applyBorder="1" applyAlignment="1">
      <alignment horizontal="center"/>
    </xf>
    <xf numFmtId="184" fontId="14" fillId="0" borderId="8" xfId="0" applyNumberFormat="1" applyFont="1" applyBorder="1" applyAlignment="1">
      <alignment horizontal="center"/>
    </xf>
    <xf numFmtId="185" fontId="14" fillId="0" borderId="8" xfId="0" applyNumberFormat="1" applyFont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31" fillId="0" borderId="0" xfId="0" applyFont="1"/>
    <xf numFmtId="0" fontId="33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34" fillId="0" borderId="0" xfId="0" applyFont="1" applyAlignment="1">
      <alignment horizontal="right" vertical="top"/>
    </xf>
    <xf numFmtId="0" fontId="34" fillId="0" borderId="0" xfId="0" applyFont="1" applyAlignment="1">
      <alignment vertical="top"/>
    </xf>
    <xf numFmtId="179" fontId="14" fillId="0" borderId="8" xfId="0" applyNumberFormat="1" applyFont="1" applyBorder="1" applyAlignment="1">
      <alignment horizontal="center"/>
    </xf>
    <xf numFmtId="0" fontId="14" fillId="0" borderId="50" xfId="0" applyFont="1" applyBorder="1"/>
    <xf numFmtId="186" fontId="23" fillId="0" borderId="24" xfId="0" applyNumberFormat="1" applyFont="1" applyBorder="1" applyProtection="1"/>
    <xf numFmtId="186" fontId="23" fillId="0" borderId="33" xfId="0" applyNumberFormat="1" applyFont="1" applyBorder="1" applyProtection="1"/>
    <xf numFmtId="186" fontId="23" fillId="0" borderId="8" xfId="0" applyNumberFormat="1" applyFont="1" applyBorder="1" applyProtection="1"/>
    <xf numFmtId="186" fontId="23" fillId="0" borderId="24" xfId="0" applyNumberFormat="1" applyFont="1" applyFill="1" applyBorder="1" applyProtection="1"/>
    <xf numFmtId="0" fontId="14" fillId="0" borderId="50" xfId="0" applyFont="1" applyBorder="1" applyAlignment="1">
      <alignment horizontal="left" wrapText="1"/>
    </xf>
    <xf numFmtId="0" fontId="14" fillId="0" borderId="50" xfId="0" applyFont="1" applyBorder="1" applyAlignment="1">
      <alignment wrapText="1"/>
    </xf>
    <xf numFmtId="38" fontId="14" fillId="0" borderId="21" xfId="0" applyNumberFormat="1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5" fillId="0" borderId="0" xfId="0" applyFont="1"/>
    <xf numFmtId="176" fontId="14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 shrinkToFit="1"/>
    </xf>
    <xf numFmtId="187" fontId="14" fillId="0" borderId="0" xfId="0" applyNumberFormat="1" applyFont="1"/>
    <xf numFmtId="9" fontId="14" fillId="0" borderId="0" xfId="1" applyFont="1" applyAlignment="1">
      <alignment horizontal="left"/>
    </xf>
    <xf numFmtId="0" fontId="35" fillId="0" borderId="0" xfId="0" applyFont="1" applyAlignment="1">
      <alignment horizontal="right"/>
    </xf>
    <xf numFmtId="0" fontId="36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14" fillId="0" borderId="0" xfId="0" applyFont="1" applyBorder="1" applyAlignment="1">
      <alignment horizontal="center" vertical="center" shrinkToFit="1"/>
    </xf>
    <xf numFmtId="0" fontId="14" fillId="0" borderId="52" xfId="0" applyFont="1" applyBorder="1" applyAlignment="1"/>
    <xf numFmtId="0" fontId="14" fillId="0" borderId="0" xfId="0" applyFont="1" applyBorder="1" applyAlignment="1">
      <alignment horizontal="center" vertical="center"/>
    </xf>
    <xf numFmtId="0" fontId="14" fillId="0" borderId="53" xfId="0" applyFont="1" applyBorder="1"/>
    <xf numFmtId="0" fontId="14" fillId="0" borderId="52" xfId="0" applyFont="1" applyBorder="1"/>
    <xf numFmtId="0" fontId="14" fillId="0" borderId="0" xfId="0" applyFont="1" applyBorder="1" applyAlignment="1">
      <alignment vertical="center"/>
    </xf>
    <xf numFmtId="0" fontId="14" fillId="0" borderId="53" xfId="0" applyFont="1" applyBorder="1" applyAlignment="1">
      <alignment horizontal="center" vertical="center" shrinkToFit="1"/>
    </xf>
    <xf numFmtId="0" fontId="14" fillId="0" borderId="55" xfId="0" applyFont="1" applyBorder="1" applyAlignment="1"/>
    <xf numFmtId="0" fontId="14" fillId="0" borderId="51" xfId="0" applyFont="1" applyBorder="1" applyAlignment="1">
      <alignment horizontal="center" vertical="center" shrinkToFit="1"/>
    </xf>
    <xf numFmtId="0" fontId="34" fillId="0" borderId="53" xfId="0" applyFont="1" applyBorder="1" applyAlignment="1">
      <alignment horizontal="center" vertical="center" shrinkToFit="1"/>
    </xf>
    <xf numFmtId="0" fontId="34" fillId="0" borderId="54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/>
    </xf>
    <xf numFmtId="0" fontId="14" fillId="0" borderId="58" xfId="0" applyFont="1" applyBorder="1"/>
    <xf numFmtId="0" fontId="34" fillId="0" borderId="57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0" fontId="35" fillId="7" borderId="1" xfId="0" applyFont="1" applyFill="1" applyBorder="1"/>
    <xf numFmtId="0" fontId="35" fillId="0" borderId="0" xfId="0" applyFont="1" applyBorder="1"/>
    <xf numFmtId="0" fontId="35" fillId="0" borderId="0" xfId="0" applyFont="1" applyBorder="1" applyAlignment="1">
      <alignment wrapText="1"/>
    </xf>
    <xf numFmtId="0" fontId="35" fillId="7" borderId="7" xfId="0" applyFont="1" applyFill="1" applyBorder="1" applyAlignment="1">
      <alignment horizontal="center"/>
    </xf>
    <xf numFmtId="0" fontId="35" fillId="7" borderId="28" xfId="0" applyFont="1" applyFill="1" applyBorder="1" applyAlignment="1">
      <alignment horizontal="center"/>
    </xf>
    <xf numFmtId="0" fontId="36" fillId="0" borderId="0" xfId="0" applyFont="1" applyAlignment="1">
      <alignment horizontal="left"/>
    </xf>
    <xf numFmtId="9" fontId="14" fillId="0" borderId="0" xfId="1" applyFont="1" applyAlignment="1">
      <alignment horizontal="center"/>
    </xf>
    <xf numFmtId="0" fontId="14" fillId="0" borderId="59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34" fillId="0" borderId="59" xfId="0" applyFont="1" applyBorder="1" applyAlignment="1">
      <alignment horizontal="center" vertical="center" shrinkToFit="1"/>
    </xf>
    <xf numFmtId="0" fontId="34" fillId="0" borderId="60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178" fontId="14" fillId="0" borderId="59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/>
    </xf>
    <xf numFmtId="0" fontId="14" fillId="0" borderId="0" xfId="0" applyFont="1" applyBorder="1" applyAlignment="1">
      <alignment vertical="center" shrinkToFit="1"/>
    </xf>
    <xf numFmtId="0" fontId="32" fillId="0" borderId="34" xfId="0" applyFont="1" applyBorder="1" applyAlignment="1">
      <alignment horizontal="center" shrinkToFit="1"/>
    </xf>
    <xf numFmtId="0" fontId="32" fillId="7" borderId="27" xfId="0" applyFont="1" applyFill="1" applyBorder="1" applyAlignment="1" applyProtection="1">
      <alignment horizontal="center"/>
      <protection locked="0"/>
    </xf>
    <xf numFmtId="38" fontId="32" fillId="7" borderId="24" xfId="2" applyFont="1" applyFill="1" applyBorder="1" applyAlignment="1" applyProtection="1">
      <alignment horizontal="center"/>
      <protection locked="0"/>
    </xf>
    <xf numFmtId="0" fontId="32" fillId="7" borderId="26" xfId="0" applyFont="1" applyFill="1" applyBorder="1" applyAlignment="1" applyProtection="1">
      <alignment horizontal="center"/>
      <protection locked="0"/>
    </xf>
    <xf numFmtId="0" fontId="14" fillId="7" borderId="8" xfId="0" applyFont="1" applyFill="1" applyBorder="1" applyAlignment="1" applyProtection="1">
      <alignment horizontal="center"/>
      <protection locked="0"/>
    </xf>
    <xf numFmtId="0" fontId="32" fillId="7" borderId="6" xfId="0" applyFont="1" applyFill="1" applyBorder="1" applyAlignment="1" applyProtection="1">
      <alignment horizontal="center"/>
      <protection locked="0"/>
    </xf>
    <xf numFmtId="0" fontId="40" fillId="0" borderId="0" xfId="0" applyFont="1"/>
    <xf numFmtId="0" fontId="3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35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35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14" fillId="6" borderId="0" xfId="0" applyFont="1" applyFill="1" applyBorder="1" applyAlignment="1">
      <alignment vertical="center"/>
    </xf>
    <xf numFmtId="0" fontId="36" fillId="0" borderId="0" xfId="0" applyFont="1"/>
    <xf numFmtId="0" fontId="32" fillId="0" borderId="0" xfId="0" applyFont="1" applyAlignment="1">
      <alignment horizontal="right"/>
    </xf>
    <xf numFmtId="0" fontId="14" fillId="0" borderId="77" xfId="0" applyFont="1" applyBorder="1"/>
    <xf numFmtId="0" fontId="14" fillId="0" borderId="78" xfId="0" applyFont="1" applyBorder="1"/>
    <xf numFmtId="0" fontId="35" fillId="0" borderId="78" xfId="0" applyFont="1" applyBorder="1"/>
    <xf numFmtId="0" fontId="14" fillId="0" borderId="79" xfId="0" applyFont="1" applyBorder="1" applyAlignment="1">
      <alignment horizontal="center" vertical="center"/>
    </xf>
    <xf numFmtId="38" fontId="14" fillId="0" borderId="79" xfId="0" applyNumberFormat="1" applyFont="1" applyBorder="1" applyAlignment="1">
      <alignment horizontal="center" vertical="center"/>
    </xf>
    <xf numFmtId="179" fontId="14" fillId="0" borderId="79" xfId="0" applyNumberFormat="1" applyFont="1" applyBorder="1" applyAlignment="1">
      <alignment horizontal="center" vertical="center"/>
    </xf>
    <xf numFmtId="40" fontId="14" fillId="0" borderId="80" xfId="0" applyNumberFormat="1" applyFont="1" applyBorder="1" applyAlignment="1">
      <alignment horizontal="center" vertical="center"/>
    </xf>
    <xf numFmtId="38" fontId="14" fillId="0" borderId="81" xfId="0" applyNumberFormat="1" applyFont="1" applyBorder="1" applyAlignment="1">
      <alignment horizontal="center" vertical="center"/>
    </xf>
    <xf numFmtId="38" fontId="14" fillId="0" borderId="79" xfId="0" applyNumberFormat="1" applyFont="1" applyBorder="1" applyAlignment="1">
      <alignment horizontal="center" vertical="center" shrinkToFit="1"/>
    </xf>
    <xf numFmtId="176" fontId="14" fillId="0" borderId="79" xfId="0" applyNumberFormat="1" applyFont="1" applyBorder="1" applyAlignment="1">
      <alignment horizontal="center" vertical="center" shrinkToFit="1"/>
    </xf>
    <xf numFmtId="38" fontId="14" fillId="0" borderId="81" xfId="0" applyNumberFormat="1" applyFont="1" applyBorder="1" applyAlignment="1">
      <alignment horizontal="center" vertical="center" shrinkToFit="1"/>
    </xf>
    <xf numFmtId="38" fontId="0" fillId="0" borderId="47" xfId="0" applyNumberFormat="1" applyBorder="1" applyAlignment="1" applyProtection="1"/>
    <xf numFmtId="182" fontId="0" fillId="0" borderId="47" xfId="0" applyNumberFormat="1" applyBorder="1" applyAlignment="1" applyProtection="1"/>
    <xf numFmtId="38" fontId="0" fillId="0" borderId="0" xfId="0" applyNumberFormat="1" applyProtection="1"/>
    <xf numFmtId="0" fontId="36" fillId="0" borderId="53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14" fillId="0" borderId="58" xfId="0" applyNumberFormat="1" applyFont="1" applyBorder="1" applyAlignment="1">
      <alignment horizontal="center" vertical="center" shrinkToFit="1"/>
    </xf>
    <xf numFmtId="176" fontId="14" fillId="0" borderId="58" xfId="0" applyNumberFormat="1" applyFont="1" applyBorder="1" applyAlignment="1">
      <alignment horizontal="center" vertical="center" shrinkToFit="1"/>
    </xf>
    <xf numFmtId="38" fontId="14" fillId="0" borderId="58" xfId="0" applyNumberFormat="1" applyFont="1" applyBorder="1" applyAlignment="1">
      <alignment horizontal="center" vertical="center"/>
    </xf>
    <xf numFmtId="179" fontId="14" fillId="0" borderId="58" xfId="0" applyNumberFormat="1" applyFont="1" applyBorder="1" applyAlignment="1">
      <alignment horizontal="center" vertical="center"/>
    </xf>
    <xf numFmtId="40" fontId="14" fillId="0" borderId="58" xfId="0" applyNumberFormat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shrinkToFit="1"/>
    </xf>
    <xf numFmtId="0" fontId="32" fillId="0" borderId="3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14" fillId="0" borderId="83" xfId="0" applyFont="1" applyBorder="1" applyAlignment="1">
      <alignment horizontal="center" vertical="center"/>
    </xf>
    <xf numFmtId="178" fontId="14" fillId="0" borderId="58" xfId="0" applyNumberFormat="1" applyFont="1" applyBorder="1" applyAlignment="1">
      <alignment horizontal="center" vertical="center"/>
    </xf>
    <xf numFmtId="176" fontId="14" fillId="0" borderId="58" xfId="0" applyNumberFormat="1" applyFont="1" applyBorder="1" applyAlignment="1">
      <alignment horizontal="center" vertical="center"/>
    </xf>
    <xf numFmtId="179" fontId="43" fillId="0" borderId="15" xfId="2" applyNumberFormat="1" applyFont="1" applyBorder="1" applyProtection="1"/>
    <xf numFmtId="0" fontId="14" fillId="0" borderId="8" xfId="0" applyFont="1" applyBorder="1" applyAlignment="1">
      <alignment horizontal="center"/>
    </xf>
    <xf numFmtId="0" fontId="14" fillId="0" borderId="58" xfId="0" applyFont="1" applyBorder="1" applyAlignment="1">
      <alignment horizontal="center" vertical="center" shrinkToFit="1"/>
    </xf>
    <xf numFmtId="0" fontId="11" fillId="0" borderId="0" xfId="0" applyFont="1" applyAlignment="1" applyProtection="1"/>
    <xf numFmtId="0" fontId="19" fillId="0" borderId="0" xfId="0" applyFont="1" applyAlignment="1" applyProtection="1">
      <alignment vertical="center"/>
    </xf>
    <xf numFmtId="0" fontId="5" fillId="0" borderId="8" xfId="0" applyFont="1" applyBorder="1" applyAlignment="1">
      <alignment horizontal="center"/>
    </xf>
    <xf numFmtId="0" fontId="14" fillId="0" borderId="84" xfId="0" applyFont="1" applyBorder="1"/>
    <xf numFmtId="0" fontId="31" fillId="0" borderId="84" xfId="0" applyFont="1" applyBorder="1"/>
    <xf numFmtId="0" fontId="5" fillId="0" borderId="8" xfId="0" applyFont="1" applyBorder="1" applyAlignment="1">
      <alignment horizontal="center" shrinkToFit="1"/>
    </xf>
    <xf numFmtId="0" fontId="32" fillId="0" borderId="32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34" fillId="0" borderId="8" xfId="0" applyFont="1" applyBorder="1" applyAlignment="1">
      <alignment horizontal="left" vertical="center"/>
    </xf>
    <xf numFmtId="0" fontId="36" fillId="0" borderId="78" xfId="0" applyFont="1" applyBorder="1" applyAlignment="1">
      <alignment horizontal="right"/>
    </xf>
    <xf numFmtId="38" fontId="14" fillId="0" borderId="58" xfId="2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4" fillId="9" borderId="63" xfId="0" applyFont="1" applyFill="1" applyBorder="1"/>
    <xf numFmtId="0" fontId="5" fillId="9" borderId="61" xfId="0" applyFont="1" applyFill="1" applyBorder="1" applyAlignment="1">
      <alignment horizontal="center" vertical="center"/>
    </xf>
    <xf numFmtId="0" fontId="14" fillId="9" borderId="62" xfId="0" applyFont="1" applyFill="1" applyBorder="1"/>
    <xf numFmtId="0" fontId="0" fillId="0" borderId="0" xfId="0" applyAlignment="1" applyProtection="1"/>
    <xf numFmtId="0" fontId="32" fillId="0" borderId="58" xfId="0" applyFont="1" applyBorder="1" applyAlignment="1">
      <alignment horizontal="right" vertical="center"/>
    </xf>
    <xf numFmtId="0" fontId="4" fillId="0" borderId="0" xfId="0" applyFont="1"/>
    <xf numFmtId="0" fontId="35" fillId="10" borderId="0" xfId="0" applyFont="1" applyFill="1"/>
    <xf numFmtId="188" fontId="35" fillId="10" borderId="0" xfId="0" applyNumberFormat="1" applyFont="1" applyFill="1"/>
    <xf numFmtId="0" fontId="5" fillId="0" borderId="8" xfId="0" applyFont="1" applyFill="1" applyBorder="1" applyAlignment="1">
      <alignment horizontal="center" shrinkToFit="1"/>
    </xf>
    <xf numFmtId="185" fontId="14" fillId="0" borderId="8" xfId="0" applyNumberFormat="1" applyFont="1" applyFill="1" applyBorder="1" applyAlignment="1">
      <alignment horizontal="center"/>
    </xf>
    <xf numFmtId="38" fontId="14" fillId="0" borderId="59" xfId="2" applyFont="1" applyBorder="1" applyAlignment="1">
      <alignment horizontal="center" vertical="center" shrinkToFit="1"/>
    </xf>
    <xf numFmtId="0" fontId="35" fillId="0" borderId="0" xfId="0" applyFont="1" applyAlignment="1">
      <alignment vertical="top" wrapText="1"/>
    </xf>
    <xf numFmtId="0" fontId="11" fillId="0" borderId="0" xfId="0" applyFont="1" applyAlignment="1" applyProtection="1">
      <alignment horizontal="center"/>
    </xf>
    <xf numFmtId="0" fontId="10" fillId="0" borderId="1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44" fillId="0" borderId="0" xfId="0" applyFont="1" applyAlignment="1">
      <alignment vertical="center"/>
    </xf>
    <xf numFmtId="0" fontId="3" fillId="0" borderId="51" xfId="0" applyFont="1" applyBorder="1" applyAlignment="1">
      <alignment horizontal="center" vertical="center" shrinkToFit="1"/>
    </xf>
    <xf numFmtId="189" fontId="32" fillId="7" borderId="26" xfId="0" applyNumberFormat="1" applyFont="1" applyFill="1" applyBorder="1" applyAlignment="1" applyProtection="1">
      <alignment horizontal="center"/>
      <protection locked="0"/>
    </xf>
    <xf numFmtId="0" fontId="14" fillId="0" borderId="82" xfId="0" applyNumberFormat="1" applyFont="1" applyBorder="1" applyAlignment="1">
      <alignment horizontal="center" vertical="center"/>
    </xf>
    <xf numFmtId="0" fontId="14" fillId="0" borderId="80" xfId="0" applyNumberFormat="1" applyFont="1" applyBorder="1" applyAlignment="1">
      <alignment horizontal="center" vertical="center"/>
    </xf>
    <xf numFmtId="0" fontId="32" fillId="0" borderId="58" xfId="0" applyFont="1" applyBorder="1" applyAlignment="1">
      <alignment horizontal="left" vertical="center"/>
    </xf>
    <xf numFmtId="0" fontId="35" fillId="0" borderId="58" xfId="0" applyFont="1" applyBorder="1" applyAlignment="1">
      <alignment horizontal="left" vertical="center"/>
    </xf>
    <xf numFmtId="0" fontId="3" fillId="0" borderId="0" xfId="0" applyFont="1"/>
    <xf numFmtId="0" fontId="35" fillId="10" borderId="0" xfId="0" applyFont="1" applyFill="1" applyAlignment="1">
      <alignment horizontal="right"/>
    </xf>
    <xf numFmtId="190" fontId="14" fillId="0" borderId="58" xfId="0" applyNumberFormat="1" applyFont="1" applyBorder="1" applyAlignment="1">
      <alignment horizontal="right" vertical="center"/>
    </xf>
    <xf numFmtId="191" fontId="14" fillId="0" borderId="53" xfId="0" applyNumberFormat="1" applyFont="1" applyBorder="1" applyAlignment="1">
      <alignment horizontal="center" vertical="center" shrinkToFit="1"/>
    </xf>
    <xf numFmtId="0" fontId="14" fillId="7" borderId="20" xfId="0" applyNumberFormat="1" applyFont="1" applyFill="1" applyBorder="1" applyAlignment="1" applyProtection="1">
      <alignment horizontal="center" shrinkToFit="1"/>
      <protection locked="0"/>
    </xf>
    <xf numFmtId="0" fontId="3" fillId="0" borderId="21" xfId="0" applyFont="1" applyFill="1" applyBorder="1"/>
    <xf numFmtId="0" fontId="14" fillId="0" borderId="0" xfId="0" applyNumberFormat="1" applyFont="1" applyAlignment="1">
      <alignment shrinkToFit="1"/>
    </xf>
    <xf numFmtId="178" fontId="35" fillId="10" borderId="0" xfId="0" applyNumberFormat="1" applyFont="1" applyFill="1"/>
    <xf numFmtId="0" fontId="35" fillId="0" borderId="0" xfId="0" applyFont="1" applyAlignment="1">
      <alignment vertical="top"/>
    </xf>
    <xf numFmtId="0" fontId="35" fillId="0" borderId="0" xfId="0" applyFont="1" applyAlignment="1">
      <alignment horizontal="left" vertical="center" wrapText="1"/>
    </xf>
    <xf numFmtId="0" fontId="2" fillId="7" borderId="8" xfId="0" applyFont="1" applyFill="1" applyBorder="1" applyAlignment="1" applyProtection="1">
      <alignment horizontal="center"/>
      <protection locked="0"/>
    </xf>
    <xf numFmtId="0" fontId="0" fillId="11" borderId="1" xfId="0" applyFill="1" applyBorder="1" applyProtection="1"/>
    <xf numFmtId="38" fontId="7" fillId="11" borderId="15" xfId="2" applyFill="1" applyBorder="1" applyProtection="1">
      <protection locked="0"/>
    </xf>
    <xf numFmtId="0" fontId="0" fillId="11" borderId="8" xfId="0" applyFill="1" applyBorder="1" applyProtection="1">
      <protection locked="0"/>
    </xf>
    <xf numFmtId="0" fontId="0" fillId="11" borderId="15" xfId="0" applyFill="1" applyBorder="1" applyProtection="1">
      <protection locked="0"/>
    </xf>
    <xf numFmtId="9" fontId="0" fillId="11" borderId="8" xfId="1" applyFont="1" applyFill="1" applyBorder="1" applyProtection="1">
      <protection locked="0"/>
    </xf>
    <xf numFmtId="9" fontId="0" fillId="11" borderId="8" xfId="0" applyNumberFormat="1" applyFill="1" applyBorder="1" applyProtection="1">
      <protection locked="0"/>
    </xf>
    <xf numFmtId="0" fontId="14" fillId="0" borderId="0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14" fillId="0" borderId="0" xfId="0" applyFont="1" applyAlignment="1">
      <alignment horizontal="left" shrinkToFit="1"/>
    </xf>
    <xf numFmtId="0" fontId="35" fillId="9" borderId="63" xfId="0" applyFont="1" applyFill="1" applyBorder="1" applyAlignment="1">
      <alignment horizontal="center"/>
    </xf>
    <xf numFmtId="0" fontId="35" fillId="9" borderId="61" xfId="0" applyFont="1" applyFill="1" applyBorder="1" applyAlignment="1">
      <alignment horizontal="center"/>
    </xf>
    <xf numFmtId="0" fontId="35" fillId="9" borderId="62" xfId="0" applyFont="1" applyFill="1" applyBorder="1" applyAlignment="1">
      <alignment horizontal="center"/>
    </xf>
    <xf numFmtId="0" fontId="35" fillId="0" borderId="0" xfId="0" applyFont="1" applyAlignment="1">
      <alignment horizontal="left" wrapText="1"/>
    </xf>
    <xf numFmtId="0" fontId="37" fillId="8" borderId="63" xfId="0" applyFont="1" applyFill="1" applyBorder="1" applyAlignment="1">
      <alignment horizontal="center"/>
    </xf>
    <xf numFmtId="0" fontId="37" fillId="8" borderId="61" xfId="0" applyFont="1" applyFill="1" applyBorder="1" applyAlignment="1">
      <alignment horizontal="center"/>
    </xf>
    <xf numFmtId="0" fontId="37" fillId="8" borderId="62" xfId="0" applyFont="1" applyFill="1" applyBorder="1" applyAlignment="1">
      <alignment horizontal="center"/>
    </xf>
    <xf numFmtId="0" fontId="3" fillId="0" borderId="20" xfId="0" applyFont="1" applyBorder="1" applyAlignment="1">
      <alignment horizontal="center" shrinkToFit="1"/>
    </xf>
    <xf numFmtId="0" fontId="5" fillId="0" borderId="21" xfId="0" applyFont="1" applyBorder="1" applyAlignment="1">
      <alignment horizontal="center" shrinkToFit="1"/>
    </xf>
    <xf numFmtId="192" fontId="32" fillId="0" borderId="58" xfId="0" applyNumberFormat="1" applyFont="1" applyBorder="1" applyAlignment="1">
      <alignment horizontal="center" vertical="center" shrinkToFit="1"/>
    </xf>
    <xf numFmtId="0" fontId="35" fillId="7" borderId="41" xfId="0" applyFont="1" applyFill="1" applyBorder="1" applyAlignment="1">
      <alignment horizontal="center" vertical="center" shrinkToFit="1"/>
    </xf>
    <xf numFmtId="0" fontId="35" fillId="7" borderId="28" xfId="0" applyFont="1" applyFill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center" wrapText="1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58" xfId="0" applyFont="1" applyBorder="1" applyAlignment="1">
      <alignment horizontal="right" vertical="center"/>
    </xf>
    <xf numFmtId="0" fontId="5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5" fillId="7" borderId="20" xfId="0" applyFont="1" applyFill="1" applyBorder="1" applyAlignment="1" applyProtection="1">
      <alignment horizontal="center" shrinkToFit="1"/>
      <protection locked="0"/>
    </xf>
    <xf numFmtId="0" fontId="14" fillId="7" borderId="58" xfId="0" applyFont="1" applyFill="1" applyBorder="1" applyAlignment="1" applyProtection="1">
      <alignment horizontal="center" shrinkToFit="1"/>
      <protection locked="0"/>
    </xf>
    <xf numFmtId="0" fontId="14" fillId="7" borderId="21" xfId="0" applyFont="1" applyFill="1" applyBorder="1" applyAlignment="1" applyProtection="1">
      <alignment horizontal="center" shrinkToFit="1"/>
      <protection locked="0"/>
    </xf>
    <xf numFmtId="0" fontId="39" fillId="0" borderId="0" xfId="0" applyFont="1" applyAlignment="1">
      <alignment horizontal="left" shrinkToFit="1"/>
    </xf>
    <xf numFmtId="0" fontId="10" fillId="0" borderId="41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20" fillId="4" borderId="68" xfId="0" applyFont="1" applyFill="1" applyBorder="1" applyAlignment="1" applyProtection="1">
      <alignment horizontal="center" vertical="center"/>
    </xf>
    <xf numFmtId="0" fontId="20" fillId="4" borderId="69" xfId="0" applyFont="1" applyFill="1" applyBorder="1" applyAlignment="1">
      <alignment horizontal="center" vertical="center"/>
    </xf>
    <xf numFmtId="0" fontId="20" fillId="4" borderId="70" xfId="0" applyFont="1" applyFill="1" applyBorder="1" applyAlignment="1">
      <alignment horizontal="center" vertical="center"/>
    </xf>
    <xf numFmtId="0" fontId="20" fillId="4" borderId="7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72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20" fillId="4" borderId="73" xfId="0" applyFont="1" applyFill="1" applyBorder="1" applyAlignment="1">
      <alignment horizontal="center" vertical="center"/>
    </xf>
    <xf numFmtId="0" fontId="20" fillId="4" borderId="74" xfId="0" applyFont="1" applyFill="1" applyBorder="1" applyAlignment="1">
      <alignment horizontal="center" vertical="center"/>
    </xf>
    <xf numFmtId="0" fontId="20" fillId="3" borderId="68" xfId="0" applyNumberFormat="1" applyFont="1" applyFill="1" applyBorder="1" applyAlignment="1" applyProtection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4" borderId="75" xfId="0" applyFill="1" applyBorder="1" applyAlignment="1" applyProtection="1">
      <alignment horizontal="center"/>
    </xf>
    <xf numFmtId="0" fontId="0" fillId="4" borderId="69" xfId="0" applyFill="1" applyBorder="1" applyAlignment="1" applyProtection="1">
      <alignment horizontal="center"/>
    </xf>
    <xf numFmtId="0" fontId="0" fillId="4" borderId="70" xfId="0" applyFill="1" applyBorder="1" applyAlignment="1" applyProtection="1">
      <alignment horizontal="center"/>
    </xf>
    <xf numFmtId="0" fontId="0" fillId="4" borderId="76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72" xfId="0" applyFill="1" applyBorder="1" applyAlignment="1" applyProtection="1">
      <alignment horizontal="center"/>
    </xf>
  </cellXfs>
  <cellStyles count="5">
    <cellStyle name="パーセント" xfId="1" builtinId="5"/>
    <cellStyle name="桁区切り" xfId="2" builtinId="6"/>
    <cellStyle name="標準" xfId="0" builtinId="0"/>
    <cellStyle name="標準_スギ林分密度管理図" xfId="3" xr:uid="{00000000-0005-0000-0000-000003000000}"/>
    <cellStyle name="標準_鹿児島県ヒノキ林分密度管理図" xfId="4" xr:uid="{00000000-0005-0000-0000-000004000000}"/>
  </cellStyles>
  <dxfs count="28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ECFF"/>
      <color rgb="FFFF99CC"/>
      <color rgb="FFFF99FF"/>
      <color rgb="FF0000FF"/>
      <color rgb="FFCCFFCC"/>
      <color rgb="FF00CC00"/>
      <color rgb="FFFFCC00"/>
      <color rgb="FFCC66FF"/>
      <color rgb="FF33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樹高成長予測と地位</a:t>
            </a:r>
          </a:p>
        </c:rich>
      </c:tx>
      <c:layout>
        <c:manualLayout>
          <c:xMode val="edge"/>
          <c:yMode val="edge"/>
          <c:x val="0.35498778863176517"/>
          <c:y val="0.916666772928687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79849648635398"/>
          <c:y val="3.2407261592300965E-2"/>
          <c:w val="0.71379583563756399"/>
          <c:h val="0.7352048200452676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'収穫予測（入力）'!$AC$48</c:f>
              <c:strCache>
                <c:ptCount val="1"/>
                <c:pt idx="0">
                  <c:v>地位Ⅰ</c:v>
                </c:pt>
              </c:strCache>
            </c:strRef>
          </c:tx>
          <c:spPr>
            <a:ln w="19050" cap="rnd">
              <a:solidFill>
                <a:srgbClr val="3366FF"/>
              </a:solidFill>
              <a:round/>
            </a:ln>
            <a:effectLst/>
          </c:spPr>
          <c:marker>
            <c:symbol val="none"/>
          </c:marker>
          <c:xVal>
            <c:numRef>
              <c:f>'収穫予測（入力）'!$AB$49:$AB$68</c:f>
              <c:numCache>
                <c:formatCode>General</c:formatCode>
                <c:ptCount val="20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</c:numCache>
            </c:numRef>
          </c:xVal>
          <c:yVal>
            <c:numRef>
              <c:f>'収穫予測（入力）'!$AC$49:$AC$68</c:f>
              <c:numCache>
                <c:formatCode>0.00_ </c:formatCode>
                <c:ptCount val="20"/>
                <c:pt idx="0">
                  <c:v>9.9359999999999999</c:v>
                </c:pt>
                <c:pt idx="1">
                  <c:v>13.75</c:v>
                </c:pt>
                <c:pt idx="2">
                  <c:v>16.992000000000001</c:v>
                </c:pt>
                <c:pt idx="3">
                  <c:v>19.71</c:v>
                </c:pt>
                <c:pt idx="4">
                  <c:v>22.015999999999998</c:v>
                </c:pt>
                <c:pt idx="5">
                  <c:v>23.937999999999999</c:v>
                </c:pt>
                <c:pt idx="6">
                  <c:v>25.542000000000002</c:v>
                </c:pt>
                <c:pt idx="7">
                  <c:v>26.9</c:v>
                </c:pt>
                <c:pt idx="8">
                  <c:v>28.01</c:v>
                </c:pt>
                <c:pt idx="9">
                  <c:v>28.954000000000001</c:v>
                </c:pt>
                <c:pt idx="10">
                  <c:v>29.731999999999999</c:v>
                </c:pt>
                <c:pt idx="11">
                  <c:v>30.384</c:v>
                </c:pt>
                <c:pt idx="12">
                  <c:v>30.936</c:v>
                </c:pt>
                <c:pt idx="13">
                  <c:v>31.391999999999999</c:v>
                </c:pt>
                <c:pt idx="14">
                  <c:v>31.777999999999999</c:v>
                </c:pt>
                <c:pt idx="15">
                  <c:v>32.097999999999999</c:v>
                </c:pt>
                <c:pt idx="16">
                  <c:v>32.374000000000002</c:v>
                </c:pt>
                <c:pt idx="17">
                  <c:v>32.594000000000001</c:v>
                </c:pt>
                <c:pt idx="18">
                  <c:v>32.783999999999999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4E-4783-8B65-BBFBEFE21234}"/>
            </c:ext>
          </c:extLst>
        </c:ser>
        <c:ser>
          <c:idx val="2"/>
          <c:order val="1"/>
          <c:tx>
            <c:strRef>
              <c:f>'収穫予測（入力）'!$AD$48</c:f>
              <c:strCache>
                <c:ptCount val="1"/>
                <c:pt idx="0">
                  <c:v>地位Ⅱ</c:v>
                </c:pt>
              </c:strCache>
            </c:strRef>
          </c:tx>
          <c:spPr>
            <a:ln w="19050" cap="rnd">
              <a:solidFill>
                <a:srgbClr val="CC66FF"/>
              </a:solidFill>
              <a:round/>
            </a:ln>
            <a:effectLst/>
          </c:spPr>
          <c:marker>
            <c:symbol val="none"/>
          </c:marker>
          <c:xVal>
            <c:numRef>
              <c:f>'収穫予測（入力）'!$AB$49:$AB$68</c:f>
              <c:numCache>
                <c:formatCode>General</c:formatCode>
                <c:ptCount val="20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</c:numCache>
            </c:numRef>
          </c:xVal>
          <c:yVal>
            <c:numRef>
              <c:f>'収穫予測（入力）'!$AD$49:$AD$68</c:f>
              <c:numCache>
                <c:formatCode>0.00_ </c:formatCode>
                <c:ptCount val="20"/>
                <c:pt idx="0">
                  <c:v>8.4480000000000004</c:v>
                </c:pt>
                <c:pt idx="1">
                  <c:v>12.07</c:v>
                </c:pt>
                <c:pt idx="2">
                  <c:v>15.135999999999999</c:v>
                </c:pt>
                <c:pt idx="3">
                  <c:v>17.71</c:v>
                </c:pt>
                <c:pt idx="4">
                  <c:v>19.888000000000002</c:v>
                </c:pt>
                <c:pt idx="5">
                  <c:v>21.713999999999999</c:v>
                </c:pt>
                <c:pt idx="6">
                  <c:v>23.245999999999999</c:v>
                </c:pt>
                <c:pt idx="7">
                  <c:v>24.54</c:v>
                </c:pt>
                <c:pt idx="8">
                  <c:v>25.61</c:v>
                </c:pt>
                <c:pt idx="9">
                  <c:v>26.521999999999998</c:v>
                </c:pt>
                <c:pt idx="10">
                  <c:v>27.276</c:v>
                </c:pt>
                <c:pt idx="11">
                  <c:v>27.911999999999999</c:v>
                </c:pt>
                <c:pt idx="12">
                  <c:v>28.448</c:v>
                </c:pt>
                <c:pt idx="13">
                  <c:v>28.896000000000001</c:v>
                </c:pt>
                <c:pt idx="14">
                  <c:v>29.274000000000001</c:v>
                </c:pt>
                <c:pt idx="15">
                  <c:v>29.594000000000001</c:v>
                </c:pt>
                <c:pt idx="16">
                  <c:v>29.861999999999998</c:v>
                </c:pt>
                <c:pt idx="17">
                  <c:v>30.082000000000001</c:v>
                </c:pt>
                <c:pt idx="18">
                  <c:v>30.271999999999998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4E-4783-8B65-BBFBEFE21234}"/>
            </c:ext>
          </c:extLst>
        </c:ser>
        <c:ser>
          <c:idx val="3"/>
          <c:order val="2"/>
          <c:tx>
            <c:strRef>
              <c:f>'収穫予測（入力）'!$AE$48</c:f>
              <c:strCache>
                <c:ptCount val="1"/>
                <c:pt idx="0">
                  <c:v>地位Ⅲ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'収穫予測（入力）'!$AB$49:$AB$68</c:f>
              <c:numCache>
                <c:formatCode>General</c:formatCode>
                <c:ptCount val="20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</c:numCache>
            </c:numRef>
          </c:xVal>
          <c:yVal>
            <c:numRef>
              <c:f>'収穫予測（入力）'!$AE$49:$AE$68</c:f>
              <c:numCache>
                <c:formatCode>0.00_ </c:formatCode>
                <c:ptCount val="20"/>
                <c:pt idx="0">
                  <c:v>6.96</c:v>
                </c:pt>
                <c:pt idx="1">
                  <c:v>10.39</c:v>
                </c:pt>
                <c:pt idx="2">
                  <c:v>13.28</c:v>
                </c:pt>
                <c:pt idx="3">
                  <c:v>15.71</c:v>
                </c:pt>
                <c:pt idx="4">
                  <c:v>17.760000000000002</c:v>
                </c:pt>
                <c:pt idx="5">
                  <c:v>19.489999999999998</c:v>
                </c:pt>
                <c:pt idx="6">
                  <c:v>20.95</c:v>
                </c:pt>
                <c:pt idx="7">
                  <c:v>22.18</c:v>
                </c:pt>
                <c:pt idx="8">
                  <c:v>23.21</c:v>
                </c:pt>
                <c:pt idx="9">
                  <c:v>24.09</c:v>
                </c:pt>
                <c:pt idx="10">
                  <c:v>24.82</c:v>
                </c:pt>
                <c:pt idx="11">
                  <c:v>25.44</c:v>
                </c:pt>
                <c:pt idx="12">
                  <c:v>25.96</c:v>
                </c:pt>
                <c:pt idx="13">
                  <c:v>26.4</c:v>
                </c:pt>
                <c:pt idx="14">
                  <c:v>26.77</c:v>
                </c:pt>
                <c:pt idx="15">
                  <c:v>27.09</c:v>
                </c:pt>
                <c:pt idx="16">
                  <c:v>27.35</c:v>
                </c:pt>
                <c:pt idx="17">
                  <c:v>27.57</c:v>
                </c:pt>
                <c:pt idx="18">
                  <c:v>27.76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4E-4783-8B65-BBFBEFE21234}"/>
            </c:ext>
          </c:extLst>
        </c:ser>
        <c:ser>
          <c:idx val="4"/>
          <c:order val="3"/>
          <c:tx>
            <c:strRef>
              <c:f>'収穫予測（入力）'!$AF$48</c:f>
              <c:strCache>
                <c:ptCount val="1"/>
                <c:pt idx="0">
                  <c:v>地位Ⅳ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'収穫予測（入力）'!$AB$49:$AB$68</c:f>
              <c:numCache>
                <c:formatCode>General</c:formatCode>
                <c:ptCount val="20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</c:numCache>
            </c:numRef>
          </c:xVal>
          <c:yVal>
            <c:numRef>
              <c:f>'収穫予測（入力）'!$AF$49:$AF$68</c:f>
              <c:numCache>
                <c:formatCode>0.00_ </c:formatCode>
                <c:ptCount val="20"/>
                <c:pt idx="0">
                  <c:v>5.4720000000000004</c:v>
                </c:pt>
                <c:pt idx="1">
                  <c:v>8.7100000000000009</c:v>
                </c:pt>
                <c:pt idx="2">
                  <c:v>11.423999999999999</c:v>
                </c:pt>
                <c:pt idx="3">
                  <c:v>13.71</c:v>
                </c:pt>
                <c:pt idx="4">
                  <c:v>15.632</c:v>
                </c:pt>
                <c:pt idx="5">
                  <c:v>17.265999999999998</c:v>
                </c:pt>
                <c:pt idx="6">
                  <c:v>18.654</c:v>
                </c:pt>
                <c:pt idx="7">
                  <c:v>19.82</c:v>
                </c:pt>
                <c:pt idx="8">
                  <c:v>20.81</c:v>
                </c:pt>
                <c:pt idx="9">
                  <c:v>21.658000000000001</c:v>
                </c:pt>
                <c:pt idx="10">
                  <c:v>22.364000000000001</c:v>
                </c:pt>
                <c:pt idx="11">
                  <c:v>22.968</c:v>
                </c:pt>
                <c:pt idx="12">
                  <c:v>23.472000000000001</c:v>
                </c:pt>
                <c:pt idx="13">
                  <c:v>23.904</c:v>
                </c:pt>
                <c:pt idx="14">
                  <c:v>24.265999999999998</c:v>
                </c:pt>
                <c:pt idx="15">
                  <c:v>24.585999999999999</c:v>
                </c:pt>
                <c:pt idx="16">
                  <c:v>24.838000000000001</c:v>
                </c:pt>
                <c:pt idx="17">
                  <c:v>25.058</c:v>
                </c:pt>
                <c:pt idx="18">
                  <c:v>25.248000000000001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C4E-4783-8B65-BBFBEFE21234}"/>
            </c:ext>
          </c:extLst>
        </c:ser>
        <c:ser>
          <c:idx val="5"/>
          <c:order val="4"/>
          <c:tx>
            <c:strRef>
              <c:f>'収穫予測（入力）'!$AG$48</c:f>
              <c:strCache>
                <c:ptCount val="1"/>
                <c:pt idx="0">
                  <c:v>地位Ⅴ</c:v>
                </c:pt>
              </c:strCache>
            </c:strRef>
          </c:tx>
          <c:spPr>
            <a:ln w="19050" cap="rnd">
              <a:solidFill>
                <a:srgbClr val="00CC00"/>
              </a:solidFill>
              <a:round/>
            </a:ln>
            <a:effectLst/>
          </c:spPr>
          <c:marker>
            <c:symbol val="none"/>
          </c:marker>
          <c:xVal>
            <c:numRef>
              <c:f>'収穫予測（入力）'!$AB$49:$AB$68</c:f>
              <c:numCache>
                <c:formatCode>General</c:formatCode>
                <c:ptCount val="20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</c:numCache>
            </c:numRef>
          </c:xVal>
          <c:yVal>
            <c:numRef>
              <c:f>'収穫予測（入力）'!$AG$49:$AG$68</c:f>
              <c:numCache>
                <c:formatCode>0.00_ </c:formatCode>
                <c:ptCount val="20"/>
                <c:pt idx="0">
                  <c:v>3.984</c:v>
                </c:pt>
                <c:pt idx="1">
                  <c:v>7.03</c:v>
                </c:pt>
                <c:pt idx="2">
                  <c:v>9.5679999999999996</c:v>
                </c:pt>
                <c:pt idx="3">
                  <c:v>11.71</c:v>
                </c:pt>
                <c:pt idx="4">
                  <c:v>13.504</c:v>
                </c:pt>
                <c:pt idx="5">
                  <c:v>15.042</c:v>
                </c:pt>
                <c:pt idx="6">
                  <c:v>16.358000000000001</c:v>
                </c:pt>
                <c:pt idx="7">
                  <c:v>17.46</c:v>
                </c:pt>
                <c:pt idx="8">
                  <c:v>18.41</c:v>
                </c:pt>
                <c:pt idx="9">
                  <c:v>19.225999999999999</c:v>
                </c:pt>
                <c:pt idx="10">
                  <c:v>19.908000000000001</c:v>
                </c:pt>
                <c:pt idx="11">
                  <c:v>20.495999999999999</c:v>
                </c:pt>
                <c:pt idx="12">
                  <c:v>20.984000000000002</c:v>
                </c:pt>
                <c:pt idx="13">
                  <c:v>21.408000000000001</c:v>
                </c:pt>
                <c:pt idx="14">
                  <c:v>21.762</c:v>
                </c:pt>
                <c:pt idx="15">
                  <c:v>22.082000000000001</c:v>
                </c:pt>
                <c:pt idx="16">
                  <c:v>22.326000000000001</c:v>
                </c:pt>
                <c:pt idx="17">
                  <c:v>22.545999999999999</c:v>
                </c:pt>
                <c:pt idx="18">
                  <c:v>22.736000000000001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C4E-4783-8B65-BBFBEFE21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209376"/>
        <c:axId val="774209768"/>
      </c:scatterChart>
      <c:scatterChart>
        <c:scatterStyle val="lineMarker"/>
        <c:varyColors val="0"/>
        <c:ser>
          <c:idx val="6"/>
          <c:order val="5"/>
          <c:tx>
            <c:strRef>
              <c:f>'収穫予測（入力）'!$AH$48</c:f>
              <c:strCache>
                <c:ptCount val="1"/>
                <c:pt idx="0">
                  <c:v>予測値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'収穫予測（入力）'!$AB$49:$AB$69</c:f>
              <c:numCache>
                <c:formatCode>General</c:formatCode>
                <c:ptCount val="2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'収穫予測（入力）'!$AH$49:$AH$69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 formatCode="0.0_ 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4E-4783-8B65-BBFBEFE21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209376"/>
        <c:axId val="774209768"/>
      </c:scatterChart>
      <c:valAx>
        <c:axId val="77420937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林齢（年）</a:t>
                </a:r>
              </a:p>
            </c:rich>
          </c:tx>
          <c:layout>
            <c:manualLayout>
              <c:xMode val="edge"/>
              <c:yMode val="edge"/>
              <c:x val="0.41017826523182876"/>
              <c:y val="0.830852965241693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74209768"/>
        <c:crosses val="autoZero"/>
        <c:crossBetween val="midCat"/>
      </c:valAx>
      <c:valAx>
        <c:axId val="77420976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主林木平均樹高（ｍ）</a:t>
                </a:r>
              </a:p>
            </c:rich>
          </c:tx>
          <c:layout>
            <c:manualLayout>
              <c:xMode val="edge"/>
              <c:yMode val="edge"/>
              <c:x val="1.4786709619380731E-3"/>
              <c:y val="0.19083298798176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774209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71883242420563"/>
          <c:y val="0.31924015748031498"/>
          <c:w val="0.16385546313897179"/>
          <c:h val="0.445078899550511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宮崎県スギ　間伐</a:t>
            </a:r>
          </a:p>
        </c:rich>
      </c:tx>
      <c:layout>
        <c:manualLayout>
          <c:xMode val="edge"/>
          <c:yMode val="edge"/>
          <c:x val="0.73958333333333337"/>
          <c:y val="1.5602836381531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20833333333333"/>
          <c:y val="7.512520868113523E-2"/>
          <c:w val="0.8125"/>
          <c:h val="0.79298831385642743"/>
        </c:manualLayout>
      </c:layout>
      <c:scatterChart>
        <c:scatterStyle val="lineMarker"/>
        <c:varyColors val="0"/>
        <c:ser>
          <c:idx val="0"/>
          <c:order val="0"/>
          <c:tx>
            <c:v>本数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'（計算用）'!$CJ$9:$CJ$99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E9-4FB0-AEC7-92BBABADB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210160"/>
        <c:axId val="701630472"/>
      </c:scatterChart>
      <c:scatterChart>
        <c:scatterStyle val="lineMarker"/>
        <c:varyColors val="0"/>
        <c:ser>
          <c:idx val="1"/>
          <c:order val="1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E9-4FB0-AEC7-92BBABADB472}"/>
            </c:ext>
          </c:extLst>
        </c:ser>
        <c:ser>
          <c:idx val="2"/>
          <c:order val="2"/>
          <c:tx>
            <c:v>平均胸高直径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E9-4FB0-AEC7-92BBABADB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412856"/>
        <c:axId val="780413248"/>
      </c:scatterChart>
      <c:valAx>
        <c:axId val="774210160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林齢</a:t>
                </a:r>
              </a:p>
            </c:rich>
          </c:tx>
          <c:layout>
            <c:manualLayout>
              <c:xMode val="edge"/>
              <c:yMode val="edge"/>
              <c:x val="0.48854166666666682"/>
              <c:y val="0.93656093489148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1630472"/>
        <c:crosses val="autoZero"/>
        <c:crossBetween val="midCat"/>
        <c:majorUnit val="10"/>
      </c:valAx>
      <c:valAx>
        <c:axId val="701630472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ha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当たり成立本数</a:t>
                </a:r>
              </a:p>
            </c:rich>
          </c:tx>
          <c:layout>
            <c:manualLayout>
              <c:xMode val="edge"/>
              <c:yMode val="edge"/>
              <c:x val="0"/>
              <c:y val="0.353923205342237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210160"/>
        <c:crosses val="autoZero"/>
        <c:crossBetween val="midCat"/>
        <c:minorUnit val="250"/>
      </c:valAx>
      <c:valAx>
        <c:axId val="7804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80413248"/>
        <c:crosses val="autoZero"/>
        <c:crossBetween val="midCat"/>
      </c:valAx>
      <c:valAx>
        <c:axId val="78041324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平均樹高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(m)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・平均胸高直径（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cm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95625000000000004"/>
              <c:y val="0.23873121869783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0412856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3333333333368"/>
          <c:y val="8.681135225375626E-2"/>
          <c:w val="0.14270833333333377"/>
          <c:h val="0.10684474123539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宮崎県スギ　無間伐</a:t>
            </a:r>
          </a:p>
        </c:rich>
      </c:tx>
      <c:layout>
        <c:manualLayout>
          <c:xMode val="edge"/>
          <c:yMode val="edge"/>
          <c:x val="0.75000005463323727"/>
          <c:y val="4.488078144861733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2500000000033E-2"/>
          <c:y val="6.7340067340067339E-2"/>
          <c:w val="0.83541666666666659"/>
          <c:h val="0.81313131313131315"/>
        </c:manualLayout>
      </c:layout>
      <c:scatterChart>
        <c:scatterStyle val="lineMarker"/>
        <c:varyColors val="0"/>
        <c:ser>
          <c:idx val="0"/>
          <c:order val="0"/>
          <c:tx>
            <c:v>自然枯死線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'（計算用）'!$CO$9:$CO$99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EE-4338-9471-BCBAC4FE1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207024"/>
        <c:axId val="780414032"/>
      </c:scatterChart>
      <c:scatterChart>
        <c:scatterStyle val="lineMarker"/>
        <c:varyColors val="0"/>
        <c:ser>
          <c:idx val="1"/>
          <c:order val="1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EE-4338-9471-BCBAC4FE1DF3}"/>
            </c:ext>
          </c:extLst>
        </c:ser>
        <c:ser>
          <c:idx val="2"/>
          <c:order val="2"/>
          <c:tx>
            <c:v>任意間伐の胸高直径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EE-4338-9471-BCBAC4FE1DF3}"/>
            </c:ext>
          </c:extLst>
        </c:ser>
        <c:ser>
          <c:idx val="3"/>
          <c:order val="3"/>
          <c:tx>
            <c:v>無間伐の胸高直径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'（計算用）'!$CP$9:$CP$99</c:f>
              <c:numCache>
                <c:formatCode>#,##0.00_);[Red]\(#,##0.00\)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EE-4338-9471-BCBAC4FE1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0414424"/>
        <c:axId val="780414816"/>
      </c:scatterChart>
      <c:valAx>
        <c:axId val="774207024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林齢</a:t>
                </a:r>
              </a:p>
            </c:rich>
          </c:tx>
          <c:layout>
            <c:manualLayout>
              <c:xMode val="edge"/>
              <c:yMode val="edge"/>
              <c:x val="0.48958333333333331"/>
              <c:y val="0.93602693602693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0414032"/>
        <c:crosses val="autoZero"/>
        <c:crossBetween val="midCat"/>
        <c:majorUnit val="10"/>
      </c:valAx>
      <c:valAx>
        <c:axId val="780414032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自然枯死線（本）</a:t>
                </a:r>
              </a:p>
            </c:rich>
          </c:tx>
          <c:layout>
            <c:manualLayout>
              <c:xMode val="edge"/>
              <c:yMode val="edge"/>
              <c:x val="3.1250000000000049E-3"/>
              <c:y val="0.377104377104378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4207024"/>
        <c:crosses val="autoZero"/>
        <c:crossBetween val="midCat"/>
        <c:minorUnit val="250"/>
      </c:valAx>
      <c:valAx>
        <c:axId val="780414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80414816"/>
        <c:crosses val="autoZero"/>
        <c:crossBetween val="midCat"/>
      </c:valAx>
      <c:valAx>
        <c:axId val="78041481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平均樹高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(m)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・平均胸高直径（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cm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95937499999999998"/>
              <c:y val="0.277777777777778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0414424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33333333333341"/>
          <c:y val="8.0808080808080843E-2"/>
          <c:w val="0.19270833333333368"/>
          <c:h val="0.143097643097643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indexed="57"/>
  </sheetPr>
  <sheetViews>
    <sheetView zoomScale="110" workbookViewId="0"/>
  </sheetViews>
  <sheetProtection algorithmName="SHA-512" hashValue="kIVrjqa5RXRI+fctQaO2RHEyOrnxZXOFzoa7ttWXgJfggcrFI7Vby6RLOyxTGWDJJ17gtQzVsHbIwT+GNtPdKg==" saltValue="fItC9z8y81DwdzYYPOPQQQ==" spinCount="100000" content="1" objects="1"/>
  <pageMargins left="0.78700000000000003" right="0.78700000000000003" top="0.93" bottom="0.98399999999999999" header="0.51200000000000001" footer="0.51200000000000001"/>
  <pageSetup paperSize="9" orientation="landscape" horizontalDpi="4294967294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indexed="51"/>
  </sheetPr>
  <sheetViews>
    <sheetView zoomScale="120" workbookViewId="0"/>
  </sheetViews>
  <sheetProtection algorithmName="SHA-512" hashValue="rOXJXyvlW/K7NGta6OIl8en6Pqg0kDW9TVFDE5W2Z0l+bEQVaJtFqUHPS5aK9xhK7II2tyjw0XZ/Bgi+1S2Kww==" saltValue="9HhWfdzhRhOZhZymtq7JIA==" spinCount="100000" content="1" objects="1"/>
  <pageMargins left="0.78700000000000003" right="0.78700000000000003" top="0.98399999999999999" bottom="0.98399999999999999" header="0.51200000000000001" footer="0.51200000000000001"/>
  <pageSetup paperSize="9" orientation="landscape" horizontalDpi="4294967294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23</xdr:row>
      <xdr:rowOff>219074</xdr:rowOff>
    </xdr:from>
    <xdr:to>
      <xdr:col>11</xdr:col>
      <xdr:colOff>85725</xdr:colOff>
      <xdr:row>32</xdr:row>
      <xdr:rowOff>76200</xdr:rowOff>
    </xdr:to>
    <xdr:sp macro="" textlink="">
      <xdr:nvSpPr>
        <xdr:cNvPr id="35844" name="AutoShape 4">
          <a:extLst>
            <a:ext uri="{FF2B5EF4-FFF2-40B4-BE49-F238E27FC236}">
              <a16:creationId xmlns:a16="http://schemas.microsoft.com/office/drawing/2014/main" id="{00000000-0008-0000-0000-0000048C0000}"/>
            </a:ext>
          </a:extLst>
        </xdr:cNvPr>
        <xdr:cNvSpPr>
          <a:spLocks noChangeArrowheads="1"/>
        </xdr:cNvSpPr>
      </xdr:nvSpPr>
      <xdr:spPr bwMode="auto">
        <a:xfrm>
          <a:off x="2619375" y="4324349"/>
          <a:ext cx="2543175" cy="1533526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13</xdr:row>
      <xdr:rowOff>228600</xdr:rowOff>
    </xdr:from>
    <xdr:to>
      <xdr:col>11</xdr:col>
      <xdr:colOff>47625</xdr:colOff>
      <xdr:row>22</xdr:row>
      <xdr:rowOff>123825</xdr:rowOff>
    </xdr:to>
    <xdr:sp macro="" textlink="">
      <xdr:nvSpPr>
        <xdr:cNvPr id="35843" name="AutoShape 3">
          <a:extLst>
            <a:ext uri="{FF2B5EF4-FFF2-40B4-BE49-F238E27FC236}">
              <a16:creationId xmlns:a16="http://schemas.microsoft.com/office/drawing/2014/main" id="{00000000-0008-0000-0000-0000038C0000}"/>
            </a:ext>
          </a:extLst>
        </xdr:cNvPr>
        <xdr:cNvSpPr>
          <a:spLocks noChangeArrowheads="1"/>
        </xdr:cNvSpPr>
      </xdr:nvSpPr>
      <xdr:spPr bwMode="auto">
        <a:xfrm>
          <a:off x="2638425" y="2466975"/>
          <a:ext cx="2486025" cy="15906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180975</xdr:colOff>
      <xdr:row>33</xdr:row>
      <xdr:rowOff>219075</xdr:rowOff>
    </xdr:from>
    <xdr:to>
      <xdr:col>11</xdr:col>
      <xdr:colOff>85725</xdr:colOff>
      <xdr:row>42</xdr:row>
      <xdr:rowOff>38100</xdr:rowOff>
    </xdr:to>
    <xdr:sp macro="" textlink="">
      <xdr:nvSpPr>
        <xdr:cNvPr id="35845" name="AutoShape 5">
          <a:extLst>
            <a:ext uri="{FF2B5EF4-FFF2-40B4-BE49-F238E27FC236}">
              <a16:creationId xmlns:a16="http://schemas.microsoft.com/office/drawing/2014/main" id="{00000000-0008-0000-0000-0000058C0000}"/>
            </a:ext>
          </a:extLst>
        </xdr:cNvPr>
        <xdr:cNvSpPr>
          <a:spLocks noChangeArrowheads="1"/>
        </xdr:cNvSpPr>
      </xdr:nvSpPr>
      <xdr:spPr bwMode="auto">
        <a:xfrm>
          <a:off x="2628900" y="6248400"/>
          <a:ext cx="2533650" cy="15144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361950</xdr:colOff>
      <xdr:row>13</xdr:row>
      <xdr:rowOff>228600</xdr:rowOff>
    </xdr:from>
    <xdr:to>
      <xdr:col>17</xdr:col>
      <xdr:colOff>66675</xdr:colOff>
      <xdr:row>22</xdr:row>
      <xdr:rowOff>85725</xdr:rowOff>
    </xdr:to>
    <xdr:sp macro="" textlink="">
      <xdr:nvSpPr>
        <xdr:cNvPr id="35846" name="AutoShape 6">
          <a:extLst>
            <a:ext uri="{FF2B5EF4-FFF2-40B4-BE49-F238E27FC236}">
              <a16:creationId xmlns:a16="http://schemas.microsoft.com/office/drawing/2014/main" id="{00000000-0008-0000-0000-0000068C0000}"/>
            </a:ext>
          </a:extLst>
        </xdr:cNvPr>
        <xdr:cNvSpPr>
          <a:spLocks noChangeArrowheads="1"/>
        </xdr:cNvSpPr>
      </xdr:nvSpPr>
      <xdr:spPr bwMode="auto">
        <a:xfrm>
          <a:off x="5905500" y="2466975"/>
          <a:ext cx="2505075" cy="15525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381000</xdr:colOff>
      <xdr:row>23</xdr:row>
      <xdr:rowOff>219075</xdr:rowOff>
    </xdr:from>
    <xdr:to>
      <xdr:col>17</xdr:col>
      <xdr:colOff>85725</xdr:colOff>
      <xdr:row>32</xdr:row>
      <xdr:rowOff>57151</xdr:rowOff>
    </xdr:to>
    <xdr:sp macro="" textlink="">
      <xdr:nvSpPr>
        <xdr:cNvPr id="35847" name="AutoShape 7">
          <a:extLst>
            <a:ext uri="{FF2B5EF4-FFF2-40B4-BE49-F238E27FC236}">
              <a16:creationId xmlns:a16="http://schemas.microsoft.com/office/drawing/2014/main" id="{00000000-0008-0000-0000-0000078C0000}"/>
            </a:ext>
          </a:extLst>
        </xdr:cNvPr>
        <xdr:cNvSpPr>
          <a:spLocks noChangeArrowheads="1"/>
        </xdr:cNvSpPr>
      </xdr:nvSpPr>
      <xdr:spPr bwMode="auto">
        <a:xfrm>
          <a:off x="5457825" y="4324350"/>
          <a:ext cx="2505075" cy="1514476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371476</xdr:colOff>
      <xdr:row>23</xdr:row>
      <xdr:rowOff>209550</xdr:rowOff>
    </xdr:from>
    <xdr:to>
      <xdr:col>23</xdr:col>
      <xdr:colOff>85726</xdr:colOff>
      <xdr:row>32</xdr:row>
      <xdr:rowOff>85725</xdr:rowOff>
    </xdr:to>
    <xdr:sp macro="" textlink="">
      <xdr:nvSpPr>
        <xdr:cNvPr id="35848" name="AutoShape 8">
          <a:extLst>
            <a:ext uri="{FF2B5EF4-FFF2-40B4-BE49-F238E27FC236}">
              <a16:creationId xmlns:a16="http://schemas.microsoft.com/office/drawing/2014/main" id="{00000000-0008-0000-0000-0000088C0000}"/>
            </a:ext>
          </a:extLst>
        </xdr:cNvPr>
        <xdr:cNvSpPr>
          <a:spLocks noChangeArrowheads="1"/>
        </xdr:cNvSpPr>
      </xdr:nvSpPr>
      <xdr:spPr bwMode="auto">
        <a:xfrm>
          <a:off x="9182101" y="4467225"/>
          <a:ext cx="2514600" cy="15716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361949</xdr:colOff>
      <xdr:row>13</xdr:row>
      <xdr:rowOff>228600</xdr:rowOff>
    </xdr:from>
    <xdr:to>
      <xdr:col>23</xdr:col>
      <xdr:colOff>85724</xdr:colOff>
      <xdr:row>22</xdr:row>
      <xdr:rowOff>57150</xdr:rowOff>
    </xdr:to>
    <xdr:sp macro="" textlink="">
      <xdr:nvSpPr>
        <xdr:cNvPr id="35849" name="AutoShape 9">
          <a:extLst>
            <a:ext uri="{FF2B5EF4-FFF2-40B4-BE49-F238E27FC236}">
              <a16:creationId xmlns:a16="http://schemas.microsoft.com/office/drawing/2014/main" id="{00000000-0008-0000-0000-0000098C0000}"/>
            </a:ext>
          </a:extLst>
        </xdr:cNvPr>
        <xdr:cNvSpPr>
          <a:spLocks noChangeArrowheads="1"/>
        </xdr:cNvSpPr>
      </xdr:nvSpPr>
      <xdr:spPr bwMode="auto">
        <a:xfrm>
          <a:off x="8239124" y="2466975"/>
          <a:ext cx="2524125" cy="15144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314326</xdr:colOff>
      <xdr:row>28</xdr:row>
      <xdr:rowOff>0</xdr:rowOff>
    </xdr:from>
    <xdr:to>
      <xdr:col>4</xdr:col>
      <xdr:colOff>47625</xdr:colOff>
      <xdr:row>44</xdr:row>
      <xdr:rowOff>133349</xdr:rowOff>
    </xdr:to>
    <xdr:sp macro="" textlink="">
      <xdr:nvSpPr>
        <xdr:cNvPr id="35866" name="Line 26">
          <a:extLst>
            <a:ext uri="{FF2B5EF4-FFF2-40B4-BE49-F238E27FC236}">
              <a16:creationId xmlns:a16="http://schemas.microsoft.com/office/drawing/2014/main" id="{00000000-0008-0000-0000-00001A8C0000}"/>
            </a:ext>
          </a:extLst>
        </xdr:cNvPr>
        <xdr:cNvSpPr>
          <a:spLocks noChangeShapeType="1"/>
        </xdr:cNvSpPr>
      </xdr:nvSpPr>
      <xdr:spPr bwMode="auto">
        <a:xfrm>
          <a:off x="1104901" y="5172075"/>
          <a:ext cx="1266824" cy="302894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333375</xdr:colOff>
      <xdr:row>34</xdr:row>
      <xdr:rowOff>238125</xdr:rowOff>
    </xdr:from>
    <xdr:to>
      <xdr:col>17</xdr:col>
      <xdr:colOff>104775</xdr:colOff>
      <xdr:row>40</xdr:row>
      <xdr:rowOff>95250</xdr:rowOff>
    </xdr:to>
    <xdr:sp macro="" textlink="">
      <xdr:nvSpPr>
        <xdr:cNvPr id="35867" name="AutoShape 27">
          <a:extLst>
            <a:ext uri="{FF2B5EF4-FFF2-40B4-BE49-F238E27FC236}">
              <a16:creationId xmlns:a16="http://schemas.microsoft.com/office/drawing/2014/main" id="{00000000-0008-0000-0000-00001B8C0000}"/>
            </a:ext>
          </a:extLst>
        </xdr:cNvPr>
        <xdr:cNvSpPr>
          <a:spLocks noChangeArrowheads="1"/>
        </xdr:cNvSpPr>
      </xdr:nvSpPr>
      <xdr:spPr bwMode="auto">
        <a:xfrm>
          <a:off x="9144000" y="4514850"/>
          <a:ext cx="2571750" cy="971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57150</xdr:colOff>
      <xdr:row>18</xdr:row>
      <xdr:rowOff>95250</xdr:rowOff>
    </xdr:from>
    <xdr:to>
      <xdr:col>11</xdr:col>
      <xdr:colOff>342899</xdr:colOff>
      <xdr:row>19</xdr:row>
      <xdr:rowOff>57150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133975" y="3333750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18</xdr:row>
      <xdr:rowOff>85725</xdr:rowOff>
    </xdr:from>
    <xdr:to>
      <xdr:col>17</xdr:col>
      <xdr:colOff>361949</xdr:colOff>
      <xdr:row>19</xdr:row>
      <xdr:rowOff>47625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7953375" y="33242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214314</xdr:colOff>
      <xdr:row>22</xdr:row>
      <xdr:rowOff>57149</xdr:rowOff>
    </xdr:from>
    <xdr:to>
      <xdr:col>20</xdr:col>
      <xdr:colOff>223838</xdr:colOff>
      <xdr:row>23</xdr:row>
      <xdr:rowOff>219073</xdr:rowOff>
    </xdr:to>
    <xdr:cxnSp macro="">
      <xdr:nvCxnSpPr>
        <xdr:cNvPr id="34" name="カギ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>
          <a:stCxn id="35849" idx="2"/>
          <a:endCxn id="35844" idx="0"/>
        </xdr:cNvCxnSpPr>
      </xdr:nvCxnSpPr>
      <xdr:spPr>
        <a:xfrm rot="5400000">
          <a:off x="6524626" y="1347787"/>
          <a:ext cx="342899" cy="5610224"/>
        </a:xfrm>
        <a:prstGeom prst="bentConnector3">
          <a:avLst>
            <a:gd name="adj1" fmla="val 50000"/>
          </a:avLst>
        </a:prstGeom>
        <a:ln w="25400"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28</xdr:row>
      <xdr:rowOff>95250</xdr:rowOff>
    </xdr:from>
    <xdr:to>
      <xdr:col>11</xdr:col>
      <xdr:colOff>371474</xdr:colOff>
      <xdr:row>29</xdr:row>
      <xdr:rowOff>57150</xdr:rowOff>
    </xdr:to>
    <xdr:sp macro="" textlink="">
      <xdr:nvSpPr>
        <xdr:cNvPr id="36" name="右矢印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162550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28</xdr:row>
      <xdr:rowOff>95250</xdr:rowOff>
    </xdr:from>
    <xdr:to>
      <xdr:col>17</xdr:col>
      <xdr:colOff>380999</xdr:colOff>
      <xdr:row>29</xdr:row>
      <xdr:rowOff>57150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7972425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209550</xdr:colOff>
      <xdr:row>32</xdr:row>
      <xdr:rowOff>85726</xdr:rowOff>
    </xdr:from>
    <xdr:to>
      <xdr:col>20</xdr:col>
      <xdr:colOff>219074</xdr:colOff>
      <xdr:row>33</xdr:row>
      <xdr:rowOff>257175</xdr:rowOff>
    </xdr:to>
    <xdr:cxnSp macro="">
      <xdr:nvCxnSpPr>
        <xdr:cNvPr id="41" name="カギ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rot="5400000">
          <a:off x="6519862" y="3233739"/>
          <a:ext cx="342899" cy="5610224"/>
        </a:xfrm>
        <a:prstGeom prst="bentConnector3">
          <a:avLst>
            <a:gd name="adj1" fmla="val 50000"/>
          </a:avLst>
        </a:prstGeom>
        <a:ln w="25400"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15</xdr:col>
      <xdr:colOff>28575</xdr:colOff>
      <xdr:row>44</xdr:row>
      <xdr:rowOff>142314</xdr:rowOff>
    </xdr:from>
    <xdr:to>
      <xdr:col>23</xdr:col>
      <xdr:colOff>247649</xdr:colOff>
      <xdr:row>58</xdr:row>
      <xdr:rowOff>37539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428625</xdr:colOff>
      <xdr:row>72</xdr:row>
      <xdr:rowOff>161925</xdr:rowOff>
    </xdr:from>
    <xdr:to>
      <xdr:col>11</xdr:col>
      <xdr:colOff>321900</xdr:colOff>
      <xdr:row>72</xdr:row>
      <xdr:rowOff>161925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038725" y="14163675"/>
          <a:ext cx="36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6682" cy="568902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6063" cy="5643563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114300</xdr:rowOff>
    </xdr:from>
    <xdr:to>
      <xdr:col>11</xdr:col>
      <xdr:colOff>101600</xdr:colOff>
      <xdr:row>1</xdr:row>
      <xdr:rowOff>371475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190500" y="114300"/>
          <a:ext cx="5905500" cy="714375"/>
          <a:chOff x="20" y="15"/>
          <a:chExt cx="664" cy="75"/>
        </a:xfrm>
      </xdr:grpSpPr>
      <xdr:grpSp>
        <xdr:nvGrpSpPr>
          <xdr:cNvPr id="3" name="Group 3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20" y="15"/>
            <a:ext cx="664" cy="75"/>
            <a:chOff x="20" y="15"/>
            <a:chExt cx="664" cy="75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" y="15"/>
              <a:ext cx="664" cy="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6" name="Freeform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>
              <a:spLocks/>
            </xdr:cNvSpPr>
          </xdr:nvSpPr>
          <xdr:spPr bwMode="auto">
            <a:xfrm>
              <a:off x="26" y="27"/>
              <a:ext cx="4" cy="7"/>
            </a:xfrm>
            <a:custGeom>
              <a:avLst/>
              <a:gdLst>
                <a:gd name="T0" fmla="*/ 0 w 74"/>
                <a:gd name="T1" fmla="*/ 0 h 111"/>
                <a:gd name="T2" fmla="*/ 0 w 74"/>
                <a:gd name="T3" fmla="*/ 0 h 111"/>
                <a:gd name="T4" fmla="*/ 0 w 74"/>
                <a:gd name="T5" fmla="*/ 0 h 111"/>
                <a:gd name="T6" fmla="*/ 0 w 74"/>
                <a:gd name="T7" fmla="*/ 0 h 111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111"/>
                <a:gd name="T14" fmla="*/ 74 w 74"/>
                <a:gd name="T15" fmla="*/ 111 h 111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111">
                  <a:moveTo>
                    <a:pt x="0" y="111"/>
                  </a:moveTo>
                  <a:cubicBezTo>
                    <a:pt x="41" y="111"/>
                    <a:pt x="74" y="78"/>
                    <a:pt x="74" y="37"/>
                  </a:cubicBezTo>
                  <a:cubicBezTo>
                    <a:pt x="74" y="17"/>
                    <a:pt x="58" y="0"/>
                    <a:pt x="37" y="0"/>
                  </a:cubicBezTo>
                  <a:cubicBezTo>
                    <a:pt x="17" y="0"/>
                    <a:pt x="0" y="17"/>
                    <a:pt x="0" y="37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" name="Freeform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>
              <a:spLocks/>
            </xdr:cNvSpPr>
          </xdr:nvSpPr>
          <xdr:spPr bwMode="auto">
            <a:xfrm>
              <a:off x="673" y="16"/>
              <a:ext cx="10" cy="9"/>
            </a:xfrm>
            <a:custGeom>
              <a:avLst/>
              <a:gdLst>
                <a:gd name="T0" fmla="*/ 0 w 148"/>
                <a:gd name="T1" fmla="*/ 0 h 148"/>
                <a:gd name="T2" fmla="*/ 0 w 148"/>
                <a:gd name="T3" fmla="*/ 0 h 148"/>
                <a:gd name="T4" fmla="*/ 0 w 148"/>
                <a:gd name="T5" fmla="*/ 0 h 148"/>
                <a:gd name="T6" fmla="*/ 0 w 148"/>
                <a:gd name="T7" fmla="*/ 0 h 148"/>
                <a:gd name="T8" fmla="*/ 0 w 148"/>
                <a:gd name="T9" fmla="*/ 0 h 148"/>
                <a:gd name="T10" fmla="*/ 0 w 148"/>
                <a:gd name="T11" fmla="*/ 0 h 148"/>
                <a:gd name="T12" fmla="*/ 0 w 148"/>
                <a:gd name="T13" fmla="*/ 0 h 14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48"/>
                <a:gd name="T22" fmla="*/ 0 h 148"/>
                <a:gd name="T23" fmla="*/ 148 w 148"/>
                <a:gd name="T24" fmla="*/ 148 h 14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48" h="148">
                  <a:moveTo>
                    <a:pt x="0" y="74"/>
                  </a:moveTo>
                  <a:cubicBezTo>
                    <a:pt x="0" y="34"/>
                    <a:pt x="34" y="0"/>
                    <a:pt x="74" y="0"/>
                  </a:cubicBezTo>
                  <a:cubicBezTo>
                    <a:pt x="115" y="0"/>
                    <a:pt x="148" y="34"/>
                    <a:pt x="148" y="74"/>
                  </a:cubicBezTo>
                  <a:cubicBezTo>
                    <a:pt x="148" y="115"/>
                    <a:pt x="115" y="148"/>
                    <a:pt x="74" y="148"/>
                  </a:cubicBezTo>
                  <a:lnTo>
                    <a:pt x="74" y="74"/>
                  </a:lnTo>
                  <a:cubicBezTo>
                    <a:pt x="74" y="95"/>
                    <a:pt x="58" y="111"/>
                    <a:pt x="37" y="111"/>
                  </a:cubicBezTo>
                  <a:cubicBezTo>
                    <a:pt x="17" y="111"/>
                    <a:pt x="0" y="95"/>
                    <a:pt x="0" y="74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" name="Freeform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>
              <a:spLocks/>
            </xdr:cNvSpPr>
          </xdr:nvSpPr>
          <xdr:spPr bwMode="auto">
            <a:xfrm>
              <a:off x="21" y="16"/>
              <a:ext cx="662" cy="74"/>
            </a:xfrm>
            <a:custGeom>
              <a:avLst/>
              <a:gdLst>
                <a:gd name="T0" fmla="*/ 0 w 9856"/>
                <a:gd name="T1" fmla="*/ 0 h 1184"/>
                <a:gd name="T2" fmla="*/ 0 w 9856"/>
                <a:gd name="T3" fmla="*/ 0 h 1184"/>
                <a:gd name="T4" fmla="*/ 0 w 9856"/>
                <a:gd name="T5" fmla="*/ 0 h 1184"/>
                <a:gd name="T6" fmla="*/ 0 w 9856"/>
                <a:gd name="T7" fmla="*/ 0 h 1184"/>
                <a:gd name="T8" fmla="*/ 0 w 9856"/>
                <a:gd name="T9" fmla="*/ 0 h 1184"/>
                <a:gd name="T10" fmla="*/ 0 w 9856"/>
                <a:gd name="T11" fmla="*/ 0 h 1184"/>
                <a:gd name="T12" fmla="*/ 0 w 9856"/>
                <a:gd name="T13" fmla="*/ 0 h 1184"/>
                <a:gd name="T14" fmla="*/ 0 w 9856"/>
                <a:gd name="T15" fmla="*/ 0 h 1184"/>
                <a:gd name="T16" fmla="*/ 0 w 9856"/>
                <a:gd name="T17" fmla="*/ 0 h 1184"/>
                <a:gd name="T18" fmla="*/ 0 w 9856"/>
                <a:gd name="T19" fmla="*/ 0 h 1184"/>
                <a:gd name="T20" fmla="*/ 0 w 9856"/>
                <a:gd name="T21" fmla="*/ 0 h 1184"/>
                <a:gd name="T22" fmla="*/ 0 w 9856"/>
                <a:gd name="T23" fmla="*/ 0 h 1184"/>
                <a:gd name="T24" fmla="*/ 0 w 9856"/>
                <a:gd name="T25" fmla="*/ 0 h 1184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9856"/>
                <a:gd name="T40" fmla="*/ 0 h 1184"/>
                <a:gd name="T41" fmla="*/ 9856 w 9856"/>
                <a:gd name="T42" fmla="*/ 1184 h 1184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9856" h="1184">
                  <a:moveTo>
                    <a:pt x="0" y="222"/>
                  </a:moveTo>
                  <a:cubicBezTo>
                    <a:pt x="0" y="182"/>
                    <a:pt x="34" y="148"/>
                    <a:pt x="74" y="148"/>
                  </a:cubicBezTo>
                  <a:lnTo>
                    <a:pt x="9708" y="148"/>
                  </a:lnTo>
                  <a:lnTo>
                    <a:pt x="9708" y="74"/>
                  </a:lnTo>
                  <a:cubicBezTo>
                    <a:pt x="9708" y="34"/>
                    <a:pt x="9742" y="0"/>
                    <a:pt x="9782" y="0"/>
                  </a:cubicBezTo>
                  <a:cubicBezTo>
                    <a:pt x="9823" y="0"/>
                    <a:pt x="9856" y="34"/>
                    <a:pt x="9856" y="74"/>
                  </a:cubicBezTo>
                  <a:lnTo>
                    <a:pt x="9856" y="962"/>
                  </a:lnTo>
                  <a:cubicBezTo>
                    <a:pt x="9856" y="1003"/>
                    <a:pt x="9823" y="1036"/>
                    <a:pt x="9782" y="1036"/>
                  </a:cubicBezTo>
                  <a:lnTo>
                    <a:pt x="148" y="1036"/>
                  </a:lnTo>
                  <a:lnTo>
                    <a:pt x="148" y="1110"/>
                  </a:lnTo>
                  <a:cubicBezTo>
                    <a:pt x="148" y="1151"/>
                    <a:pt x="115" y="1184"/>
                    <a:pt x="74" y="1184"/>
                  </a:cubicBezTo>
                  <a:cubicBezTo>
                    <a:pt x="34" y="1184"/>
                    <a:pt x="0" y="1151"/>
                    <a:pt x="0" y="1110"/>
                  </a:cubicBezTo>
                  <a:lnTo>
                    <a:pt x="0" y="222"/>
                  </a:lnTo>
                  <a:close/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" name="Freeform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>
              <a:spLocks/>
            </xdr:cNvSpPr>
          </xdr:nvSpPr>
          <xdr:spPr bwMode="auto">
            <a:xfrm>
              <a:off x="21" y="27"/>
              <a:ext cx="9" cy="7"/>
            </a:xfrm>
            <a:custGeom>
              <a:avLst/>
              <a:gdLst>
                <a:gd name="T0" fmla="*/ 0 w 148"/>
                <a:gd name="T1" fmla="*/ 0 h 111"/>
                <a:gd name="T2" fmla="*/ 0 w 148"/>
                <a:gd name="T3" fmla="*/ 0 h 111"/>
                <a:gd name="T4" fmla="*/ 0 w 148"/>
                <a:gd name="T5" fmla="*/ 0 h 111"/>
                <a:gd name="T6" fmla="*/ 0 w 148"/>
                <a:gd name="T7" fmla="*/ 0 h 111"/>
                <a:gd name="T8" fmla="*/ 0 w 148"/>
                <a:gd name="T9" fmla="*/ 0 h 111"/>
                <a:gd name="T10" fmla="*/ 0 w 148"/>
                <a:gd name="T11" fmla="*/ 0 h 11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48"/>
                <a:gd name="T19" fmla="*/ 0 h 111"/>
                <a:gd name="T20" fmla="*/ 148 w 148"/>
                <a:gd name="T21" fmla="*/ 111 h 11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48" h="111">
                  <a:moveTo>
                    <a:pt x="0" y="37"/>
                  </a:moveTo>
                  <a:cubicBezTo>
                    <a:pt x="0" y="78"/>
                    <a:pt x="34" y="111"/>
                    <a:pt x="74" y="111"/>
                  </a:cubicBezTo>
                  <a:cubicBezTo>
                    <a:pt x="115" y="111"/>
                    <a:pt x="148" y="78"/>
                    <a:pt x="148" y="37"/>
                  </a:cubicBezTo>
                  <a:cubicBezTo>
                    <a:pt x="148" y="17"/>
                    <a:pt x="132" y="0"/>
                    <a:pt x="111" y="0"/>
                  </a:cubicBezTo>
                  <a:cubicBezTo>
                    <a:pt x="91" y="0"/>
                    <a:pt x="74" y="17"/>
                    <a:pt x="74" y="37"/>
                  </a:cubicBezTo>
                  <a:lnTo>
                    <a:pt x="74" y="11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" name="Line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0" y="29"/>
              <a:ext cx="1" cy="5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" name="Freeform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>
              <a:spLocks/>
            </xdr:cNvSpPr>
          </xdr:nvSpPr>
          <xdr:spPr bwMode="auto">
            <a:xfrm>
              <a:off x="673" y="20"/>
              <a:ext cx="10" cy="5"/>
            </a:xfrm>
            <a:custGeom>
              <a:avLst/>
              <a:gdLst>
                <a:gd name="T0" fmla="*/ 0 w 148"/>
                <a:gd name="T1" fmla="*/ 0 h 74"/>
                <a:gd name="T2" fmla="*/ 0 w 148"/>
                <a:gd name="T3" fmla="*/ 0 h 74"/>
                <a:gd name="T4" fmla="*/ 0 w 148"/>
                <a:gd name="T5" fmla="*/ 0 h 74"/>
                <a:gd name="T6" fmla="*/ 0 60000 65536"/>
                <a:gd name="T7" fmla="*/ 0 60000 65536"/>
                <a:gd name="T8" fmla="*/ 0 60000 65536"/>
                <a:gd name="T9" fmla="*/ 0 w 148"/>
                <a:gd name="T10" fmla="*/ 0 h 74"/>
                <a:gd name="T11" fmla="*/ 148 w 148"/>
                <a:gd name="T12" fmla="*/ 74 h 7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48" h="74">
                  <a:moveTo>
                    <a:pt x="148" y="0"/>
                  </a:moveTo>
                  <a:cubicBezTo>
                    <a:pt x="148" y="41"/>
                    <a:pt x="115" y="74"/>
                    <a:pt x="74" y="74"/>
                  </a:cubicBezTo>
                  <a:lnTo>
                    <a:pt x="0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" name="Freeform 11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>
              <a:spLocks/>
            </xdr:cNvSpPr>
          </xdr:nvSpPr>
          <xdr:spPr bwMode="auto">
            <a:xfrm>
              <a:off x="673" y="20"/>
              <a:ext cx="5" cy="5"/>
            </a:xfrm>
            <a:custGeom>
              <a:avLst/>
              <a:gdLst>
                <a:gd name="T0" fmla="*/ 0 w 74"/>
                <a:gd name="T1" fmla="*/ 0 h 74"/>
                <a:gd name="T2" fmla="*/ 0 w 74"/>
                <a:gd name="T3" fmla="*/ 0 h 74"/>
                <a:gd name="T4" fmla="*/ 0 w 74"/>
                <a:gd name="T5" fmla="*/ 0 h 74"/>
                <a:gd name="T6" fmla="*/ 0 w 74"/>
                <a:gd name="T7" fmla="*/ 0 h 7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74"/>
                <a:gd name="T14" fmla="*/ 74 w 74"/>
                <a:gd name="T15" fmla="*/ 74 h 7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74">
                  <a:moveTo>
                    <a:pt x="0" y="0"/>
                  </a:moveTo>
                  <a:cubicBezTo>
                    <a:pt x="0" y="21"/>
                    <a:pt x="17" y="37"/>
                    <a:pt x="37" y="37"/>
                  </a:cubicBezTo>
                  <a:cubicBezTo>
                    <a:pt x="58" y="37"/>
                    <a:pt x="74" y="21"/>
                    <a:pt x="74" y="0"/>
                  </a:cubicBezTo>
                  <a:lnTo>
                    <a:pt x="74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4" name="Rectangle 12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89" y="33"/>
            <a:ext cx="52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TT-JTCナミキPOP-U"/>
              </a:rPr>
              <a:t>宮崎県スギ人工林間伐シミュレーション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114300</xdr:rowOff>
    </xdr:from>
    <xdr:to>
      <xdr:col>11</xdr:col>
      <xdr:colOff>101600</xdr:colOff>
      <xdr:row>1</xdr:row>
      <xdr:rowOff>371475</xdr:rowOff>
    </xdr:to>
    <xdr:grpSp>
      <xdr:nvGrpSpPr>
        <xdr:cNvPr id="14616" name="Group 2">
          <a:extLst>
            <a:ext uri="{FF2B5EF4-FFF2-40B4-BE49-F238E27FC236}">
              <a16:creationId xmlns:a16="http://schemas.microsoft.com/office/drawing/2014/main" id="{00000000-0008-0000-0400-000018390000}"/>
            </a:ext>
          </a:extLst>
        </xdr:cNvPr>
        <xdr:cNvGrpSpPr>
          <a:grpSpLocks/>
        </xdr:cNvGrpSpPr>
      </xdr:nvGrpSpPr>
      <xdr:grpSpPr bwMode="auto">
        <a:xfrm>
          <a:off x="190500" y="114300"/>
          <a:ext cx="6565900" cy="714375"/>
          <a:chOff x="20" y="15"/>
          <a:chExt cx="664" cy="75"/>
        </a:xfrm>
      </xdr:grpSpPr>
      <xdr:grpSp>
        <xdr:nvGrpSpPr>
          <xdr:cNvPr id="14617" name="Group 3">
            <a:extLst>
              <a:ext uri="{FF2B5EF4-FFF2-40B4-BE49-F238E27FC236}">
                <a16:creationId xmlns:a16="http://schemas.microsoft.com/office/drawing/2014/main" id="{00000000-0008-0000-0400-000019390000}"/>
              </a:ext>
            </a:extLst>
          </xdr:cNvPr>
          <xdr:cNvGrpSpPr>
            <a:grpSpLocks/>
          </xdr:cNvGrpSpPr>
        </xdr:nvGrpSpPr>
        <xdr:grpSpPr bwMode="auto">
          <a:xfrm>
            <a:off x="20" y="15"/>
            <a:ext cx="664" cy="75"/>
            <a:chOff x="20" y="15"/>
            <a:chExt cx="664" cy="75"/>
          </a:xfrm>
        </xdr:grpSpPr>
        <xdr:pic>
          <xdr:nvPicPr>
            <xdr:cNvPr id="14619" name="Picture 4">
              <a:extLst>
                <a:ext uri="{FF2B5EF4-FFF2-40B4-BE49-F238E27FC236}">
                  <a16:creationId xmlns:a16="http://schemas.microsoft.com/office/drawing/2014/main" id="{00000000-0008-0000-0400-00001B39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" y="15"/>
              <a:ext cx="664" cy="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4620" name="Freeform 5">
              <a:extLst>
                <a:ext uri="{FF2B5EF4-FFF2-40B4-BE49-F238E27FC236}">
                  <a16:creationId xmlns:a16="http://schemas.microsoft.com/office/drawing/2014/main" id="{00000000-0008-0000-0400-00001C390000}"/>
                </a:ext>
              </a:extLst>
            </xdr:cNvPr>
            <xdr:cNvSpPr>
              <a:spLocks/>
            </xdr:cNvSpPr>
          </xdr:nvSpPr>
          <xdr:spPr bwMode="auto">
            <a:xfrm>
              <a:off x="26" y="27"/>
              <a:ext cx="4" cy="7"/>
            </a:xfrm>
            <a:custGeom>
              <a:avLst/>
              <a:gdLst>
                <a:gd name="T0" fmla="*/ 0 w 74"/>
                <a:gd name="T1" fmla="*/ 0 h 111"/>
                <a:gd name="T2" fmla="*/ 0 w 74"/>
                <a:gd name="T3" fmla="*/ 0 h 111"/>
                <a:gd name="T4" fmla="*/ 0 w 74"/>
                <a:gd name="T5" fmla="*/ 0 h 111"/>
                <a:gd name="T6" fmla="*/ 0 w 74"/>
                <a:gd name="T7" fmla="*/ 0 h 111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111"/>
                <a:gd name="T14" fmla="*/ 74 w 74"/>
                <a:gd name="T15" fmla="*/ 111 h 111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111">
                  <a:moveTo>
                    <a:pt x="0" y="111"/>
                  </a:moveTo>
                  <a:cubicBezTo>
                    <a:pt x="41" y="111"/>
                    <a:pt x="74" y="78"/>
                    <a:pt x="74" y="37"/>
                  </a:cubicBezTo>
                  <a:cubicBezTo>
                    <a:pt x="74" y="17"/>
                    <a:pt x="58" y="0"/>
                    <a:pt x="37" y="0"/>
                  </a:cubicBezTo>
                  <a:cubicBezTo>
                    <a:pt x="17" y="0"/>
                    <a:pt x="0" y="17"/>
                    <a:pt x="0" y="37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1" name="Freeform 6">
              <a:extLst>
                <a:ext uri="{FF2B5EF4-FFF2-40B4-BE49-F238E27FC236}">
                  <a16:creationId xmlns:a16="http://schemas.microsoft.com/office/drawing/2014/main" id="{00000000-0008-0000-0400-00001D390000}"/>
                </a:ext>
              </a:extLst>
            </xdr:cNvPr>
            <xdr:cNvSpPr>
              <a:spLocks/>
            </xdr:cNvSpPr>
          </xdr:nvSpPr>
          <xdr:spPr bwMode="auto">
            <a:xfrm>
              <a:off x="673" y="16"/>
              <a:ext cx="10" cy="9"/>
            </a:xfrm>
            <a:custGeom>
              <a:avLst/>
              <a:gdLst>
                <a:gd name="T0" fmla="*/ 0 w 148"/>
                <a:gd name="T1" fmla="*/ 0 h 148"/>
                <a:gd name="T2" fmla="*/ 0 w 148"/>
                <a:gd name="T3" fmla="*/ 0 h 148"/>
                <a:gd name="T4" fmla="*/ 0 w 148"/>
                <a:gd name="T5" fmla="*/ 0 h 148"/>
                <a:gd name="T6" fmla="*/ 0 w 148"/>
                <a:gd name="T7" fmla="*/ 0 h 148"/>
                <a:gd name="T8" fmla="*/ 0 w 148"/>
                <a:gd name="T9" fmla="*/ 0 h 148"/>
                <a:gd name="T10" fmla="*/ 0 w 148"/>
                <a:gd name="T11" fmla="*/ 0 h 148"/>
                <a:gd name="T12" fmla="*/ 0 w 148"/>
                <a:gd name="T13" fmla="*/ 0 h 14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48"/>
                <a:gd name="T22" fmla="*/ 0 h 148"/>
                <a:gd name="T23" fmla="*/ 148 w 148"/>
                <a:gd name="T24" fmla="*/ 148 h 14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48" h="148">
                  <a:moveTo>
                    <a:pt x="0" y="74"/>
                  </a:moveTo>
                  <a:cubicBezTo>
                    <a:pt x="0" y="34"/>
                    <a:pt x="34" y="0"/>
                    <a:pt x="74" y="0"/>
                  </a:cubicBezTo>
                  <a:cubicBezTo>
                    <a:pt x="115" y="0"/>
                    <a:pt x="148" y="34"/>
                    <a:pt x="148" y="74"/>
                  </a:cubicBezTo>
                  <a:cubicBezTo>
                    <a:pt x="148" y="115"/>
                    <a:pt x="115" y="148"/>
                    <a:pt x="74" y="148"/>
                  </a:cubicBezTo>
                  <a:lnTo>
                    <a:pt x="74" y="74"/>
                  </a:lnTo>
                  <a:cubicBezTo>
                    <a:pt x="74" y="95"/>
                    <a:pt x="58" y="111"/>
                    <a:pt x="37" y="111"/>
                  </a:cubicBezTo>
                  <a:cubicBezTo>
                    <a:pt x="17" y="111"/>
                    <a:pt x="0" y="95"/>
                    <a:pt x="0" y="74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2" name="Freeform 7">
              <a:extLst>
                <a:ext uri="{FF2B5EF4-FFF2-40B4-BE49-F238E27FC236}">
                  <a16:creationId xmlns:a16="http://schemas.microsoft.com/office/drawing/2014/main" id="{00000000-0008-0000-0400-00001E390000}"/>
                </a:ext>
              </a:extLst>
            </xdr:cNvPr>
            <xdr:cNvSpPr>
              <a:spLocks/>
            </xdr:cNvSpPr>
          </xdr:nvSpPr>
          <xdr:spPr bwMode="auto">
            <a:xfrm>
              <a:off x="21" y="16"/>
              <a:ext cx="662" cy="74"/>
            </a:xfrm>
            <a:custGeom>
              <a:avLst/>
              <a:gdLst>
                <a:gd name="T0" fmla="*/ 0 w 9856"/>
                <a:gd name="T1" fmla="*/ 0 h 1184"/>
                <a:gd name="T2" fmla="*/ 0 w 9856"/>
                <a:gd name="T3" fmla="*/ 0 h 1184"/>
                <a:gd name="T4" fmla="*/ 0 w 9856"/>
                <a:gd name="T5" fmla="*/ 0 h 1184"/>
                <a:gd name="T6" fmla="*/ 0 w 9856"/>
                <a:gd name="T7" fmla="*/ 0 h 1184"/>
                <a:gd name="T8" fmla="*/ 0 w 9856"/>
                <a:gd name="T9" fmla="*/ 0 h 1184"/>
                <a:gd name="T10" fmla="*/ 0 w 9856"/>
                <a:gd name="T11" fmla="*/ 0 h 1184"/>
                <a:gd name="T12" fmla="*/ 0 w 9856"/>
                <a:gd name="T13" fmla="*/ 0 h 1184"/>
                <a:gd name="T14" fmla="*/ 0 w 9856"/>
                <a:gd name="T15" fmla="*/ 0 h 1184"/>
                <a:gd name="T16" fmla="*/ 0 w 9856"/>
                <a:gd name="T17" fmla="*/ 0 h 1184"/>
                <a:gd name="T18" fmla="*/ 0 w 9856"/>
                <a:gd name="T19" fmla="*/ 0 h 1184"/>
                <a:gd name="T20" fmla="*/ 0 w 9856"/>
                <a:gd name="T21" fmla="*/ 0 h 1184"/>
                <a:gd name="T22" fmla="*/ 0 w 9856"/>
                <a:gd name="T23" fmla="*/ 0 h 1184"/>
                <a:gd name="T24" fmla="*/ 0 w 9856"/>
                <a:gd name="T25" fmla="*/ 0 h 1184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9856"/>
                <a:gd name="T40" fmla="*/ 0 h 1184"/>
                <a:gd name="T41" fmla="*/ 9856 w 9856"/>
                <a:gd name="T42" fmla="*/ 1184 h 1184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9856" h="1184">
                  <a:moveTo>
                    <a:pt x="0" y="222"/>
                  </a:moveTo>
                  <a:cubicBezTo>
                    <a:pt x="0" y="182"/>
                    <a:pt x="34" y="148"/>
                    <a:pt x="74" y="148"/>
                  </a:cubicBezTo>
                  <a:lnTo>
                    <a:pt x="9708" y="148"/>
                  </a:lnTo>
                  <a:lnTo>
                    <a:pt x="9708" y="74"/>
                  </a:lnTo>
                  <a:cubicBezTo>
                    <a:pt x="9708" y="34"/>
                    <a:pt x="9742" y="0"/>
                    <a:pt x="9782" y="0"/>
                  </a:cubicBezTo>
                  <a:cubicBezTo>
                    <a:pt x="9823" y="0"/>
                    <a:pt x="9856" y="34"/>
                    <a:pt x="9856" y="74"/>
                  </a:cubicBezTo>
                  <a:lnTo>
                    <a:pt x="9856" y="962"/>
                  </a:lnTo>
                  <a:cubicBezTo>
                    <a:pt x="9856" y="1003"/>
                    <a:pt x="9823" y="1036"/>
                    <a:pt x="9782" y="1036"/>
                  </a:cubicBezTo>
                  <a:lnTo>
                    <a:pt x="148" y="1036"/>
                  </a:lnTo>
                  <a:lnTo>
                    <a:pt x="148" y="1110"/>
                  </a:lnTo>
                  <a:cubicBezTo>
                    <a:pt x="148" y="1151"/>
                    <a:pt x="115" y="1184"/>
                    <a:pt x="74" y="1184"/>
                  </a:cubicBezTo>
                  <a:cubicBezTo>
                    <a:pt x="34" y="1184"/>
                    <a:pt x="0" y="1151"/>
                    <a:pt x="0" y="1110"/>
                  </a:cubicBezTo>
                  <a:lnTo>
                    <a:pt x="0" y="222"/>
                  </a:lnTo>
                  <a:close/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3" name="Freeform 8">
              <a:extLst>
                <a:ext uri="{FF2B5EF4-FFF2-40B4-BE49-F238E27FC236}">
                  <a16:creationId xmlns:a16="http://schemas.microsoft.com/office/drawing/2014/main" id="{00000000-0008-0000-0400-00001F390000}"/>
                </a:ext>
              </a:extLst>
            </xdr:cNvPr>
            <xdr:cNvSpPr>
              <a:spLocks/>
            </xdr:cNvSpPr>
          </xdr:nvSpPr>
          <xdr:spPr bwMode="auto">
            <a:xfrm>
              <a:off x="21" y="27"/>
              <a:ext cx="9" cy="7"/>
            </a:xfrm>
            <a:custGeom>
              <a:avLst/>
              <a:gdLst>
                <a:gd name="T0" fmla="*/ 0 w 148"/>
                <a:gd name="T1" fmla="*/ 0 h 111"/>
                <a:gd name="T2" fmla="*/ 0 w 148"/>
                <a:gd name="T3" fmla="*/ 0 h 111"/>
                <a:gd name="T4" fmla="*/ 0 w 148"/>
                <a:gd name="T5" fmla="*/ 0 h 111"/>
                <a:gd name="T6" fmla="*/ 0 w 148"/>
                <a:gd name="T7" fmla="*/ 0 h 111"/>
                <a:gd name="T8" fmla="*/ 0 w 148"/>
                <a:gd name="T9" fmla="*/ 0 h 111"/>
                <a:gd name="T10" fmla="*/ 0 w 148"/>
                <a:gd name="T11" fmla="*/ 0 h 11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48"/>
                <a:gd name="T19" fmla="*/ 0 h 111"/>
                <a:gd name="T20" fmla="*/ 148 w 148"/>
                <a:gd name="T21" fmla="*/ 111 h 11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48" h="111">
                  <a:moveTo>
                    <a:pt x="0" y="37"/>
                  </a:moveTo>
                  <a:cubicBezTo>
                    <a:pt x="0" y="78"/>
                    <a:pt x="34" y="111"/>
                    <a:pt x="74" y="111"/>
                  </a:cubicBezTo>
                  <a:cubicBezTo>
                    <a:pt x="115" y="111"/>
                    <a:pt x="148" y="78"/>
                    <a:pt x="148" y="37"/>
                  </a:cubicBezTo>
                  <a:cubicBezTo>
                    <a:pt x="148" y="17"/>
                    <a:pt x="132" y="0"/>
                    <a:pt x="111" y="0"/>
                  </a:cubicBezTo>
                  <a:cubicBezTo>
                    <a:pt x="91" y="0"/>
                    <a:pt x="74" y="17"/>
                    <a:pt x="74" y="37"/>
                  </a:cubicBezTo>
                  <a:lnTo>
                    <a:pt x="74" y="11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4" name="Line 9">
              <a:extLst>
                <a:ext uri="{FF2B5EF4-FFF2-40B4-BE49-F238E27FC236}">
                  <a16:creationId xmlns:a16="http://schemas.microsoft.com/office/drawing/2014/main" id="{00000000-0008-0000-0400-00002039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0" y="29"/>
              <a:ext cx="1" cy="5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5" name="Freeform 10">
              <a:extLst>
                <a:ext uri="{FF2B5EF4-FFF2-40B4-BE49-F238E27FC236}">
                  <a16:creationId xmlns:a16="http://schemas.microsoft.com/office/drawing/2014/main" id="{00000000-0008-0000-0400-000021390000}"/>
                </a:ext>
              </a:extLst>
            </xdr:cNvPr>
            <xdr:cNvSpPr>
              <a:spLocks/>
            </xdr:cNvSpPr>
          </xdr:nvSpPr>
          <xdr:spPr bwMode="auto">
            <a:xfrm>
              <a:off x="673" y="20"/>
              <a:ext cx="10" cy="5"/>
            </a:xfrm>
            <a:custGeom>
              <a:avLst/>
              <a:gdLst>
                <a:gd name="T0" fmla="*/ 0 w 148"/>
                <a:gd name="T1" fmla="*/ 0 h 74"/>
                <a:gd name="T2" fmla="*/ 0 w 148"/>
                <a:gd name="T3" fmla="*/ 0 h 74"/>
                <a:gd name="T4" fmla="*/ 0 w 148"/>
                <a:gd name="T5" fmla="*/ 0 h 74"/>
                <a:gd name="T6" fmla="*/ 0 60000 65536"/>
                <a:gd name="T7" fmla="*/ 0 60000 65536"/>
                <a:gd name="T8" fmla="*/ 0 60000 65536"/>
                <a:gd name="T9" fmla="*/ 0 w 148"/>
                <a:gd name="T10" fmla="*/ 0 h 74"/>
                <a:gd name="T11" fmla="*/ 148 w 148"/>
                <a:gd name="T12" fmla="*/ 74 h 7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48" h="74">
                  <a:moveTo>
                    <a:pt x="148" y="0"/>
                  </a:moveTo>
                  <a:cubicBezTo>
                    <a:pt x="148" y="41"/>
                    <a:pt x="115" y="74"/>
                    <a:pt x="74" y="74"/>
                  </a:cubicBezTo>
                  <a:lnTo>
                    <a:pt x="0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6" name="Freeform 11">
              <a:extLst>
                <a:ext uri="{FF2B5EF4-FFF2-40B4-BE49-F238E27FC236}">
                  <a16:creationId xmlns:a16="http://schemas.microsoft.com/office/drawing/2014/main" id="{00000000-0008-0000-0400-000022390000}"/>
                </a:ext>
              </a:extLst>
            </xdr:cNvPr>
            <xdr:cNvSpPr>
              <a:spLocks/>
            </xdr:cNvSpPr>
          </xdr:nvSpPr>
          <xdr:spPr bwMode="auto">
            <a:xfrm>
              <a:off x="673" y="20"/>
              <a:ext cx="5" cy="5"/>
            </a:xfrm>
            <a:custGeom>
              <a:avLst/>
              <a:gdLst>
                <a:gd name="T0" fmla="*/ 0 w 74"/>
                <a:gd name="T1" fmla="*/ 0 h 74"/>
                <a:gd name="T2" fmla="*/ 0 w 74"/>
                <a:gd name="T3" fmla="*/ 0 h 74"/>
                <a:gd name="T4" fmla="*/ 0 w 74"/>
                <a:gd name="T5" fmla="*/ 0 h 74"/>
                <a:gd name="T6" fmla="*/ 0 w 74"/>
                <a:gd name="T7" fmla="*/ 0 h 7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74"/>
                <a:gd name="T14" fmla="*/ 74 w 74"/>
                <a:gd name="T15" fmla="*/ 74 h 7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74">
                  <a:moveTo>
                    <a:pt x="0" y="0"/>
                  </a:moveTo>
                  <a:cubicBezTo>
                    <a:pt x="0" y="21"/>
                    <a:pt x="17" y="37"/>
                    <a:pt x="37" y="37"/>
                  </a:cubicBezTo>
                  <a:cubicBezTo>
                    <a:pt x="58" y="37"/>
                    <a:pt x="74" y="21"/>
                    <a:pt x="74" y="0"/>
                  </a:cubicBezTo>
                  <a:lnTo>
                    <a:pt x="74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348" name="Rectangle 12">
            <a:extLst>
              <a:ext uri="{FF2B5EF4-FFF2-40B4-BE49-F238E27FC236}">
                <a16:creationId xmlns:a16="http://schemas.microsoft.com/office/drawing/2014/main" id="{00000000-0008-0000-0400-00000C380000}"/>
              </a:ext>
            </a:extLst>
          </xdr:cNvPr>
          <xdr:cNvSpPr>
            <a:spLocks noChangeArrowheads="1"/>
          </xdr:cNvSpPr>
        </xdr:nvSpPr>
        <xdr:spPr bwMode="auto">
          <a:xfrm>
            <a:off x="73" y="32"/>
            <a:ext cx="51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TT-JTCナミキPOP-U"/>
              </a:rPr>
              <a:t>宮崎県スギ人工林間伐シミュレーション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73"/>
  <sheetViews>
    <sheetView showGridLines="0" showZeros="0" tabSelected="1" zoomScaleNormal="100" workbookViewId="0">
      <selection activeCell="G26" sqref="G26"/>
    </sheetView>
  </sheetViews>
  <sheetFormatPr defaultColWidth="9" defaultRowHeight="13.2"/>
  <cols>
    <col min="1" max="1" width="1.33203125" style="133" customWidth="1"/>
    <col min="2" max="3" width="9" style="133"/>
    <col min="4" max="4" width="11.109375" style="133" customWidth="1"/>
    <col min="5" max="5" width="1.6640625" style="133" customWidth="1"/>
    <col min="6" max="6" width="3.88671875" style="133" customWidth="1"/>
    <col min="7" max="24" width="6.109375" style="133" customWidth="1"/>
    <col min="25" max="27" width="1.44140625" style="133" customWidth="1"/>
    <col min="28" max="28" width="6.33203125" style="133" customWidth="1"/>
    <col min="29" max="33" width="6.33203125" style="133" bestFit="1" customWidth="1"/>
    <col min="34" max="34" width="5.44140625" style="133" bestFit="1" customWidth="1"/>
    <col min="35" max="35" width="6.33203125" style="133" bestFit="1" customWidth="1"/>
    <col min="36" max="16384" width="9" style="133"/>
  </cols>
  <sheetData>
    <row r="1" spans="2:32" ht="6.75" customHeight="1" thickBot="1"/>
    <row r="2" spans="2:32" ht="17.399999999999999" thickTop="1" thickBot="1">
      <c r="B2" s="270"/>
      <c r="C2" s="271" t="s">
        <v>114</v>
      </c>
      <c r="D2" s="272"/>
      <c r="E2" s="151"/>
      <c r="F2" s="257"/>
      <c r="G2" s="318" t="s">
        <v>102</v>
      </c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20"/>
    </row>
    <row r="3" spans="2:32" ht="13.5" customHeight="1" thickTop="1">
      <c r="E3" s="151"/>
      <c r="F3" s="257"/>
      <c r="S3" s="222" t="s">
        <v>103</v>
      </c>
    </row>
    <row r="4" spans="2:32" ht="13.5" customHeight="1" thickBot="1">
      <c r="B4" s="167" t="s">
        <v>67</v>
      </c>
      <c r="C4" s="167"/>
      <c r="D4" s="167"/>
      <c r="E4" s="151"/>
      <c r="F4" s="258" t="s">
        <v>66</v>
      </c>
    </row>
    <row r="5" spans="2:32" ht="13.5" customHeight="1" thickBot="1">
      <c r="B5" s="190"/>
      <c r="C5" s="167" t="s">
        <v>80</v>
      </c>
      <c r="D5" s="167"/>
      <c r="E5" s="151"/>
      <c r="F5" s="257"/>
      <c r="G5" s="333" t="s">
        <v>104</v>
      </c>
      <c r="H5" s="334"/>
      <c r="I5" s="334"/>
      <c r="J5" s="334"/>
      <c r="K5" s="334"/>
      <c r="L5" s="252" t="s">
        <v>68</v>
      </c>
      <c r="M5" s="256" t="s">
        <v>107</v>
      </c>
      <c r="N5" s="256" t="s">
        <v>108</v>
      </c>
      <c r="O5" s="256" t="s">
        <v>106</v>
      </c>
      <c r="P5" s="321" t="s">
        <v>119</v>
      </c>
      <c r="Q5" s="322"/>
    </row>
    <row r="6" spans="2:32" ht="13.5" customHeight="1">
      <c r="B6" s="167"/>
      <c r="C6" s="167"/>
      <c r="D6" s="167"/>
      <c r="E6" s="151"/>
      <c r="F6" s="257"/>
      <c r="G6" s="335"/>
      <c r="H6" s="336"/>
      <c r="I6" s="336"/>
      <c r="J6" s="336"/>
      <c r="K6" s="337"/>
      <c r="L6" s="210"/>
      <c r="M6" s="302"/>
      <c r="N6" s="210"/>
      <c r="O6" s="210"/>
      <c r="P6" s="296"/>
      <c r="Q6" s="297" t="s">
        <v>138</v>
      </c>
    </row>
    <row r="7" spans="2:32" ht="13.5" customHeight="1">
      <c r="B7" s="167"/>
      <c r="C7" s="167"/>
      <c r="D7" s="167"/>
      <c r="E7" s="151"/>
      <c r="F7" s="257"/>
      <c r="P7" s="155"/>
    </row>
    <row r="8" spans="2:32" ht="13.8" thickBot="1">
      <c r="B8" s="167" t="s">
        <v>81</v>
      </c>
      <c r="C8" s="167"/>
      <c r="D8" s="191"/>
      <c r="E8" s="151"/>
      <c r="F8" s="258" t="s">
        <v>65</v>
      </c>
      <c r="N8" s="221" t="s">
        <v>118</v>
      </c>
    </row>
    <row r="9" spans="2:32" ht="13.8" thickBot="1">
      <c r="B9" s="324" t="s">
        <v>115</v>
      </c>
      <c r="C9" s="325"/>
      <c r="D9" s="167" t="s">
        <v>80</v>
      </c>
      <c r="E9" s="158"/>
      <c r="G9" s="260" t="s">
        <v>36</v>
      </c>
      <c r="H9" s="245" t="s">
        <v>37</v>
      </c>
      <c r="I9" s="261" t="s">
        <v>4</v>
      </c>
      <c r="J9" s="262" t="s">
        <v>9</v>
      </c>
      <c r="K9" s="263" t="s">
        <v>85</v>
      </c>
      <c r="L9" s="264" t="s">
        <v>30</v>
      </c>
      <c r="M9" s="265" t="s">
        <v>1</v>
      </c>
      <c r="N9" s="221" t="s">
        <v>113</v>
      </c>
    </row>
    <row r="10" spans="2:32" ht="13.8" thickBot="1">
      <c r="B10" s="167" t="s">
        <v>111</v>
      </c>
      <c r="C10" s="167" t="s">
        <v>51</v>
      </c>
      <c r="D10" s="192"/>
      <c r="E10" s="158"/>
      <c r="G10" s="207"/>
      <c r="H10" s="208"/>
      <c r="I10" s="209"/>
      <c r="J10" s="165" t="str">
        <f>IF(G10="","",'（計算用）'!F7)</f>
        <v/>
      </c>
      <c r="K10" s="137" t="str">
        <f>IF(G10="","",'（計算用）'!J7)</f>
        <v/>
      </c>
      <c r="L10" s="138">
        <f>IF(G10="",0,'（計算用）'!E7)</f>
        <v>0</v>
      </c>
      <c r="M10" s="157">
        <f>'（計算用）'!E6</f>
        <v>0</v>
      </c>
      <c r="N10" s="221" t="s">
        <v>110</v>
      </c>
    </row>
    <row r="11" spans="2:32" ht="13.5" customHeight="1">
      <c r="B11" s="167" t="s">
        <v>117</v>
      </c>
      <c r="C11" s="327" t="s">
        <v>116</v>
      </c>
      <c r="D11" s="327"/>
      <c r="E11" s="158"/>
      <c r="G11" s="154"/>
      <c r="H11" s="155" t="s">
        <v>47</v>
      </c>
      <c r="I11" s="155" t="s">
        <v>48</v>
      </c>
      <c r="J11" s="155" t="s">
        <v>49</v>
      </c>
      <c r="K11" s="155" t="s">
        <v>50</v>
      </c>
      <c r="L11" s="156" t="s">
        <v>52</v>
      </c>
      <c r="M11" s="155" t="s">
        <v>48</v>
      </c>
      <c r="N11" s="221" t="s">
        <v>61</v>
      </c>
    </row>
    <row r="12" spans="2:32">
      <c r="B12" s="167"/>
      <c r="C12" s="327"/>
      <c r="D12" s="327"/>
      <c r="E12" s="164"/>
      <c r="N12" s="221" t="s">
        <v>57</v>
      </c>
      <c r="Q12" s="170"/>
    </row>
    <row r="13" spans="2:32" ht="18.75" customHeight="1">
      <c r="C13" s="327"/>
      <c r="D13" s="327"/>
      <c r="E13" s="164"/>
      <c r="F13" s="152" t="s">
        <v>141</v>
      </c>
    </row>
    <row r="14" spans="2:32" ht="23.25" customHeight="1" thickBot="1">
      <c r="B14" s="300" t="s">
        <v>112</v>
      </c>
      <c r="C14" s="327" t="s">
        <v>89</v>
      </c>
      <c r="D14" s="327"/>
      <c r="E14" s="163"/>
      <c r="G14" s="153" t="s">
        <v>41</v>
      </c>
      <c r="M14" s="153" t="s">
        <v>91</v>
      </c>
      <c r="S14" s="153" t="s">
        <v>42</v>
      </c>
    </row>
    <row r="15" spans="2:32">
      <c r="C15" s="327"/>
      <c r="D15" s="327"/>
      <c r="E15" s="163"/>
      <c r="G15" s="166" t="s">
        <v>36</v>
      </c>
      <c r="H15" s="206" t="s">
        <v>38</v>
      </c>
      <c r="I15" s="195" t="s">
        <v>58</v>
      </c>
      <c r="M15" s="166" t="s">
        <v>36</v>
      </c>
      <c r="N15" s="206" t="s">
        <v>38</v>
      </c>
      <c r="O15" s="195" t="s">
        <v>58</v>
      </c>
      <c r="S15" s="166" t="s">
        <v>36</v>
      </c>
      <c r="T15" s="206" t="s">
        <v>38</v>
      </c>
      <c r="U15" s="195" t="s">
        <v>58</v>
      </c>
      <c r="AB15" s="276" t="s">
        <v>137</v>
      </c>
      <c r="AC15" s="276"/>
      <c r="AD15" s="276"/>
      <c r="AE15" s="276"/>
      <c r="AF15" s="276"/>
    </row>
    <row r="16" spans="2:32" ht="13.8" thickBot="1">
      <c r="E16" s="158"/>
      <c r="G16" s="207"/>
      <c r="H16" s="287"/>
      <c r="I16" s="196" t="str">
        <f>IF(H16="","",(I19-I22)/I19)</f>
        <v/>
      </c>
      <c r="M16" s="207"/>
      <c r="N16" s="287"/>
      <c r="O16" s="196" t="str">
        <f>IF(N16="","",(O19-O22)/O19)</f>
        <v/>
      </c>
      <c r="S16" s="207"/>
      <c r="T16" s="287"/>
      <c r="U16" s="196" t="str">
        <f>IF(T16="","",(U19-U22)/U19)</f>
        <v/>
      </c>
      <c r="AB16" s="276">
        <f>MAX(AB18:AB25)</f>
        <v>0</v>
      </c>
      <c r="AC16" s="276"/>
      <c r="AD16" s="276"/>
      <c r="AE16" s="276"/>
      <c r="AF16" s="276"/>
    </row>
    <row r="17" spans="2:32" ht="13.8" thickBot="1">
      <c r="B17" s="167" t="s">
        <v>82</v>
      </c>
      <c r="C17" s="167"/>
      <c r="D17" s="191"/>
      <c r="E17" s="158"/>
      <c r="G17" s="133" t="s">
        <v>39</v>
      </c>
      <c r="M17" s="133" t="s">
        <v>39</v>
      </c>
      <c r="S17" s="133" t="s">
        <v>39</v>
      </c>
      <c r="AB17" s="293" t="s">
        <v>36</v>
      </c>
      <c r="AC17" s="276"/>
      <c r="AD17" s="276"/>
      <c r="AE17" s="276"/>
      <c r="AF17" s="276"/>
    </row>
    <row r="18" spans="2:32" ht="13.8" thickBot="1">
      <c r="B18" s="193" t="s">
        <v>36</v>
      </c>
      <c r="C18" s="194" t="s">
        <v>38</v>
      </c>
      <c r="D18" s="191" t="s">
        <v>80</v>
      </c>
      <c r="E18" s="158"/>
      <c r="G18" s="264" t="s">
        <v>37</v>
      </c>
      <c r="H18" s="263" t="s">
        <v>4</v>
      </c>
      <c r="I18" s="263" t="s">
        <v>9</v>
      </c>
      <c r="J18" s="263" t="s">
        <v>85</v>
      </c>
      <c r="K18" s="264" t="s">
        <v>30</v>
      </c>
      <c r="M18" s="264" t="s">
        <v>37</v>
      </c>
      <c r="N18" s="263" t="s">
        <v>4</v>
      </c>
      <c r="O18" s="263" t="s">
        <v>9</v>
      </c>
      <c r="P18" s="263" t="s">
        <v>85</v>
      </c>
      <c r="Q18" s="264" t="s">
        <v>30</v>
      </c>
      <c r="S18" s="264" t="s">
        <v>37</v>
      </c>
      <c r="T18" s="263" t="s">
        <v>4</v>
      </c>
      <c r="U18" s="263" t="s">
        <v>9</v>
      </c>
      <c r="V18" s="263" t="s">
        <v>85</v>
      </c>
      <c r="W18" s="264" t="s">
        <v>30</v>
      </c>
      <c r="AB18" s="276" t="str">
        <f>IF(G16="","",G16)</f>
        <v/>
      </c>
      <c r="AC18" s="276"/>
      <c r="AD18" s="276"/>
      <c r="AE18" s="276"/>
      <c r="AF18" s="276"/>
    </row>
    <row r="19" spans="2:32">
      <c r="B19" s="213" t="s">
        <v>59</v>
      </c>
      <c r="C19" s="214"/>
      <c r="D19" s="214"/>
      <c r="E19" s="158"/>
      <c r="G19" s="139" t="str">
        <f>IF(G16="","",VLOOKUP(G16,'（計算用）'!A9:B99,2))</f>
        <v/>
      </c>
      <c r="H19" s="135" t="str">
        <f>IF(G16="","",VLOOKUP(G16,'（計算用）'!A9:C99,3))</f>
        <v/>
      </c>
      <c r="I19" s="146" t="str">
        <f>IF(G16="","",VLOOKUP(G16,'（計算用）'!A9:F99,6))</f>
        <v/>
      </c>
      <c r="J19" s="137" t="str">
        <f>IF(G16="","",VLOOKUP(G16,'（計算用）'!A9:J99,10))</f>
        <v/>
      </c>
      <c r="K19" s="135">
        <f>IF(G16="",0,VLOOKUP(G16,'（計算用）'!A9:E99,5))</f>
        <v>0</v>
      </c>
      <c r="M19" s="139" t="str">
        <f>IF(M16="","",VLOOKUP(M16,'（計算用）'!K9:L99,2))</f>
        <v/>
      </c>
      <c r="N19" s="135" t="str">
        <f>IF(M16="","",VLOOKUP(M16,'（計算用）'!A9:C99,3))</f>
        <v/>
      </c>
      <c r="O19" s="146" t="str">
        <f>IF(M16="","",VLOOKUP(M16,'（計算用）'!K9:O99,5))</f>
        <v/>
      </c>
      <c r="P19" s="137" t="str">
        <f>IF(M16="","",VLOOKUP(M16,'（計算用）'!K9:S99,9))</f>
        <v/>
      </c>
      <c r="Q19" s="135">
        <f>IF(M16="",0,VLOOKUP(M16,'（計算用）'!K9:N99,4))</f>
        <v>0</v>
      </c>
      <c r="S19" s="139" t="str">
        <f>IF(S16="","",VLOOKUP(S16,'（計算用）'!T9:U99,2))</f>
        <v/>
      </c>
      <c r="T19" s="137" t="str">
        <f>IF(S16="","",VLOOKUP(S16,'（計算用）'!A9:C99,3))</f>
        <v/>
      </c>
      <c r="U19" s="146" t="str">
        <f>IF(S16="","",VLOOKUP(S16,'（計算用）'!T9:X99,5))</f>
        <v/>
      </c>
      <c r="V19" s="137" t="str">
        <f>IF(S16="","",VLOOKUP(S16,'（計算用）'!T9:AB99,9))</f>
        <v/>
      </c>
      <c r="W19" s="135">
        <f>IF(S16="",0,VLOOKUP(S16,'（計算用）'!T9:W99,4))</f>
        <v>0</v>
      </c>
      <c r="AB19" s="276" t="str">
        <f>IF(M16="","",M16)</f>
        <v/>
      </c>
      <c r="AC19" s="276"/>
      <c r="AD19" s="276"/>
      <c r="AE19" s="276"/>
      <c r="AF19" s="276"/>
    </row>
    <row r="20" spans="2:32">
      <c r="B20" s="213" t="s">
        <v>92</v>
      </c>
      <c r="C20" s="214"/>
      <c r="D20" s="214"/>
      <c r="E20" s="158"/>
      <c r="G20" s="145" t="s">
        <v>40</v>
      </c>
      <c r="H20" s="140"/>
      <c r="I20" s="140"/>
      <c r="J20" s="140"/>
      <c r="K20" s="140"/>
      <c r="M20" s="145" t="s">
        <v>40</v>
      </c>
      <c r="N20" s="140"/>
      <c r="O20" s="140"/>
      <c r="P20" s="140"/>
      <c r="Q20" s="140"/>
      <c r="S20" s="145" t="s">
        <v>40</v>
      </c>
      <c r="T20" s="140"/>
      <c r="U20" s="140"/>
      <c r="V20" s="140"/>
      <c r="W20" s="140"/>
      <c r="AB20" s="276" t="str">
        <f>IF(S16="","",S16)</f>
        <v/>
      </c>
      <c r="AC20" s="276"/>
      <c r="AD20" s="276"/>
      <c r="AE20" s="276"/>
      <c r="AF20" s="276"/>
    </row>
    <row r="21" spans="2:32">
      <c r="B21" s="213" t="s">
        <v>55</v>
      </c>
      <c r="C21" s="213"/>
      <c r="D21" s="215"/>
      <c r="E21" s="158"/>
      <c r="G21" s="264" t="s">
        <v>37</v>
      </c>
      <c r="H21" s="263" t="s">
        <v>4</v>
      </c>
      <c r="I21" s="263" t="s">
        <v>9</v>
      </c>
      <c r="J21" s="263" t="s">
        <v>85</v>
      </c>
      <c r="K21" s="264" t="s">
        <v>30</v>
      </c>
      <c r="M21" s="264" t="s">
        <v>37</v>
      </c>
      <c r="N21" s="263" t="s">
        <v>4</v>
      </c>
      <c r="O21" s="263" t="s">
        <v>9</v>
      </c>
      <c r="P21" s="263" t="s">
        <v>85</v>
      </c>
      <c r="Q21" s="264" t="s">
        <v>30</v>
      </c>
      <c r="S21" s="264" t="s">
        <v>37</v>
      </c>
      <c r="T21" s="263" t="s">
        <v>4</v>
      </c>
      <c r="U21" s="263" t="s">
        <v>9</v>
      </c>
      <c r="V21" s="263" t="s">
        <v>85</v>
      </c>
      <c r="W21" s="264" t="s">
        <v>30</v>
      </c>
      <c r="AB21" s="276" t="str">
        <f>IF(G26="","",G26)</f>
        <v/>
      </c>
      <c r="AC21" s="276"/>
      <c r="AD21" s="276"/>
      <c r="AE21" s="276"/>
      <c r="AF21" s="276"/>
    </row>
    <row r="22" spans="2:32">
      <c r="B22" s="216" t="s">
        <v>128</v>
      </c>
      <c r="C22" s="217"/>
      <c r="D22" s="180"/>
      <c r="E22" s="158"/>
      <c r="G22" s="136" t="str">
        <f>IF(H16="","",'（計算用）'!L7)</f>
        <v/>
      </c>
      <c r="H22" s="135" t="str">
        <f>IF(H16="","",'（計算用）'!M7)</f>
        <v/>
      </c>
      <c r="I22" s="168" t="str">
        <f>IF(H16="","",'（計算用）'!O7)</f>
        <v/>
      </c>
      <c r="J22" s="137" t="str">
        <f>IF(H16="","",'（計算用）'!S7)</f>
        <v/>
      </c>
      <c r="K22" s="135">
        <f>IF(H16="",0,'（計算用）'!N7)</f>
        <v>0</v>
      </c>
      <c r="M22" s="136" t="str">
        <f>IF(N16="","",'（計算用）'!U7)</f>
        <v/>
      </c>
      <c r="N22" s="135" t="str">
        <f>IF(N16="","",'（計算用）'!V7)</f>
        <v/>
      </c>
      <c r="O22" s="147" t="str">
        <f>IF(N16="","",'（計算用）'!X7)</f>
        <v/>
      </c>
      <c r="P22" s="137" t="str">
        <f>IF(N16="","",'（計算用）'!AB7)</f>
        <v/>
      </c>
      <c r="Q22" s="135">
        <f>IF(N16="",0,'（計算用）'!W7)</f>
        <v>0</v>
      </c>
      <c r="S22" s="136" t="str">
        <f>IF(T16="","",'（計算用）'!AD7)</f>
        <v/>
      </c>
      <c r="T22" s="137" t="str">
        <f>IF(T16="","",'（計算用）'!AE7)</f>
        <v/>
      </c>
      <c r="U22" s="148" t="str">
        <f>IF(T16="","",'（計算用）'!AG7)</f>
        <v/>
      </c>
      <c r="V22" s="137" t="str">
        <f>IF(T16="","",'（計算用）'!AK7)</f>
        <v/>
      </c>
      <c r="W22" s="135">
        <f>IF(T16="",0,'（計算用）'!AF7)</f>
        <v>0</v>
      </c>
      <c r="AB22" s="276" t="str">
        <f>IF(M26="","",M26)</f>
        <v/>
      </c>
      <c r="AC22" s="276"/>
      <c r="AD22" s="276"/>
      <c r="AE22" s="276"/>
      <c r="AF22" s="276"/>
    </row>
    <row r="23" spans="2:32" ht="13.5" customHeight="1">
      <c r="B23" s="218" t="s">
        <v>53</v>
      </c>
      <c r="C23" s="219"/>
      <c r="D23" s="220"/>
      <c r="E23" s="158"/>
      <c r="AB23" s="276" t="str">
        <f>IF(S26="","",S26)</f>
        <v/>
      </c>
      <c r="AC23" s="276"/>
      <c r="AD23" s="276"/>
      <c r="AE23" s="276"/>
      <c r="AF23" s="276"/>
    </row>
    <row r="24" spans="2:32" ht="23.25" customHeight="1" thickBot="1">
      <c r="B24" s="328" t="s">
        <v>54</v>
      </c>
      <c r="C24" s="328"/>
      <c r="D24" s="328"/>
      <c r="E24" s="158"/>
      <c r="G24" s="153" t="s">
        <v>43</v>
      </c>
      <c r="M24" s="153" t="s">
        <v>44</v>
      </c>
      <c r="S24" s="153" t="s">
        <v>45</v>
      </c>
      <c r="AB24" s="276" t="str">
        <f>IF(G36="","",G36)</f>
        <v/>
      </c>
      <c r="AC24" s="276"/>
      <c r="AD24" s="276"/>
      <c r="AE24" s="276"/>
      <c r="AF24" s="276"/>
    </row>
    <row r="25" spans="2:32">
      <c r="B25" s="301"/>
      <c r="C25" s="301"/>
      <c r="D25" s="301"/>
      <c r="E25" s="158"/>
      <c r="G25" s="166" t="s">
        <v>36</v>
      </c>
      <c r="H25" s="206" t="s">
        <v>38</v>
      </c>
      <c r="I25" s="195" t="s">
        <v>58</v>
      </c>
      <c r="M25" s="166" t="s">
        <v>36</v>
      </c>
      <c r="N25" s="206" t="s">
        <v>38</v>
      </c>
      <c r="O25" s="195" t="s">
        <v>58</v>
      </c>
      <c r="S25" s="166" t="s">
        <v>36</v>
      </c>
      <c r="T25" s="206" t="s">
        <v>38</v>
      </c>
      <c r="U25" s="195" t="s">
        <v>58</v>
      </c>
      <c r="AB25" s="276" t="str">
        <f>IF(M37="","",M37)</f>
        <v/>
      </c>
      <c r="AC25" s="276"/>
      <c r="AD25" s="276"/>
      <c r="AE25" s="276"/>
      <c r="AF25" s="276"/>
    </row>
    <row r="26" spans="2:32" ht="13.8" thickBot="1">
      <c r="B26" s="338" t="s">
        <v>140</v>
      </c>
      <c r="C26" s="338"/>
      <c r="D26" s="338"/>
      <c r="E26" s="158"/>
      <c r="G26" s="207"/>
      <c r="H26" s="287"/>
      <c r="I26" s="196" t="str">
        <f>IF(H26="","",(I29-I32)/I29)</f>
        <v/>
      </c>
      <c r="M26" s="207"/>
      <c r="N26" s="287"/>
      <c r="O26" s="196" t="str">
        <f>IF(N26="","",(O29-O32)/O29)</f>
        <v/>
      </c>
      <c r="S26" s="207"/>
      <c r="T26" s="287"/>
      <c r="U26" s="196" t="str">
        <f>IF(T26="","",(U29-U32)/U29)</f>
        <v/>
      </c>
    </row>
    <row r="27" spans="2:32" ht="13.8" thickBot="1">
      <c r="B27" s="329" t="s">
        <v>79</v>
      </c>
      <c r="C27" s="330"/>
      <c r="D27" s="331"/>
      <c r="E27" s="158"/>
      <c r="G27" s="133" t="s">
        <v>39</v>
      </c>
      <c r="M27" s="133" t="s">
        <v>39</v>
      </c>
      <c r="S27" s="133" t="s">
        <v>39</v>
      </c>
    </row>
    <row r="28" spans="2:32">
      <c r="B28" s="133" t="s">
        <v>90</v>
      </c>
      <c r="E28" s="158"/>
      <c r="G28" s="264" t="s">
        <v>37</v>
      </c>
      <c r="H28" s="263" t="s">
        <v>4</v>
      </c>
      <c r="I28" s="263" t="s">
        <v>9</v>
      </c>
      <c r="J28" s="263" t="s">
        <v>85</v>
      </c>
      <c r="K28" s="264" t="s">
        <v>30</v>
      </c>
      <c r="M28" s="264" t="s">
        <v>37</v>
      </c>
      <c r="N28" s="263" t="s">
        <v>4</v>
      </c>
      <c r="O28" s="263" t="s">
        <v>9</v>
      </c>
      <c r="P28" s="263" t="s">
        <v>85</v>
      </c>
      <c r="Q28" s="264" t="s">
        <v>30</v>
      </c>
      <c r="S28" s="264" t="s">
        <v>37</v>
      </c>
      <c r="T28" s="263" t="s">
        <v>4</v>
      </c>
      <c r="U28" s="263" t="s">
        <v>9</v>
      </c>
      <c r="V28" s="263" t="s">
        <v>85</v>
      </c>
      <c r="W28" s="264" t="s">
        <v>30</v>
      </c>
    </row>
    <row r="29" spans="2:32">
      <c r="D29" s="151"/>
      <c r="E29" s="158"/>
      <c r="G29" s="139" t="str">
        <f>IF(G26="","",VLOOKUP(G26,'（計算用）'!AC9:AD99,2))</f>
        <v/>
      </c>
      <c r="H29" s="137" t="str">
        <f>IF(G26="","",VLOOKUP(G26,'（計算用）'!A9:C99,3))</f>
        <v/>
      </c>
      <c r="I29" s="146" t="str">
        <f>IF(G26="","",VLOOKUP(G26,'（計算用）'!AC9:AG99,5))</f>
        <v/>
      </c>
      <c r="J29" s="137" t="str">
        <f>IF(G26="","",VLOOKUP(G26,'（計算用）'!AC9:AK99,9))</f>
        <v/>
      </c>
      <c r="K29" s="135">
        <f>IF(G26="",0,VLOOKUP(G26,'（計算用）'!AC9:AF99,4))</f>
        <v>0</v>
      </c>
      <c r="M29" s="139" t="str">
        <f>IF(M26="","",VLOOKUP(M26,'（計算用）'!AL9:AM99,2))</f>
        <v/>
      </c>
      <c r="N29" s="137" t="str">
        <f>IF(M26="","",VLOOKUP(M26,'（計算用）'!A9:C99,3))</f>
        <v/>
      </c>
      <c r="O29" s="146" t="str">
        <f>IF(M26="","",VLOOKUP(M26,'（計算用）'!AL9:AP99,5))</f>
        <v/>
      </c>
      <c r="P29" s="137" t="str">
        <f>IF(M26="","",VLOOKUP(M26,'（計算用）'!AL9:AT99,9))</f>
        <v/>
      </c>
      <c r="Q29" s="135">
        <f>IF(M26="",0,VLOOKUP(M26,'（計算用）'!AL9:AO99,4))</f>
        <v>0</v>
      </c>
      <c r="S29" s="139" t="str">
        <f>IF(S26="","",VLOOKUP(S26,'（計算用）'!AU9:AV99,2))</f>
        <v/>
      </c>
      <c r="T29" s="137" t="str">
        <f>IF(S26="","",VLOOKUP(S26,'（計算用）'!A9:C99,3))</f>
        <v/>
      </c>
      <c r="U29" s="146" t="str">
        <f>IF(S26="","",VLOOKUP(S26,'（計算用）'!AU9:AY99,5))</f>
        <v/>
      </c>
      <c r="V29" s="137" t="str">
        <f>IF(S26="","",VLOOKUP(S26,'（計算用）'!AU9:BC99,9))</f>
        <v/>
      </c>
      <c r="W29" s="135">
        <f>IF(S26="",0,VLOOKUP(S26,'（計算用）'!AU9:AX99,4))</f>
        <v>0</v>
      </c>
    </row>
    <row r="30" spans="2:32">
      <c r="D30" s="151"/>
      <c r="E30" s="158"/>
      <c r="G30" s="145" t="s">
        <v>40</v>
      </c>
      <c r="H30" s="140"/>
      <c r="I30" s="140"/>
      <c r="J30" s="140"/>
      <c r="K30" s="140"/>
      <c r="M30" s="145" t="s">
        <v>40</v>
      </c>
      <c r="N30" s="140"/>
      <c r="O30" s="140"/>
      <c r="P30" s="140"/>
      <c r="Q30" s="140"/>
      <c r="S30" s="145" t="s">
        <v>40</v>
      </c>
      <c r="T30" s="140"/>
      <c r="U30" s="140"/>
      <c r="V30" s="140"/>
      <c r="W30" s="140"/>
    </row>
    <row r="31" spans="2:32">
      <c r="E31" s="158"/>
      <c r="G31" s="264" t="s">
        <v>37</v>
      </c>
      <c r="H31" s="263" t="s">
        <v>4</v>
      </c>
      <c r="I31" s="263" t="s">
        <v>9</v>
      </c>
      <c r="J31" s="263" t="s">
        <v>85</v>
      </c>
      <c r="K31" s="264" t="s">
        <v>30</v>
      </c>
      <c r="M31" s="264" t="s">
        <v>37</v>
      </c>
      <c r="N31" s="263" t="s">
        <v>4</v>
      </c>
      <c r="O31" s="263" t="s">
        <v>9</v>
      </c>
      <c r="P31" s="263" t="s">
        <v>85</v>
      </c>
      <c r="Q31" s="264" t="s">
        <v>30</v>
      </c>
      <c r="S31" s="264" t="s">
        <v>37</v>
      </c>
      <c r="T31" s="263" t="s">
        <v>4</v>
      </c>
      <c r="U31" s="263" t="s">
        <v>9</v>
      </c>
      <c r="V31" s="263" t="s">
        <v>85</v>
      </c>
      <c r="W31" s="264" t="s">
        <v>30</v>
      </c>
    </row>
    <row r="32" spans="2:32">
      <c r="E32" s="158"/>
      <c r="G32" s="136" t="str">
        <f>IF(H26="","",'（計算用）'!AM7)</f>
        <v/>
      </c>
      <c r="H32" s="137" t="str">
        <f>IF(H26="","",'（計算用）'!AN7)</f>
        <v/>
      </c>
      <c r="I32" s="148" t="str">
        <f>IF(H26="","",'（計算用）'!AP7)</f>
        <v/>
      </c>
      <c r="J32" s="137" t="str">
        <f>IF(H26="","",'（計算用）'!AT7)</f>
        <v/>
      </c>
      <c r="K32" s="135">
        <f>IF(H26="",0,'（計算用）'!AO7)</f>
        <v>0</v>
      </c>
      <c r="M32" s="136" t="str">
        <f>IF(N26="","",'（計算用）'!AV7)</f>
        <v/>
      </c>
      <c r="N32" s="135" t="str">
        <f>IF(N26="","",'（計算用）'!AW7)</f>
        <v/>
      </c>
      <c r="O32" s="148" t="str">
        <f>IF(N26="","",'（計算用）'!AY7)</f>
        <v/>
      </c>
      <c r="P32" s="137" t="str">
        <f>IF(N26="","",'（計算用）'!BC7)</f>
        <v/>
      </c>
      <c r="Q32" s="135">
        <f>IF(N26="",0,'（計算用）'!AX7)</f>
        <v>0</v>
      </c>
      <c r="S32" s="136" t="str">
        <f>IF(T26="","",'（計算用）'!BE7)</f>
        <v/>
      </c>
      <c r="T32" s="135" t="str">
        <f>IF(T26="","",'（計算用）'!BF7)</f>
        <v/>
      </c>
      <c r="U32" s="148" t="str">
        <f>IF(T26="","",'（計算用）'!BH7)</f>
        <v/>
      </c>
      <c r="V32" s="137" t="str">
        <f>IF(T26="","",'（計算用）'!BL7)</f>
        <v/>
      </c>
      <c r="W32" s="135">
        <f>IF(T26="",0,'（計算用）'!BG7)</f>
        <v>0</v>
      </c>
    </row>
    <row r="33" spans="2:35">
      <c r="D33" s="151"/>
      <c r="E33" s="158"/>
    </row>
    <row r="34" spans="2:35" ht="23.25" customHeight="1" thickBot="1">
      <c r="D34" s="151"/>
      <c r="E34" s="158"/>
      <c r="G34" s="153" t="s">
        <v>46</v>
      </c>
    </row>
    <row r="35" spans="2:35" ht="13.8" thickBot="1">
      <c r="D35" s="151"/>
      <c r="E35" s="158"/>
      <c r="G35" s="166" t="s">
        <v>36</v>
      </c>
      <c r="H35" s="206" t="s">
        <v>38</v>
      </c>
      <c r="I35" s="195" t="s">
        <v>58</v>
      </c>
      <c r="M35" s="285" t="s">
        <v>94</v>
      </c>
      <c r="S35" s="149" t="s">
        <v>56</v>
      </c>
      <c r="T35" s="150"/>
    </row>
    <row r="36" spans="2:35" ht="13.8" thickBot="1">
      <c r="D36" s="151"/>
      <c r="E36" s="158"/>
      <c r="G36" s="207"/>
      <c r="H36" s="287"/>
      <c r="I36" s="171" t="str">
        <f>IF(H36="","",(I39-I42)/I39)</f>
        <v/>
      </c>
      <c r="M36" s="204" t="s">
        <v>36</v>
      </c>
      <c r="S36" s="140" t="s">
        <v>36</v>
      </c>
      <c r="T36" s="140">
        <f>AB16</f>
        <v>0</v>
      </c>
      <c r="U36" s="133" t="s">
        <v>60</v>
      </c>
    </row>
    <row r="37" spans="2:35" ht="13.8" thickBot="1">
      <c r="D37" s="151"/>
      <c r="E37" s="158"/>
      <c r="G37" s="133" t="s">
        <v>39</v>
      </c>
      <c r="M37" s="211"/>
      <c r="N37" s="292"/>
      <c r="S37" s="169" t="s">
        <v>37</v>
      </c>
      <c r="T37" s="169" t="s">
        <v>4</v>
      </c>
      <c r="U37" s="278" t="s">
        <v>9</v>
      </c>
      <c r="V37" s="259" t="s">
        <v>85</v>
      </c>
      <c r="W37" s="169" t="s">
        <v>30</v>
      </c>
    </row>
    <row r="38" spans="2:35">
      <c r="D38" s="151"/>
      <c r="E38" s="158"/>
      <c r="G38" s="264" t="s">
        <v>37</v>
      </c>
      <c r="H38" s="263" t="s">
        <v>4</v>
      </c>
      <c r="I38" s="263" t="s">
        <v>9</v>
      </c>
      <c r="J38" s="263" t="s">
        <v>85</v>
      </c>
      <c r="K38" s="264" t="s">
        <v>30</v>
      </c>
      <c r="S38" s="136" t="str">
        <f>IF(M37="","",VLOOKUP(AB16,'（計算用）'!BX9:BY99,2))</f>
        <v/>
      </c>
      <c r="T38" s="137" t="str">
        <f>IF(M37="","",VLOOKUP(AB16,'（計算用）'!BX9:BZ99,3))</f>
        <v/>
      </c>
      <c r="U38" s="279" t="str">
        <f>IF(M37="","",VLOOKUP(AB16,'（計算用）'!BX9:CB99,5))</f>
        <v/>
      </c>
      <c r="V38" s="137" t="str">
        <f>IF(M37="","",VLOOKUP(AB16,'（計算用）'!BX8:CA99,4))</f>
        <v/>
      </c>
      <c r="W38" s="135" t="str">
        <f>IF(M37="","",VLOOKUP(AB16,'（計算用）'!BX9:CC99,6))</f>
        <v/>
      </c>
    </row>
    <row r="39" spans="2:35">
      <c r="D39" s="151"/>
      <c r="E39" s="158"/>
      <c r="G39" s="139" t="str">
        <f>IF(G36="","",VLOOKUP(G36,'（計算用）'!BD9:BE99,2))</f>
        <v/>
      </c>
      <c r="H39" s="137" t="str">
        <f>IF(G36="","",VLOOKUP(G36,'（計算用）'!A9:C99,3))</f>
        <v/>
      </c>
      <c r="I39" s="146" t="str">
        <f>IF(G36="","",VLOOKUP(G36,'（計算用）'!BD9:BH99,5))</f>
        <v/>
      </c>
      <c r="J39" s="137" t="str">
        <f>IF(G36="","",VLOOKUP(G36,'（計算用）'!BD9:BL99,9))</f>
        <v/>
      </c>
      <c r="K39" s="135">
        <f>IF(G36="",0,VLOOKUP(G36,'（計算用）'!BD9:BG99,4))</f>
        <v>0</v>
      </c>
      <c r="M39" s="264" t="s">
        <v>37</v>
      </c>
      <c r="N39" s="263" t="s">
        <v>4</v>
      </c>
      <c r="O39" s="263" t="s">
        <v>9</v>
      </c>
      <c r="P39" s="263" t="s">
        <v>85</v>
      </c>
      <c r="Q39" s="264" t="s">
        <v>30</v>
      </c>
      <c r="S39" s="155" t="s">
        <v>47</v>
      </c>
      <c r="T39" s="155" t="s">
        <v>48</v>
      </c>
      <c r="U39" s="155" t="s">
        <v>49</v>
      </c>
      <c r="V39" s="155" t="s">
        <v>50</v>
      </c>
      <c r="W39" s="156" t="s">
        <v>52</v>
      </c>
    </row>
    <row r="40" spans="2:35">
      <c r="D40" s="151"/>
      <c r="E40" s="158"/>
      <c r="G40" s="145" t="s">
        <v>40</v>
      </c>
      <c r="H40" s="140"/>
      <c r="I40" s="140"/>
      <c r="J40" s="140"/>
      <c r="K40" s="140"/>
      <c r="M40" s="139" t="str">
        <f>IF(M37="","",VLOOKUP(M37,'（計算用）'!BM9:BN99,2))</f>
        <v/>
      </c>
      <c r="N40" s="137" t="str">
        <f>IF(M37="","",VLOOKUP(M37,'（計算用）'!A9:C99,3))</f>
        <v/>
      </c>
      <c r="O40" s="146" t="str">
        <f>IF(M37="","",VLOOKUP(M37,'（計算用）'!BM9:BQ99,5))</f>
        <v/>
      </c>
      <c r="P40" s="137" t="str">
        <f>IF(M37="","",VLOOKUP(M37,'（計算用）'!BM9:BU99,9))</f>
        <v/>
      </c>
      <c r="Q40" s="135">
        <f>IF(M37="",0,VLOOKUP(M37,'（計算用）'!BM9:BP99,4))</f>
        <v>0</v>
      </c>
    </row>
    <row r="41" spans="2:35">
      <c r="D41" s="151"/>
      <c r="E41" s="158"/>
      <c r="G41" s="264" t="s">
        <v>37</v>
      </c>
      <c r="H41" s="263" t="s">
        <v>4</v>
      </c>
      <c r="I41" s="263" t="s">
        <v>9</v>
      </c>
      <c r="J41" s="263" t="s">
        <v>85</v>
      </c>
      <c r="K41" s="264" t="s">
        <v>30</v>
      </c>
    </row>
    <row r="42" spans="2:35">
      <c r="D42" s="151"/>
      <c r="E42" s="158"/>
      <c r="G42" s="136" t="str">
        <f>IF(H36="","",'（計算用）'!BN7)</f>
        <v/>
      </c>
      <c r="H42" s="135" t="str">
        <f>IF(H36="","",'（計算用）'!BO7)</f>
        <v/>
      </c>
      <c r="I42" s="148" t="str">
        <f>IF(H36="","",'（計算用）'!BQ7)</f>
        <v/>
      </c>
      <c r="J42" s="137" t="str">
        <f>IF(H36="","",'（計算用）'!BU7)</f>
        <v/>
      </c>
      <c r="K42" s="135">
        <f>IF(H36="",0,'（計算用）'!BP7)</f>
        <v>0</v>
      </c>
    </row>
    <row r="43" spans="2:35" ht="16.5" customHeight="1">
      <c r="B43" s="133" t="s">
        <v>88</v>
      </c>
      <c r="D43" s="151"/>
      <c r="E43" s="158"/>
      <c r="F43" s="223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5"/>
      <c r="T43" s="224"/>
      <c r="U43" s="224"/>
      <c r="V43" s="224"/>
      <c r="W43" s="224"/>
      <c r="X43" s="224"/>
      <c r="Y43" s="266" t="s">
        <v>142</v>
      </c>
    </row>
    <row r="46" spans="2:35" ht="19.5" customHeight="1">
      <c r="F46" s="212" t="s">
        <v>105</v>
      </c>
      <c r="AB46" s="276" t="s">
        <v>127</v>
      </c>
      <c r="AC46" s="276"/>
      <c r="AD46" s="276"/>
      <c r="AE46" s="276"/>
      <c r="AF46" s="276"/>
      <c r="AG46" s="276"/>
      <c r="AH46" s="276"/>
      <c r="AI46" s="276"/>
    </row>
    <row r="47" spans="2:35">
      <c r="AB47" s="276"/>
      <c r="AC47" s="276"/>
      <c r="AD47" s="276"/>
      <c r="AE47" s="276"/>
      <c r="AF47" s="276"/>
      <c r="AG47" s="276"/>
      <c r="AH47" s="276"/>
      <c r="AI47" s="276"/>
    </row>
    <row r="48" spans="2:35" ht="13.8" thickBot="1">
      <c r="F48" s="152" t="s">
        <v>66</v>
      </c>
      <c r="AB48" s="276" t="s">
        <v>120</v>
      </c>
      <c r="AC48" s="276" t="s">
        <v>121</v>
      </c>
      <c r="AD48" s="276" t="s">
        <v>122</v>
      </c>
      <c r="AE48" s="276" t="s">
        <v>123</v>
      </c>
      <c r="AF48" s="276" t="s">
        <v>124</v>
      </c>
      <c r="AG48" s="276" t="s">
        <v>125</v>
      </c>
      <c r="AH48" s="276" t="s">
        <v>132</v>
      </c>
      <c r="AI48" s="276"/>
    </row>
    <row r="49" spans="2:35" ht="14.25" customHeight="1" thickTop="1" thickBot="1">
      <c r="B49" s="314" t="s">
        <v>129</v>
      </c>
      <c r="C49" s="315"/>
      <c r="D49" s="316"/>
      <c r="G49" s="172" t="s">
        <v>70</v>
      </c>
      <c r="H49" s="133">
        <f>G6</f>
        <v>0</v>
      </c>
      <c r="AB49" s="276">
        <v>10</v>
      </c>
      <c r="AC49" s="277">
        <v>9.9359999999999999</v>
      </c>
      <c r="AD49" s="277">
        <v>8.4480000000000004</v>
      </c>
      <c r="AE49" s="277">
        <v>6.96</v>
      </c>
      <c r="AF49" s="277">
        <v>5.4720000000000004</v>
      </c>
      <c r="AG49" s="277">
        <v>3.984</v>
      </c>
      <c r="AH49" s="276" t="e">
        <f>IF(AND(AB49&gt;$G$10,AB49&lt;$T$36),'（計算用）'!C9,NA())</f>
        <v>#N/A</v>
      </c>
      <c r="AI49" s="276"/>
    </row>
    <row r="50" spans="2:35" ht="13.8" thickTop="1">
      <c r="B50" s="167"/>
      <c r="C50" s="167"/>
      <c r="D50" s="167"/>
      <c r="G50" s="173" t="s">
        <v>71</v>
      </c>
      <c r="H50" s="313" t="str">
        <f>CONCATENATE(L6,M6,N6,"-",O6)</f>
        <v>-</v>
      </c>
      <c r="I50" s="313"/>
      <c r="AB50" s="276">
        <v>15</v>
      </c>
      <c r="AC50" s="277">
        <v>13.75</v>
      </c>
      <c r="AD50" s="277">
        <v>12.07</v>
      </c>
      <c r="AE50" s="277">
        <v>10.39</v>
      </c>
      <c r="AF50" s="277">
        <v>8.7100000000000009</v>
      </c>
      <c r="AG50" s="277">
        <v>7.03</v>
      </c>
      <c r="AH50" s="276" t="e">
        <f>IF(AND(AB50&gt;$G$10,AB50&lt;$T$36),'（計算用）'!C14,NA())</f>
        <v>#N/A</v>
      </c>
      <c r="AI50" s="276"/>
    </row>
    <row r="51" spans="2:35" ht="13.5" customHeight="1">
      <c r="B51" s="167" t="s">
        <v>130</v>
      </c>
      <c r="C51" s="317" t="s">
        <v>133</v>
      </c>
      <c r="D51" s="317"/>
      <c r="G51" s="173" t="s">
        <v>72</v>
      </c>
      <c r="H51" s="298">
        <f>P6</f>
        <v>0</v>
      </c>
      <c r="I51" s="167" t="s">
        <v>73</v>
      </c>
      <c r="AB51" s="276">
        <v>20</v>
      </c>
      <c r="AC51" s="277">
        <v>16.992000000000001</v>
      </c>
      <c r="AD51" s="277">
        <v>15.135999999999999</v>
      </c>
      <c r="AE51" s="277">
        <v>13.28</v>
      </c>
      <c r="AF51" s="277">
        <v>11.423999999999999</v>
      </c>
      <c r="AG51" s="277">
        <v>9.5679999999999996</v>
      </c>
      <c r="AH51" s="276" t="e">
        <f>IF(AND(AB51&gt;$G$10,AB51&lt;$T$36),'（計算用）'!C19,NA())</f>
        <v>#N/A</v>
      </c>
      <c r="AI51" s="276"/>
    </row>
    <row r="52" spans="2:35">
      <c r="B52" s="167"/>
      <c r="C52" s="317"/>
      <c r="D52" s="317"/>
      <c r="N52" s="140"/>
      <c r="AB52" s="276">
        <v>25</v>
      </c>
      <c r="AC52" s="277">
        <v>19.71</v>
      </c>
      <c r="AD52" s="277">
        <v>17.71</v>
      </c>
      <c r="AE52" s="277">
        <v>15.71</v>
      </c>
      <c r="AF52" s="277">
        <v>13.71</v>
      </c>
      <c r="AG52" s="277">
        <v>11.71</v>
      </c>
      <c r="AH52" s="276" t="e">
        <f>IF(AND(AB52&gt;$G$10,AB52&lt;$T$36),'（計算用）'!C24,NA())</f>
        <v>#N/A</v>
      </c>
      <c r="AI52" s="276"/>
    </row>
    <row r="53" spans="2:35">
      <c r="B53" s="167"/>
      <c r="C53" s="317"/>
      <c r="D53" s="317"/>
      <c r="F53" s="152" t="s">
        <v>65</v>
      </c>
      <c r="N53" s="140"/>
      <c r="AB53" s="276">
        <v>30</v>
      </c>
      <c r="AC53" s="277">
        <v>22.015999999999998</v>
      </c>
      <c r="AD53" s="277">
        <v>19.888000000000002</v>
      </c>
      <c r="AE53" s="277">
        <v>17.760000000000002</v>
      </c>
      <c r="AF53" s="277">
        <v>15.632</v>
      </c>
      <c r="AG53" s="277">
        <v>13.504</v>
      </c>
      <c r="AH53" s="276" t="e">
        <f>IF(AND(AB53&gt;$G$10,AB53&lt;$T$36),'（計算用）'!C29,NA())</f>
        <v>#N/A</v>
      </c>
      <c r="AI53" s="276"/>
    </row>
    <row r="54" spans="2:35" ht="9.75" customHeight="1">
      <c r="B54" s="167"/>
      <c r="C54" s="317"/>
      <c r="D54" s="317"/>
      <c r="F54" s="152"/>
      <c r="N54" s="140"/>
      <c r="AB54" s="276">
        <v>35</v>
      </c>
      <c r="AC54" s="277">
        <v>23.937999999999999</v>
      </c>
      <c r="AD54" s="277">
        <v>21.713999999999999</v>
      </c>
      <c r="AE54" s="277">
        <v>19.489999999999998</v>
      </c>
      <c r="AF54" s="277">
        <v>17.265999999999998</v>
      </c>
      <c r="AG54" s="277">
        <v>15.042</v>
      </c>
      <c r="AH54" s="276" t="e">
        <f>IF(AND(AB54&gt;$G$10,AB54&lt;$T$36),'（計算用）'!C34,NA())</f>
        <v>#N/A</v>
      </c>
      <c r="AI54" s="276"/>
    </row>
    <row r="55" spans="2:35" ht="13.5" customHeight="1">
      <c r="B55" s="167" t="s">
        <v>131</v>
      </c>
      <c r="C55" s="317" t="s">
        <v>134</v>
      </c>
      <c r="D55" s="317"/>
      <c r="G55" s="253" t="str">
        <f t="shared" ref="G55:H56" si="0">G9</f>
        <v>林齢</v>
      </c>
      <c r="H55" s="244" t="s">
        <v>96</v>
      </c>
      <c r="I55" s="253" t="str">
        <f>I9</f>
        <v>樹高</v>
      </c>
      <c r="J55" s="268" t="s">
        <v>109</v>
      </c>
      <c r="K55" s="253" t="s">
        <v>84</v>
      </c>
      <c r="L55" s="253" t="s">
        <v>86</v>
      </c>
      <c r="M55" s="253" t="str">
        <f>M9</f>
        <v>地位指数</v>
      </c>
      <c r="AB55" s="276">
        <v>40</v>
      </c>
      <c r="AC55" s="277">
        <v>25.542000000000002</v>
      </c>
      <c r="AD55" s="277">
        <v>23.245999999999999</v>
      </c>
      <c r="AE55" s="277">
        <v>20.95</v>
      </c>
      <c r="AF55" s="277">
        <v>18.654</v>
      </c>
      <c r="AG55" s="277">
        <v>16.358000000000001</v>
      </c>
      <c r="AH55" s="276" t="e">
        <f>IF(AND(AB55&gt;$G$10,AB55&lt;$T$36),'（計算用）'!C39,NA())</f>
        <v>#N/A</v>
      </c>
      <c r="AI55" s="276"/>
    </row>
    <row r="56" spans="2:35">
      <c r="B56" s="167"/>
      <c r="C56" s="317"/>
      <c r="D56" s="317"/>
      <c r="G56" s="186">
        <f t="shared" si="0"/>
        <v>0</v>
      </c>
      <c r="H56" s="267">
        <f t="shared" si="0"/>
        <v>0</v>
      </c>
      <c r="I56" s="249">
        <f>I10</f>
        <v>0</v>
      </c>
      <c r="J56" s="250" t="str">
        <f>J10</f>
        <v/>
      </c>
      <c r="K56" s="249" t="str">
        <f>K10</f>
        <v/>
      </c>
      <c r="L56" s="186">
        <f>L10</f>
        <v>0</v>
      </c>
      <c r="M56" s="186">
        <f>M10</f>
        <v>0</v>
      </c>
      <c r="AB56" s="276">
        <v>45</v>
      </c>
      <c r="AC56" s="277">
        <v>26.9</v>
      </c>
      <c r="AD56" s="277">
        <v>24.54</v>
      </c>
      <c r="AE56" s="277">
        <v>22.18</v>
      </c>
      <c r="AF56" s="277">
        <v>19.82</v>
      </c>
      <c r="AG56" s="277">
        <v>17.46</v>
      </c>
      <c r="AH56" s="276" t="e">
        <f>IF(AND(AB56&gt;$G$10,AB56&lt;$T$36),'（計算用）'!C44,NA())</f>
        <v>#N/A</v>
      </c>
      <c r="AI56" s="276"/>
    </row>
    <row r="57" spans="2:35">
      <c r="C57" s="281"/>
      <c r="D57" s="281"/>
      <c r="G57" s="133">
        <f>G11</f>
        <v>0</v>
      </c>
      <c r="H57" s="174" t="str">
        <f>H11</f>
        <v>(本/ha)</v>
      </c>
      <c r="I57" s="174" t="str">
        <f>I11</f>
        <v>(m)</v>
      </c>
      <c r="J57" s="174" t="str">
        <f>J11</f>
        <v>(㎥/ha)</v>
      </c>
      <c r="K57" s="174" t="str">
        <f>K11</f>
        <v>(cm)</v>
      </c>
      <c r="L57" s="174"/>
      <c r="M57" s="174" t="str">
        <f>M11</f>
        <v>(m)</v>
      </c>
      <c r="AB57" s="276">
        <v>50</v>
      </c>
      <c r="AC57" s="277">
        <v>28.01</v>
      </c>
      <c r="AD57" s="277">
        <v>25.61</v>
      </c>
      <c r="AE57" s="277">
        <v>23.21</v>
      </c>
      <c r="AF57" s="277">
        <v>20.81</v>
      </c>
      <c r="AG57" s="277">
        <v>18.41</v>
      </c>
      <c r="AH57" s="276" t="e">
        <f>IF(AND(AB57&gt;$G$10,AB57&lt;$T$36),'（計算用）'!C49,NA())</f>
        <v>#N/A</v>
      </c>
      <c r="AI57" s="276"/>
    </row>
    <row r="58" spans="2:35">
      <c r="AB58" s="276">
        <v>55</v>
      </c>
      <c r="AC58" s="277">
        <v>28.954000000000001</v>
      </c>
      <c r="AD58" s="277">
        <v>26.521999999999998</v>
      </c>
      <c r="AE58" s="277">
        <v>24.09</v>
      </c>
      <c r="AF58" s="277">
        <v>21.658000000000001</v>
      </c>
      <c r="AG58" s="277">
        <v>19.225999999999999</v>
      </c>
      <c r="AH58" s="276" t="e">
        <f>IF(AND(AB58&gt;$G$10,AB58&lt;$T$36),'（計算用）'!C54,NA())</f>
        <v>#N/A</v>
      </c>
      <c r="AI58" s="276"/>
    </row>
    <row r="59" spans="2:35">
      <c r="F59" s="152" t="s">
        <v>69</v>
      </c>
      <c r="AB59" s="276">
        <v>60</v>
      </c>
      <c r="AC59" s="277">
        <v>29.731999999999999</v>
      </c>
      <c r="AD59" s="277">
        <v>27.276</v>
      </c>
      <c r="AE59" s="277">
        <v>24.82</v>
      </c>
      <c r="AF59" s="277">
        <v>22.364000000000001</v>
      </c>
      <c r="AG59" s="277">
        <v>19.908000000000001</v>
      </c>
      <c r="AH59" s="276" t="e">
        <f>IF(AND(AB59&gt;$G$10,AB59&lt;$T$36),'（計算用）'!C59,NA())</f>
        <v>#N/A</v>
      </c>
      <c r="AI59" s="276"/>
    </row>
    <row r="60" spans="2:35" ht="9.75" customHeight="1">
      <c r="F60" s="152"/>
      <c r="AB60" s="276">
        <v>65</v>
      </c>
      <c r="AC60" s="277">
        <v>30.384</v>
      </c>
      <c r="AD60" s="277">
        <v>27.911999999999999</v>
      </c>
      <c r="AE60" s="277">
        <v>25.44</v>
      </c>
      <c r="AF60" s="277">
        <v>22.968</v>
      </c>
      <c r="AG60" s="277">
        <v>20.495999999999999</v>
      </c>
      <c r="AH60" s="276" t="e">
        <f>IF(AND(AB60&gt;$G$10,AB60&lt;$T$36),'（計算用）'!C64,NA())</f>
        <v>#N/A</v>
      </c>
      <c r="AI60" s="276"/>
    </row>
    <row r="61" spans="2:35">
      <c r="F61" s="152"/>
      <c r="G61" s="179"/>
      <c r="H61" s="176"/>
      <c r="I61" s="182"/>
      <c r="J61" s="311" t="s">
        <v>39</v>
      </c>
      <c r="K61" s="311"/>
      <c r="L61" s="311"/>
      <c r="M61" s="311"/>
      <c r="N61" s="312"/>
      <c r="O61" s="310" t="s">
        <v>40</v>
      </c>
      <c r="P61" s="311"/>
      <c r="Q61" s="311"/>
      <c r="R61" s="311"/>
      <c r="S61" s="312"/>
      <c r="T61" s="179"/>
      <c r="U61" s="179"/>
      <c r="V61" s="179"/>
      <c r="W61" s="179"/>
      <c r="AB61" s="276">
        <v>70</v>
      </c>
      <c r="AC61" s="277">
        <v>30.936</v>
      </c>
      <c r="AD61" s="277">
        <v>28.448</v>
      </c>
      <c r="AE61" s="277">
        <v>25.96</v>
      </c>
      <c r="AF61" s="277">
        <v>23.472000000000001</v>
      </c>
      <c r="AG61" s="277">
        <v>20.984000000000002</v>
      </c>
      <c r="AH61" s="276" t="e">
        <f>IF(AND(AB61&gt;$G$10,AB61&lt;$T$36),'（計算用）'!C69,NA())</f>
        <v>#N/A</v>
      </c>
      <c r="AI61" s="276"/>
    </row>
    <row r="62" spans="2:35" ht="20.25" customHeight="1">
      <c r="G62" s="205" t="s">
        <v>87</v>
      </c>
      <c r="H62" s="175" t="s">
        <v>36</v>
      </c>
      <c r="I62" s="286" t="s">
        <v>135</v>
      </c>
      <c r="J62" s="246" t="s">
        <v>97</v>
      </c>
      <c r="K62" s="269" t="s">
        <v>4</v>
      </c>
      <c r="L62" s="269" t="s">
        <v>109</v>
      </c>
      <c r="M62" s="175" t="s">
        <v>85</v>
      </c>
      <c r="N62" s="183" t="s">
        <v>52</v>
      </c>
      <c r="O62" s="247" t="s">
        <v>96</v>
      </c>
      <c r="P62" s="269" t="s">
        <v>4</v>
      </c>
      <c r="Q62" s="175" t="s">
        <v>109</v>
      </c>
      <c r="R62" s="175" t="s">
        <v>85</v>
      </c>
      <c r="S62" s="183" t="s">
        <v>52</v>
      </c>
      <c r="T62" s="326" t="s">
        <v>74</v>
      </c>
      <c r="U62" s="309"/>
      <c r="V62" s="309" t="s">
        <v>62</v>
      </c>
      <c r="W62" s="309"/>
      <c r="AB62" s="276">
        <v>75</v>
      </c>
      <c r="AC62" s="277">
        <v>31.391999999999999</v>
      </c>
      <c r="AD62" s="277">
        <v>28.896000000000001</v>
      </c>
      <c r="AE62" s="277">
        <v>26.4</v>
      </c>
      <c r="AF62" s="277">
        <v>23.904</v>
      </c>
      <c r="AG62" s="277">
        <v>21.408000000000001</v>
      </c>
      <c r="AH62" s="276" t="e">
        <f>IF(AND(AB62&gt;$G$10,AB62&lt;$T$36),'（計算用）'!C74,NA())</f>
        <v>#N/A</v>
      </c>
      <c r="AI62" s="276"/>
    </row>
    <row r="63" spans="2:35" ht="11.25" customHeight="1">
      <c r="G63" s="178"/>
      <c r="H63" s="181"/>
      <c r="I63" s="185" t="s">
        <v>136</v>
      </c>
      <c r="J63" s="184" t="s">
        <v>47</v>
      </c>
      <c r="K63" s="184" t="s">
        <v>48</v>
      </c>
      <c r="L63" s="184" t="s">
        <v>49</v>
      </c>
      <c r="M63" s="184" t="s">
        <v>50</v>
      </c>
      <c r="N63" s="185"/>
      <c r="O63" s="184" t="s">
        <v>47</v>
      </c>
      <c r="P63" s="184" t="s">
        <v>48</v>
      </c>
      <c r="Q63" s="184" t="s">
        <v>49</v>
      </c>
      <c r="R63" s="184" t="s">
        <v>50</v>
      </c>
      <c r="S63" s="185"/>
      <c r="T63" s="188" t="s">
        <v>75</v>
      </c>
      <c r="U63" s="189" t="s">
        <v>77</v>
      </c>
      <c r="V63" s="184" t="s">
        <v>76</v>
      </c>
      <c r="W63" s="189" t="s">
        <v>78</v>
      </c>
      <c r="AB63" s="276">
        <v>80</v>
      </c>
      <c r="AC63" s="277">
        <v>31.777999999999999</v>
      </c>
      <c r="AD63" s="277">
        <v>29.274000000000001</v>
      </c>
      <c r="AE63" s="277">
        <v>26.77</v>
      </c>
      <c r="AF63" s="277">
        <v>24.265999999999998</v>
      </c>
      <c r="AG63" s="277">
        <v>21.762</v>
      </c>
      <c r="AH63" s="276" t="e">
        <f>IF(AND(AB63&gt;$G$10,AB63&lt;$T$36),'（計算用）'!C79,NA())</f>
        <v>#N/A</v>
      </c>
      <c r="AI63" s="276"/>
    </row>
    <row r="64" spans="2:35" ht="24" customHeight="1">
      <c r="G64" s="201" t="s">
        <v>83</v>
      </c>
      <c r="H64" s="197">
        <f>G56</f>
        <v>0</v>
      </c>
      <c r="I64" s="198"/>
      <c r="J64" s="280">
        <f>H56</f>
        <v>0</v>
      </c>
      <c r="K64" s="203">
        <f>I56</f>
        <v>0</v>
      </c>
      <c r="L64" s="280" t="str">
        <f>J56</f>
        <v/>
      </c>
      <c r="M64" s="203" t="str">
        <f>K56</f>
        <v/>
      </c>
      <c r="N64" s="198">
        <f>L56</f>
        <v>0</v>
      </c>
      <c r="O64" s="199"/>
      <c r="P64" s="199"/>
      <c r="Q64" s="199"/>
      <c r="R64" s="199"/>
      <c r="S64" s="200"/>
      <c r="T64" s="202"/>
      <c r="U64" s="202"/>
      <c r="V64" s="199"/>
      <c r="W64" s="202"/>
      <c r="AB64" s="276">
        <v>85</v>
      </c>
      <c r="AC64" s="277">
        <v>32.097999999999999</v>
      </c>
      <c r="AD64" s="277">
        <v>29.594000000000001</v>
      </c>
      <c r="AE64" s="277">
        <v>27.09</v>
      </c>
      <c r="AF64" s="277">
        <v>24.585999999999999</v>
      </c>
      <c r="AG64" s="277">
        <v>22.082000000000001</v>
      </c>
      <c r="AH64" s="276" t="e">
        <f>IF(AND(AB64&gt;$G$10,AB64&lt;$T$36),'（計算用）'!C84,NA())</f>
        <v>#N/A</v>
      </c>
      <c r="AI64" s="276"/>
    </row>
    <row r="65" spans="7:35" ht="22.5" customHeight="1">
      <c r="G65" s="226" t="str">
        <f>IF(H16="","","１回目")</f>
        <v/>
      </c>
      <c r="H65" s="226">
        <f>G16</f>
        <v>0</v>
      </c>
      <c r="I65" s="289">
        <f>H16</f>
        <v>0</v>
      </c>
      <c r="J65" s="227" t="str">
        <f>G19</f>
        <v/>
      </c>
      <c r="K65" s="228" t="str">
        <f>H19</f>
        <v/>
      </c>
      <c r="L65" s="227" t="str">
        <f>I19</f>
        <v/>
      </c>
      <c r="M65" s="228" t="str">
        <f>J19</f>
        <v/>
      </c>
      <c r="N65" s="229">
        <f>K19</f>
        <v>0</v>
      </c>
      <c r="O65" s="230" t="str">
        <f>G22</f>
        <v/>
      </c>
      <c r="P65" s="228" t="str">
        <f>H22</f>
        <v/>
      </c>
      <c r="Q65" s="227" t="str">
        <f>I22</f>
        <v/>
      </c>
      <c r="R65" s="228" t="str">
        <f>J22</f>
        <v/>
      </c>
      <c r="S65" s="229">
        <f>K22</f>
        <v>0</v>
      </c>
      <c r="T65" s="231" t="str">
        <f>IF(H16="","",J65-O65)</f>
        <v/>
      </c>
      <c r="U65" s="232" t="str">
        <f t="shared" ref="U65:U71" si="1">IF(T65="","",T65*$H$51)</f>
        <v/>
      </c>
      <c r="V65" s="231" t="str">
        <f>IF(H16="","",L65-Q65)</f>
        <v/>
      </c>
      <c r="W65" s="232" t="str">
        <f t="shared" ref="W65:W71" si="2">IF(V65="","",V65*$H$51)</f>
        <v/>
      </c>
      <c r="AB65" s="276">
        <v>90</v>
      </c>
      <c r="AC65" s="277">
        <v>32.374000000000002</v>
      </c>
      <c r="AD65" s="277">
        <v>29.861999999999998</v>
      </c>
      <c r="AE65" s="277">
        <v>27.35</v>
      </c>
      <c r="AF65" s="277">
        <v>24.838000000000001</v>
      </c>
      <c r="AG65" s="277">
        <v>22.326000000000001</v>
      </c>
      <c r="AH65" s="276" t="e">
        <f>IF(AND(AB65&gt;$G$10,AB65&lt;$T$36),'（計算用）'!C89,NA())</f>
        <v>#N/A</v>
      </c>
      <c r="AI65" s="276"/>
    </row>
    <row r="66" spans="7:35" ht="22.5" customHeight="1">
      <c r="G66" s="226" t="str">
        <f>IF(N16="","","２回目")</f>
        <v/>
      </c>
      <c r="H66" s="226">
        <f>M16</f>
        <v>0</v>
      </c>
      <c r="I66" s="289">
        <f>N16</f>
        <v>0</v>
      </c>
      <c r="J66" s="227" t="str">
        <f>M19</f>
        <v/>
      </c>
      <c r="K66" s="228" t="str">
        <f>N19</f>
        <v/>
      </c>
      <c r="L66" s="227" t="str">
        <f>O19</f>
        <v/>
      </c>
      <c r="M66" s="228" t="str">
        <f>P19</f>
        <v/>
      </c>
      <c r="N66" s="229">
        <f>Q19</f>
        <v>0</v>
      </c>
      <c r="O66" s="230" t="str">
        <f>M22</f>
        <v/>
      </c>
      <c r="P66" s="228" t="str">
        <f>N22</f>
        <v/>
      </c>
      <c r="Q66" s="227" t="str">
        <f>O22</f>
        <v/>
      </c>
      <c r="R66" s="228" t="str">
        <f>P22</f>
        <v/>
      </c>
      <c r="S66" s="229">
        <f>Q22</f>
        <v>0</v>
      </c>
      <c r="T66" s="231" t="str">
        <f>IF(N16="","",J66-O66)</f>
        <v/>
      </c>
      <c r="U66" s="232" t="str">
        <f t="shared" si="1"/>
        <v/>
      </c>
      <c r="V66" s="231" t="str">
        <f>IF(N16="","",L66-Q66)</f>
        <v/>
      </c>
      <c r="W66" s="232" t="str">
        <f t="shared" si="2"/>
        <v/>
      </c>
      <c r="AB66" s="276">
        <v>95</v>
      </c>
      <c r="AC66" s="277">
        <v>32.594000000000001</v>
      </c>
      <c r="AD66" s="277">
        <v>30.082000000000001</v>
      </c>
      <c r="AE66" s="277">
        <v>27.57</v>
      </c>
      <c r="AF66" s="277">
        <v>25.058</v>
      </c>
      <c r="AG66" s="277">
        <v>22.545999999999999</v>
      </c>
      <c r="AH66" s="276" t="e">
        <f>IF(AND(AB66&gt;$G$10,AB66&lt;$T$36),'（計算用）'!C94,NA())</f>
        <v>#N/A</v>
      </c>
      <c r="AI66" s="276"/>
    </row>
    <row r="67" spans="7:35" ht="22.5" customHeight="1">
      <c r="G67" s="226" t="str">
        <f>IF(T16="","","３回目")</f>
        <v/>
      </c>
      <c r="H67" s="226">
        <f>S16</f>
        <v>0</v>
      </c>
      <c r="I67" s="289">
        <f>T16</f>
        <v>0</v>
      </c>
      <c r="J67" s="227" t="str">
        <f>S19</f>
        <v/>
      </c>
      <c r="K67" s="228" t="str">
        <f>T19</f>
        <v/>
      </c>
      <c r="L67" s="227" t="str">
        <f>U19</f>
        <v/>
      </c>
      <c r="M67" s="228" t="str">
        <f>V19</f>
        <v/>
      </c>
      <c r="N67" s="229">
        <f>W19</f>
        <v>0</v>
      </c>
      <c r="O67" s="230" t="str">
        <f>S22</f>
        <v/>
      </c>
      <c r="P67" s="228" t="str">
        <f>T22</f>
        <v/>
      </c>
      <c r="Q67" s="227" t="str">
        <f>U22</f>
        <v/>
      </c>
      <c r="R67" s="228" t="str">
        <f>V22</f>
        <v/>
      </c>
      <c r="S67" s="229">
        <f>W22</f>
        <v>0</v>
      </c>
      <c r="T67" s="231" t="str">
        <f>IF(T16="","",J67-O67)</f>
        <v/>
      </c>
      <c r="U67" s="232" t="str">
        <f t="shared" si="1"/>
        <v/>
      </c>
      <c r="V67" s="231" t="str">
        <f>IF(T16="","",L67-Q67)</f>
        <v/>
      </c>
      <c r="W67" s="232" t="str">
        <f t="shared" si="2"/>
        <v/>
      </c>
      <c r="AB67" s="276">
        <v>100</v>
      </c>
      <c r="AC67" s="277">
        <v>32.783999999999999</v>
      </c>
      <c r="AD67" s="277">
        <v>30.271999999999998</v>
      </c>
      <c r="AE67" s="277">
        <v>27.76</v>
      </c>
      <c r="AF67" s="277">
        <v>25.248000000000001</v>
      </c>
      <c r="AG67" s="277">
        <v>22.736000000000001</v>
      </c>
      <c r="AH67" s="276" t="e">
        <f>IF(AND(AB67&gt;$G$10,AB67&lt;$T$36),'（計算用）'!C99,NA())</f>
        <v>#N/A</v>
      </c>
      <c r="AI67" s="276"/>
    </row>
    <row r="68" spans="7:35" ht="22.5" customHeight="1">
      <c r="G68" s="226" t="str">
        <f>IF(H26="","","４回目")</f>
        <v/>
      </c>
      <c r="H68" s="226">
        <f>G26</f>
        <v>0</v>
      </c>
      <c r="I68" s="289">
        <f>H26</f>
        <v>0</v>
      </c>
      <c r="J68" s="227" t="str">
        <f>G29</f>
        <v/>
      </c>
      <c r="K68" s="228" t="str">
        <f>H29</f>
        <v/>
      </c>
      <c r="L68" s="227" t="str">
        <f>I29</f>
        <v/>
      </c>
      <c r="M68" s="228" t="str">
        <f>J29</f>
        <v/>
      </c>
      <c r="N68" s="229">
        <f>K29</f>
        <v>0</v>
      </c>
      <c r="O68" s="230" t="str">
        <f>G32</f>
        <v/>
      </c>
      <c r="P68" s="228" t="str">
        <f>H32</f>
        <v/>
      </c>
      <c r="Q68" s="227" t="str">
        <f>I32</f>
        <v/>
      </c>
      <c r="R68" s="228" t="str">
        <f>J32</f>
        <v/>
      </c>
      <c r="S68" s="229">
        <f>K32</f>
        <v>0</v>
      </c>
      <c r="T68" s="231" t="str">
        <f>IF(H26="","",J68-O68)</f>
        <v/>
      </c>
      <c r="U68" s="232" t="str">
        <f t="shared" si="1"/>
        <v/>
      </c>
      <c r="V68" s="231" t="str">
        <f>IF(H26="","",L68-Q68)</f>
        <v/>
      </c>
      <c r="W68" s="232" t="str">
        <f t="shared" si="2"/>
        <v/>
      </c>
      <c r="AB68" s="276">
        <f>G10</f>
        <v>0</v>
      </c>
      <c r="AC68" s="276"/>
      <c r="AD68" s="276"/>
      <c r="AE68" s="276"/>
      <c r="AF68" s="276"/>
      <c r="AG68" s="276"/>
      <c r="AH68" s="276" t="e">
        <f>IF(I10="",NA(),I10)</f>
        <v>#N/A</v>
      </c>
      <c r="AI68" s="276" t="s">
        <v>126</v>
      </c>
    </row>
    <row r="69" spans="7:35" ht="22.5" customHeight="1">
      <c r="G69" s="226" t="str">
        <f>IF(N26="","","５回目")</f>
        <v/>
      </c>
      <c r="H69" s="226">
        <f>M26</f>
        <v>0</v>
      </c>
      <c r="I69" s="289">
        <f>N26</f>
        <v>0</v>
      </c>
      <c r="J69" s="227" t="str">
        <f>M29</f>
        <v/>
      </c>
      <c r="K69" s="228" t="str">
        <f>N29</f>
        <v/>
      </c>
      <c r="L69" s="227" t="str">
        <f>O29</f>
        <v/>
      </c>
      <c r="M69" s="228" t="str">
        <f>P29</f>
        <v/>
      </c>
      <c r="N69" s="229">
        <f>Q29</f>
        <v>0</v>
      </c>
      <c r="O69" s="230" t="str">
        <f>M32</f>
        <v/>
      </c>
      <c r="P69" s="228" t="str">
        <f>N32</f>
        <v/>
      </c>
      <c r="Q69" s="227" t="str">
        <f>O32</f>
        <v/>
      </c>
      <c r="R69" s="228" t="str">
        <f>P32</f>
        <v/>
      </c>
      <c r="S69" s="229">
        <f>Q32</f>
        <v>0</v>
      </c>
      <c r="T69" s="231" t="str">
        <f>IF(N26="","",J69-O69)</f>
        <v/>
      </c>
      <c r="U69" s="232" t="str">
        <f t="shared" si="1"/>
        <v/>
      </c>
      <c r="V69" s="231" t="str">
        <f>IF(N26="","",L69-Q69)</f>
        <v/>
      </c>
      <c r="W69" s="232" t="str">
        <f t="shared" si="2"/>
        <v/>
      </c>
      <c r="AB69" s="276">
        <f>T36</f>
        <v>0</v>
      </c>
      <c r="AC69" s="276"/>
      <c r="AD69" s="276"/>
      <c r="AE69" s="276"/>
      <c r="AF69" s="276"/>
      <c r="AG69" s="276"/>
      <c r="AH69" s="299" t="e">
        <f>IF(T38="",NA(),T38)</f>
        <v>#N/A</v>
      </c>
      <c r="AI69" s="276" t="s">
        <v>139</v>
      </c>
    </row>
    <row r="70" spans="7:35" ht="22.5" customHeight="1">
      <c r="G70" s="226" t="str">
        <f>IF(T26="","","６回目")</f>
        <v/>
      </c>
      <c r="H70" s="226">
        <f>S26</f>
        <v>0</v>
      </c>
      <c r="I70" s="289">
        <f>T26</f>
        <v>0</v>
      </c>
      <c r="J70" s="227" t="str">
        <f>S29</f>
        <v/>
      </c>
      <c r="K70" s="228" t="str">
        <f>T29</f>
        <v/>
      </c>
      <c r="L70" s="227" t="str">
        <f>U29</f>
        <v/>
      </c>
      <c r="M70" s="228" t="str">
        <f>V29</f>
        <v/>
      </c>
      <c r="N70" s="229">
        <f>W29</f>
        <v>0</v>
      </c>
      <c r="O70" s="230" t="str">
        <f>S32</f>
        <v/>
      </c>
      <c r="P70" s="228" t="str">
        <f>T32</f>
        <v/>
      </c>
      <c r="Q70" s="227" t="str">
        <f>U32</f>
        <v/>
      </c>
      <c r="R70" s="228" t="str">
        <f>V32</f>
        <v/>
      </c>
      <c r="S70" s="229">
        <f>W32</f>
        <v>0</v>
      </c>
      <c r="T70" s="231" t="str">
        <f>IF(T26="","",J70-O70)</f>
        <v/>
      </c>
      <c r="U70" s="232" t="str">
        <f t="shared" si="1"/>
        <v/>
      </c>
      <c r="V70" s="231" t="str">
        <f>IF(T26="","",L70-Q70)</f>
        <v/>
      </c>
      <c r="W70" s="232" t="str">
        <f t="shared" si="2"/>
        <v/>
      </c>
      <c r="AB70" s="275"/>
      <c r="AC70" s="275"/>
    </row>
    <row r="71" spans="7:35" ht="22.5" customHeight="1">
      <c r="G71" s="248" t="str">
        <f>IF(H36="","","７回目")</f>
        <v/>
      </c>
      <c r="H71" s="248">
        <f>G36</f>
        <v>0</v>
      </c>
      <c r="I71" s="288">
        <f>H36</f>
        <v>0</v>
      </c>
      <c r="J71" s="230" t="str">
        <f>G39</f>
        <v/>
      </c>
      <c r="K71" s="228" t="str">
        <f>H39</f>
        <v/>
      </c>
      <c r="L71" s="227" t="str">
        <f>I39</f>
        <v/>
      </c>
      <c r="M71" s="228" t="str">
        <f>J39</f>
        <v/>
      </c>
      <c r="N71" s="229">
        <f>K39</f>
        <v>0</v>
      </c>
      <c r="O71" s="227" t="str">
        <f>G42</f>
        <v/>
      </c>
      <c r="P71" s="228" t="str">
        <f>H42</f>
        <v/>
      </c>
      <c r="Q71" s="227" t="str">
        <f>I42</f>
        <v/>
      </c>
      <c r="R71" s="228" t="str">
        <f>J42</f>
        <v/>
      </c>
      <c r="S71" s="229">
        <f>K42</f>
        <v>0</v>
      </c>
      <c r="T71" s="233" t="str">
        <f>IF(H36="","",J71-O71)</f>
        <v/>
      </c>
      <c r="U71" s="232" t="str">
        <f t="shared" si="1"/>
        <v/>
      </c>
      <c r="V71" s="231" t="str">
        <f>IF(H36="","",L71-Q71)</f>
        <v/>
      </c>
      <c r="W71" s="232" t="str">
        <f t="shared" si="2"/>
        <v/>
      </c>
    </row>
    <row r="72" spans="7:35" ht="24.75" customHeight="1">
      <c r="G72" s="238" t="s">
        <v>94</v>
      </c>
      <c r="H72" s="177">
        <f>IF(M37="",MAX(H65:H71),M37)</f>
        <v>0</v>
      </c>
      <c r="I72" s="177"/>
      <c r="J72" s="241" t="str">
        <f>IF(M40="",S38,M40)</f>
        <v/>
      </c>
      <c r="K72" s="242">
        <f>IF(N40="",MAX(K65:K71),N40)</f>
        <v>0</v>
      </c>
      <c r="L72" s="241" t="str">
        <f>IF(O40="",U38,O40)</f>
        <v/>
      </c>
      <c r="M72" s="242" t="str">
        <f>IF(P40="",V38,P40)</f>
        <v/>
      </c>
      <c r="N72" s="243">
        <f>IF(Q40="",W38,Q40)</f>
        <v>0</v>
      </c>
      <c r="O72" s="241"/>
      <c r="P72" s="242"/>
      <c r="Q72" s="241"/>
      <c r="R72" s="242"/>
      <c r="S72" s="243"/>
      <c r="T72" s="239"/>
      <c r="U72" s="240"/>
      <c r="V72" s="239"/>
      <c r="W72" s="240"/>
    </row>
    <row r="73" spans="7:35" ht="24.75" customHeight="1">
      <c r="G73" s="332" t="s">
        <v>63</v>
      </c>
      <c r="H73" s="332"/>
      <c r="I73" s="332"/>
      <c r="J73" s="294" t="str">
        <f>IF(U38="","",U38)</f>
        <v/>
      </c>
      <c r="K73" s="291" t="s">
        <v>64</v>
      </c>
      <c r="L73" s="187"/>
      <c r="M73" s="290" t="str">
        <f>IF(P6="","",CONCATENATE("林分",P6,"ha当たり"))</f>
        <v/>
      </c>
      <c r="N73" s="274"/>
      <c r="O73" s="187"/>
      <c r="P73" s="323" t="str">
        <f>IF(J73="","",J73*H51)</f>
        <v/>
      </c>
      <c r="Q73" s="323"/>
      <c r="R73" s="187"/>
      <c r="S73" s="237" t="s">
        <v>93</v>
      </c>
      <c r="T73" s="295" t="str">
        <f>IF(W65="","",SUM(W65:W71))</f>
        <v/>
      </c>
      <c r="U73" s="181"/>
      <c r="V73" s="237" t="s">
        <v>95</v>
      </c>
      <c r="W73" s="295" t="str">
        <f>IF(P73="","",T73+P73)</f>
        <v/>
      </c>
    </row>
  </sheetData>
  <sheetProtection algorithmName="SHA-512" hashValue="1JVv5M1qFYH8S/lXefXtSHeSVNHQ7udHhV2j/evzGZC7I6W8QtB+3yBbDMwPYoC2V8tS1shw05/OtQa6Yp4c8g==" saltValue="7wrn9D1ky679VW0DWT7d0Q==" spinCount="100000" sheet="1" objects="1" scenarios="1" selectLockedCells="1"/>
  <mergeCells count="20">
    <mergeCell ref="G2:S2"/>
    <mergeCell ref="P5:Q5"/>
    <mergeCell ref="P73:Q73"/>
    <mergeCell ref="B9:C9"/>
    <mergeCell ref="T62:U62"/>
    <mergeCell ref="C14:D15"/>
    <mergeCell ref="C11:D13"/>
    <mergeCell ref="B24:D24"/>
    <mergeCell ref="B27:D27"/>
    <mergeCell ref="G73:I73"/>
    <mergeCell ref="G5:K5"/>
    <mergeCell ref="G6:K6"/>
    <mergeCell ref="J61:N61"/>
    <mergeCell ref="B26:D26"/>
    <mergeCell ref="V62:W62"/>
    <mergeCell ref="O61:S61"/>
    <mergeCell ref="H50:I50"/>
    <mergeCell ref="B49:D49"/>
    <mergeCell ref="C55:D56"/>
    <mergeCell ref="C51:D54"/>
  </mergeCells>
  <phoneticPr fontId="8"/>
  <conditionalFormatting sqref="W38 W32 Q32 W22 Q22 K42 K32 K22 L10">
    <cfRule type="cellIs" dxfId="27" priority="1" stopIfTrue="1" operator="between">
      <formula>0.85</formula>
      <formula>1.2</formula>
    </cfRule>
    <cfRule type="cellIs" dxfId="26" priority="2" stopIfTrue="1" operator="between">
      <formula>0.81</formula>
      <formula>0.85</formula>
    </cfRule>
  </conditionalFormatting>
  <conditionalFormatting sqref="Q40 W29 Q29 W19 Q19 K39 K29 K19">
    <cfRule type="cellIs" dxfId="25" priority="3" stopIfTrue="1" operator="between">
      <formula>0.85</formula>
      <formula>1.2</formula>
    </cfRule>
    <cfRule type="cellIs" dxfId="24" priority="4" stopIfTrue="1" operator="between">
      <formula>0.81</formula>
      <formula>0.85</formula>
    </cfRule>
  </conditionalFormatting>
  <pageMargins left="1.4960629921259843" right="0.78740157480314965" top="0.94488188976377963" bottom="0.98425196850393704" header="0.51181102362204722" footer="0.51181102362204722"/>
  <pageSetup paperSize="9" orientation="landscape" r:id="rId1"/>
  <headerFooter alignWithMargins="0">
    <oddFooter>&amp;R&amp;F&amp;A</oddFooter>
  </headerFooter>
  <ignoredErrors>
    <ignoredError sqref="V65:W65 V66:W66 V67:W67 V68:W68 V69:W69 V70:W70 V71:W71 K7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CC"/>
    <pageSetUpPr fitToPage="1"/>
  </sheetPr>
  <dimension ref="A1:CV101"/>
  <sheetViews>
    <sheetView zoomScale="75" zoomScaleNormal="75" workbookViewId="0">
      <pane xSplit="11" ySplit="8" topLeftCell="BK81" activePane="bottomRight" state="frozen"/>
      <selection pane="topRight" activeCell="L1" sqref="L1"/>
      <selection pane="bottomLeft" activeCell="A9" sqref="A9"/>
      <selection pane="bottomRight" activeCell="B5" sqref="B5"/>
    </sheetView>
  </sheetViews>
  <sheetFormatPr defaultColWidth="9" defaultRowHeight="13.2"/>
  <cols>
    <col min="1" max="1" width="5.6640625" style="12" customWidth="1"/>
    <col min="2" max="2" width="8.88671875" style="12" customWidth="1"/>
    <col min="3" max="3" width="9.109375" style="12" customWidth="1"/>
    <col min="4" max="4" width="11.88671875" style="12" customWidth="1"/>
    <col min="5" max="5" width="7.109375" style="12" customWidth="1"/>
    <col min="6" max="6" width="6.109375" style="12" customWidth="1"/>
    <col min="7" max="10" width="9" style="12"/>
    <col min="11" max="11" width="2.44140625" style="12" customWidth="1"/>
    <col min="12" max="12" width="8.88671875" style="12" customWidth="1"/>
    <col min="13" max="14" width="6.6640625" style="12" customWidth="1"/>
    <col min="15" max="15" width="6.109375" style="12" customWidth="1"/>
    <col min="16" max="19" width="9" style="12"/>
    <col min="20" max="20" width="2.44140625" style="12" customWidth="1"/>
    <col min="21" max="21" width="8.88671875" style="12" customWidth="1"/>
    <col min="22" max="23" width="6.6640625" style="12" customWidth="1"/>
    <col min="24" max="24" width="6.109375" style="12" customWidth="1"/>
    <col min="25" max="28" width="9" style="12"/>
    <col min="29" max="29" width="2.44140625" style="12" customWidth="1"/>
    <col min="30" max="30" width="8.88671875" style="12" customWidth="1"/>
    <col min="31" max="32" width="6.6640625" style="12" customWidth="1"/>
    <col min="33" max="33" width="8.44140625" style="12" customWidth="1"/>
    <col min="34" max="37" width="9" style="12"/>
    <col min="38" max="38" width="2.44140625" style="12" customWidth="1"/>
    <col min="39" max="39" width="8.88671875" style="12" customWidth="1"/>
    <col min="40" max="40" width="6.6640625" style="12" customWidth="1"/>
    <col min="41" max="42" width="8.44140625" style="12" customWidth="1"/>
    <col min="43" max="46" width="9" style="12"/>
    <col min="47" max="47" width="2.44140625" style="12" customWidth="1"/>
    <col min="48" max="48" width="8.88671875" style="12" customWidth="1"/>
    <col min="49" max="49" width="6.6640625" style="12" customWidth="1"/>
    <col min="50" max="51" width="8.44140625" style="12" customWidth="1"/>
    <col min="52" max="55" width="9" style="12"/>
    <col min="56" max="56" width="2.44140625" style="12" customWidth="1"/>
    <col min="57" max="57" width="8.88671875" style="12" customWidth="1"/>
    <col min="58" max="58" width="6.6640625" style="12" customWidth="1"/>
    <col min="59" max="60" width="8.44140625" style="12" customWidth="1"/>
    <col min="61" max="64" width="9" style="12"/>
    <col min="65" max="65" width="2.44140625" style="12" customWidth="1"/>
    <col min="66" max="66" width="8.88671875" style="12" customWidth="1"/>
    <col min="67" max="67" width="6.6640625" style="12" customWidth="1"/>
    <col min="68" max="69" width="8.44140625" style="12" customWidth="1"/>
    <col min="70" max="74" width="9" style="12"/>
    <col min="75" max="75" width="8.88671875" style="12" customWidth="1"/>
    <col min="76" max="76" width="9" style="12"/>
    <col min="77" max="77" width="13.33203125" style="12" customWidth="1"/>
    <col min="78" max="78" width="14.33203125" style="12" customWidth="1"/>
    <col min="79" max="79" width="15.21875" style="12" customWidth="1"/>
    <col min="80" max="80" width="11.109375" style="12" customWidth="1"/>
    <col min="81" max="81" width="11.44140625" style="12" customWidth="1"/>
    <col min="82" max="84" width="9" style="12"/>
    <col min="85" max="85" width="15.6640625" style="12" bestFit="1" customWidth="1"/>
    <col min="86" max="87" width="9" style="12"/>
    <col min="88" max="89" width="10" style="12" bestFit="1" customWidth="1"/>
    <col min="90" max="90" width="13.21875" style="12" bestFit="1" customWidth="1"/>
    <col min="91" max="92" width="9.109375" style="12" customWidth="1"/>
    <col min="93" max="93" width="12.109375" style="12" bestFit="1" customWidth="1"/>
    <col min="94" max="94" width="14.44140625" style="12" bestFit="1" customWidth="1"/>
    <col min="95" max="98" width="6.109375" style="12" customWidth="1"/>
    <col min="99" max="99" width="7" style="12" bestFit="1" customWidth="1"/>
    <col min="100" max="16384" width="9" style="12"/>
  </cols>
  <sheetData>
    <row r="1" spans="1:95" ht="36" customHeight="1" thickBot="1">
      <c r="A1" s="11"/>
      <c r="AO1" s="120" t="s">
        <v>98</v>
      </c>
      <c r="AP1" s="120"/>
      <c r="AQ1" s="120"/>
      <c r="AR1" s="120"/>
      <c r="AS1" s="120"/>
      <c r="AT1" s="120"/>
      <c r="AU1" s="120"/>
      <c r="BX1" s="122"/>
      <c r="CK1"/>
      <c r="CL1"/>
      <c r="CM1"/>
      <c r="CN1"/>
      <c r="CO1"/>
      <c r="CP1"/>
      <c r="CQ1"/>
    </row>
    <row r="2" spans="1:95" ht="36" customHeight="1" thickBot="1">
      <c r="M2" s="303"/>
      <c r="N2" s="255" t="s">
        <v>26</v>
      </c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82"/>
      <c r="AI2" s="282"/>
      <c r="AJ2" s="282"/>
      <c r="AK2" s="282"/>
      <c r="AL2" s="282"/>
      <c r="AM2" s="282"/>
      <c r="AN2" s="282"/>
      <c r="AO2" s="121" t="s">
        <v>99</v>
      </c>
      <c r="AP2" s="120"/>
      <c r="AQ2" s="120"/>
      <c r="AR2" s="120"/>
      <c r="AS2" s="120"/>
      <c r="AT2" s="120"/>
      <c r="AU2" s="120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X2" s="116" t="s">
        <v>35</v>
      </c>
      <c r="CK2"/>
      <c r="CL2"/>
      <c r="CM2"/>
      <c r="CN2"/>
      <c r="CO2"/>
      <c r="CP2"/>
      <c r="CQ2"/>
    </row>
    <row r="3" spans="1:95" ht="19.5" customHeight="1" thickBot="1">
      <c r="C3" s="273" t="s">
        <v>101</v>
      </c>
      <c r="CK3"/>
      <c r="CL3"/>
      <c r="CM3"/>
      <c r="CN3"/>
      <c r="CO3"/>
      <c r="CP3"/>
      <c r="CQ3"/>
    </row>
    <row r="4" spans="1:95" ht="21.75" customHeight="1" thickBot="1">
      <c r="A4" s="68" t="s">
        <v>17</v>
      </c>
      <c r="B4" s="69"/>
      <c r="C4" s="69"/>
      <c r="D4" s="69"/>
      <c r="E4" s="69"/>
      <c r="F4" s="69"/>
      <c r="G4" s="69"/>
      <c r="H4" s="69"/>
      <c r="I4" s="69"/>
      <c r="J4" s="70"/>
      <c r="K4" s="283"/>
      <c r="L4" s="339" t="s">
        <v>18</v>
      </c>
      <c r="M4" s="340"/>
      <c r="N4" s="340"/>
      <c r="O4" s="340"/>
      <c r="P4" s="340"/>
      <c r="Q4" s="340"/>
      <c r="R4" s="340"/>
      <c r="S4" s="341"/>
      <c r="T4" s="283"/>
      <c r="U4" s="339" t="s">
        <v>19</v>
      </c>
      <c r="V4" s="340"/>
      <c r="W4" s="340"/>
      <c r="X4" s="340"/>
      <c r="Y4" s="340"/>
      <c r="Z4" s="340"/>
      <c r="AA4" s="340"/>
      <c r="AB4" s="341"/>
      <c r="AC4" s="283"/>
      <c r="AD4" s="339" t="s">
        <v>20</v>
      </c>
      <c r="AE4" s="340"/>
      <c r="AF4" s="340"/>
      <c r="AG4" s="340"/>
      <c r="AH4" s="340"/>
      <c r="AI4" s="340"/>
      <c r="AJ4" s="340"/>
      <c r="AK4" s="341"/>
      <c r="AL4" s="283"/>
      <c r="AM4" s="339" t="s">
        <v>21</v>
      </c>
      <c r="AN4" s="340"/>
      <c r="AO4" s="340"/>
      <c r="AP4" s="340"/>
      <c r="AQ4" s="340"/>
      <c r="AR4" s="340"/>
      <c r="AS4" s="340"/>
      <c r="AT4" s="341"/>
      <c r="AU4" s="283"/>
      <c r="AV4" s="339" t="s">
        <v>22</v>
      </c>
      <c r="AW4" s="340"/>
      <c r="AX4" s="340"/>
      <c r="AY4" s="340"/>
      <c r="AZ4" s="340"/>
      <c r="BA4" s="340"/>
      <c r="BB4" s="340"/>
      <c r="BC4" s="341"/>
      <c r="BD4" s="283"/>
      <c r="BE4" s="339" t="s">
        <v>23</v>
      </c>
      <c r="BF4" s="340"/>
      <c r="BG4" s="340"/>
      <c r="BH4" s="340"/>
      <c r="BI4" s="340"/>
      <c r="BJ4" s="340"/>
      <c r="BK4" s="340"/>
      <c r="BL4" s="341"/>
      <c r="BM4" s="283"/>
      <c r="BN4" s="339" t="s">
        <v>24</v>
      </c>
      <c r="BO4" s="340"/>
      <c r="BP4" s="340"/>
      <c r="BQ4" s="340"/>
      <c r="BR4" s="340"/>
      <c r="BS4" s="340"/>
      <c r="BT4" s="340"/>
      <c r="BU4" s="341"/>
      <c r="BX4" s="343" t="s">
        <v>100</v>
      </c>
      <c r="BY4" s="344"/>
      <c r="BZ4" s="344"/>
      <c r="CA4" s="344"/>
      <c r="CB4" s="344"/>
      <c r="CC4" s="345"/>
      <c r="CD4" s="18"/>
      <c r="CE4" s="18"/>
      <c r="CF4" s="18"/>
      <c r="CG4" s="18"/>
      <c r="CH4" s="18"/>
      <c r="CI4" s="352" t="s">
        <v>31</v>
      </c>
      <c r="CJ4" s="353"/>
      <c r="CK4" s="353"/>
      <c r="CL4" s="353"/>
      <c r="CM4" s="353"/>
      <c r="CN4" s="353"/>
      <c r="CO4" s="353"/>
      <c r="CP4" s="354"/>
      <c r="CQ4"/>
    </row>
    <row r="5" spans="1:95" ht="29.25" customHeight="1">
      <c r="A5" s="54" t="s">
        <v>5</v>
      </c>
      <c r="B5" s="304">
        <v>16</v>
      </c>
      <c r="C5" s="54" t="s">
        <v>0</v>
      </c>
      <c r="D5" s="71"/>
      <c r="E5" s="304">
        <v>1606</v>
      </c>
      <c r="G5" s="18"/>
      <c r="H5" s="18"/>
      <c r="I5" s="18"/>
      <c r="J5" s="18"/>
      <c r="K5" s="141"/>
      <c r="L5" s="61" t="s">
        <v>8</v>
      </c>
      <c r="M5" s="306">
        <v>23</v>
      </c>
      <c r="N5" s="361"/>
      <c r="O5" s="362"/>
      <c r="P5" s="362"/>
      <c r="Q5" s="362"/>
      <c r="R5" s="362"/>
      <c r="S5" s="363"/>
      <c r="T5" s="141"/>
      <c r="U5" s="54" t="s">
        <v>6</v>
      </c>
      <c r="V5" s="306">
        <v>30</v>
      </c>
      <c r="W5" s="361"/>
      <c r="X5" s="362"/>
      <c r="Y5" s="362"/>
      <c r="Z5" s="362"/>
      <c r="AA5" s="362"/>
      <c r="AB5" s="363"/>
      <c r="AC5" s="141"/>
      <c r="AD5" s="54" t="s">
        <v>6</v>
      </c>
      <c r="AE5" s="306">
        <v>40</v>
      </c>
      <c r="AF5" s="361"/>
      <c r="AG5" s="362"/>
      <c r="AH5" s="362"/>
      <c r="AI5" s="362"/>
      <c r="AJ5" s="362"/>
      <c r="AK5" s="363"/>
      <c r="AL5" s="141"/>
      <c r="AM5" s="54" t="s">
        <v>6</v>
      </c>
      <c r="AN5" s="306">
        <v>50</v>
      </c>
      <c r="AO5" s="361"/>
      <c r="AP5" s="362"/>
      <c r="AQ5" s="362"/>
      <c r="AR5" s="362"/>
      <c r="AS5" s="362"/>
      <c r="AT5" s="363"/>
      <c r="AU5" s="141"/>
      <c r="AV5" s="54" t="s">
        <v>6</v>
      </c>
      <c r="AW5" s="306">
        <v>60</v>
      </c>
      <c r="AX5" s="361"/>
      <c r="AY5" s="362"/>
      <c r="AZ5" s="362"/>
      <c r="BA5" s="362"/>
      <c r="BB5" s="362"/>
      <c r="BC5" s="363"/>
      <c r="BD5" s="141"/>
      <c r="BE5" s="54" t="s">
        <v>6</v>
      </c>
      <c r="BF5" s="306">
        <v>65</v>
      </c>
      <c r="BG5" s="361"/>
      <c r="BH5" s="362"/>
      <c r="BI5" s="362"/>
      <c r="BJ5" s="362"/>
      <c r="BK5" s="362"/>
      <c r="BL5" s="363"/>
      <c r="BM5" s="141"/>
      <c r="BN5" s="54" t="s">
        <v>6</v>
      </c>
      <c r="BO5" s="306">
        <v>70</v>
      </c>
      <c r="BP5" s="361"/>
      <c r="BQ5" s="362"/>
      <c r="BR5" s="362"/>
      <c r="BS5" s="362"/>
      <c r="BT5" s="362"/>
      <c r="BU5" s="363"/>
      <c r="BX5" s="346"/>
      <c r="BY5" s="347"/>
      <c r="BZ5" s="347"/>
      <c r="CA5" s="347"/>
      <c r="CB5" s="347"/>
      <c r="CC5" s="348"/>
      <c r="CD5" s="18"/>
      <c r="CE5" s="18"/>
      <c r="CF5" s="18"/>
      <c r="CG5" s="18"/>
      <c r="CH5" s="18"/>
      <c r="CI5" s="355"/>
      <c r="CJ5" s="356"/>
      <c r="CK5" s="356"/>
      <c r="CL5" s="356"/>
      <c r="CM5" s="356"/>
      <c r="CN5" s="356"/>
      <c r="CO5" s="356"/>
      <c r="CP5" s="357"/>
      <c r="CQ5"/>
    </row>
    <row r="6" spans="1:95" ht="15" customHeight="1">
      <c r="A6" s="14" t="s">
        <v>4</v>
      </c>
      <c r="B6" s="305">
        <v>10.6</v>
      </c>
      <c r="C6" s="14" t="s">
        <v>1</v>
      </c>
      <c r="D6" s="72"/>
      <c r="E6" s="24">
        <f>ROUND(B6/(28.75994*(1-1.06764*EXP(-0.03423*B5)))*(28.75994*(1-1.06764*EXP(-0.03423*40))),1)</f>
        <v>20.2</v>
      </c>
      <c r="G6" s="18"/>
      <c r="H6" s="18"/>
      <c r="I6" s="18"/>
      <c r="J6" s="18"/>
      <c r="K6" s="142"/>
      <c r="L6" s="14" t="s">
        <v>2</v>
      </c>
      <c r="M6" s="307">
        <v>0.25</v>
      </c>
      <c r="N6" s="364"/>
      <c r="O6" s="365"/>
      <c r="P6" s="365"/>
      <c r="Q6" s="365"/>
      <c r="R6" s="365"/>
      <c r="S6" s="366"/>
      <c r="T6" s="142"/>
      <c r="U6" s="14" t="s">
        <v>2</v>
      </c>
      <c r="V6" s="308">
        <v>0.25</v>
      </c>
      <c r="W6" s="364"/>
      <c r="X6" s="365"/>
      <c r="Y6" s="365"/>
      <c r="Z6" s="365"/>
      <c r="AA6" s="365"/>
      <c r="AB6" s="366"/>
      <c r="AC6" s="142"/>
      <c r="AD6" s="14" t="s">
        <v>2</v>
      </c>
      <c r="AE6" s="308">
        <v>0.2</v>
      </c>
      <c r="AF6" s="364"/>
      <c r="AG6" s="365"/>
      <c r="AH6" s="365"/>
      <c r="AI6" s="365"/>
      <c r="AJ6" s="365"/>
      <c r="AK6" s="366"/>
      <c r="AL6" s="142"/>
      <c r="AM6" s="14" t="s">
        <v>2</v>
      </c>
      <c r="AN6" s="308">
        <v>0.2</v>
      </c>
      <c r="AO6" s="364"/>
      <c r="AP6" s="365"/>
      <c r="AQ6" s="365"/>
      <c r="AR6" s="365"/>
      <c r="AS6" s="365"/>
      <c r="AT6" s="366"/>
      <c r="AU6" s="142"/>
      <c r="AV6" s="14" t="s">
        <v>2</v>
      </c>
      <c r="AW6" s="308">
        <v>0.2</v>
      </c>
      <c r="AX6" s="364"/>
      <c r="AY6" s="365"/>
      <c r="AZ6" s="365"/>
      <c r="BA6" s="365"/>
      <c r="BB6" s="365"/>
      <c r="BC6" s="366"/>
      <c r="BD6" s="142"/>
      <c r="BE6" s="14" t="s">
        <v>2</v>
      </c>
      <c r="BF6" s="308">
        <v>0.1</v>
      </c>
      <c r="BG6" s="364"/>
      <c r="BH6" s="365"/>
      <c r="BI6" s="365"/>
      <c r="BJ6" s="365"/>
      <c r="BK6" s="365"/>
      <c r="BL6" s="366"/>
      <c r="BM6" s="142"/>
      <c r="BN6" s="14" t="s">
        <v>2</v>
      </c>
      <c r="BO6" s="308"/>
      <c r="BP6" s="364"/>
      <c r="BQ6" s="365"/>
      <c r="BR6" s="365"/>
      <c r="BS6" s="365"/>
      <c r="BT6" s="365"/>
      <c r="BU6" s="366"/>
      <c r="BX6" s="346"/>
      <c r="BY6" s="347"/>
      <c r="BZ6" s="347"/>
      <c r="CA6" s="347"/>
      <c r="CB6" s="347"/>
      <c r="CC6" s="348"/>
      <c r="CD6" s="18"/>
      <c r="CE6" s="18"/>
      <c r="CF6" s="18"/>
      <c r="CG6" s="18"/>
      <c r="CH6" s="18"/>
      <c r="CI6" s="355"/>
      <c r="CJ6" s="356"/>
      <c r="CK6" s="356"/>
      <c r="CL6" s="356"/>
      <c r="CM6" s="356"/>
      <c r="CN6" s="356"/>
      <c r="CO6" s="356"/>
      <c r="CP6" s="357"/>
    </row>
    <row r="7" spans="1:95" ht="15" customHeight="1" thickBot="1">
      <c r="A7" s="125"/>
      <c r="B7" s="234">
        <f>MIN(B9:B99)</f>
        <v>1606</v>
      </c>
      <c r="C7" s="126"/>
      <c r="D7" s="235">
        <f>MAX(D9:D99)</f>
        <v>1528.5238714908267</v>
      </c>
      <c r="E7" s="127">
        <f>MIN(E9:E99)</f>
        <v>0.68</v>
      </c>
      <c r="F7" s="128">
        <f>MIN(F9:F99)</f>
        <v>200.06901342374087</v>
      </c>
      <c r="G7" s="236">
        <f>B7-D7</f>
        <v>77.47612850917335</v>
      </c>
      <c r="J7" s="129">
        <f>MIN(J9:J99)</f>
        <v>16.485277312346309</v>
      </c>
      <c r="K7" s="142"/>
      <c r="L7" s="130">
        <f>MIN(L9:L99)</f>
        <v>1204.5</v>
      </c>
      <c r="M7" s="131">
        <f>MIN(M9:M99)</f>
        <v>14.3</v>
      </c>
      <c r="N7" s="126">
        <f>MIN(N9:N99)</f>
        <v>0.72</v>
      </c>
      <c r="O7" s="132">
        <f>MIN(O9:O99)</f>
        <v>318.81001996624735</v>
      </c>
      <c r="S7" s="129">
        <f>MIN(S9:S99)</f>
        <v>21.389731609770386</v>
      </c>
      <c r="T7" s="142"/>
      <c r="U7" s="130">
        <f>MIN(U9:U99)</f>
        <v>903.375</v>
      </c>
      <c r="V7" s="131">
        <f>MIN(V9:V99)</f>
        <v>17.100000000000001</v>
      </c>
      <c r="W7" s="126">
        <f>MIN(W9:W99)</f>
        <v>0.71</v>
      </c>
      <c r="X7" s="132">
        <f>MIN(X9:X99)</f>
        <v>401.61557960414893</v>
      </c>
      <c r="AB7" s="129">
        <f>MIN(AB9:AB99)</f>
        <v>25.931330462696323</v>
      </c>
      <c r="AC7" s="142"/>
      <c r="AD7" s="130">
        <f>MIN(AD9:AD99)</f>
        <v>722.7</v>
      </c>
      <c r="AE7" s="131">
        <f>MIN(AE9:AE99)</f>
        <v>20.2</v>
      </c>
      <c r="AF7" s="126">
        <f>MIN(AF9:AF99)</f>
        <v>0.72</v>
      </c>
      <c r="AG7" s="132">
        <f>MIN(AG9:AG99)</f>
        <v>506.97047772304268</v>
      </c>
      <c r="AK7" s="129">
        <f>MIN(AK9:AK99)</f>
        <v>30.480795311914754</v>
      </c>
      <c r="AL7" s="142"/>
      <c r="AM7" s="130">
        <f>MIN(AM9:AM99)</f>
        <v>578.16000000000008</v>
      </c>
      <c r="AN7" s="131">
        <f>MIN(AN9:AN99)</f>
        <v>22.4</v>
      </c>
      <c r="AO7" s="126">
        <f>MIN(AO9:AO99)</f>
        <v>0.7</v>
      </c>
      <c r="AP7" s="132">
        <f>MIN(AP9:AP99)</f>
        <v>566.18128649415291</v>
      </c>
      <c r="AT7" s="129">
        <f>MIN(AT9:AT99)</f>
        <v>34.642068446256388</v>
      </c>
      <c r="AU7" s="142"/>
      <c r="AV7" s="130">
        <f>MIN(AV9:AV99)</f>
        <v>462.52800000000008</v>
      </c>
      <c r="AW7" s="131">
        <f>MIN(AW9:AW99)</f>
        <v>23.9</v>
      </c>
      <c r="AX7" s="126">
        <f>MIN(AX9:AX99)</f>
        <v>0.66</v>
      </c>
      <c r="AY7" s="132">
        <f>MIN(AY9:AY99)</f>
        <v>584.92576187217992</v>
      </c>
      <c r="BC7" s="129">
        <f>MIN(BC9:BC99)</f>
        <v>38.509239916907468</v>
      </c>
      <c r="BD7" s="142"/>
      <c r="BE7" s="130">
        <f>MIN(BE9:BE99)</f>
        <v>416.2752000000001</v>
      </c>
      <c r="BF7" s="131">
        <f>MIN(BF9:BF99)</f>
        <v>24.5</v>
      </c>
      <c r="BG7" s="126">
        <f>MIN(BG9:BG99)</f>
        <v>0.64</v>
      </c>
      <c r="BH7" s="132">
        <f>MIN(BH9:BH99)</f>
        <v>586.23242429377206</v>
      </c>
      <c r="BL7" s="129">
        <f>MIN(BL9:BL99)</f>
        <v>40.313394479932569</v>
      </c>
      <c r="BM7" s="142"/>
      <c r="BN7" s="130">
        <f>MIN(BN9:BN99)</f>
        <v>416.2752000000001</v>
      </c>
      <c r="BO7" s="131">
        <f>MIN(BO9:BO99)</f>
        <v>25</v>
      </c>
      <c r="BP7" s="126">
        <f>MIN(BP9:BP99)</f>
        <v>0.65</v>
      </c>
      <c r="BQ7" s="132">
        <f>MIN(BQ9:BQ99)</f>
        <v>610.62339164700757</v>
      </c>
      <c r="BU7" s="129">
        <f>MIN(BU9:BU99)</f>
        <v>40.759104435755795</v>
      </c>
      <c r="BX7" s="349"/>
      <c r="BY7" s="350"/>
      <c r="BZ7" s="350"/>
      <c r="CA7" s="350"/>
      <c r="CB7" s="350"/>
      <c r="CC7" s="351"/>
      <c r="CI7" s="358"/>
      <c r="CJ7" s="359"/>
      <c r="CK7" s="359"/>
      <c r="CL7" s="359"/>
      <c r="CM7" s="359"/>
      <c r="CN7" s="359"/>
      <c r="CO7" s="359"/>
      <c r="CP7" s="360"/>
    </row>
    <row r="8" spans="1:95" ht="15" customHeight="1" thickBot="1">
      <c r="A8" s="1" t="s">
        <v>5</v>
      </c>
      <c r="B8" s="2" t="s">
        <v>3</v>
      </c>
      <c r="C8" s="3" t="s">
        <v>4</v>
      </c>
      <c r="D8" s="10" t="s">
        <v>27</v>
      </c>
      <c r="E8" s="10" t="s">
        <v>13</v>
      </c>
      <c r="F8" s="25" t="s">
        <v>7</v>
      </c>
      <c r="G8" s="45" t="s">
        <v>10</v>
      </c>
      <c r="H8" s="46" t="s">
        <v>11</v>
      </c>
      <c r="I8" s="47" t="s">
        <v>12</v>
      </c>
      <c r="J8" s="41" t="s">
        <v>25</v>
      </c>
      <c r="K8" s="142"/>
      <c r="L8" s="7" t="s">
        <v>3</v>
      </c>
      <c r="M8" s="3" t="s">
        <v>4</v>
      </c>
      <c r="N8" s="10" t="s">
        <v>13</v>
      </c>
      <c r="O8" s="25" t="s">
        <v>7</v>
      </c>
      <c r="P8" s="123" t="s">
        <v>10</v>
      </c>
      <c r="Q8" s="81" t="s">
        <v>11</v>
      </c>
      <c r="R8" s="124" t="s">
        <v>12</v>
      </c>
      <c r="S8" s="41" t="s">
        <v>25</v>
      </c>
      <c r="T8" s="142"/>
      <c r="U8" s="7" t="s">
        <v>3</v>
      </c>
      <c r="V8" s="3" t="s">
        <v>4</v>
      </c>
      <c r="W8" s="10" t="s">
        <v>13</v>
      </c>
      <c r="X8" s="25" t="s">
        <v>7</v>
      </c>
      <c r="Y8" s="123" t="s">
        <v>10</v>
      </c>
      <c r="Z8" s="81" t="s">
        <v>11</v>
      </c>
      <c r="AA8" s="124" t="s">
        <v>12</v>
      </c>
      <c r="AB8" s="41" t="s">
        <v>25</v>
      </c>
      <c r="AC8" s="142"/>
      <c r="AD8" s="7" t="s">
        <v>3</v>
      </c>
      <c r="AE8" s="3" t="s">
        <v>4</v>
      </c>
      <c r="AF8" s="10" t="s">
        <v>13</v>
      </c>
      <c r="AG8" s="25" t="s">
        <v>7</v>
      </c>
      <c r="AH8" s="123" t="s">
        <v>10</v>
      </c>
      <c r="AI8" s="81" t="s">
        <v>11</v>
      </c>
      <c r="AJ8" s="124" t="s">
        <v>12</v>
      </c>
      <c r="AK8" s="41" t="s">
        <v>25</v>
      </c>
      <c r="AL8" s="142"/>
      <c r="AM8" s="7" t="s">
        <v>3</v>
      </c>
      <c r="AN8" s="3" t="s">
        <v>4</v>
      </c>
      <c r="AO8" s="10" t="s">
        <v>13</v>
      </c>
      <c r="AP8" s="25" t="s">
        <v>7</v>
      </c>
      <c r="AQ8" s="123" t="s">
        <v>10</v>
      </c>
      <c r="AR8" s="81" t="s">
        <v>11</v>
      </c>
      <c r="AS8" s="124" t="s">
        <v>12</v>
      </c>
      <c r="AT8" s="41" t="s">
        <v>25</v>
      </c>
      <c r="AU8" s="142"/>
      <c r="AV8" s="7" t="s">
        <v>3</v>
      </c>
      <c r="AW8" s="3" t="s">
        <v>4</v>
      </c>
      <c r="AX8" s="10" t="s">
        <v>13</v>
      </c>
      <c r="AY8" s="25" t="s">
        <v>7</v>
      </c>
      <c r="AZ8" s="123" t="s">
        <v>10</v>
      </c>
      <c r="BA8" s="81" t="s">
        <v>11</v>
      </c>
      <c r="BB8" s="124" t="s">
        <v>12</v>
      </c>
      <c r="BC8" s="41" t="s">
        <v>25</v>
      </c>
      <c r="BD8" s="142"/>
      <c r="BE8" s="7" t="s">
        <v>3</v>
      </c>
      <c r="BF8" s="3" t="s">
        <v>4</v>
      </c>
      <c r="BG8" s="10" t="s">
        <v>13</v>
      </c>
      <c r="BH8" s="25" t="s">
        <v>7</v>
      </c>
      <c r="BI8" s="123" t="s">
        <v>10</v>
      </c>
      <c r="BJ8" s="81" t="s">
        <v>11</v>
      </c>
      <c r="BK8" s="124" t="s">
        <v>12</v>
      </c>
      <c r="BL8" s="41" t="s">
        <v>25</v>
      </c>
      <c r="BM8" s="142"/>
      <c r="BN8" s="7" t="s">
        <v>3</v>
      </c>
      <c r="BO8" s="3" t="s">
        <v>4</v>
      </c>
      <c r="BP8" s="10" t="s">
        <v>13</v>
      </c>
      <c r="BQ8" s="25" t="s">
        <v>7</v>
      </c>
      <c r="BR8" s="123" t="s">
        <v>10</v>
      </c>
      <c r="BS8" s="81" t="s">
        <v>11</v>
      </c>
      <c r="BT8" s="124" t="s">
        <v>12</v>
      </c>
      <c r="BU8" s="41" t="s">
        <v>25</v>
      </c>
      <c r="BV8" s="1" t="s">
        <v>5</v>
      </c>
      <c r="BX8" s="75" t="s">
        <v>5</v>
      </c>
      <c r="BY8" s="73" t="s">
        <v>3</v>
      </c>
      <c r="BZ8" s="73" t="s">
        <v>28</v>
      </c>
      <c r="CA8" s="74" t="s">
        <v>29</v>
      </c>
      <c r="CB8" s="84" t="s">
        <v>9</v>
      </c>
      <c r="CC8" s="83" t="s">
        <v>30</v>
      </c>
      <c r="CD8" s="85" t="s">
        <v>10</v>
      </c>
      <c r="CE8" s="81" t="s">
        <v>15</v>
      </c>
      <c r="CF8" s="81" t="s">
        <v>16</v>
      </c>
      <c r="CG8" s="82" t="s">
        <v>29</v>
      </c>
      <c r="CH8" s="17"/>
      <c r="CI8" s="75" t="s">
        <v>5</v>
      </c>
      <c r="CJ8" s="73" t="s">
        <v>3</v>
      </c>
      <c r="CK8" s="73" t="s">
        <v>28</v>
      </c>
      <c r="CL8" s="73" t="s">
        <v>33</v>
      </c>
      <c r="CM8" s="73" t="s">
        <v>9</v>
      </c>
      <c r="CN8" s="73" t="s">
        <v>30</v>
      </c>
      <c r="CO8" s="73" t="s">
        <v>27</v>
      </c>
      <c r="CP8" s="73" t="s">
        <v>32</v>
      </c>
    </row>
    <row r="9" spans="1:95" ht="15" customHeight="1">
      <c r="A9" s="4">
        <v>10</v>
      </c>
      <c r="B9" s="29" t="str">
        <f t="shared" ref="B9:B72" si="0">IF($B$5&gt;$A9,"",$E$5)</f>
        <v/>
      </c>
      <c r="C9" s="26" t="str">
        <f>IF($B$5&gt;$A9,"",ROUND($E$6*(28.75994*(1-1.06764*EXP(-0.03423*A9)))/(28.75994*(1-1.06764*EXP(-0.03423*40))),1))</f>
        <v/>
      </c>
      <c r="D9" s="117" t="str">
        <f>IF($B$5&gt;$A9,"",1/((1/B9)-(((0.068509*C9^(-1.347464)*B9+2658.2*C9^(-2.814651))^-1)/(-3.47089*10^(6)*B9^(-0.9184)))))</f>
        <v/>
      </c>
      <c r="E9" s="27" t="str">
        <f>IF($B$5&gt;$A9,"",ROUND(((0.068509*C9^-1.347464)+2658.2*(C9^-2.814651)/10^(5.3083-1.4672*LOG(C9)))/((0.068509*C9^-1.347464)+2658.2*(C9^-2.814651)/B9),2))</f>
        <v/>
      </c>
      <c r="F9" s="28" t="str">
        <f>IF($B$5&gt;$A9,"",1/((0.068509*C9^-1.347464)+2658.2*(C9^-2.814651)/B9))</f>
        <v/>
      </c>
      <c r="G9" s="48" t="str">
        <f>IF($B$5&gt;$A9,"",0.791213+0.353895*C9+0.244012*(B9^0.5)*C9/100)</f>
        <v/>
      </c>
      <c r="H9" s="26" t="str">
        <f>IF($B$5&gt;$A9,"",F9/G9)</f>
        <v/>
      </c>
      <c r="I9" s="49" t="str">
        <f>IF($B$5&gt;$A9,"",200*(H9/(PI()*B9))^0.5)</f>
        <v/>
      </c>
      <c r="J9" s="42" t="str">
        <f>IF($B$5&gt;$A9,"",-0.04894+0.98937*I9-0.034814*(B9^0.5)*C9/100)</f>
        <v/>
      </c>
      <c r="K9" s="143">
        <v>10</v>
      </c>
      <c r="L9" s="30" t="str">
        <f t="shared" ref="L9:L72" si="1">IF(A9&gt;=$M$5,B9*(1-$M$6),"")</f>
        <v/>
      </c>
      <c r="M9" s="26" t="str">
        <f t="shared" ref="M9:M72" si="2">IF(L9="","",C9)</f>
        <v/>
      </c>
      <c r="N9" s="27" t="str">
        <f>IF(L9="","",ROUND(((0.068509*M9^-1.347464)+2658.2*(M9^-2.814651)/10^(5.3083-1.4672*LOG(M9)))/((0.068509*M9^-1.347464)+2658.2*(M9^-2.814651)/L9),2))</f>
        <v/>
      </c>
      <c r="O9" s="28" t="str">
        <f>IF(L9="","",1/((0.068509*M9^-1.347464)+2658.2*(M9^-2.814651)/L9))</f>
        <v/>
      </c>
      <c r="P9" s="48" t="str">
        <f>IF($M$5&gt;$A9,"",0.791213+0.353895*M9+0.244012*(L9^0.5)*M9/100)</f>
        <v/>
      </c>
      <c r="Q9" s="26" t="str">
        <f t="shared" ref="Q9:Q72" si="3">IF($M$5&gt;$A9,"",O9/P9)</f>
        <v/>
      </c>
      <c r="R9" s="49" t="str">
        <f t="shared" ref="R9:R72" si="4">IF($M$5&gt;$A9,"",200*(Q9/(PI()*L9))^0.5)</f>
        <v/>
      </c>
      <c r="S9" s="42" t="str">
        <f>IF($M$5&gt;$A9,"",-0.04894+0.98937*R9-0.034814*(L9^0.5)*M9/100)</f>
        <v/>
      </c>
      <c r="T9" s="143">
        <v>10</v>
      </c>
      <c r="U9" s="35" t="str">
        <f>IF(A9&gt;=$V$5,L9*(1-$V$6),"")</f>
        <v/>
      </c>
      <c r="V9" s="31" t="str">
        <f t="shared" ref="V9:V72" si="5">IF(U9="","",M9)</f>
        <v/>
      </c>
      <c r="W9" s="32" t="str">
        <f>IF(U9="","",ROUND(((0.068509*V9^-1.347464)+2658.2*(V9^-2.814651)/10^(5.3083-1.4672*LOG(V9)))/((0.068509*V9^-1.347464)+2658.2*(V9^-2.814651)/U9),2))</f>
        <v/>
      </c>
      <c r="X9" s="28" t="str">
        <f>IF(U9="","",1/((0.068509*V9^-1.347464)+2658.2*(V9^-2.814651)/U9))</f>
        <v/>
      </c>
      <c r="Y9" s="48" t="str">
        <f>IF($V$5&gt;$A9,"",0.791213+0.353895*V9+0.244012*(U9^0.5)*V9/100)</f>
        <v/>
      </c>
      <c r="Z9" s="26" t="str">
        <f t="shared" ref="Z9:Z72" si="6">IF($V$5&gt;$A9,"",X9/Y9)</f>
        <v/>
      </c>
      <c r="AA9" s="49" t="str">
        <f t="shared" ref="AA9:AA72" si="7">IF($V$5&gt;$A9,"",200*(Z9/(PI()*U9))^0.5)</f>
        <v/>
      </c>
      <c r="AB9" s="42" t="str">
        <f>IF($V$5&gt;$A9,"",-0.04894+0.98937*AA9-0.034814*(U9^0.5)*V9/100)</f>
        <v/>
      </c>
      <c r="AC9" s="143">
        <v>10</v>
      </c>
      <c r="AD9" s="35" t="str">
        <f t="shared" ref="AD9:AD72" si="8">IF(A9&gt;=$AE$5,U9*(1-$AE$6),"")</f>
        <v/>
      </c>
      <c r="AE9" s="31" t="str">
        <f t="shared" ref="AE9:AE72" si="9">IF(AD9="","",V9)</f>
        <v/>
      </c>
      <c r="AF9" s="32" t="str">
        <f>IF(AD9="","",ROUND(((0.068509*AE9^-1.347464)+2658.2*(AE9^-2.814651)/10^(5.3083-1.4672*LOG(AE9)))/((0.068509*AE9^-1.347464)+2658.2*(AE9^-2.814651)/AD9),2))</f>
        <v/>
      </c>
      <c r="AG9" s="28" t="str">
        <f>IF(AD9="","",1/((0.068509*AE9^-1.347464)+2658.2*(AE9^-2.814651)/AD9))</f>
        <v/>
      </c>
      <c r="AH9" s="48" t="str">
        <f>IF($AE$5&gt;$A9,"",0.791213+0.353895*AE9+0.244012*(AD9^0.5)*AE9/100)</f>
        <v/>
      </c>
      <c r="AI9" s="251" t="str">
        <f t="shared" ref="AI9:AI72" si="10">IF($AE$5&gt;$A9,"",AG9/AH9)</f>
        <v/>
      </c>
      <c r="AJ9" s="49" t="str">
        <f t="shared" ref="AJ9:AJ72" si="11">IF($AE$5&gt;$A9,"",200*(AI9/(PI()*AD9))^0.5)</f>
        <v/>
      </c>
      <c r="AK9" s="42" t="str">
        <f>IF($AE$5&gt;$A9,"",-0.04894+0.98937*AJ9-0.034814*(AD9^0.5)*AE9/100)</f>
        <v/>
      </c>
      <c r="AL9" s="143">
        <v>10</v>
      </c>
      <c r="AM9" s="35" t="str">
        <f t="shared" ref="AM9:AM72" si="12">IF(A9&gt;=$AN$5,AD9*(1-$AN$6),"")</f>
        <v/>
      </c>
      <c r="AN9" s="31" t="str">
        <f t="shared" ref="AN9:AN72" si="13">IF(AM9="","",AE9)</f>
        <v/>
      </c>
      <c r="AO9" s="32" t="str">
        <f>IF(AM9="","",ROUND(((0.068509*AN9^-1.347464)+2658.2*(AN9^-2.814651)/10^(5.3083-1.4672*LOG(AN9)))/((0.068509*AN9^-1.347464)+2658.2*(AN9^-2.814651)/AM9),2))</f>
        <v/>
      </c>
      <c r="AP9" s="28" t="str">
        <f>IF(AM9="","",1/((0.068509*AN9^-1.347464)+2658.2*(AN9^-2.814651)/AM9))</f>
        <v/>
      </c>
      <c r="AQ9" s="48" t="str">
        <f>IF($AN$5&gt;$A9,"",0.791213+0.353895*AN9+0.244012*(AM9^0.5)*AN9/100)</f>
        <v/>
      </c>
      <c r="AR9" s="26" t="str">
        <f t="shared" ref="AR9:AR72" si="14">IF($AN$5&gt;$A9,"",AP9/AQ9)</f>
        <v/>
      </c>
      <c r="AS9" s="49" t="str">
        <f t="shared" ref="AS9:AS72" si="15">IF($AN$5&gt;$A9,"",200*(AR9/(PI()*AM9))^0.5)</f>
        <v/>
      </c>
      <c r="AT9" s="42" t="str">
        <f>IF($AN$5&gt;$A9,"",-0.04894+0.98937*AS9-0.034814*(AM9^0.5)*AN9/100)</f>
        <v/>
      </c>
      <c r="AU9" s="143">
        <v>10</v>
      </c>
      <c r="AV9" s="35" t="str">
        <f t="shared" ref="AV9:AV72" si="16">IF(A9&gt;=$AW$5,AM9*(1-$AW$6),"")</f>
        <v/>
      </c>
      <c r="AW9" s="31" t="str">
        <f t="shared" ref="AW9:AW72" si="17">IF(AV9="","",AN9)</f>
        <v/>
      </c>
      <c r="AX9" s="32" t="str">
        <f>IF(AV9="","",ROUND(((0.068509*AW9^-1.347464)+2658.2*(AW9^-2.814651)/10^(5.3083-1.4672*LOG(AW9)))/((0.068509*AW9^-1.347464)+2658.2*(AW9^-2.814651)/AV9),2))</f>
        <v/>
      </c>
      <c r="AY9" s="28" t="str">
        <f>IF(AV9="","",1/((0.068509*AW9^-1.347464)+2658.2*(AW9^-2.814651)/AV9))</f>
        <v/>
      </c>
      <c r="AZ9" s="48" t="str">
        <f>IF($AW$5&gt;$A9,"",0.791213+0.353895*AW9+0.244012*(AV9^0.5)*AW9/100)</f>
        <v/>
      </c>
      <c r="BA9" s="26" t="str">
        <f t="shared" ref="BA9:BA72" si="18">IF($AW$5&gt;$A9,"",AY9/AZ9)</f>
        <v/>
      </c>
      <c r="BB9" s="49" t="str">
        <f t="shared" ref="BB9:BB72" si="19">IF($AW$5&gt;$A9,"",200*(BA9/(PI()*AV9))^0.5)</f>
        <v/>
      </c>
      <c r="BC9" s="42" t="str">
        <f>IF($AW$5&gt;$A9,"",-0.04894+0.98937*BB9-0.034814*(AV9^0.5)*AW9/100)</f>
        <v/>
      </c>
      <c r="BD9" s="143">
        <v>10</v>
      </c>
      <c r="BE9" s="35" t="str">
        <f t="shared" ref="BE9:BE72" si="20">IF(A9&gt;=$BF$5,AV9*(1-$BF$6),"")</f>
        <v/>
      </c>
      <c r="BF9" s="31" t="str">
        <f t="shared" ref="BF9:BF72" si="21">IF(BE9="","",AW9)</f>
        <v/>
      </c>
      <c r="BG9" s="32" t="str">
        <f>IF(BE9="","",ROUND(((0.068509*BF9^-1.347464)+2658.2*(BF9^-2.814651)/10^(5.3083-1.4672*LOG(BF9)))/((0.068509*BF9^-1.347464)+2658.2*(BF9^-2.814651)/BE9),2))</f>
        <v/>
      </c>
      <c r="BH9" s="28" t="str">
        <f>IF(BE9="","",1/((0.068509*BF9^-1.347464)+2658.2*(BF9^-2.814651)/BE9))</f>
        <v/>
      </c>
      <c r="BI9" s="48" t="str">
        <f>IF($BF$5&gt;$A9,"",0.791213+0.353895*BF9+0.244012*(BE9^0.5)*BF9/100)</f>
        <v/>
      </c>
      <c r="BJ9" s="26" t="str">
        <f t="shared" ref="BJ9:BJ72" si="22">IF($BF$5&gt;$A9,"",BH9/BI9)</f>
        <v/>
      </c>
      <c r="BK9" s="49" t="str">
        <f t="shared" ref="BK9:BK72" si="23">IF($BF$5&gt;$A9,"",200*(BJ9/(PI()*BE9))^0.5)</f>
        <v/>
      </c>
      <c r="BL9" s="42" t="str">
        <f>IF($BF$5&gt;$A9,"",-0.04894+0.98937*BK9-0.034814*(BE9^0.5)*BF9/100)</f>
        <v/>
      </c>
      <c r="BM9" s="143">
        <v>10</v>
      </c>
      <c r="BN9" s="56" t="str">
        <f t="shared" ref="BN9:BN72" si="24">IF(A9&gt;=$BO$5,BE9*(1-$BO$6),"")</f>
        <v/>
      </c>
      <c r="BO9" s="57" t="str">
        <f t="shared" ref="BO9:BO72" si="25">IF(BN9="","",BF9)</f>
        <v/>
      </c>
      <c r="BP9" s="32" t="str">
        <f>IF(BN9="","",ROUND(((0.068509*BO9^-1.347464)+2658.2*(BO9^-2.814651)/10^(5.3083-1.4672*LOG(BO9)))/((0.068509*BO9^-1.347464)+2658.2*(BO9^-2.814651)/BN9),2))</f>
        <v/>
      </c>
      <c r="BQ9" s="28" t="str">
        <f>IF(BN9="","",1/((0.068509*BO9^-1.347464)+2658.2*(BO9^-2.814651)/BN9))</f>
        <v/>
      </c>
      <c r="BR9" s="48" t="str">
        <f>IF($BO$5&gt;$A9,"",0.791213+0.353895*BO9+0.244012*(BN9^0.5)*BO9/100)</f>
        <v/>
      </c>
      <c r="BS9" s="57" t="str">
        <f t="shared" ref="BS9:BS72" si="26">IF($BO$5&gt;$A9,"",BQ9/BR9)</f>
        <v/>
      </c>
      <c r="BT9" s="58" t="str">
        <f t="shared" ref="BT9:BT72" si="27">IF($BO$5&gt;$A9,"",200*(BS9/(PI()*BN9))^0.5)</f>
        <v/>
      </c>
      <c r="BU9" s="42" t="str">
        <f>IF($BO$5&gt;$A9,"",-0.04894+0.98937*BT9-0.034814*(BN9^0.5)*BO9/100)</f>
        <v/>
      </c>
      <c r="BV9" s="5">
        <v>10</v>
      </c>
      <c r="BX9" s="78">
        <v>10</v>
      </c>
      <c r="BY9" s="100" t="str">
        <f t="shared" ref="BY9:BY72" si="28">IF($B$5&gt;$A9,"",MIN(B9,L9,U9,AD9,AM9,AV9,BE9,BN9))</f>
        <v/>
      </c>
      <c r="BZ9" s="100" t="str">
        <f>IF($B$5&gt;$A9,"",C9)</f>
        <v/>
      </c>
      <c r="CA9" s="100" t="str">
        <f>CG9</f>
        <v/>
      </c>
      <c r="CB9" s="101" t="str">
        <f t="shared" ref="CB9:CB72" si="29">IF($B$5&gt;$A9,"",MIN(F9,O9,X9,AG9,AP9,AY9,BH9,BQ9))</f>
        <v/>
      </c>
      <c r="CC9" s="102" t="str">
        <f>IF($B$5&gt;$A9,"",MIN(E9,N9,W9,AF9,AO9,AX9,BG9,BP9))</f>
        <v/>
      </c>
      <c r="CD9" s="92" t="str">
        <f>IF($B$5&gt;$A9,"",0.791213+0.353895*C9+0.244012*(BY9^0.5)*C9/100)</f>
        <v/>
      </c>
      <c r="CE9" s="93" t="str">
        <f t="shared" ref="CE9:CE33" si="30">IF($B$5&gt;$A9,"",CB9/CD9)</f>
        <v/>
      </c>
      <c r="CF9" s="94" t="str">
        <f t="shared" ref="CF9:CF33" si="31">IF($B$5&gt;$A9,"",200*(CE9/(PI()*BY9))^0.5)</f>
        <v/>
      </c>
      <c r="CG9" s="95" t="str">
        <f>IF($B$5&gt;$A9,"",-0.04894+0.98937*CF9-0.034814*(BY9^0.5)*BZ9/100)</f>
        <v/>
      </c>
      <c r="CH9" s="21"/>
      <c r="CI9" s="78">
        <v>10</v>
      </c>
      <c r="CJ9" s="100" t="e">
        <f>IF($B$5&gt;$A9,NA(),BY9)</f>
        <v>#N/A</v>
      </c>
      <c r="CK9" s="100" t="e">
        <f>IF($B$5&gt;$A9,NA(),BZ9)</f>
        <v>#N/A</v>
      </c>
      <c r="CL9" s="100" t="e">
        <f>IF($B$5&gt;$A9,NA(),CA9)</f>
        <v>#N/A</v>
      </c>
      <c r="CM9" s="100" t="e">
        <f>IF($B$5&gt;$A9,NA(),CB9)</f>
        <v>#N/A</v>
      </c>
      <c r="CN9" s="112" t="e">
        <f>IF($B$5&gt;$A9,NA(),CC9)</f>
        <v>#N/A</v>
      </c>
      <c r="CO9" s="100" t="e">
        <f>IF($B$5&gt;$A9,NA(),D9+$G$7)</f>
        <v>#N/A</v>
      </c>
      <c r="CP9" s="112" t="e">
        <f>IF($B$5&gt;$A9,NA(),J9)</f>
        <v>#N/A</v>
      </c>
    </row>
    <row r="10" spans="1:95" ht="15" customHeight="1">
      <c r="A10" s="5">
        <v>11</v>
      </c>
      <c r="B10" s="29" t="str">
        <f t="shared" si="0"/>
        <v/>
      </c>
      <c r="C10" s="26" t="str">
        <f t="shared" ref="C10:C73" si="32">IF($B$5&gt;$A10,"",ROUND($E$6*(28.75994*(1-1.06764*EXP(-0.03423*A10)))/(28.75994*(1-1.06764*EXP(-0.03423*40))),1))</f>
        <v/>
      </c>
      <c r="D10" s="117" t="str">
        <f t="shared" ref="D10:D73" si="33">IF($B$5&gt;$A10,"",1/((1/B10)-(((0.068509*C10^(-1.347464)*B10+2658.2*C10^(-2.814651))^-1)/(-3.47089*10^(6)*B10^(-0.9184)))))</f>
        <v/>
      </c>
      <c r="E10" s="27" t="str">
        <f t="shared" ref="E10:E73" si="34">IF($B$5&gt;$A10,"",ROUND(((0.068509*C10^-1.347464)+2658.2*(C10^-2.814651)/10^(5.3083-1.4672*LOG(C10)))/((0.068509*C10^-1.347464)+2658.2*(C10^-2.814651)/B10),2))</f>
        <v/>
      </c>
      <c r="F10" s="28" t="str">
        <f t="shared" ref="F10:F73" si="35">IF($B$5&gt;$A10,"",1/((0.068509*C10^-1.347464)+2658.2*(C10^-2.814651)/B10))</f>
        <v/>
      </c>
      <c r="G10" s="48" t="str">
        <f t="shared" ref="G10:G73" si="36">IF($B$5&gt;$A10,"",0.791213+0.353895*C10+0.244012*(B10^0.5)*C10/100)</f>
        <v/>
      </c>
      <c r="H10" s="26" t="str">
        <f t="shared" ref="H10:H73" si="37">IF($B$5&gt;$A10,"",F10/G10)</f>
        <v/>
      </c>
      <c r="I10" s="49" t="str">
        <f t="shared" ref="I10:I73" si="38">IF($B$5&gt;$A10,"",200*(H10/(PI()*B10))^0.5)</f>
        <v/>
      </c>
      <c r="J10" s="42" t="str">
        <f t="shared" ref="J10:J73" si="39">IF($B$5&gt;$A10,"",-0.04894+0.98937*I10-0.034814*(B10^0.5)*C10/100)</f>
        <v/>
      </c>
      <c r="K10" s="143">
        <v>11</v>
      </c>
      <c r="L10" s="35" t="str">
        <f t="shared" si="1"/>
        <v/>
      </c>
      <c r="M10" s="31" t="str">
        <f t="shared" si="2"/>
        <v/>
      </c>
      <c r="N10" s="32" t="str">
        <f t="shared" ref="N10:N73" si="40">IF(L10="","",ROUND(((0.068509*M10^-1.347464)+2658.2*(M10^-2.814651)/10^(5.3083-1.4672*LOG(M10)))/((0.068509*M10^-1.347464)+2658.2*(M10^-2.814651)/L10),2))</f>
        <v/>
      </c>
      <c r="O10" s="34" t="str">
        <f t="shared" ref="O10:O73" si="41">IF(L10="","",1/((0.068509*M10^-1.347464)+2658.2*(M10^-2.814651)/L10))</f>
        <v/>
      </c>
      <c r="P10" s="48" t="str">
        <f t="shared" ref="P10:P73" si="42">IF($M$5&gt;$A10,"",0.791213+0.353895*M10+0.244012*(L10^0.5)*M10/100)</f>
        <v/>
      </c>
      <c r="Q10" s="26" t="str">
        <f t="shared" si="3"/>
        <v/>
      </c>
      <c r="R10" s="49" t="str">
        <f t="shared" si="4"/>
        <v/>
      </c>
      <c r="S10" s="59" t="str">
        <f t="shared" ref="S10:S73" si="43">IF($M$5&gt;$A10,"",-0.04894+0.98937*R10-0.034814*(L10^0.5)*M10/100)</f>
        <v/>
      </c>
      <c r="T10" s="143">
        <v>11</v>
      </c>
      <c r="U10" s="35" t="str">
        <f t="shared" ref="U10:U73" si="44">IF(A10&gt;=$V$5,L10*(1-$V$6),"")</f>
        <v/>
      </c>
      <c r="V10" s="31" t="str">
        <f t="shared" si="5"/>
        <v/>
      </c>
      <c r="W10" s="32" t="str">
        <f t="shared" ref="W10:W73" si="45">IF(U10="","",ROUND(((0.068509*V10^-1.347464)+2658.2*(V10^-2.814651)/10^(5.3083-1.4672*LOG(V10)))/((0.068509*V10^-1.347464)+2658.2*(V10^-2.814651)/U10),2))</f>
        <v/>
      </c>
      <c r="X10" s="34" t="str">
        <f t="shared" ref="X10:X73" si="46">IF(U10="","",1/((0.068509*V10^-1.347464)+2658.2*(V10^-2.814651)/U10))</f>
        <v/>
      </c>
      <c r="Y10" s="48" t="str">
        <f t="shared" ref="Y10:Y73" si="47">IF($V$5&gt;$A10,"",0.791213+0.353895*V10+0.244012*(U10^0.5)*V10/100)</f>
        <v/>
      </c>
      <c r="Z10" s="26" t="str">
        <f t="shared" si="6"/>
        <v/>
      </c>
      <c r="AA10" s="49" t="str">
        <f t="shared" si="7"/>
        <v/>
      </c>
      <c r="AB10" s="59" t="str">
        <f t="shared" ref="AB10:AB73" si="48">IF($V$5&gt;$A10,"",-0.04894+0.98937*AA10-0.034814*(U10^0.5)*V10/100)</f>
        <v/>
      </c>
      <c r="AC10" s="143">
        <v>11</v>
      </c>
      <c r="AD10" s="35" t="str">
        <f t="shared" si="8"/>
        <v/>
      </c>
      <c r="AE10" s="31" t="str">
        <f t="shared" si="9"/>
        <v/>
      </c>
      <c r="AF10" s="32" t="str">
        <f t="shared" ref="AF10:AF73" si="49">IF(AD10="","",ROUND(((0.068509*AE10^-1.347464)+2658.2*(AE10^-2.814651)/10^(5.3083-1.4672*LOG(AE10)))/((0.068509*AE10^-1.347464)+2658.2*(AE10^-2.814651)/AD10),2))</f>
        <v/>
      </c>
      <c r="AG10" s="34" t="str">
        <f t="shared" ref="AG10:AG73" si="50">IF(AD10="","",1/((0.068509*AE10^-1.347464)+2658.2*(AE10^-2.814651)/AD10))</f>
        <v/>
      </c>
      <c r="AH10" s="48" t="str">
        <f t="shared" ref="AH10:AH73" si="51">IF($AE$5&gt;$A10,"",0.791213+0.353895*AE10+0.244012*(AD10^0.5)*AE10/100)</f>
        <v/>
      </c>
      <c r="AI10" s="26" t="str">
        <f t="shared" si="10"/>
        <v/>
      </c>
      <c r="AJ10" s="49" t="str">
        <f t="shared" si="11"/>
        <v/>
      </c>
      <c r="AK10" s="59" t="str">
        <f t="shared" ref="AK10:AK73" si="52">IF($AE$5&gt;$A10,"",-0.04894+0.98937*AJ10-0.034814*(AD10^0.5)*AE10/100)</f>
        <v/>
      </c>
      <c r="AL10" s="143">
        <v>11</v>
      </c>
      <c r="AM10" s="35" t="str">
        <f t="shared" si="12"/>
        <v/>
      </c>
      <c r="AN10" s="31" t="str">
        <f t="shared" si="13"/>
        <v/>
      </c>
      <c r="AO10" s="32" t="str">
        <f t="shared" ref="AO10:AO73" si="53">IF(AM10="","",ROUND(((0.068509*AN10^-1.347464)+2658.2*(AN10^-2.814651)/10^(5.3083-1.4672*LOG(AN10)))/((0.068509*AN10^-1.347464)+2658.2*(AN10^-2.814651)/AM10),2))</f>
        <v/>
      </c>
      <c r="AP10" s="34" t="str">
        <f t="shared" ref="AP10:AP73" si="54">IF(AM10="","",1/((0.068509*AN10^-1.347464)+2658.2*(AN10^-2.814651)/AM10))</f>
        <v/>
      </c>
      <c r="AQ10" s="48" t="str">
        <f t="shared" ref="AQ10:AQ73" si="55">IF($AN$5&gt;$A10,"",0.791213+0.353895*AN10+0.244012*(AM10^0.5)*AN10/100)</f>
        <v/>
      </c>
      <c r="AR10" s="26" t="str">
        <f t="shared" si="14"/>
        <v/>
      </c>
      <c r="AS10" s="49" t="str">
        <f t="shared" si="15"/>
        <v/>
      </c>
      <c r="AT10" s="59" t="str">
        <f t="shared" ref="AT10:AT73" si="56">IF($AN$5&gt;$A10,"",-0.04894+0.98937*AS10-0.034814*(AM10^0.5)*AN10/100)</f>
        <v/>
      </c>
      <c r="AU10" s="143">
        <v>11</v>
      </c>
      <c r="AV10" s="35" t="str">
        <f t="shared" si="16"/>
        <v/>
      </c>
      <c r="AW10" s="31" t="str">
        <f t="shared" si="17"/>
        <v/>
      </c>
      <c r="AX10" s="32" t="str">
        <f t="shared" ref="AX10:AX73" si="57">IF(AV10="","",ROUND(((0.068509*AW10^-1.347464)+2658.2*(AW10^-2.814651)/10^(5.3083-1.4672*LOG(AW10)))/((0.068509*AW10^-1.347464)+2658.2*(AW10^-2.814651)/AV10),2))</f>
        <v/>
      </c>
      <c r="AY10" s="34" t="str">
        <f t="shared" ref="AY10:AY73" si="58">IF(AV10="","",1/((0.068509*AW10^-1.347464)+2658.2*(AW10^-2.814651)/AV10))</f>
        <v/>
      </c>
      <c r="AZ10" s="48" t="str">
        <f t="shared" ref="AZ10:AZ73" si="59">IF($AW$5&gt;$A10,"",0.791213+0.353895*AW10+0.244012*(AV10^0.5)*AW10/100)</f>
        <v/>
      </c>
      <c r="BA10" s="26" t="str">
        <f t="shared" si="18"/>
        <v/>
      </c>
      <c r="BB10" s="49" t="str">
        <f t="shared" si="19"/>
        <v/>
      </c>
      <c r="BC10" s="59" t="str">
        <f t="shared" ref="BC10:BC73" si="60">IF($AW$5&gt;$A10,"",-0.04894+0.98937*BB10-0.034814*(AV10^0.5)*AW10/100)</f>
        <v/>
      </c>
      <c r="BD10" s="143">
        <v>11</v>
      </c>
      <c r="BE10" s="35" t="str">
        <f t="shared" si="20"/>
        <v/>
      </c>
      <c r="BF10" s="31" t="str">
        <f t="shared" si="21"/>
        <v/>
      </c>
      <c r="BG10" s="32" t="str">
        <f t="shared" ref="BG10:BG73" si="61">IF(BE10="","",ROUND(((0.068509*BF10^-1.347464)+2658.2*(BF10^-2.814651)/10^(5.3083-1.4672*LOG(BF10)))/((0.068509*BF10^-1.347464)+2658.2*(BF10^-2.814651)/BE10),2))</f>
        <v/>
      </c>
      <c r="BH10" s="34" t="str">
        <f t="shared" ref="BH10:BH73" si="62">IF(BE10="","",1/((0.068509*BF10^-1.347464)+2658.2*(BF10^-2.814651)/BE10))</f>
        <v/>
      </c>
      <c r="BI10" s="48" t="str">
        <f t="shared" ref="BI10:BI73" si="63">IF($BF$5&gt;$A10,"",0.791213+0.353895*BF10+0.244012*(BE10^0.5)*BF10/100)</f>
        <v/>
      </c>
      <c r="BJ10" s="26" t="str">
        <f t="shared" si="22"/>
        <v/>
      </c>
      <c r="BK10" s="49" t="str">
        <f t="shared" si="23"/>
        <v/>
      </c>
      <c r="BL10" s="59" t="str">
        <f t="shared" ref="BL10:BL73" si="64">IF($BF$5&gt;$A10,"",-0.04894+0.98937*BK10-0.034814*(BE10^0.5)*BF10/100)</f>
        <v/>
      </c>
      <c r="BM10" s="143">
        <v>11</v>
      </c>
      <c r="BN10" s="35" t="str">
        <f t="shared" si="24"/>
        <v/>
      </c>
      <c r="BO10" s="31" t="str">
        <f t="shared" si="25"/>
        <v/>
      </c>
      <c r="BP10" s="32" t="str">
        <f t="shared" ref="BP10:BP73" si="65">IF(BN10="","",ROUND(((0.068509*BO10^-1.347464)+2658.2*(BO10^-2.814651)/10^(5.3083-1.4672*LOG(BO10)))/((0.068509*BO10^-1.347464)+2658.2*(BO10^-2.814651)/BN10),2))</f>
        <v/>
      </c>
      <c r="BQ10" s="34" t="str">
        <f t="shared" ref="BQ10:BQ73" si="66">IF(BN10="","",1/((0.068509*BO10^-1.347464)+2658.2*(BO10^-2.814651)/BN10))</f>
        <v/>
      </c>
      <c r="BR10" s="48" t="str">
        <f t="shared" ref="BR10:BR73" si="67">IF($BO$5&gt;$A10,"",0.791213+0.353895*BO10+0.244012*(BN10^0.5)*BO10/100)</f>
        <v/>
      </c>
      <c r="BS10" s="26" t="str">
        <f t="shared" si="26"/>
        <v/>
      </c>
      <c r="BT10" s="49" t="str">
        <f t="shared" si="27"/>
        <v/>
      </c>
      <c r="BU10" s="59" t="str">
        <f t="shared" ref="BU10:BU73" si="68">IF($BO$5&gt;$A10,"",-0.04894+0.98937*BT10-0.034814*(BN10^0.5)*BO10/100)</f>
        <v/>
      </c>
      <c r="BV10" s="5">
        <v>11</v>
      </c>
      <c r="BX10" s="76">
        <v>11</v>
      </c>
      <c r="BY10" s="103" t="str">
        <f t="shared" si="28"/>
        <v/>
      </c>
      <c r="BZ10" s="103" t="str">
        <f t="shared" ref="BZ10:BZ73" si="69">IF($B$5&gt;$A10,"",C10)</f>
        <v/>
      </c>
      <c r="CA10" s="103" t="str">
        <f t="shared" ref="CA10:CA73" si="70">CG10</f>
        <v/>
      </c>
      <c r="CB10" s="104" t="str">
        <f t="shared" si="29"/>
        <v/>
      </c>
      <c r="CC10" s="105" t="str">
        <f t="shared" ref="CC10:CC73" si="71">IF($B$5&gt;$A10,"",MIN(E10,N10,W10,AF10,AO10,AX10,BG10,BP10))</f>
        <v/>
      </c>
      <c r="CD10" s="86" t="str">
        <f t="shared" ref="CD10:CD73" si="72">IF($B$5&gt;$A10,"",0.791213+0.353895*C10+0.244012*(BY10^0.5)*C10/100)</f>
        <v/>
      </c>
      <c r="CE10" s="22" t="str">
        <f t="shared" si="30"/>
        <v/>
      </c>
      <c r="CF10" s="23" t="str">
        <f t="shared" si="31"/>
        <v/>
      </c>
      <c r="CG10" s="87" t="str">
        <f t="shared" ref="CG10:CG73" si="73">IF($B$5&gt;$A10,"",-0.04894+0.98937*CF10-0.034814*(BY10^0.5)*BZ10/100)</f>
        <v/>
      </c>
      <c r="CH10" s="21"/>
      <c r="CI10" s="76">
        <v>11</v>
      </c>
      <c r="CJ10" s="103" t="e">
        <f t="shared" ref="CJ10:CN60" si="74">IF($B$5&gt;$A10,NA(),BY10)</f>
        <v>#N/A</v>
      </c>
      <c r="CK10" s="103" t="e">
        <f t="shared" si="74"/>
        <v>#N/A</v>
      </c>
      <c r="CL10" s="103" t="e">
        <f t="shared" si="74"/>
        <v>#N/A</v>
      </c>
      <c r="CM10" s="103" t="e">
        <f t="shared" si="74"/>
        <v>#N/A</v>
      </c>
      <c r="CN10" s="113" t="e">
        <f t="shared" si="74"/>
        <v>#N/A</v>
      </c>
      <c r="CO10" s="103" t="e">
        <f t="shared" ref="CO10:CO73" si="75">IF($B$5&gt;$A10,NA(),D10+$G$7)</f>
        <v>#N/A</v>
      </c>
      <c r="CP10" s="113" t="e">
        <f t="shared" ref="CP10:CP73" si="76">IF($B$5&gt;$A10,NA(),J10)</f>
        <v>#N/A</v>
      </c>
    </row>
    <row r="11" spans="1:95" ht="15" customHeight="1">
      <c r="A11" s="5">
        <v>12</v>
      </c>
      <c r="B11" s="29" t="str">
        <f t="shared" si="0"/>
        <v/>
      </c>
      <c r="C11" s="26" t="str">
        <f t="shared" si="32"/>
        <v/>
      </c>
      <c r="D11" s="117" t="str">
        <f t="shared" si="33"/>
        <v/>
      </c>
      <c r="E11" s="27" t="str">
        <f t="shared" si="34"/>
        <v/>
      </c>
      <c r="F11" s="28" t="str">
        <f t="shared" si="35"/>
        <v/>
      </c>
      <c r="G11" s="48" t="str">
        <f t="shared" si="36"/>
        <v/>
      </c>
      <c r="H11" s="26" t="str">
        <f t="shared" si="37"/>
        <v/>
      </c>
      <c r="I11" s="49" t="str">
        <f t="shared" si="38"/>
        <v/>
      </c>
      <c r="J11" s="42" t="str">
        <f t="shared" si="39"/>
        <v/>
      </c>
      <c r="K11" s="143">
        <v>12</v>
      </c>
      <c r="L11" s="35" t="str">
        <f t="shared" si="1"/>
        <v/>
      </c>
      <c r="M11" s="31" t="str">
        <f t="shared" si="2"/>
        <v/>
      </c>
      <c r="N11" s="32" t="str">
        <f t="shared" si="40"/>
        <v/>
      </c>
      <c r="O11" s="34" t="str">
        <f t="shared" si="41"/>
        <v/>
      </c>
      <c r="P11" s="48" t="str">
        <f t="shared" si="42"/>
        <v/>
      </c>
      <c r="Q11" s="26" t="str">
        <f t="shared" si="3"/>
        <v/>
      </c>
      <c r="R11" s="49" t="str">
        <f t="shared" si="4"/>
        <v/>
      </c>
      <c r="S11" s="59" t="str">
        <f t="shared" si="43"/>
        <v/>
      </c>
      <c r="T11" s="143">
        <v>12</v>
      </c>
      <c r="U11" s="35" t="str">
        <f t="shared" si="44"/>
        <v/>
      </c>
      <c r="V11" s="31" t="str">
        <f t="shared" si="5"/>
        <v/>
      </c>
      <c r="W11" s="32" t="str">
        <f t="shared" si="45"/>
        <v/>
      </c>
      <c r="X11" s="34" t="str">
        <f t="shared" si="46"/>
        <v/>
      </c>
      <c r="Y11" s="48" t="str">
        <f t="shared" si="47"/>
        <v/>
      </c>
      <c r="Z11" s="26" t="str">
        <f t="shared" si="6"/>
        <v/>
      </c>
      <c r="AA11" s="49" t="str">
        <f t="shared" si="7"/>
        <v/>
      </c>
      <c r="AB11" s="59" t="str">
        <f t="shared" si="48"/>
        <v/>
      </c>
      <c r="AC11" s="143">
        <v>12</v>
      </c>
      <c r="AD11" s="35" t="str">
        <f t="shared" si="8"/>
        <v/>
      </c>
      <c r="AE11" s="31" t="str">
        <f t="shared" si="9"/>
        <v/>
      </c>
      <c r="AF11" s="32" t="str">
        <f t="shared" si="49"/>
        <v/>
      </c>
      <c r="AG11" s="34" t="str">
        <f t="shared" si="50"/>
        <v/>
      </c>
      <c r="AH11" s="48" t="str">
        <f t="shared" si="51"/>
        <v/>
      </c>
      <c r="AI11" s="26" t="str">
        <f t="shared" si="10"/>
        <v/>
      </c>
      <c r="AJ11" s="49" t="str">
        <f t="shared" si="11"/>
        <v/>
      </c>
      <c r="AK11" s="59" t="str">
        <f t="shared" si="52"/>
        <v/>
      </c>
      <c r="AL11" s="143">
        <v>12</v>
      </c>
      <c r="AM11" s="35" t="str">
        <f t="shared" si="12"/>
        <v/>
      </c>
      <c r="AN11" s="31" t="str">
        <f t="shared" si="13"/>
        <v/>
      </c>
      <c r="AO11" s="32" t="str">
        <f t="shared" si="53"/>
        <v/>
      </c>
      <c r="AP11" s="34" t="str">
        <f t="shared" si="54"/>
        <v/>
      </c>
      <c r="AQ11" s="48" t="str">
        <f t="shared" si="55"/>
        <v/>
      </c>
      <c r="AR11" s="26" t="str">
        <f t="shared" si="14"/>
        <v/>
      </c>
      <c r="AS11" s="49" t="str">
        <f t="shared" si="15"/>
        <v/>
      </c>
      <c r="AT11" s="59" t="str">
        <f t="shared" si="56"/>
        <v/>
      </c>
      <c r="AU11" s="143">
        <v>12</v>
      </c>
      <c r="AV11" s="35" t="str">
        <f t="shared" si="16"/>
        <v/>
      </c>
      <c r="AW11" s="31" t="str">
        <f t="shared" si="17"/>
        <v/>
      </c>
      <c r="AX11" s="32" t="str">
        <f t="shared" si="57"/>
        <v/>
      </c>
      <c r="AY11" s="34" t="str">
        <f t="shared" si="58"/>
        <v/>
      </c>
      <c r="AZ11" s="48" t="str">
        <f t="shared" si="59"/>
        <v/>
      </c>
      <c r="BA11" s="26" t="str">
        <f t="shared" si="18"/>
        <v/>
      </c>
      <c r="BB11" s="49" t="str">
        <f t="shared" si="19"/>
        <v/>
      </c>
      <c r="BC11" s="59" t="str">
        <f t="shared" si="60"/>
        <v/>
      </c>
      <c r="BD11" s="143">
        <v>12</v>
      </c>
      <c r="BE11" s="35" t="str">
        <f t="shared" si="20"/>
        <v/>
      </c>
      <c r="BF11" s="31" t="str">
        <f t="shared" si="21"/>
        <v/>
      </c>
      <c r="BG11" s="32" t="str">
        <f t="shared" si="61"/>
        <v/>
      </c>
      <c r="BH11" s="34" t="str">
        <f t="shared" si="62"/>
        <v/>
      </c>
      <c r="BI11" s="48" t="str">
        <f t="shared" si="63"/>
        <v/>
      </c>
      <c r="BJ11" s="26" t="str">
        <f t="shared" si="22"/>
        <v/>
      </c>
      <c r="BK11" s="49" t="str">
        <f t="shared" si="23"/>
        <v/>
      </c>
      <c r="BL11" s="59" t="str">
        <f t="shared" si="64"/>
        <v/>
      </c>
      <c r="BM11" s="143">
        <v>12</v>
      </c>
      <c r="BN11" s="35" t="str">
        <f t="shared" si="24"/>
        <v/>
      </c>
      <c r="BO11" s="31" t="str">
        <f t="shared" si="25"/>
        <v/>
      </c>
      <c r="BP11" s="32" t="str">
        <f t="shared" si="65"/>
        <v/>
      </c>
      <c r="BQ11" s="34" t="str">
        <f t="shared" si="66"/>
        <v/>
      </c>
      <c r="BR11" s="48" t="str">
        <f t="shared" si="67"/>
        <v/>
      </c>
      <c r="BS11" s="26" t="str">
        <f t="shared" si="26"/>
        <v/>
      </c>
      <c r="BT11" s="49" t="str">
        <f t="shared" si="27"/>
        <v/>
      </c>
      <c r="BU11" s="59" t="str">
        <f t="shared" si="68"/>
        <v/>
      </c>
      <c r="BV11" s="5">
        <v>12</v>
      </c>
      <c r="BX11" s="76">
        <v>12</v>
      </c>
      <c r="BY11" s="103" t="str">
        <f t="shared" si="28"/>
        <v/>
      </c>
      <c r="BZ11" s="103" t="str">
        <f t="shared" si="69"/>
        <v/>
      </c>
      <c r="CA11" s="103" t="str">
        <f t="shared" si="70"/>
        <v/>
      </c>
      <c r="CB11" s="104" t="str">
        <f t="shared" si="29"/>
        <v/>
      </c>
      <c r="CC11" s="105" t="str">
        <f t="shared" si="71"/>
        <v/>
      </c>
      <c r="CD11" s="86" t="str">
        <f t="shared" si="72"/>
        <v/>
      </c>
      <c r="CE11" s="22" t="str">
        <f t="shared" si="30"/>
        <v/>
      </c>
      <c r="CF11" s="23" t="str">
        <f t="shared" si="31"/>
        <v/>
      </c>
      <c r="CG11" s="87" t="str">
        <f t="shared" si="73"/>
        <v/>
      </c>
      <c r="CH11" s="21"/>
      <c r="CI11" s="76">
        <v>12</v>
      </c>
      <c r="CJ11" s="103" t="e">
        <f t="shared" si="74"/>
        <v>#N/A</v>
      </c>
      <c r="CK11" s="103" t="e">
        <f t="shared" si="74"/>
        <v>#N/A</v>
      </c>
      <c r="CL11" s="103" t="e">
        <f t="shared" si="74"/>
        <v>#N/A</v>
      </c>
      <c r="CM11" s="103" t="e">
        <f t="shared" si="74"/>
        <v>#N/A</v>
      </c>
      <c r="CN11" s="113" t="e">
        <f t="shared" si="74"/>
        <v>#N/A</v>
      </c>
      <c r="CO11" s="103" t="e">
        <f t="shared" si="75"/>
        <v>#N/A</v>
      </c>
      <c r="CP11" s="113" t="e">
        <f t="shared" si="76"/>
        <v>#N/A</v>
      </c>
    </row>
    <row r="12" spans="1:95" ht="15" customHeight="1">
      <c r="A12" s="5">
        <v>13</v>
      </c>
      <c r="B12" s="29" t="str">
        <f t="shared" si="0"/>
        <v/>
      </c>
      <c r="C12" s="26" t="str">
        <f t="shared" si="32"/>
        <v/>
      </c>
      <c r="D12" s="117" t="str">
        <f t="shared" si="33"/>
        <v/>
      </c>
      <c r="E12" s="27" t="str">
        <f t="shared" si="34"/>
        <v/>
      </c>
      <c r="F12" s="28" t="str">
        <f t="shared" si="35"/>
        <v/>
      </c>
      <c r="G12" s="48" t="str">
        <f t="shared" si="36"/>
        <v/>
      </c>
      <c r="H12" s="26" t="str">
        <f t="shared" si="37"/>
        <v/>
      </c>
      <c r="I12" s="49" t="str">
        <f t="shared" si="38"/>
        <v/>
      </c>
      <c r="J12" s="42" t="str">
        <f t="shared" si="39"/>
        <v/>
      </c>
      <c r="K12" s="143">
        <v>13</v>
      </c>
      <c r="L12" s="35" t="str">
        <f t="shared" si="1"/>
        <v/>
      </c>
      <c r="M12" s="31" t="str">
        <f t="shared" si="2"/>
        <v/>
      </c>
      <c r="N12" s="32" t="str">
        <f t="shared" si="40"/>
        <v/>
      </c>
      <c r="O12" s="34" t="str">
        <f t="shared" si="41"/>
        <v/>
      </c>
      <c r="P12" s="48" t="str">
        <f t="shared" si="42"/>
        <v/>
      </c>
      <c r="Q12" s="26" t="str">
        <f t="shared" si="3"/>
        <v/>
      </c>
      <c r="R12" s="49" t="str">
        <f t="shared" si="4"/>
        <v/>
      </c>
      <c r="S12" s="59" t="str">
        <f t="shared" si="43"/>
        <v/>
      </c>
      <c r="T12" s="143">
        <v>13</v>
      </c>
      <c r="U12" s="35" t="str">
        <f t="shared" si="44"/>
        <v/>
      </c>
      <c r="V12" s="31" t="str">
        <f t="shared" si="5"/>
        <v/>
      </c>
      <c r="W12" s="32" t="str">
        <f t="shared" si="45"/>
        <v/>
      </c>
      <c r="X12" s="34" t="str">
        <f t="shared" si="46"/>
        <v/>
      </c>
      <c r="Y12" s="48" t="str">
        <f t="shared" si="47"/>
        <v/>
      </c>
      <c r="Z12" s="26" t="str">
        <f t="shared" si="6"/>
        <v/>
      </c>
      <c r="AA12" s="49" t="str">
        <f t="shared" si="7"/>
        <v/>
      </c>
      <c r="AB12" s="59" t="str">
        <f t="shared" si="48"/>
        <v/>
      </c>
      <c r="AC12" s="143">
        <v>13</v>
      </c>
      <c r="AD12" s="35" t="str">
        <f t="shared" si="8"/>
        <v/>
      </c>
      <c r="AE12" s="31" t="str">
        <f t="shared" si="9"/>
        <v/>
      </c>
      <c r="AF12" s="32" t="str">
        <f t="shared" si="49"/>
        <v/>
      </c>
      <c r="AG12" s="34" t="str">
        <f t="shared" si="50"/>
        <v/>
      </c>
      <c r="AH12" s="48" t="str">
        <f t="shared" si="51"/>
        <v/>
      </c>
      <c r="AI12" s="26" t="str">
        <f t="shared" si="10"/>
        <v/>
      </c>
      <c r="AJ12" s="49" t="str">
        <f t="shared" si="11"/>
        <v/>
      </c>
      <c r="AK12" s="59" t="str">
        <f t="shared" si="52"/>
        <v/>
      </c>
      <c r="AL12" s="143">
        <v>13</v>
      </c>
      <c r="AM12" s="35" t="str">
        <f t="shared" si="12"/>
        <v/>
      </c>
      <c r="AN12" s="31" t="str">
        <f t="shared" si="13"/>
        <v/>
      </c>
      <c r="AO12" s="32" t="str">
        <f t="shared" si="53"/>
        <v/>
      </c>
      <c r="AP12" s="34" t="str">
        <f t="shared" si="54"/>
        <v/>
      </c>
      <c r="AQ12" s="48" t="str">
        <f t="shared" si="55"/>
        <v/>
      </c>
      <c r="AR12" s="26" t="str">
        <f t="shared" si="14"/>
        <v/>
      </c>
      <c r="AS12" s="49" t="str">
        <f t="shared" si="15"/>
        <v/>
      </c>
      <c r="AT12" s="59" t="str">
        <f t="shared" si="56"/>
        <v/>
      </c>
      <c r="AU12" s="143">
        <v>13</v>
      </c>
      <c r="AV12" s="35" t="str">
        <f t="shared" si="16"/>
        <v/>
      </c>
      <c r="AW12" s="31" t="str">
        <f t="shared" si="17"/>
        <v/>
      </c>
      <c r="AX12" s="32" t="str">
        <f t="shared" si="57"/>
        <v/>
      </c>
      <c r="AY12" s="34" t="str">
        <f t="shared" si="58"/>
        <v/>
      </c>
      <c r="AZ12" s="48" t="str">
        <f t="shared" si="59"/>
        <v/>
      </c>
      <c r="BA12" s="26" t="str">
        <f t="shared" si="18"/>
        <v/>
      </c>
      <c r="BB12" s="49" t="str">
        <f t="shared" si="19"/>
        <v/>
      </c>
      <c r="BC12" s="59" t="str">
        <f t="shared" si="60"/>
        <v/>
      </c>
      <c r="BD12" s="143">
        <v>13</v>
      </c>
      <c r="BE12" s="35" t="str">
        <f t="shared" si="20"/>
        <v/>
      </c>
      <c r="BF12" s="31" t="str">
        <f t="shared" si="21"/>
        <v/>
      </c>
      <c r="BG12" s="32" t="str">
        <f t="shared" si="61"/>
        <v/>
      </c>
      <c r="BH12" s="34" t="str">
        <f t="shared" si="62"/>
        <v/>
      </c>
      <c r="BI12" s="48" t="str">
        <f t="shared" si="63"/>
        <v/>
      </c>
      <c r="BJ12" s="26" t="str">
        <f t="shared" si="22"/>
        <v/>
      </c>
      <c r="BK12" s="49" t="str">
        <f t="shared" si="23"/>
        <v/>
      </c>
      <c r="BL12" s="59" t="str">
        <f t="shared" si="64"/>
        <v/>
      </c>
      <c r="BM12" s="143">
        <v>13</v>
      </c>
      <c r="BN12" s="35" t="str">
        <f t="shared" si="24"/>
        <v/>
      </c>
      <c r="BO12" s="31" t="str">
        <f t="shared" si="25"/>
        <v/>
      </c>
      <c r="BP12" s="32" t="str">
        <f t="shared" si="65"/>
        <v/>
      </c>
      <c r="BQ12" s="34" t="str">
        <f t="shared" si="66"/>
        <v/>
      </c>
      <c r="BR12" s="48" t="str">
        <f t="shared" si="67"/>
        <v/>
      </c>
      <c r="BS12" s="26" t="str">
        <f t="shared" si="26"/>
        <v/>
      </c>
      <c r="BT12" s="49" t="str">
        <f t="shared" si="27"/>
        <v/>
      </c>
      <c r="BU12" s="59" t="str">
        <f t="shared" si="68"/>
        <v/>
      </c>
      <c r="BV12" s="5">
        <v>13</v>
      </c>
      <c r="BX12" s="76">
        <v>13</v>
      </c>
      <c r="BY12" s="103" t="str">
        <f t="shared" si="28"/>
        <v/>
      </c>
      <c r="BZ12" s="103" t="str">
        <f t="shared" si="69"/>
        <v/>
      </c>
      <c r="CA12" s="103" t="str">
        <f t="shared" si="70"/>
        <v/>
      </c>
      <c r="CB12" s="104" t="str">
        <f t="shared" si="29"/>
        <v/>
      </c>
      <c r="CC12" s="105" t="str">
        <f t="shared" si="71"/>
        <v/>
      </c>
      <c r="CD12" s="86" t="str">
        <f t="shared" si="72"/>
        <v/>
      </c>
      <c r="CE12" s="22" t="str">
        <f t="shared" si="30"/>
        <v/>
      </c>
      <c r="CF12" s="23" t="str">
        <f t="shared" si="31"/>
        <v/>
      </c>
      <c r="CG12" s="87" t="str">
        <f t="shared" si="73"/>
        <v/>
      </c>
      <c r="CH12" s="21"/>
      <c r="CI12" s="76">
        <v>13</v>
      </c>
      <c r="CJ12" s="103" t="e">
        <f t="shared" si="74"/>
        <v>#N/A</v>
      </c>
      <c r="CK12" s="103" t="e">
        <f t="shared" si="74"/>
        <v>#N/A</v>
      </c>
      <c r="CL12" s="103" t="e">
        <f t="shared" si="74"/>
        <v>#N/A</v>
      </c>
      <c r="CM12" s="103" t="e">
        <f t="shared" si="74"/>
        <v>#N/A</v>
      </c>
      <c r="CN12" s="113" t="e">
        <f t="shared" si="74"/>
        <v>#N/A</v>
      </c>
      <c r="CO12" s="103" t="e">
        <f t="shared" si="75"/>
        <v>#N/A</v>
      </c>
      <c r="CP12" s="113" t="e">
        <f t="shared" si="76"/>
        <v>#N/A</v>
      </c>
    </row>
    <row r="13" spans="1:95" ht="15" customHeight="1">
      <c r="A13" s="5">
        <v>14</v>
      </c>
      <c r="B13" s="29" t="str">
        <f t="shared" si="0"/>
        <v/>
      </c>
      <c r="C13" s="26" t="str">
        <f t="shared" si="32"/>
        <v/>
      </c>
      <c r="D13" s="117" t="str">
        <f t="shared" si="33"/>
        <v/>
      </c>
      <c r="E13" s="27" t="str">
        <f t="shared" si="34"/>
        <v/>
      </c>
      <c r="F13" s="28" t="str">
        <f t="shared" si="35"/>
        <v/>
      </c>
      <c r="G13" s="48" t="str">
        <f t="shared" si="36"/>
        <v/>
      </c>
      <c r="H13" s="26" t="str">
        <f t="shared" si="37"/>
        <v/>
      </c>
      <c r="I13" s="49" t="str">
        <f t="shared" si="38"/>
        <v/>
      </c>
      <c r="J13" s="42" t="str">
        <f t="shared" si="39"/>
        <v/>
      </c>
      <c r="K13" s="143">
        <v>14</v>
      </c>
      <c r="L13" s="35" t="str">
        <f t="shared" si="1"/>
        <v/>
      </c>
      <c r="M13" s="31" t="str">
        <f t="shared" si="2"/>
        <v/>
      </c>
      <c r="N13" s="32" t="str">
        <f t="shared" si="40"/>
        <v/>
      </c>
      <c r="O13" s="34" t="str">
        <f t="shared" si="41"/>
        <v/>
      </c>
      <c r="P13" s="48" t="str">
        <f t="shared" si="42"/>
        <v/>
      </c>
      <c r="Q13" s="26" t="str">
        <f t="shared" si="3"/>
        <v/>
      </c>
      <c r="R13" s="49" t="str">
        <f t="shared" si="4"/>
        <v/>
      </c>
      <c r="S13" s="59" t="str">
        <f t="shared" si="43"/>
        <v/>
      </c>
      <c r="T13" s="143">
        <v>14</v>
      </c>
      <c r="U13" s="35" t="str">
        <f t="shared" si="44"/>
        <v/>
      </c>
      <c r="V13" s="31" t="str">
        <f t="shared" si="5"/>
        <v/>
      </c>
      <c r="W13" s="32" t="str">
        <f t="shared" si="45"/>
        <v/>
      </c>
      <c r="X13" s="34" t="str">
        <f t="shared" si="46"/>
        <v/>
      </c>
      <c r="Y13" s="48" t="str">
        <f t="shared" si="47"/>
        <v/>
      </c>
      <c r="Z13" s="26" t="str">
        <f t="shared" si="6"/>
        <v/>
      </c>
      <c r="AA13" s="49" t="str">
        <f t="shared" si="7"/>
        <v/>
      </c>
      <c r="AB13" s="59" t="str">
        <f t="shared" si="48"/>
        <v/>
      </c>
      <c r="AC13" s="143">
        <v>14</v>
      </c>
      <c r="AD13" s="35" t="str">
        <f t="shared" si="8"/>
        <v/>
      </c>
      <c r="AE13" s="31" t="str">
        <f t="shared" si="9"/>
        <v/>
      </c>
      <c r="AF13" s="32" t="str">
        <f t="shared" si="49"/>
        <v/>
      </c>
      <c r="AG13" s="34" t="str">
        <f t="shared" si="50"/>
        <v/>
      </c>
      <c r="AH13" s="48" t="str">
        <f t="shared" si="51"/>
        <v/>
      </c>
      <c r="AI13" s="26" t="str">
        <f t="shared" si="10"/>
        <v/>
      </c>
      <c r="AJ13" s="49" t="str">
        <f t="shared" si="11"/>
        <v/>
      </c>
      <c r="AK13" s="59" t="str">
        <f t="shared" si="52"/>
        <v/>
      </c>
      <c r="AL13" s="143">
        <v>14</v>
      </c>
      <c r="AM13" s="35" t="str">
        <f t="shared" si="12"/>
        <v/>
      </c>
      <c r="AN13" s="31" t="str">
        <f t="shared" si="13"/>
        <v/>
      </c>
      <c r="AO13" s="32" t="str">
        <f t="shared" si="53"/>
        <v/>
      </c>
      <c r="AP13" s="34" t="str">
        <f t="shared" si="54"/>
        <v/>
      </c>
      <c r="AQ13" s="48" t="str">
        <f t="shared" si="55"/>
        <v/>
      </c>
      <c r="AR13" s="26" t="str">
        <f t="shared" si="14"/>
        <v/>
      </c>
      <c r="AS13" s="49" t="str">
        <f t="shared" si="15"/>
        <v/>
      </c>
      <c r="AT13" s="59" t="str">
        <f t="shared" si="56"/>
        <v/>
      </c>
      <c r="AU13" s="143">
        <v>14</v>
      </c>
      <c r="AV13" s="35" t="str">
        <f t="shared" si="16"/>
        <v/>
      </c>
      <c r="AW13" s="31" t="str">
        <f t="shared" si="17"/>
        <v/>
      </c>
      <c r="AX13" s="32" t="str">
        <f t="shared" si="57"/>
        <v/>
      </c>
      <c r="AY13" s="34" t="str">
        <f t="shared" si="58"/>
        <v/>
      </c>
      <c r="AZ13" s="48" t="str">
        <f t="shared" si="59"/>
        <v/>
      </c>
      <c r="BA13" s="26" t="str">
        <f t="shared" si="18"/>
        <v/>
      </c>
      <c r="BB13" s="49" t="str">
        <f t="shared" si="19"/>
        <v/>
      </c>
      <c r="BC13" s="59" t="str">
        <f t="shared" si="60"/>
        <v/>
      </c>
      <c r="BD13" s="143">
        <v>14</v>
      </c>
      <c r="BE13" s="35" t="str">
        <f t="shared" si="20"/>
        <v/>
      </c>
      <c r="BF13" s="31" t="str">
        <f t="shared" si="21"/>
        <v/>
      </c>
      <c r="BG13" s="32" t="str">
        <f t="shared" si="61"/>
        <v/>
      </c>
      <c r="BH13" s="34" t="str">
        <f t="shared" si="62"/>
        <v/>
      </c>
      <c r="BI13" s="48" t="str">
        <f t="shared" si="63"/>
        <v/>
      </c>
      <c r="BJ13" s="26" t="str">
        <f t="shared" si="22"/>
        <v/>
      </c>
      <c r="BK13" s="49" t="str">
        <f t="shared" si="23"/>
        <v/>
      </c>
      <c r="BL13" s="59" t="str">
        <f t="shared" si="64"/>
        <v/>
      </c>
      <c r="BM13" s="143">
        <v>14</v>
      </c>
      <c r="BN13" s="35" t="str">
        <f t="shared" si="24"/>
        <v/>
      </c>
      <c r="BO13" s="31" t="str">
        <f t="shared" si="25"/>
        <v/>
      </c>
      <c r="BP13" s="32" t="str">
        <f t="shared" si="65"/>
        <v/>
      </c>
      <c r="BQ13" s="34" t="str">
        <f t="shared" si="66"/>
        <v/>
      </c>
      <c r="BR13" s="48" t="str">
        <f t="shared" si="67"/>
        <v/>
      </c>
      <c r="BS13" s="26" t="str">
        <f t="shared" si="26"/>
        <v/>
      </c>
      <c r="BT13" s="49" t="str">
        <f t="shared" si="27"/>
        <v/>
      </c>
      <c r="BU13" s="59" t="str">
        <f t="shared" si="68"/>
        <v/>
      </c>
      <c r="BV13" s="5">
        <v>14</v>
      </c>
      <c r="BX13" s="76">
        <v>14</v>
      </c>
      <c r="BY13" s="103" t="str">
        <f t="shared" si="28"/>
        <v/>
      </c>
      <c r="BZ13" s="103" t="str">
        <f t="shared" si="69"/>
        <v/>
      </c>
      <c r="CA13" s="103" t="str">
        <f t="shared" si="70"/>
        <v/>
      </c>
      <c r="CB13" s="104" t="str">
        <f t="shared" si="29"/>
        <v/>
      </c>
      <c r="CC13" s="105" t="str">
        <f t="shared" si="71"/>
        <v/>
      </c>
      <c r="CD13" s="86" t="str">
        <f t="shared" si="72"/>
        <v/>
      </c>
      <c r="CE13" s="22" t="str">
        <f t="shared" si="30"/>
        <v/>
      </c>
      <c r="CF13" s="23" t="str">
        <f t="shared" si="31"/>
        <v/>
      </c>
      <c r="CG13" s="87" t="str">
        <f t="shared" si="73"/>
        <v/>
      </c>
      <c r="CH13" s="21"/>
      <c r="CI13" s="76">
        <v>14</v>
      </c>
      <c r="CJ13" s="103" t="e">
        <f t="shared" si="74"/>
        <v>#N/A</v>
      </c>
      <c r="CK13" s="103" t="e">
        <f t="shared" si="74"/>
        <v>#N/A</v>
      </c>
      <c r="CL13" s="103" t="e">
        <f t="shared" si="74"/>
        <v>#N/A</v>
      </c>
      <c r="CM13" s="103" t="e">
        <f t="shared" si="74"/>
        <v>#N/A</v>
      </c>
      <c r="CN13" s="113" t="e">
        <f t="shared" si="74"/>
        <v>#N/A</v>
      </c>
      <c r="CO13" s="103" t="e">
        <f t="shared" si="75"/>
        <v>#N/A</v>
      </c>
      <c r="CP13" s="113" t="e">
        <f t="shared" si="76"/>
        <v>#N/A</v>
      </c>
    </row>
    <row r="14" spans="1:95" ht="15" customHeight="1">
      <c r="A14" s="4">
        <v>15</v>
      </c>
      <c r="B14" s="29" t="str">
        <f t="shared" si="0"/>
        <v/>
      </c>
      <c r="C14" s="26" t="str">
        <f t="shared" si="32"/>
        <v/>
      </c>
      <c r="D14" s="117" t="str">
        <f t="shared" si="33"/>
        <v/>
      </c>
      <c r="E14" s="27" t="str">
        <f t="shared" si="34"/>
        <v/>
      </c>
      <c r="F14" s="28" t="str">
        <f t="shared" si="35"/>
        <v/>
      </c>
      <c r="G14" s="48" t="str">
        <f t="shared" si="36"/>
        <v/>
      </c>
      <c r="H14" s="26" t="str">
        <f t="shared" si="37"/>
        <v/>
      </c>
      <c r="I14" s="49" t="str">
        <f t="shared" si="38"/>
        <v/>
      </c>
      <c r="J14" s="42" t="str">
        <f t="shared" si="39"/>
        <v/>
      </c>
      <c r="K14" s="143">
        <v>15</v>
      </c>
      <c r="L14" s="30" t="str">
        <f t="shared" si="1"/>
        <v/>
      </c>
      <c r="M14" s="26" t="str">
        <f t="shared" si="2"/>
        <v/>
      </c>
      <c r="N14" s="27" t="str">
        <f t="shared" si="40"/>
        <v/>
      </c>
      <c r="O14" s="28" t="str">
        <f t="shared" si="41"/>
        <v/>
      </c>
      <c r="P14" s="48" t="str">
        <f t="shared" si="42"/>
        <v/>
      </c>
      <c r="Q14" s="26" t="str">
        <f t="shared" si="3"/>
        <v/>
      </c>
      <c r="R14" s="49" t="str">
        <f t="shared" si="4"/>
        <v/>
      </c>
      <c r="S14" s="59" t="str">
        <f t="shared" si="43"/>
        <v/>
      </c>
      <c r="T14" s="143">
        <v>15</v>
      </c>
      <c r="U14" s="35" t="str">
        <f t="shared" si="44"/>
        <v/>
      </c>
      <c r="V14" s="31" t="str">
        <f t="shared" si="5"/>
        <v/>
      </c>
      <c r="W14" s="32" t="str">
        <f t="shared" si="45"/>
        <v/>
      </c>
      <c r="X14" s="28" t="str">
        <f t="shared" si="46"/>
        <v/>
      </c>
      <c r="Y14" s="48" t="str">
        <f t="shared" si="47"/>
        <v/>
      </c>
      <c r="Z14" s="26" t="str">
        <f t="shared" si="6"/>
        <v/>
      </c>
      <c r="AA14" s="49" t="str">
        <f t="shared" si="7"/>
        <v/>
      </c>
      <c r="AB14" s="59" t="str">
        <f t="shared" si="48"/>
        <v/>
      </c>
      <c r="AC14" s="143">
        <v>15</v>
      </c>
      <c r="AD14" s="35" t="str">
        <f t="shared" si="8"/>
        <v/>
      </c>
      <c r="AE14" s="31" t="str">
        <f t="shared" si="9"/>
        <v/>
      </c>
      <c r="AF14" s="32" t="str">
        <f t="shared" si="49"/>
        <v/>
      </c>
      <c r="AG14" s="28" t="str">
        <f t="shared" si="50"/>
        <v/>
      </c>
      <c r="AH14" s="48" t="str">
        <f t="shared" si="51"/>
        <v/>
      </c>
      <c r="AI14" s="26" t="str">
        <f t="shared" si="10"/>
        <v/>
      </c>
      <c r="AJ14" s="49" t="str">
        <f t="shared" si="11"/>
        <v/>
      </c>
      <c r="AK14" s="59" t="str">
        <f t="shared" si="52"/>
        <v/>
      </c>
      <c r="AL14" s="143">
        <v>15</v>
      </c>
      <c r="AM14" s="35" t="str">
        <f t="shared" si="12"/>
        <v/>
      </c>
      <c r="AN14" s="31" t="str">
        <f t="shared" si="13"/>
        <v/>
      </c>
      <c r="AO14" s="32" t="str">
        <f t="shared" si="53"/>
        <v/>
      </c>
      <c r="AP14" s="28" t="str">
        <f t="shared" si="54"/>
        <v/>
      </c>
      <c r="AQ14" s="48" t="str">
        <f t="shared" si="55"/>
        <v/>
      </c>
      <c r="AR14" s="26" t="str">
        <f t="shared" si="14"/>
        <v/>
      </c>
      <c r="AS14" s="49" t="str">
        <f t="shared" si="15"/>
        <v/>
      </c>
      <c r="AT14" s="59" t="str">
        <f t="shared" si="56"/>
        <v/>
      </c>
      <c r="AU14" s="143">
        <v>15</v>
      </c>
      <c r="AV14" s="35" t="str">
        <f t="shared" si="16"/>
        <v/>
      </c>
      <c r="AW14" s="31" t="str">
        <f t="shared" si="17"/>
        <v/>
      </c>
      <c r="AX14" s="32" t="str">
        <f t="shared" si="57"/>
        <v/>
      </c>
      <c r="AY14" s="28" t="str">
        <f t="shared" si="58"/>
        <v/>
      </c>
      <c r="AZ14" s="48" t="str">
        <f t="shared" si="59"/>
        <v/>
      </c>
      <c r="BA14" s="26" t="str">
        <f t="shared" si="18"/>
        <v/>
      </c>
      <c r="BB14" s="49" t="str">
        <f t="shared" si="19"/>
        <v/>
      </c>
      <c r="BC14" s="59" t="str">
        <f t="shared" si="60"/>
        <v/>
      </c>
      <c r="BD14" s="143">
        <v>15</v>
      </c>
      <c r="BE14" s="35" t="str">
        <f t="shared" si="20"/>
        <v/>
      </c>
      <c r="BF14" s="31" t="str">
        <f t="shared" si="21"/>
        <v/>
      </c>
      <c r="BG14" s="32" t="str">
        <f t="shared" si="61"/>
        <v/>
      </c>
      <c r="BH14" s="28" t="str">
        <f t="shared" si="62"/>
        <v/>
      </c>
      <c r="BI14" s="48" t="str">
        <f t="shared" si="63"/>
        <v/>
      </c>
      <c r="BJ14" s="26" t="str">
        <f t="shared" si="22"/>
        <v/>
      </c>
      <c r="BK14" s="49" t="str">
        <f t="shared" si="23"/>
        <v/>
      </c>
      <c r="BL14" s="59" t="str">
        <f t="shared" si="64"/>
        <v/>
      </c>
      <c r="BM14" s="143">
        <v>15</v>
      </c>
      <c r="BN14" s="35" t="str">
        <f t="shared" si="24"/>
        <v/>
      </c>
      <c r="BO14" s="31" t="str">
        <f t="shared" si="25"/>
        <v/>
      </c>
      <c r="BP14" s="32" t="str">
        <f t="shared" si="65"/>
        <v/>
      </c>
      <c r="BQ14" s="28" t="str">
        <f t="shared" si="66"/>
        <v/>
      </c>
      <c r="BR14" s="48" t="str">
        <f t="shared" si="67"/>
        <v/>
      </c>
      <c r="BS14" s="26" t="str">
        <f t="shared" si="26"/>
        <v/>
      </c>
      <c r="BT14" s="49" t="str">
        <f t="shared" si="27"/>
        <v/>
      </c>
      <c r="BU14" s="59" t="str">
        <f t="shared" si="68"/>
        <v/>
      </c>
      <c r="BV14" s="5">
        <v>15</v>
      </c>
      <c r="BX14" s="76">
        <v>15</v>
      </c>
      <c r="BY14" s="103" t="str">
        <f t="shared" si="28"/>
        <v/>
      </c>
      <c r="BZ14" s="103" t="str">
        <f t="shared" si="69"/>
        <v/>
      </c>
      <c r="CA14" s="103" t="str">
        <f t="shared" si="70"/>
        <v/>
      </c>
      <c r="CB14" s="104" t="str">
        <f t="shared" si="29"/>
        <v/>
      </c>
      <c r="CC14" s="105" t="str">
        <f t="shared" si="71"/>
        <v/>
      </c>
      <c r="CD14" s="86" t="str">
        <f t="shared" si="72"/>
        <v/>
      </c>
      <c r="CE14" s="22" t="str">
        <f t="shared" si="30"/>
        <v/>
      </c>
      <c r="CF14" s="23" t="str">
        <f t="shared" si="31"/>
        <v/>
      </c>
      <c r="CG14" s="87" t="str">
        <f t="shared" si="73"/>
        <v/>
      </c>
      <c r="CH14" s="21"/>
      <c r="CI14" s="76">
        <v>15</v>
      </c>
      <c r="CJ14" s="103" t="e">
        <f t="shared" si="74"/>
        <v>#N/A</v>
      </c>
      <c r="CK14" s="103" t="e">
        <f t="shared" si="74"/>
        <v>#N/A</v>
      </c>
      <c r="CL14" s="103" t="e">
        <f t="shared" si="74"/>
        <v>#N/A</v>
      </c>
      <c r="CM14" s="103" t="e">
        <f t="shared" si="74"/>
        <v>#N/A</v>
      </c>
      <c r="CN14" s="113" t="e">
        <f t="shared" si="74"/>
        <v>#N/A</v>
      </c>
      <c r="CO14" s="103" t="e">
        <f t="shared" si="75"/>
        <v>#N/A</v>
      </c>
      <c r="CP14" s="113" t="e">
        <f t="shared" si="76"/>
        <v>#N/A</v>
      </c>
    </row>
    <row r="15" spans="1:95" ht="15" customHeight="1">
      <c r="A15" s="5">
        <v>16</v>
      </c>
      <c r="B15" s="29">
        <f t="shared" si="0"/>
        <v>1606</v>
      </c>
      <c r="C15" s="26">
        <f t="shared" si="32"/>
        <v>10.6</v>
      </c>
      <c r="D15" s="117">
        <f t="shared" si="33"/>
        <v>1528.5238714908267</v>
      </c>
      <c r="E15" s="27">
        <f t="shared" si="34"/>
        <v>0.68</v>
      </c>
      <c r="F15" s="28">
        <f t="shared" si="35"/>
        <v>200.06901342374087</v>
      </c>
      <c r="G15" s="48">
        <f t="shared" si="36"/>
        <v>5.5790489601500646</v>
      </c>
      <c r="H15" s="26">
        <f t="shared" si="37"/>
        <v>35.860773915552706</v>
      </c>
      <c r="I15" s="49">
        <f t="shared" si="38"/>
        <v>16.861341242061709</v>
      </c>
      <c r="J15" s="42">
        <f t="shared" si="39"/>
        <v>16.485277312346309</v>
      </c>
      <c r="K15" s="143">
        <v>16</v>
      </c>
      <c r="L15" s="35" t="str">
        <f t="shared" si="1"/>
        <v/>
      </c>
      <c r="M15" s="31" t="str">
        <f t="shared" si="2"/>
        <v/>
      </c>
      <c r="N15" s="32" t="str">
        <f t="shared" si="40"/>
        <v/>
      </c>
      <c r="O15" s="34" t="str">
        <f t="shared" si="41"/>
        <v/>
      </c>
      <c r="P15" s="48" t="str">
        <f t="shared" si="42"/>
        <v/>
      </c>
      <c r="Q15" s="26" t="str">
        <f t="shared" si="3"/>
        <v/>
      </c>
      <c r="R15" s="49" t="str">
        <f t="shared" si="4"/>
        <v/>
      </c>
      <c r="S15" s="59" t="str">
        <f t="shared" si="43"/>
        <v/>
      </c>
      <c r="T15" s="143">
        <v>16</v>
      </c>
      <c r="U15" s="35" t="str">
        <f t="shared" si="44"/>
        <v/>
      </c>
      <c r="V15" s="31" t="str">
        <f t="shared" si="5"/>
        <v/>
      </c>
      <c r="W15" s="32" t="str">
        <f t="shared" si="45"/>
        <v/>
      </c>
      <c r="X15" s="34" t="str">
        <f t="shared" si="46"/>
        <v/>
      </c>
      <c r="Y15" s="48" t="str">
        <f t="shared" si="47"/>
        <v/>
      </c>
      <c r="Z15" s="26" t="str">
        <f t="shared" si="6"/>
        <v/>
      </c>
      <c r="AA15" s="49" t="str">
        <f t="shared" si="7"/>
        <v/>
      </c>
      <c r="AB15" s="59" t="str">
        <f t="shared" si="48"/>
        <v/>
      </c>
      <c r="AC15" s="143">
        <v>16</v>
      </c>
      <c r="AD15" s="35" t="str">
        <f t="shared" si="8"/>
        <v/>
      </c>
      <c r="AE15" s="31" t="str">
        <f t="shared" si="9"/>
        <v/>
      </c>
      <c r="AF15" s="32" t="str">
        <f t="shared" si="49"/>
        <v/>
      </c>
      <c r="AG15" s="34" t="str">
        <f t="shared" si="50"/>
        <v/>
      </c>
      <c r="AH15" s="48" t="str">
        <f t="shared" si="51"/>
        <v/>
      </c>
      <c r="AI15" s="26" t="str">
        <f t="shared" si="10"/>
        <v/>
      </c>
      <c r="AJ15" s="49" t="str">
        <f t="shared" si="11"/>
        <v/>
      </c>
      <c r="AK15" s="59" t="str">
        <f t="shared" si="52"/>
        <v/>
      </c>
      <c r="AL15" s="143">
        <v>16</v>
      </c>
      <c r="AM15" s="35" t="str">
        <f t="shared" si="12"/>
        <v/>
      </c>
      <c r="AN15" s="31" t="str">
        <f t="shared" si="13"/>
        <v/>
      </c>
      <c r="AO15" s="32" t="str">
        <f t="shared" si="53"/>
        <v/>
      </c>
      <c r="AP15" s="34" t="str">
        <f t="shared" si="54"/>
        <v/>
      </c>
      <c r="AQ15" s="48" t="str">
        <f t="shared" si="55"/>
        <v/>
      </c>
      <c r="AR15" s="26" t="str">
        <f t="shared" si="14"/>
        <v/>
      </c>
      <c r="AS15" s="49" t="str">
        <f t="shared" si="15"/>
        <v/>
      </c>
      <c r="AT15" s="59" t="str">
        <f t="shared" si="56"/>
        <v/>
      </c>
      <c r="AU15" s="143">
        <v>16</v>
      </c>
      <c r="AV15" s="35" t="str">
        <f t="shared" si="16"/>
        <v/>
      </c>
      <c r="AW15" s="31" t="str">
        <f t="shared" si="17"/>
        <v/>
      </c>
      <c r="AX15" s="32" t="str">
        <f t="shared" si="57"/>
        <v/>
      </c>
      <c r="AY15" s="34" t="str">
        <f t="shared" si="58"/>
        <v/>
      </c>
      <c r="AZ15" s="48" t="str">
        <f t="shared" si="59"/>
        <v/>
      </c>
      <c r="BA15" s="26" t="str">
        <f t="shared" si="18"/>
        <v/>
      </c>
      <c r="BB15" s="49" t="str">
        <f t="shared" si="19"/>
        <v/>
      </c>
      <c r="BC15" s="59" t="str">
        <f t="shared" si="60"/>
        <v/>
      </c>
      <c r="BD15" s="143">
        <v>16</v>
      </c>
      <c r="BE15" s="35" t="str">
        <f t="shared" si="20"/>
        <v/>
      </c>
      <c r="BF15" s="31" t="str">
        <f t="shared" si="21"/>
        <v/>
      </c>
      <c r="BG15" s="32" t="str">
        <f t="shared" si="61"/>
        <v/>
      </c>
      <c r="BH15" s="34" t="str">
        <f t="shared" si="62"/>
        <v/>
      </c>
      <c r="BI15" s="48" t="str">
        <f t="shared" si="63"/>
        <v/>
      </c>
      <c r="BJ15" s="26" t="str">
        <f t="shared" si="22"/>
        <v/>
      </c>
      <c r="BK15" s="49" t="str">
        <f t="shared" si="23"/>
        <v/>
      </c>
      <c r="BL15" s="59" t="str">
        <f t="shared" si="64"/>
        <v/>
      </c>
      <c r="BM15" s="143">
        <v>16</v>
      </c>
      <c r="BN15" s="35" t="str">
        <f t="shared" si="24"/>
        <v/>
      </c>
      <c r="BO15" s="31" t="str">
        <f t="shared" si="25"/>
        <v/>
      </c>
      <c r="BP15" s="32" t="str">
        <f t="shared" si="65"/>
        <v/>
      </c>
      <c r="BQ15" s="34" t="str">
        <f t="shared" si="66"/>
        <v/>
      </c>
      <c r="BR15" s="48" t="str">
        <f t="shared" si="67"/>
        <v/>
      </c>
      <c r="BS15" s="26" t="str">
        <f t="shared" si="26"/>
        <v/>
      </c>
      <c r="BT15" s="49" t="str">
        <f t="shared" si="27"/>
        <v/>
      </c>
      <c r="BU15" s="59" t="str">
        <f t="shared" si="68"/>
        <v/>
      </c>
      <c r="BV15" s="5">
        <v>16</v>
      </c>
      <c r="BX15" s="76">
        <v>16</v>
      </c>
      <c r="BY15" s="103">
        <f t="shared" si="28"/>
        <v>1606</v>
      </c>
      <c r="BZ15" s="103">
        <f t="shared" si="69"/>
        <v>10.6</v>
      </c>
      <c r="CA15" s="103">
        <f t="shared" si="70"/>
        <v>16.485277312346309</v>
      </c>
      <c r="CB15" s="104">
        <f t="shared" si="29"/>
        <v>200.06901342374087</v>
      </c>
      <c r="CC15" s="105">
        <f t="shared" si="71"/>
        <v>0.68</v>
      </c>
      <c r="CD15" s="86">
        <f t="shared" si="72"/>
        <v>5.5790489601500646</v>
      </c>
      <c r="CE15" s="22">
        <f t="shared" si="30"/>
        <v>35.860773915552706</v>
      </c>
      <c r="CF15" s="23">
        <f t="shared" si="31"/>
        <v>16.861341242061709</v>
      </c>
      <c r="CG15" s="87">
        <f t="shared" si="73"/>
        <v>16.485277312346309</v>
      </c>
      <c r="CH15" s="21"/>
      <c r="CI15" s="76">
        <v>16</v>
      </c>
      <c r="CJ15" s="103">
        <f t="shared" si="74"/>
        <v>1606</v>
      </c>
      <c r="CK15" s="103">
        <f t="shared" si="74"/>
        <v>10.6</v>
      </c>
      <c r="CL15" s="103">
        <f t="shared" si="74"/>
        <v>16.485277312346309</v>
      </c>
      <c r="CM15" s="103">
        <f t="shared" si="74"/>
        <v>200.06901342374087</v>
      </c>
      <c r="CN15" s="113">
        <f t="shared" si="74"/>
        <v>0.68</v>
      </c>
      <c r="CO15" s="103">
        <f t="shared" si="75"/>
        <v>1606</v>
      </c>
      <c r="CP15" s="113">
        <f t="shared" si="76"/>
        <v>16.485277312346309</v>
      </c>
    </row>
    <row r="16" spans="1:95" ht="15" customHeight="1">
      <c r="A16" s="5">
        <v>17</v>
      </c>
      <c r="B16" s="29">
        <f t="shared" si="0"/>
        <v>1606</v>
      </c>
      <c r="C16" s="26">
        <f t="shared" si="32"/>
        <v>11.2</v>
      </c>
      <c r="D16" s="117">
        <f t="shared" si="33"/>
        <v>1520.1451434127951</v>
      </c>
      <c r="E16" s="27">
        <f t="shared" si="34"/>
        <v>0.7</v>
      </c>
      <c r="F16" s="28">
        <f t="shared" si="35"/>
        <v>222.92765934146814</v>
      </c>
      <c r="G16" s="48">
        <f t="shared" si="36"/>
        <v>5.8500585428000678</v>
      </c>
      <c r="H16" s="26">
        <f t="shared" si="37"/>
        <v>38.106910847214564</v>
      </c>
      <c r="I16" s="49">
        <f t="shared" si="38"/>
        <v>17.38137625342371</v>
      </c>
      <c r="J16" s="42">
        <f t="shared" si="39"/>
        <v>16.991413339897214</v>
      </c>
      <c r="K16" s="143">
        <v>17</v>
      </c>
      <c r="L16" s="35" t="str">
        <f t="shared" si="1"/>
        <v/>
      </c>
      <c r="M16" s="31" t="str">
        <f t="shared" si="2"/>
        <v/>
      </c>
      <c r="N16" s="32" t="str">
        <f t="shared" si="40"/>
        <v/>
      </c>
      <c r="O16" s="34" t="str">
        <f t="shared" si="41"/>
        <v/>
      </c>
      <c r="P16" s="48" t="str">
        <f t="shared" si="42"/>
        <v/>
      </c>
      <c r="Q16" s="26" t="str">
        <f t="shared" si="3"/>
        <v/>
      </c>
      <c r="R16" s="49" t="str">
        <f t="shared" si="4"/>
        <v/>
      </c>
      <c r="S16" s="59" t="str">
        <f t="shared" si="43"/>
        <v/>
      </c>
      <c r="T16" s="143">
        <v>17</v>
      </c>
      <c r="U16" s="35" t="str">
        <f t="shared" si="44"/>
        <v/>
      </c>
      <c r="V16" s="31" t="str">
        <f t="shared" si="5"/>
        <v/>
      </c>
      <c r="W16" s="32" t="str">
        <f t="shared" si="45"/>
        <v/>
      </c>
      <c r="X16" s="34" t="str">
        <f t="shared" si="46"/>
        <v/>
      </c>
      <c r="Y16" s="48" t="str">
        <f t="shared" si="47"/>
        <v/>
      </c>
      <c r="Z16" s="26" t="str">
        <f t="shared" si="6"/>
        <v/>
      </c>
      <c r="AA16" s="49" t="str">
        <f t="shared" si="7"/>
        <v/>
      </c>
      <c r="AB16" s="59" t="str">
        <f t="shared" si="48"/>
        <v/>
      </c>
      <c r="AC16" s="143">
        <v>17</v>
      </c>
      <c r="AD16" s="35" t="str">
        <f t="shared" si="8"/>
        <v/>
      </c>
      <c r="AE16" s="31" t="str">
        <f t="shared" si="9"/>
        <v/>
      </c>
      <c r="AF16" s="32" t="str">
        <f t="shared" si="49"/>
        <v/>
      </c>
      <c r="AG16" s="34" t="str">
        <f t="shared" si="50"/>
        <v/>
      </c>
      <c r="AH16" s="48" t="str">
        <f t="shared" si="51"/>
        <v/>
      </c>
      <c r="AI16" s="26" t="str">
        <f t="shared" si="10"/>
        <v/>
      </c>
      <c r="AJ16" s="49" t="str">
        <f t="shared" si="11"/>
        <v/>
      </c>
      <c r="AK16" s="59" t="str">
        <f t="shared" si="52"/>
        <v/>
      </c>
      <c r="AL16" s="143">
        <v>17</v>
      </c>
      <c r="AM16" s="35" t="str">
        <f t="shared" si="12"/>
        <v/>
      </c>
      <c r="AN16" s="31" t="str">
        <f t="shared" si="13"/>
        <v/>
      </c>
      <c r="AO16" s="32" t="str">
        <f t="shared" si="53"/>
        <v/>
      </c>
      <c r="AP16" s="34" t="str">
        <f t="shared" si="54"/>
        <v/>
      </c>
      <c r="AQ16" s="48" t="str">
        <f t="shared" si="55"/>
        <v/>
      </c>
      <c r="AR16" s="26" t="str">
        <f t="shared" si="14"/>
        <v/>
      </c>
      <c r="AS16" s="49" t="str">
        <f t="shared" si="15"/>
        <v/>
      </c>
      <c r="AT16" s="59" t="str">
        <f t="shared" si="56"/>
        <v/>
      </c>
      <c r="AU16" s="143">
        <v>17</v>
      </c>
      <c r="AV16" s="35" t="str">
        <f t="shared" si="16"/>
        <v/>
      </c>
      <c r="AW16" s="31" t="str">
        <f t="shared" si="17"/>
        <v/>
      </c>
      <c r="AX16" s="32" t="str">
        <f t="shared" si="57"/>
        <v/>
      </c>
      <c r="AY16" s="34" t="str">
        <f t="shared" si="58"/>
        <v/>
      </c>
      <c r="AZ16" s="48" t="str">
        <f t="shared" si="59"/>
        <v/>
      </c>
      <c r="BA16" s="26" t="str">
        <f t="shared" si="18"/>
        <v/>
      </c>
      <c r="BB16" s="49" t="str">
        <f t="shared" si="19"/>
        <v/>
      </c>
      <c r="BC16" s="59" t="str">
        <f t="shared" si="60"/>
        <v/>
      </c>
      <c r="BD16" s="143">
        <v>17</v>
      </c>
      <c r="BE16" s="35" t="str">
        <f t="shared" si="20"/>
        <v/>
      </c>
      <c r="BF16" s="31" t="str">
        <f t="shared" si="21"/>
        <v/>
      </c>
      <c r="BG16" s="32" t="str">
        <f t="shared" si="61"/>
        <v/>
      </c>
      <c r="BH16" s="34" t="str">
        <f t="shared" si="62"/>
        <v/>
      </c>
      <c r="BI16" s="48" t="str">
        <f t="shared" si="63"/>
        <v/>
      </c>
      <c r="BJ16" s="26" t="str">
        <f t="shared" si="22"/>
        <v/>
      </c>
      <c r="BK16" s="49" t="str">
        <f t="shared" si="23"/>
        <v/>
      </c>
      <c r="BL16" s="59" t="str">
        <f t="shared" si="64"/>
        <v/>
      </c>
      <c r="BM16" s="143">
        <v>17</v>
      </c>
      <c r="BN16" s="35" t="str">
        <f t="shared" si="24"/>
        <v/>
      </c>
      <c r="BO16" s="31" t="str">
        <f t="shared" si="25"/>
        <v/>
      </c>
      <c r="BP16" s="32" t="str">
        <f t="shared" si="65"/>
        <v/>
      </c>
      <c r="BQ16" s="34" t="str">
        <f t="shared" si="66"/>
        <v/>
      </c>
      <c r="BR16" s="48" t="str">
        <f t="shared" si="67"/>
        <v/>
      </c>
      <c r="BS16" s="26" t="str">
        <f t="shared" si="26"/>
        <v/>
      </c>
      <c r="BT16" s="49" t="str">
        <f t="shared" si="27"/>
        <v/>
      </c>
      <c r="BU16" s="59" t="str">
        <f t="shared" si="68"/>
        <v/>
      </c>
      <c r="BV16" s="5">
        <v>17</v>
      </c>
      <c r="BX16" s="76">
        <v>17</v>
      </c>
      <c r="BY16" s="103">
        <f t="shared" si="28"/>
        <v>1606</v>
      </c>
      <c r="BZ16" s="103">
        <f t="shared" si="69"/>
        <v>11.2</v>
      </c>
      <c r="CA16" s="103">
        <f t="shared" si="70"/>
        <v>16.991413339897214</v>
      </c>
      <c r="CB16" s="104">
        <f t="shared" si="29"/>
        <v>222.92765934146814</v>
      </c>
      <c r="CC16" s="105">
        <f t="shared" si="71"/>
        <v>0.7</v>
      </c>
      <c r="CD16" s="86">
        <f t="shared" si="72"/>
        <v>5.8500585428000678</v>
      </c>
      <c r="CE16" s="22">
        <f t="shared" si="30"/>
        <v>38.106910847214564</v>
      </c>
      <c r="CF16" s="23">
        <f t="shared" si="31"/>
        <v>17.38137625342371</v>
      </c>
      <c r="CG16" s="87">
        <f t="shared" si="73"/>
        <v>16.991413339897214</v>
      </c>
      <c r="CH16" s="21"/>
      <c r="CI16" s="76">
        <v>17</v>
      </c>
      <c r="CJ16" s="103">
        <f t="shared" si="74"/>
        <v>1606</v>
      </c>
      <c r="CK16" s="103">
        <f t="shared" si="74"/>
        <v>11.2</v>
      </c>
      <c r="CL16" s="103">
        <f t="shared" si="74"/>
        <v>16.991413339897214</v>
      </c>
      <c r="CM16" s="103">
        <f t="shared" si="74"/>
        <v>222.92765934146814</v>
      </c>
      <c r="CN16" s="113">
        <f t="shared" si="74"/>
        <v>0.7</v>
      </c>
      <c r="CO16" s="103">
        <f t="shared" si="75"/>
        <v>1597.6212719219684</v>
      </c>
      <c r="CP16" s="113">
        <f t="shared" si="76"/>
        <v>16.991413339897214</v>
      </c>
    </row>
    <row r="17" spans="1:94" ht="15" customHeight="1">
      <c r="A17" s="5">
        <v>18</v>
      </c>
      <c r="B17" s="29">
        <f t="shared" si="0"/>
        <v>1606</v>
      </c>
      <c r="C17" s="26">
        <f t="shared" si="32"/>
        <v>11.7</v>
      </c>
      <c r="D17" s="117">
        <f t="shared" si="33"/>
        <v>1512.9966377286457</v>
      </c>
      <c r="E17" s="27">
        <f t="shared" si="34"/>
        <v>0.72</v>
      </c>
      <c r="F17" s="28">
        <f t="shared" si="35"/>
        <v>242.6301864574848</v>
      </c>
      <c r="G17" s="48">
        <f t="shared" si="36"/>
        <v>6.0758998616750706</v>
      </c>
      <c r="H17" s="26">
        <f t="shared" si="37"/>
        <v>39.93321022091267</v>
      </c>
      <c r="I17" s="49">
        <f t="shared" si="38"/>
        <v>17.793009107796788</v>
      </c>
      <c r="J17" s="42">
        <f t="shared" si="39"/>
        <v>17.391694693994708</v>
      </c>
      <c r="K17" s="143">
        <v>18</v>
      </c>
      <c r="L17" s="35" t="str">
        <f t="shared" si="1"/>
        <v/>
      </c>
      <c r="M17" s="31" t="str">
        <f t="shared" si="2"/>
        <v/>
      </c>
      <c r="N17" s="32" t="str">
        <f t="shared" si="40"/>
        <v/>
      </c>
      <c r="O17" s="34" t="str">
        <f t="shared" si="41"/>
        <v/>
      </c>
      <c r="P17" s="48" t="str">
        <f t="shared" si="42"/>
        <v/>
      </c>
      <c r="Q17" s="26" t="str">
        <f t="shared" si="3"/>
        <v/>
      </c>
      <c r="R17" s="49" t="str">
        <f t="shared" si="4"/>
        <v/>
      </c>
      <c r="S17" s="59" t="str">
        <f t="shared" si="43"/>
        <v/>
      </c>
      <c r="T17" s="143">
        <v>18</v>
      </c>
      <c r="U17" s="35" t="str">
        <f t="shared" si="44"/>
        <v/>
      </c>
      <c r="V17" s="31" t="str">
        <f t="shared" si="5"/>
        <v/>
      </c>
      <c r="W17" s="32" t="str">
        <f t="shared" si="45"/>
        <v/>
      </c>
      <c r="X17" s="34" t="str">
        <f t="shared" si="46"/>
        <v/>
      </c>
      <c r="Y17" s="48" t="str">
        <f t="shared" si="47"/>
        <v/>
      </c>
      <c r="Z17" s="26" t="str">
        <f t="shared" si="6"/>
        <v/>
      </c>
      <c r="AA17" s="49" t="str">
        <f t="shared" si="7"/>
        <v/>
      </c>
      <c r="AB17" s="59" t="str">
        <f t="shared" si="48"/>
        <v/>
      </c>
      <c r="AC17" s="143">
        <v>18</v>
      </c>
      <c r="AD17" s="35" t="str">
        <f t="shared" si="8"/>
        <v/>
      </c>
      <c r="AE17" s="31" t="str">
        <f t="shared" si="9"/>
        <v/>
      </c>
      <c r="AF17" s="32" t="str">
        <f t="shared" si="49"/>
        <v/>
      </c>
      <c r="AG17" s="34" t="str">
        <f t="shared" si="50"/>
        <v/>
      </c>
      <c r="AH17" s="48" t="str">
        <f t="shared" si="51"/>
        <v/>
      </c>
      <c r="AI17" s="26" t="str">
        <f t="shared" si="10"/>
        <v/>
      </c>
      <c r="AJ17" s="49" t="str">
        <f t="shared" si="11"/>
        <v/>
      </c>
      <c r="AK17" s="59" t="str">
        <f t="shared" si="52"/>
        <v/>
      </c>
      <c r="AL17" s="143">
        <v>18</v>
      </c>
      <c r="AM17" s="35" t="str">
        <f t="shared" si="12"/>
        <v/>
      </c>
      <c r="AN17" s="31" t="str">
        <f t="shared" si="13"/>
        <v/>
      </c>
      <c r="AO17" s="32" t="str">
        <f t="shared" si="53"/>
        <v/>
      </c>
      <c r="AP17" s="34" t="str">
        <f t="shared" si="54"/>
        <v/>
      </c>
      <c r="AQ17" s="48" t="str">
        <f t="shared" si="55"/>
        <v/>
      </c>
      <c r="AR17" s="26" t="str">
        <f t="shared" si="14"/>
        <v/>
      </c>
      <c r="AS17" s="49" t="str">
        <f t="shared" si="15"/>
        <v/>
      </c>
      <c r="AT17" s="59" t="str">
        <f t="shared" si="56"/>
        <v/>
      </c>
      <c r="AU17" s="143">
        <v>18</v>
      </c>
      <c r="AV17" s="35" t="str">
        <f t="shared" si="16"/>
        <v/>
      </c>
      <c r="AW17" s="31" t="str">
        <f t="shared" si="17"/>
        <v/>
      </c>
      <c r="AX17" s="32" t="str">
        <f t="shared" si="57"/>
        <v/>
      </c>
      <c r="AY17" s="34" t="str">
        <f t="shared" si="58"/>
        <v/>
      </c>
      <c r="AZ17" s="48" t="str">
        <f t="shared" si="59"/>
        <v/>
      </c>
      <c r="BA17" s="26" t="str">
        <f t="shared" si="18"/>
        <v/>
      </c>
      <c r="BB17" s="49" t="str">
        <f t="shared" si="19"/>
        <v/>
      </c>
      <c r="BC17" s="59" t="str">
        <f t="shared" si="60"/>
        <v/>
      </c>
      <c r="BD17" s="143">
        <v>18</v>
      </c>
      <c r="BE17" s="35" t="str">
        <f t="shared" si="20"/>
        <v/>
      </c>
      <c r="BF17" s="31" t="str">
        <f t="shared" si="21"/>
        <v/>
      </c>
      <c r="BG17" s="32" t="str">
        <f t="shared" si="61"/>
        <v/>
      </c>
      <c r="BH17" s="34" t="str">
        <f t="shared" si="62"/>
        <v/>
      </c>
      <c r="BI17" s="48" t="str">
        <f t="shared" si="63"/>
        <v/>
      </c>
      <c r="BJ17" s="26" t="str">
        <f t="shared" si="22"/>
        <v/>
      </c>
      <c r="BK17" s="49" t="str">
        <f t="shared" si="23"/>
        <v/>
      </c>
      <c r="BL17" s="59" t="str">
        <f t="shared" si="64"/>
        <v/>
      </c>
      <c r="BM17" s="143">
        <v>18</v>
      </c>
      <c r="BN17" s="35" t="str">
        <f t="shared" si="24"/>
        <v/>
      </c>
      <c r="BO17" s="31" t="str">
        <f t="shared" si="25"/>
        <v/>
      </c>
      <c r="BP17" s="32" t="str">
        <f t="shared" si="65"/>
        <v/>
      </c>
      <c r="BQ17" s="34" t="str">
        <f t="shared" si="66"/>
        <v/>
      </c>
      <c r="BR17" s="48" t="str">
        <f t="shared" si="67"/>
        <v/>
      </c>
      <c r="BS17" s="26" t="str">
        <f t="shared" si="26"/>
        <v/>
      </c>
      <c r="BT17" s="49" t="str">
        <f t="shared" si="27"/>
        <v/>
      </c>
      <c r="BU17" s="59" t="str">
        <f t="shared" si="68"/>
        <v/>
      </c>
      <c r="BV17" s="5">
        <v>18</v>
      </c>
      <c r="BX17" s="76">
        <v>18</v>
      </c>
      <c r="BY17" s="103">
        <f t="shared" si="28"/>
        <v>1606</v>
      </c>
      <c r="BZ17" s="103">
        <f t="shared" si="69"/>
        <v>11.7</v>
      </c>
      <c r="CA17" s="103">
        <f t="shared" si="70"/>
        <v>17.391694693994708</v>
      </c>
      <c r="CB17" s="104">
        <f t="shared" si="29"/>
        <v>242.6301864574848</v>
      </c>
      <c r="CC17" s="105">
        <f t="shared" si="71"/>
        <v>0.72</v>
      </c>
      <c r="CD17" s="86">
        <f t="shared" si="72"/>
        <v>6.0758998616750706</v>
      </c>
      <c r="CE17" s="22">
        <f t="shared" si="30"/>
        <v>39.93321022091267</v>
      </c>
      <c r="CF17" s="23">
        <f t="shared" si="31"/>
        <v>17.793009107796788</v>
      </c>
      <c r="CG17" s="87">
        <f t="shared" si="73"/>
        <v>17.391694693994708</v>
      </c>
      <c r="CH17" s="21"/>
      <c r="CI17" s="76">
        <v>18</v>
      </c>
      <c r="CJ17" s="103">
        <f t="shared" si="74"/>
        <v>1606</v>
      </c>
      <c r="CK17" s="103">
        <f t="shared" si="74"/>
        <v>11.7</v>
      </c>
      <c r="CL17" s="103">
        <f t="shared" si="74"/>
        <v>17.391694693994708</v>
      </c>
      <c r="CM17" s="103">
        <f t="shared" si="74"/>
        <v>242.6301864574848</v>
      </c>
      <c r="CN17" s="113">
        <f t="shared" si="74"/>
        <v>0.72</v>
      </c>
      <c r="CO17" s="103">
        <f t="shared" si="75"/>
        <v>1590.4727662378191</v>
      </c>
      <c r="CP17" s="113">
        <f t="shared" si="76"/>
        <v>17.391694693994708</v>
      </c>
    </row>
    <row r="18" spans="1:94" ht="15" customHeight="1">
      <c r="A18" s="5">
        <v>19</v>
      </c>
      <c r="B18" s="29">
        <f t="shared" si="0"/>
        <v>1606</v>
      </c>
      <c r="C18" s="26">
        <f t="shared" si="32"/>
        <v>12.3</v>
      </c>
      <c r="D18" s="117">
        <f t="shared" si="33"/>
        <v>1504.2413814362571</v>
      </c>
      <c r="E18" s="27">
        <f t="shared" si="34"/>
        <v>0.74</v>
      </c>
      <c r="F18" s="28">
        <f t="shared" si="35"/>
        <v>267.01632603458631</v>
      </c>
      <c r="G18" s="48">
        <f t="shared" si="36"/>
        <v>6.3469094443250746</v>
      </c>
      <c r="H18" s="26">
        <f t="shared" si="37"/>
        <v>42.070290804815578</v>
      </c>
      <c r="I18" s="49">
        <f t="shared" si="38"/>
        <v>18.262912815405674</v>
      </c>
      <c r="J18" s="42">
        <f t="shared" si="39"/>
        <v>17.848232313551396</v>
      </c>
      <c r="K18" s="143">
        <v>19</v>
      </c>
      <c r="L18" s="35" t="str">
        <f>IF(A18&gt;=$M$5,B18*(1-$M$6),"")</f>
        <v/>
      </c>
      <c r="M18" s="31" t="str">
        <f t="shared" si="2"/>
        <v/>
      </c>
      <c r="N18" s="32" t="str">
        <f t="shared" si="40"/>
        <v/>
      </c>
      <c r="O18" s="34" t="str">
        <f t="shared" si="41"/>
        <v/>
      </c>
      <c r="P18" s="48" t="str">
        <f t="shared" si="42"/>
        <v/>
      </c>
      <c r="Q18" s="26" t="str">
        <f t="shared" si="3"/>
        <v/>
      </c>
      <c r="R18" s="49" t="str">
        <f t="shared" si="4"/>
        <v/>
      </c>
      <c r="S18" s="59" t="str">
        <f t="shared" si="43"/>
        <v/>
      </c>
      <c r="T18" s="143">
        <v>19</v>
      </c>
      <c r="U18" s="35" t="str">
        <f t="shared" si="44"/>
        <v/>
      </c>
      <c r="V18" s="31" t="str">
        <f t="shared" si="5"/>
        <v/>
      </c>
      <c r="W18" s="32" t="str">
        <f t="shared" si="45"/>
        <v/>
      </c>
      <c r="X18" s="34" t="str">
        <f t="shared" si="46"/>
        <v/>
      </c>
      <c r="Y18" s="48" t="str">
        <f t="shared" si="47"/>
        <v/>
      </c>
      <c r="Z18" s="26" t="str">
        <f t="shared" si="6"/>
        <v/>
      </c>
      <c r="AA18" s="49" t="str">
        <f t="shared" si="7"/>
        <v/>
      </c>
      <c r="AB18" s="59" t="str">
        <f t="shared" si="48"/>
        <v/>
      </c>
      <c r="AC18" s="143">
        <v>19</v>
      </c>
      <c r="AD18" s="35" t="str">
        <f t="shared" si="8"/>
        <v/>
      </c>
      <c r="AE18" s="31" t="str">
        <f t="shared" si="9"/>
        <v/>
      </c>
      <c r="AF18" s="32" t="str">
        <f t="shared" si="49"/>
        <v/>
      </c>
      <c r="AG18" s="34" t="str">
        <f t="shared" si="50"/>
        <v/>
      </c>
      <c r="AH18" s="48" t="str">
        <f t="shared" si="51"/>
        <v/>
      </c>
      <c r="AI18" s="26" t="str">
        <f t="shared" si="10"/>
        <v/>
      </c>
      <c r="AJ18" s="49" t="str">
        <f t="shared" si="11"/>
        <v/>
      </c>
      <c r="AK18" s="59" t="str">
        <f t="shared" si="52"/>
        <v/>
      </c>
      <c r="AL18" s="143">
        <v>19</v>
      </c>
      <c r="AM18" s="35" t="str">
        <f t="shared" si="12"/>
        <v/>
      </c>
      <c r="AN18" s="31" t="str">
        <f t="shared" si="13"/>
        <v/>
      </c>
      <c r="AO18" s="32" t="str">
        <f t="shared" si="53"/>
        <v/>
      </c>
      <c r="AP18" s="34" t="str">
        <f t="shared" si="54"/>
        <v/>
      </c>
      <c r="AQ18" s="48" t="str">
        <f t="shared" si="55"/>
        <v/>
      </c>
      <c r="AR18" s="26" t="str">
        <f t="shared" si="14"/>
        <v/>
      </c>
      <c r="AS18" s="49" t="str">
        <f t="shared" si="15"/>
        <v/>
      </c>
      <c r="AT18" s="59" t="str">
        <f t="shared" si="56"/>
        <v/>
      </c>
      <c r="AU18" s="143">
        <v>19</v>
      </c>
      <c r="AV18" s="35" t="str">
        <f t="shared" si="16"/>
        <v/>
      </c>
      <c r="AW18" s="31" t="str">
        <f t="shared" si="17"/>
        <v/>
      </c>
      <c r="AX18" s="32" t="str">
        <f t="shared" si="57"/>
        <v/>
      </c>
      <c r="AY18" s="34" t="str">
        <f t="shared" si="58"/>
        <v/>
      </c>
      <c r="AZ18" s="48" t="str">
        <f t="shared" si="59"/>
        <v/>
      </c>
      <c r="BA18" s="26" t="str">
        <f t="shared" si="18"/>
        <v/>
      </c>
      <c r="BB18" s="49" t="str">
        <f t="shared" si="19"/>
        <v/>
      </c>
      <c r="BC18" s="59" t="str">
        <f t="shared" si="60"/>
        <v/>
      </c>
      <c r="BD18" s="143">
        <v>19</v>
      </c>
      <c r="BE18" s="35" t="str">
        <f t="shared" si="20"/>
        <v/>
      </c>
      <c r="BF18" s="31" t="str">
        <f t="shared" si="21"/>
        <v/>
      </c>
      <c r="BG18" s="32" t="str">
        <f t="shared" si="61"/>
        <v/>
      </c>
      <c r="BH18" s="34" t="str">
        <f t="shared" si="62"/>
        <v/>
      </c>
      <c r="BI18" s="48" t="str">
        <f t="shared" si="63"/>
        <v/>
      </c>
      <c r="BJ18" s="26" t="str">
        <f t="shared" si="22"/>
        <v/>
      </c>
      <c r="BK18" s="49" t="str">
        <f t="shared" si="23"/>
        <v/>
      </c>
      <c r="BL18" s="59" t="str">
        <f t="shared" si="64"/>
        <v/>
      </c>
      <c r="BM18" s="143">
        <v>19</v>
      </c>
      <c r="BN18" s="35" t="str">
        <f t="shared" si="24"/>
        <v/>
      </c>
      <c r="BO18" s="31" t="str">
        <f t="shared" si="25"/>
        <v/>
      </c>
      <c r="BP18" s="32" t="str">
        <f t="shared" si="65"/>
        <v/>
      </c>
      <c r="BQ18" s="34" t="str">
        <f t="shared" si="66"/>
        <v/>
      </c>
      <c r="BR18" s="48" t="str">
        <f t="shared" si="67"/>
        <v/>
      </c>
      <c r="BS18" s="26" t="str">
        <f t="shared" si="26"/>
        <v/>
      </c>
      <c r="BT18" s="49" t="str">
        <f t="shared" si="27"/>
        <v/>
      </c>
      <c r="BU18" s="59" t="str">
        <f t="shared" si="68"/>
        <v/>
      </c>
      <c r="BV18" s="5">
        <v>19</v>
      </c>
      <c r="BX18" s="76">
        <v>19</v>
      </c>
      <c r="BY18" s="103">
        <f t="shared" si="28"/>
        <v>1606</v>
      </c>
      <c r="BZ18" s="103">
        <f t="shared" si="69"/>
        <v>12.3</v>
      </c>
      <c r="CA18" s="103">
        <f t="shared" si="70"/>
        <v>17.848232313551396</v>
      </c>
      <c r="CB18" s="104">
        <f t="shared" si="29"/>
        <v>267.01632603458631</v>
      </c>
      <c r="CC18" s="105">
        <f t="shared" si="71"/>
        <v>0.74</v>
      </c>
      <c r="CD18" s="86">
        <f t="shared" si="72"/>
        <v>6.3469094443250746</v>
      </c>
      <c r="CE18" s="22">
        <f t="shared" si="30"/>
        <v>42.070290804815578</v>
      </c>
      <c r="CF18" s="23">
        <f t="shared" si="31"/>
        <v>18.262912815405674</v>
      </c>
      <c r="CG18" s="87">
        <f t="shared" si="73"/>
        <v>17.848232313551396</v>
      </c>
      <c r="CH18" s="21"/>
      <c r="CI18" s="76">
        <v>19</v>
      </c>
      <c r="CJ18" s="103">
        <f t="shared" si="74"/>
        <v>1606</v>
      </c>
      <c r="CK18" s="103">
        <f t="shared" si="74"/>
        <v>12.3</v>
      </c>
      <c r="CL18" s="103">
        <f t="shared" si="74"/>
        <v>17.848232313551396</v>
      </c>
      <c r="CM18" s="103">
        <f t="shared" si="74"/>
        <v>267.01632603458631</v>
      </c>
      <c r="CN18" s="113">
        <f t="shared" si="74"/>
        <v>0.74</v>
      </c>
      <c r="CO18" s="103">
        <f t="shared" si="75"/>
        <v>1581.7175099454305</v>
      </c>
      <c r="CP18" s="113">
        <f t="shared" si="76"/>
        <v>17.848232313551396</v>
      </c>
    </row>
    <row r="19" spans="1:94" ht="15" customHeight="1" thickBot="1">
      <c r="A19" s="6">
        <v>20</v>
      </c>
      <c r="B19" s="36">
        <f t="shared" si="0"/>
        <v>1606</v>
      </c>
      <c r="C19" s="37">
        <f t="shared" si="32"/>
        <v>12.8</v>
      </c>
      <c r="D19" s="118">
        <f t="shared" si="33"/>
        <v>1496.8140299291513</v>
      </c>
      <c r="E19" s="38">
        <f t="shared" si="34"/>
        <v>0.76</v>
      </c>
      <c r="F19" s="39">
        <f t="shared" si="35"/>
        <v>287.92749383578729</v>
      </c>
      <c r="G19" s="50">
        <f t="shared" si="36"/>
        <v>6.5727507632000775</v>
      </c>
      <c r="H19" s="37">
        <f t="shared" si="37"/>
        <v>43.806239458805209</v>
      </c>
      <c r="I19" s="51">
        <f t="shared" si="38"/>
        <v>18.635895875974906</v>
      </c>
      <c r="J19" s="43">
        <f t="shared" si="39"/>
        <v>18.21027472115318</v>
      </c>
      <c r="K19" s="143">
        <v>20</v>
      </c>
      <c r="L19" s="62" t="str">
        <f t="shared" si="1"/>
        <v/>
      </c>
      <c r="M19" s="63" t="str">
        <f t="shared" si="2"/>
        <v/>
      </c>
      <c r="N19" s="64" t="str">
        <f t="shared" si="40"/>
        <v/>
      </c>
      <c r="O19" s="65" t="str">
        <f t="shared" si="41"/>
        <v/>
      </c>
      <c r="P19" s="50" t="str">
        <f t="shared" si="42"/>
        <v/>
      </c>
      <c r="Q19" s="37" t="str">
        <f t="shared" si="3"/>
        <v/>
      </c>
      <c r="R19" s="51" t="str">
        <f t="shared" si="4"/>
        <v/>
      </c>
      <c r="S19" s="60" t="str">
        <f t="shared" si="43"/>
        <v/>
      </c>
      <c r="T19" s="143">
        <v>20</v>
      </c>
      <c r="U19" s="40" t="str">
        <f t="shared" si="44"/>
        <v/>
      </c>
      <c r="V19" s="37" t="str">
        <f t="shared" si="5"/>
        <v/>
      </c>
      <c r="W19" s="38" t="str">
        <f t="shared" si="45"/>
        <v/>
      </c>
      <c r="X19" s="65" t="str">
        <f t="shared" si="46"/>
        <v/>
      </c>
      <c r="Y19" s="50" t="str">
        <f t="shared" si="47"/>
        <v/>
      </c>
      <c r="Z19" s="37" t="str">
        <f t="shared" si="6"/>
        <v/>
      </c>
      <c r="AA19" s="51" t="str">
        <f t="shared" si="7"/>
        <v/>
      </c>
      <c r="AB19" s="60" t="str">
        <f t="shared" si="48"/>
        <v/>
      </c>
      <c r="AC19" s="143">
        <v>20</v>
      </c>
      <c r="AD19" s="40" t="str">
        <f t="shared" si="8"/>
        <v/>
      </c>
      <c r="AE19" s="37" t="str">
        <f t="shared" si="9"/>
        <v/>
      </c>
      <c r="AF19" s="38" t="str">
        <f t="shared" si="49"/>
        <v/>
      </c>
      <c r="AG19" s="65" t="str">
        <f t="shared" si="50"/>
        <v/>
      </c>
      <c r="AH19" s="50" t="str">
        <f t="shared" si="51"/>
        <v/>
      </c>
      <c r="AI19" s="37" t="str">
        <f t="shared" si="10"/>
        <v/>
      </c>
      <c r="AJ19" s="51" t="str">
        <f t="shared" si="11"/>
        <v/>
      </c>
      <c r="AK19" s="60" t="str">
        <f t="shared" si="52"/>
        <v/>
      </c>
      <c r="AL19" s="143">
        <v>20</v>
      </c>
      <c r="AM19" s="40" t="str">
        <f t="shared" si="12"/>
        <v/>
      </c>
      <c r="AN19" s="37" t="str">
        <f t="shared" si="13"/>
        <v/>
      </c>
      <c r="AO19" s="38" t="str">
        <f t="shared" si="53"/>
        <v/>
      </c>
      <c r="AP19" s="65" t="str">
        <f t="shared" si="54"/>
        <v/>
      </c>
      <c r="AQ19" s="50" t="str">
        <f t="shared" si="55"/>
        <v/>
      </c>
      <c r="AR19" s="37" t="str">
        <f t="shared" si="14"/>
        <v/>
      </c>
      <c r="AS19" s="51" t="str">
        <f t="shared" si="15"/>
        <v/>
      </c>
      <c r="AT19" s="60" t="str">
        <f t="shared" si="56"/>
        <v/>
      </c>
      <c r="AU19" s="143">
        <v>20</v>
      </c>
      <c r="AV19" s="40" t="str">
        <f t="shared" si="16"/>
        <v/>
      </c>
      <c r="AW19" s="37" t="str">
        <f t="shared" si="17"/>
        <v/>
      </c>
      <c r="AX19" s="38" t="str">
        <f t="shared" si="57"/>
        <v/>
      </c>
      <c r="AY19" s="65" t="str">
        <f t="shared" si="58"/>
        <v/>
      </c>
      <c r="AZ19" s="50" t="str">
        <f t="shared" si="59"/>
        <v/>
      </c>
      <c r="BA19" s="37" t="str">
        <f t="shared" si="18"/>
        <v/>
      </c>
      <c r="BB19" s="51" t="str">
        <f t="shared" si="19"/>
        <v/>
      </c>
      <c r="BC19" s="60" t="str">
        <f t="shared" si="60"/>
        <v/>
      </c>
      <c r="BD19" s="143">
        <v>20</v>
      </c>
      <c r="BE19" s="40" t="str">
        <f t="shared" si="20"/>
        <v/>
      </c>
      <c r="BF19" s="37" t="str">
        <f t="shared" si="21"/>
        <v/>
      </c>
      <c r="BG19" s="38" t="str">
        <f t="shared" si="61"/>
        <v/>
      </c>
      <c r="BH19" s="65" t="str">
        <f t="shared" si="62"/>
        <v/>
      </c>
      <c r="BI19" s="50" t="str">
        <f t="shared" si="63"/>
        <v/>
      </c>
      <c r="BJ19" s="37" t="str">
        <f t="shared" si="22"/>
        <v/>
      </c>
      <c r="BK19" s="51" t="str">
        <f t="shared" si="23"/>
        <v/>
      </c>
      <c r="BL19" s="60" t="str">
        <f t="shared" si="64"/>
        <v/>
      </c>
      <c r="BM19" s="143">
        <v>20</v>
      </c>
      <c r="BN19" s="40" t="str">
        <f t="shared" si="24"/>
        <v/>
      </c>
      <c r="BO19" s="37" t="str">
        <f t="shared" si="25"/>
        <v/>
      </c>
      <c r="BP19" s="38" t="str">
        <f t="shared" si="65"/>
        <v/>
      </c>
      <c r="BQ19" s="65" t="str">
        <f t="shared" si="66"/>
        <v/>
      </c>
      <c r="BR19" s="50" t="str">
        <f t="shared" si="67"/>
        <v/>
      </c>
      <c r="BS19" s="37" t="str">
        <f t="shared" si="26"/>
        <v/>
      </c>
      <c r="BT19" s="51" t="str">
        <f t="shared" si="27"/>
        <v/>
      </c>
      <c r="BU19" s="60" t="str">
        <f t="shared" si="68"/>
        <v/>
      </c>
      <c r="BV19" s="5">
        <v>20</v>
      </c>
      <c r="BX19" s="77">
        <v>20</v>
      </c>
      <c r="BY19" s="106">
        <f t="shared" si="28"/>
        <v>1606</v>
      </c>
      <c r="BZ19" s="159">
        <f t="shared" si="69"/>
        <v>12.8</v>
      </c>
      <c r="CA19" s="106">
        <f t="shared" si="70"/>
        <v>18.21027472115318</v>
      </c>
      <c r="CB19" s="107">
        <f t="shared" si="29"/>
        <v>287.92749383578729</v>
      </c>
      <c r="CC19" s="108">
        <f t="shared" si="71"/>
        <v>0.76</v>
      </c>
      <c r="CD19" s="88">
        <f t="shared" si="72"/>
        <v>6.5727507632000775</v>
      </c>
      <c r="CE19" s="89">
        <f t="shared" si="30"/>
        <v>43.806239458805209</v>
      </c>
      <c r="CF19" s="90">
        <f t="shared" si="31"/>
        <v>18.635895875974906</v>
      </c>
      <c r="CG19" s="91">
        <f t="shared" si="73"/>
        <v>18.21027472115318</v>
      </c>
      <c r="CH19" s="21"/>
      <c r="CI19" s="77">
        <v>20</v>
      </c>
      <c r="CJ19" s="106">
        <f t="shared" si="74"/>
        <v>1606</v>
      </c>
      <c r="CK19" s="106">
        <f t="shared" si="74"/>
        <v>12.8</v>
      </c>
      <c r="CL19" s="106">
        <f t="shared" si="74"/>
        <v>18.21027472115318</v>
      </c>
      <c r="CM19" s="106">
        <f t="shared" si="74"/>
        <v>287.92749383578729</v>
      </c>
      <c r="CN19" s="114">
        <f t="shared" si="74"/>
        <v>0.76</v>
      </c>
      <c r="CO19" s="106">
        <f t="shared" si="75"/>
        <v>1574.2901584383246</v>
      </c>
      <c r="CP19" s="114">
        <f t="shared" si="76"/>
        <v>18.21027472115318</v>
      </c>
    </row>
    <row r="20" spans="1:94" ht="15" customHeight="1">
      <c r="A20" s="4">
        <v>21</v>
      </c>
      <c r="B20" s="29">
        <f t="shared" si="0"/>
        <v>1606</v>
      </c>
      <c r="C20" s="26">
        <f t="shared" si="32"/>
        <v>13.3</v>
      </c>
      <c r="D20" s="117">
        <f t="shared" si="33"/>
        <v>1489.2809669664598</v>
      </c>
      <c r="E20" s="27">
        <f t="shared" si="34"/>
        <v>0.77</v>
      </c>
      <c r="F20" s="28">
        <f t="shared" si="35"/>
        <v>309.34933521368521</v>
      </c>
      <c r="G20" s="48">
        <f t="shared" si="36"/>
        <v>6.7985920820750803</v>
      </c>
      <c r="H20" s="26">
        <f t="shared" si="37"/>
        <v>45.501970331372632</v>
      </c>
      <c r="I20" s="49">
        <f t="shared" si="38"/>
        <v>18.993167151341311</v>
      </c>
      <c r="J20" s="42">
        <f t="shared" si="39"/>
        <v>18.556772359828837</v>
      </c>
      <c r="K20" s="143">
        <v>21</v>
      </c>
      <c r="L20" s="30" t="str">
        <f t="shared" si="1"/>
        <v/>
      </c>
      <c r="M20" s="26" t="str">
        <f t="shared" si="2"/>
        <v/>
      </c>
      <c r="N20" s="27" t="str">
        <f t="shared" si="40"/>
        <v/>
      </c>
      <c r="O20" s="28" t="str">
        <f t="shared" si="41"/>
        <v/>
      </c>
      <c r="P20" s="48" t="str">
        <f t="shared" si="42"/>
        <v/>
      </c>
      <c r="Q20" s="26" t="str">
        <f t="shared" si="3"/>
        <v/>
      </c>
      <c r="R20" s="49" t="str">
        <f t="shared" si="4"/>
        <v/>
      </c>
      <c r="S20" s="42" t="str">
        <f t="shared" si="43"/>
        <v/>
      </c>
      <c r="T20" s="143">
        <v>21</v>
      </c>
      <c r="U20" s="30" t="str">
        <f t="shared" si="44"/>
        <v/>
      </c>
      <c r="V20" s="26" t="str">
        <f t="shared" si="5"/>
        <v/>
      </c>
      <c r="W20" s="27" t="str">
        <f t="shared" si="45"/>
        <v/>
      </c>
      <c r="X20" s="28" t="str">
        <f t="shared" si="46"/>
        <v/>
      </c>
      <c r="Y20" s="48" t="str">
        <f t="shared" si="47"/>
        <v/>
      </c>
      <c r="Z20" s="26" t="str">
        <f t="shared" si="6"/>
        <v/>
      </c>
      <c r="AA20" s="49" t="str">
        <f t="shared" si="7"/>
        <v/>
      </c>
      <c r="AB20" s="42" t="str">
        <f t="shared" si="48"/>
        <v/>
      </c>
      <c r="AC20" s="143">
        <v>21</v>
      </c>
      <c r="AD20" s="30" t="str">
        <f t="shared" si="8"/>
        <v/>
      </c>
      <c r="AE20" s="26" t="str">
        <f t="shared" si="9"/>
        <v/>
      </c>
      <c r="AF20" s="27" t="str">
        <f t="shared" si="49"/>
        <v/>
      </c>
      <c r="AG20" s="28" t="str">
        <f t="shared" si="50"/>
        <v/>
      </c>
      <c r="AH20" s="48" t="str">
        <f t="shared" si="51"/>
        <v/>
      </c>
      <c r="AI20" s="26" t="str">
        <f t="shared" si="10"/>
        <v/>
      </c>
      <c r="AJ20" s="49" t="str">
        <f t="shared" si="11"/>
        <v/>
      </c>
      <c r="AK20" s="42" t="str">
        <f t="shared" si="52"/>
        <v/>
      </c>
      <c r="AL20" s="143">
        <v>21</v>
      </c>
      <c r="AM20" s="30" t="str">
        <f t="shared" si="12"/>
        <v/>
      </c>
      <c r="AN20" s="26" t="str">
        <f t="shared" si="13"/>
        <v/>
      </c>
      <c r="AO20" s="27" t="str">
        <f t="shared" si="53"/>
        <v/>
      </c>
      <c r="AP20" s="28" t="str">
        <f t="shared" si="54"/>
        <v/>
      </c>
      <c r="AQ20" s="48" t="str">
        <f t="shared" si="55"/>
        <v/>
      </c>
      <c r="AR20" s="26" t="str">
        <f t="shared" si="14"/>
        <v/>
      </c>
      <c r="AS20" s="49" t="str">
        <f t="shared" si="15"/>
        <v/>
      </c>
      <c r="AT20" s="42" t="str">
        <f t="shared" si="56"/>
        <v/>
      </c>
      <c r="AU20" s="143">
        <v>21</v>
      </c>
      <c r="AV20" s="30" t="str">
        <f t="shared" si="16"/>
        <v/>
      </c>
      <c r="AW20" s="26" t="str">
        <f t="shared" si="17"/>
        <v/>
      </c>
      <c r="AX20" s="27" t="str">
        <f t="shared" si="57"/>
        <v/>
      </c>
      <c r="AY20" s="28" t="str">
        <f t="shared" si="58"/>
        <v/>
      </c>
      <c r="AZ20" s="48" t="str">
        <f t="shared" si="59"/>
        <v/>
      </c>
      <c r="BA20" s="26" t="str">
        <f t="shared" si="18"/>
        <v/>
      </c>
      <c r="BB20" s="49" t="str">
        <f t="shared" si="19"/>
        <v/>
      </c>
      <c r="BC20" s="42" t="str">
        <f t="shared" si="60"/>
        <v/>
      </c>
      <c r="BD20" s="143">
        <v>21</v>
      </c>
      <c r="BE20" s="30" t="str">
        <f t="shared" si="20"/>
        <v/>
      </c>
      <c r="BF20" s="26" t="str">
        <f t="shared" si="21"/>
        <v/>
      </c>
      <c r="BG20" s="27" t="str">
        <f t="shared" si="61"/>
        <v/>
      </c>
      <c r="BH20" s="28" t="str">
        <f t="shared" si="62"/>
        <v/>
      </c>
      <c r="BI20" s="48" t="str">
        <f t="shared" si="63"/>
        <v/>
      </c>
      <c r="BJ20" s="26" t="str">
        <f t="shared" si="22"/>
        <v/>
      </c>
      <c r="BK20" s="49" t="str">
        <f t="shared" si="23"/>
        <v/>
      </c>
      <c r="BL20" s="42" t="str">
        <f t="shared" si="64"/>
        <v/>
      </c>
      <c r="BM20" s="143">
        <v>21</v>
      </c>
      <c r="BN20" s="30" t="str">
        <f t="shared" si="24"/>
        <v/>
      </c>
      <c r="BO20" s="26" t="str">
        <f t="shared" si="25"/>
        <v/>
      </c>
      <c r="BP20" s="27" t="str">
        <f t="shared" si="65"/>
        <v/>
      </c>
      <c r="BQ20" s="28" t="str">
        <f t="shared" si="66"/>
        <v/>
      </c>
      <c r="BR20" s="48" t="str">
        <f t="shared" si="67"/>
        <v/>
      </c>
      <c r="BS20" s="26" t="str">
        <f t="shared" si="26"/>
        <v/>
      </c>
      <c r="BT20" s="49" t="str">
        <f t="shared" si="27"/>
        <v/>
      </c>
      <c r="BU20" s="42" t="str">
        <f t="shared" si="68"/>
        <v/>
      </c>
      <c r="BV20" s="5">
        <v>21</v>
      </c>
      <c r="BX20" s="78">
        <v>21</v>
      </c>
      <c r="BY20" s="100">
        <f t="shared" si="28"/>
        <v>1606</v>
      </c>
      <c r="BZ20" s="160">
        <f t="shared" si="69"/>
        <v>13.3</v>
      </c>
      <c r="CA20" s="100">
        <f t="shared" si="70"/>
        <v>18.556772359828837</v>
      </c>
      <c r="CB20" s="101">
        <f t="shared" si="29"/>
        <v>309.34933521368521</v>
      </c>
      <c r="CC20" s="102">
        <f t="shared" si="71"/>
        <v>0.77</v>
      </c>
      <c r="CD20" s="92">
        <f t="shared" si="72"/>
        <v>6.7985920820750803</v>
      </c>
      <c r="CE20" s="93">
        <f t="shared" si="30"/>
        <v>45.501970331372632</v>
      </c>
      <c r="CF20" s="94">
        <f t="shared" si="31"/>
        <v>18.993167151341311</v>
      </c>
      <c r="CG20" s="95">
        <f t="shared" si="73"/>
        <v>18.556772359828837</v>
      </c>
      <c r="CH20" s="21"/>
      <c r="CI20" s="78">
        <v>21</v>
      </c>
      <c r="CJ20" s="100">
        <f t="shared" si="74"/>
        <v>1606</v>
      </c>
      <c r="CK20" s="100">
        <f t="shared" si="74"/>
        <v>13.3</v>
      </c>
      <c r="CL20" s="100">
        <f t="shared" si="74"/>
        <v>18.556772359828837</v>
      </c>
      <c r="CM20" s="100">
        <f t="shared" si="74"/>
        <v>309.34933521368521</v>
      </c>
      <c r="CN20" s="112">
        <f t="shared" si="74"/>
        <v>0.77</v>
      </c>
      <c r="CO20" s="100">
        <f t="shared" si="75"/>
        <v>1566.7570954756332</v>
      </c>
      <c r="CP20" s="112">
        <f t="shared" si="76"/>
        <v>18.556772359828837</v>
      </c>
    </row>
    <row r="21" spans="1:94" ht="15" customHeight="1">
      <c r="A21" s="5">
        <v>22</v>
      </c>
      <c r="B21" s="33">
        <f t="shared" si="0"/>
        <v>1606</v>
      </c>
      <c r="C21" s="31">
        <f t="shared" si="32"/>
        <v>13.8</v>
      </c>
      <c r="D21" s="119">
        <f t="shared" si="33"/>
        <v>1481.6540266080272</v>
      </c>
      <c r="E21" s="32">
        <f t="shared" si="34"/>
        <v>0.79</v>
      </c>
      <c r="F21" s="34">
        <f t="shared" si="35"/>
        <v>331.2600523243853</v>
      </c>
      <c r="G21" s="52">
        <f t="shared" si="36"/>
        <v>7.0244334009500831</v>
      </c>
      <c r="H21" s="31">
        <f t="shared" si="37"/>
        <v>47.158259380689842</v>
      </c>
      <c r="I21" s="53">
        <f t="shared" si="38"/>
        <v>19.335756678459582</v>
      </c>
      <c r="J21" s="44">
        <f t="shared" si="39"/>
        <v>18.888744317240246</v>
      </c>
      <c r="K21" s="143">
        <v>22</v>
      </c>
      <c r="L21" s="35" t="str">
        <f t="shared" si="1"/>
        <v/>
      </c>
      <c r="M21" s="31" t="str">
        <f t="shared" si="2"/>
        <v/>
      </c>
      <c r="N21" s="32" t="str">
        <f t="shared" si="40"/>
        <v/>
      </c>
      <c r="O21" s="34" t="str">
        <f t="shared" si="41"/>
        <v/>
      </c>
      <c r="P21" s="52" t="str">
        <f t="shared" si="42"/>
        <v/>
      </c>
      <c r="Q21" s="31" t="str">
        <f t="shared" si="3"/>
        <v/>
      </c>
      <c r="R21" s="53" t="str">
        <f t="shared" si="4"/>
        <v/>
      </c>
      <c r="S21" s="44" t="str">
        <f t="shared" si="43"/>
        <v/>
      </c>
      <c r="T21" s="143">
        <v>22</v>
      </c>
      <c r="U21" s="35" t="str">
        <f t="shared" si="44"/>
        <v/>
      </c>
      <c r="V21" s="31" t="str">
        <f t="shared" si="5"/>
        <v/>
      </c>
      <c r="W21" s="32" t="str">
        <f t="shared" si="45"/>
        <v/>
      </c>
      <c r="X21" s="34" t="str">
        <f t="shared" si="46"/>
        <v/>
      </c>
      <c r="Y21" s="52" t="str">
        <f t="shared" si="47"/>
        <v/>
      </c>
      <c r="Z21" s="31" t="str">
        <f t="shared" si="6"/>
        <v/>
      </c>
      <c r="AA21" s="53" t="str">
        <f t="shared" si="7"/>
        <v/>
      </c>
      <c r="AB21" s="44" t="str">
        <f t="shared" si="48"/>
        <v/>
      </c>
      <c r="AC21" s="143">
        <v>22</v>
      </c>
      <c r="AD21" s="35" t="str">
        <f t="shared" si="8"/>
        <v/>
      </c>
      <c r="AE21" s="31" t="str">
        <f t="shared" si="9"/>
        <v/>
      </c>
      <c r="AF21" s="32" t="str">
        <f t="shared" si="49"/>
        <v/>
      </c>
      <c r="AG21" s="34" t="str">
        <f t="shared" si="50"/>
        <v/>
      </c>
      <c r="AH21" s="52" t="str">
        <f t="shared" si="51"/>
        <v/>
      </c>
      <c r="AI21" s="31" t="str">
        <f t="shared" si="10"/>
        <v/>
      </c>
      <c r="AJ21" s="53" t="str">
        <f t="shared" si="11"/>
        <v/>
      </c>
      <c r="AK21" s="44" t="str">
        <f t="shared" si="52"/>
        <v/>
      </c>
      <c r="AL21" s="143">
        <v>22</v>
      </c>
      <c r="AM21" s="35" t="str">
        <f t="shared" si="12"/>
        <v/>
      </c>
      <c r="AN21" s="31" t="str">
        <f t="shared" si="13"/>
        <v/>
      </c>
      <c r="AO21" s="32" t="str">
        <f t="shared" si="53"/>
        <v/>
      </c>
      <c r="AP21" s="34" t="str">
        <f t="shared" si="54"/>
        <v/>
      </c>
      <c r="AQ21" s="52" t="str">
        <f t="shared" si="55"/>
        <v/>
      </c>
      <c r="AR21" s="31" t="str">
        <f t="shared" si="14"/>
        <v/>
      </c>
      <c r="AS21" s="53" t="str">
        <f t="shared" si="15"/>
        <v/>
      </c>
      <c r="AT21" s="44" t="str">
        <f t="shared" si="56"/>
        <v/>
      </c>
      <c r="AU21" s="143">
        <v>22</v>
      </c>
      <c r="AV21" s="35" t="str">
        <f t="shared" si="16"/>
        <v/>
      </c>
      <c r="AW21" s="31" t="str">
        <f t="shared" si="17"/>
        <v/>
      </c>
      <c r="AX21" s="32" t="str">
        <f t="shared" si="57"/>
        <v/>
      </c>
      <c r="AY21" s="34" t="str">
        <f t="shared" si="58"/>
        <v/>
      </c>
      <c r="AZ21" s="52" t="str">
        <f t="shared" si="59"/>
        <v/>
      </c>
      <c r="BA21" s="31" t="str">
        <f t="shared" si="18"/>
        <v/>
      </c>
      <c r="BB21" s="53" t="str">
        <f t="shared" si="19"/>
        <v/>
      </c>
      <c r="BC21" s="44" t="str">
        <f t="shared" si="60"/>
        <v/>
      </c>
      <c r="BD21" s="143">
        <v>22</v>
      </c>
      <c r="BE21" s="35" t="str">
        <f t="shared" si="20"/>
        <v/>
      </c>
      <c r="BF21" s="31" t="str">
        <f t="shared" si="21"/>
        <v/>
      </c>
      <c r="BG21" s="32" t="str">
        <f t="shared" si="61"/>
        <v/>
      </c>
      <c r="BH21" s="34" t="str">
        <f t="shared" si="62"/>
        <v/>
      </c>
      <c r="BI21" s="52" t="str">
        <f t="shared" si="63"/>
        <v/>
      </c>
      <c r="BJ21" s="31" t="str">
        <f t="shared" si="22"/>
        <v/>
      </c>
      <c r="BK21" s="53" t="str">
        <f t="shared" si="23"/>
        <v/>
      </c>
      <c r="BL21" s="44" t="str">
        <f t="shared" si="64"/>
        <v/>
      </c>
      <c r="BM21" s="143">
        <v>22</v>
      </c>
      <c r="BN21" s="35" t="str">
        <f t="shared" si="24"/>
        <v/>
      </c>
      <c r="BO21" s="31" t="str">
        <f t="shared" si="25"/>
        <v/>
      </c>
      <c r="BP21" s="32" t="str">
        <f t="shared" si="65"/>
        <v/>
      </c>
      <c r="BQ21" s="34" t="str">
        <f t="shared" si="66"/>
        <v/>
      </c>
      <c r="BR21" s="52" t="str">
        <f t="shared" si="67"/>
        <v/>
      </c>
      <c r="BS21" s="31" t="str">
        <f t="shared" si="26"/>
        <v/>
      </c>
      <c r="BT21" s="53" t="str">
        <f t="shared" si="27"/>
        <v/>
      </c>
      <c r="BU21" s="44" t="str">
        <f t="shared" si="68"/>
        <v/>
      </c>
      <c r="BV21" s="5">
        <v>22</v>
      </c>
      <c r="BX21" s="79">
        <v>22</v>
      </c>
      <c r="BY21" s="103">
        <f t="shared" si="28"/>
        <v>1606</v>
      </c>
      <c r="BZ21" s="161">
        <f t="shared" si="69"/>
        <v>13.8</v>
      </c>
      <c r="CA21" s="103">
        <f t="shared" si="70"/>
        <v>18.888744317240246</v>
      </c>
      <c r="CB21" s="104">
        <f t="shared" si="29"/>
        <v>331.2600523243853</v>
      </c>
      <c r="CC21" s="105">
        <f t="shared" si="71"/>
        <v>0.79</v>
      </c>
      <c r="CD21" s="86">
        <f t="shared" si="72"/>
        <v>7.0244334009500831</v>
      </c>
      <c r="CE21" s="22">
        <f t="shared" si="30"/>
        <v>47.158259380689842</v>
      </c>
      <c r="CF21" s="23">
        <f t="shared" si="31"/>
        <v>19.335756678459582</v>
      </c>
      <c r="CG21" s="87">
        <f t="shared" si="73"/>
        <v>18.888744317240246</v>
      </c>
      <c r="CH21" s="21"/>
      <c r="CI21" s="79">
        <v>22</v>
      </c>
      <c r="CJ21" s="103">
        <f t="shared" si="74"/>
        <v>1606</v>
      </c>
      <c r="CK21" s="103">
        <f t="shared" si="74"/>
        <v>13.8</v>
      </c>
      <c r="CL21" s="103">
        <f t="shared" si="74"/>
        <v>18.888744317240246</v>
      </c>
      <c r="CM21" s="103">
        <f t="shared" si="74"/>
        <v>331.2600523243853</v>
      </c>
      <c r="CN21" s="113">
        <f t="shared" si="74"/>
        <v>0.79</v>
      </c>
      <c r="CO21" s="103">
        <f t="shared" si="75"/>
        <v>1559.1301551172005</v>
      </c>
      <c r="CP21" s="113">
        <f t="shared" si="76"/>
        <v>18.888744317240246</v>
      </c>
    </row>
    <row r="22" spans="1:94" ht="15" customHeight="1">
      <c r="A22" s="5">
        <v>23</v>
      </c>
      <c r="B22" s="33">
        <f t="shared" si="0"/>
        <v>1606</v>
      </c>
      <c r="C22" s="31">
        <f t="shared" si="32"/>
        <v>14.3</v>
      </c>
      <c r="D22" s="119">
        <f t="shared" si="33"/>
        <v>1473.9441831521806</v>
      </c>
      <c r="E22" s="32">
        <f t="shared" si="34"/>
        <v>0.8</v>
      </c>
      <c r="F22" s="34">
        <f t="shared" si="35"/>
        <v>353.63939896154875</v>
      </c>
      <c r="G22" s="52">
        <f t="shared" si="36"/>
        <v>7.2502747198250868</v>
      </c>
      <c r="H22" s="31">
        <f t="shared" si="37"/>
        <v>48.775999893433045</v>
      </c>
      <c r="I22" s="53">
        <f t="shared" si="38"/>
        <v>19.664611889422719</v>
      </c>
      <c r="J22" s="44">
        <f t="shared" si="39"/>
        <v>19.207127954277247</v>
      </c>
      <c r="K22" s="143">
        <v>23</v>
      </c>
      <c r="L22" s="35">
        <f t="shared" si="1"/>
        <v>1204.5</v>
      </c>
      <c r="M22" s="31">
        <f t="shared" si="2"/>
        <v>14.3</v>
      </c>
      <c r="N22" s="32">
        <f t="shared" si="40"/>
        <v>0.72</v>
      </c>
      <c r="O22" s="34">
        <f t="shared" si="41"/>
        <v>318.81001996624735</v>
      </c>
      <c r="P22" s="52">
        <f t="shared" si="42"/>
        <v>7.062929572086329</v>
      </c>
      <c r="Q22" s="31">
        <f t="shared" si="3"/>
        <v>45.138496244706801</v>
      </c>
      <c r="R22" s="53">
        <f t="shared" si="4"/>
        <v>21.843649562828645</v>
      </c>
      <c r="S22" s="44">
        <f t="shared" si="43"/>
        <v>21.389731609770386</v>
      </c>
      <c r="T22" s="143">
        <v>23</v>
      </c>
      <c r="U22" s="35" t="str">
        <f t="shared" si="44"/>
        <v/>
      </c>
      <c r="V22" s="31" t="str">
        <f t="shared" si="5"/>
        <v/>
      </c>
      <c r="W22" s="32" t="str">
        <f t="shared" si="45"/>
        <v/>
      </c>
      <c r="X22" s="34" t="str">
        <f t="shared" si="46"/>
        <v/>
      </c>
      <c r="Y22" s="52" t="str">
        <f t="shared" si="47"/>
        <v/>
      </c>
      <c r="Z22" s="31" t="str">
        <f t="shared" si="6"/>
        <v/>
      </c>
      <c r="AA22" s="53" t="str">
        <f t="shared" si="7"/>
        <v/>
      </c>
      <c r="AB22" s="44" t="str">
        <f t="shared" si="48"/>
        <v/>
      </c>
      <c r="AC22" s="143">
        <v>23</v>
      </c>
      <c r="AD22" s="35" t="str">
        <f t="shared" si="8"/>
        <v/>
      </c>
      <c r="AE22" s="31" t="str">
        <f t="shared" si="9"/>
        <v/>
      </c>
      <c r="AF22" s="32" t="str">
        <f t="shared" si="49"/>
        <v/>
      </c>
      <c r="AG22" s="34" t="str">
        <f t="shared" si="50"/>
        <v/>
      </c>
      <c r="AH22" s="52" t="str">
        <f t="shared" si="51"/>
        <v/>
      </c>
      <c r="AI22" s="31" t="str">
        <f t="shared" si="10"/>
        <v/>
      </c>
      <c r="AJ22" s="53" t="str">
        <f t="shared" si="11"/>
        <v/>
      </c>
      <c r="AK22" s="44" t="str">
        <f t="shared" si="52"/>
        <v/>
      </c>
      <c r="AL22" s="143">
        <v>23</v>
      </c>
      <c r="AM22" s="35" t="str">
        <f t="shared" si="12"/>
        <v/>
      </c>
      <c r="AN22" s="31" t="str">
        <f t="shared" si="13"/>
        <v/>
      </c>
      <c r="AO22" s="32" t="str">
        <f t="shared" si="53"/>
        <v/>
      </c>
      <c r="AP22" s="34" t="str">
        <f t="shared" si="54"/>
        <v/>
      </c>
      <c r="AQ22" s="52" t="str">
        <f t="shared" si="55"/>
        <v/>
      </c>
      <c r="AR22" s="31" t="str">
        <f t="shared" si="14"/>
        <v/>
      </c>
      <c r="AS22" s="53" t="str">
        <f t="shared" si="15"/>
        <v/>
      </c>
      <c r="AT22" s="44" t="str">
        <f t="shared" si="56"/>
        <v/>
      </c>
      <c r="AU22" s="143">
        <v>23</v>
      </c>
      <c r="AV22" s="35" t="str">
        <f t="shared" si="16"/>
        <v/>
      </c>
      <c r="AW22" s="31" t="str">
        <f t="shared" si="17"/>
        <v/>
      </c>
      <c r="AX22" s="32" t="str">
        <f t="shared" si="57"/>
        <v/>
      </c>
      <c r="AY22" s="34" t="str">
        <f t="shared" si="58"/>
        <v/>
      </c>
      <c r="AZ22" s="52" t="str">
        <f t="shared" si="59"/>
        <v/>
      </c>
      <c r="BA22" s="31" t="str">
        <f t="shared" si="18"/>
        <v/>
      </c>
      <c r="BB22" s="53" t="str">
        <f t="shared" si="19"/>
        <v/>
      </c>
      <c r="BC22" s="44" t="str">
        <f t="shared" si="60"/>
        <v/>
      </c>
      <c r="BD22" s="143">
        <v>23</v>
      </c>
      <c r="BE22" s="35" t="str">
        <f t="shared" si="20"/>
        <v/>
      </c>
      <c r="BF22" s="31" t="str">
        <f t="shared" si="21"/>
        <v/>
      </c>
      <c r="BG22" s="32" t="str">
        <f t="shared" si="61"/>
        <v/>
      </c>
      <c r="BH22" s="34" t="str">
        <f t="shared" si="62"/>
        <v/>
      </c>
      <c r="BI22" s="52" t="str">
        <f t="shared" si="63"/>
        <v/>
      </c>
      <c r="BJ22" s="31" t="str">
        <f t="shared" si="22"/>
        <v/>
      </c>
      <c r="BK22" s="53" t="str">
        <f t="shared" si="23"/>
        <v/>
      </c>
      <c r="BL22" s="44" t="str">
        <f t="shared" si="64"/>
        <v/>
      </c>
      <c r="BM22" s="143">
        <v>23</v>
      </c>
      <c r="BN22" s="35" t="str">
        <f t="shared" si="24"/>
        <v/>
      </c>
      <c r="BO22" s="31" t="str">
        <f t="shared" si="25"/>
        <v/>
      </c>
      <c r="BP22" s="32" t="str">
        <f t="shared" si="65"/>
        <v/>
      </c>
      <c r="BQ22" s="34" t="str">
        <f t="shared" si="66"/>
        <v/>
      </c>
      <c r="BR22" s="52" t="str">
        <f t="shared" si="67"/>
        <v/>
      </c>
      <c r="BS22" s="31" t="str">
        <f t="shared" si="26"/>
        <v/>
      </c>
      <c r="BT22" s="53" t="str">
        <f t="shared" si="27"/>
        <v/>
      </c>
      <c r="BU22" s="44" t="str">
        <f t="shared" si="68"/>
        <v/>
      </c>
      <c r="BV22" s="5">
        <v>23</v>
      </c>
      <c r="BX22" s="79">
        <v>23</v>
      </c>
      <c r="BY22" s="103">
        <f t="shared" si="28"/>
        <v>1204.5</v>
      </c>
      <c r="BZ22" s="161">
        <f t="shared" si="69"/>
        <v>14.3</v>
      </c>
      <c r="CA22" s="103">
        <f t="shared" si="70"/>
        <v>21.389731609770386</v>
      </c>
      <c r="CB22" s="104">
        <f t="shared" si="29"/>
        <v>318.81001996624735</v>
      </c>
      <c r="CC22" s="105">
        <f t="shared" si="71"/>
        <v>0.72</v>
      </c>
      <c r="CD22" s="86">
        <f t="shared" si="72"/>
        <v>7.062929572086329</v>
      </c>
      <c r="CE22" s="22">
        <f t="shared" si="30"/>
        <v>45.138496244706801</v>
      </c>
      <c r="CF22" s="23">
        <f t="shared" si="31"/>
        <v>21.843649562828645</v>
      </c>
      <c r="CG22" s="87">
        <f t="shared" si="73"/>
        <v>21.389731609770386</v>
      </c>
      <c r="CH22" s="21"/>
      <c r="CI22" s="79">
        <v>23</v>
      </c>
      <c r="CJ22" s="103">
        <f t="shared" si="74"/>
        <v>1204.5</v>
      </c>
      <c r="CK22" s="103">
        <f t="shared" si="74"/>
        <v>14.3</v>
      </c>
      <c r="CL22" s="103">
        <f t="shared" si="74"/>
        <v>21.389731609770386</v>
      </c>
      <c r="CM22" s="103">
        <f t="shared" si="74"/>
        <v>318.81001996624735</v>
      </c>
      <c r="CN22" s="113">
        <f t="shared" si="74"/>
        <v>0.72</v>
      </c>
      <c r="CO22" s="103">
        <f t="shared" si="75"/>
        <v>1551.4203116613539</v>
      </c>
      <c r="CP22" s="113">
        <f t="shared" si="76"/>
        <v>19.207127954277247</v>
      </c>
    </row>
    <row r="23" spans="1:94" ht="15" customHeight="1">
      <c r="A23" s="5">
        <v>24</v>
      </c>
      <c r="B23" s="33">
        <f t="shared" si="0"/>
        <v>1606</v>
      </c>
      <c r="C23" s="31">
        <f t="shared" si="32"/>
        <v>14.7</v>
      </c>
      <c r="D23" s="119">
        <f t="shared" si="33"/>
        <v>1467.7234801130994</v>
      </c>
      <c r="E23" s="32">
        <f t="shared" si="34"/>
        <v>0.81</v>
      </c>
      <c r="F23" s="34">
        <f t="shared" si="35"/>
        <v>371.86760280125424</v>
      </c>
      <c r="G23" s="52">
        <f t="shared" si="36"/>
        <v>7.4309477749250883</v>
      </c>
      <c r="H23" s="31">
        <f t="shared" si="37"/>
        <v>50.043091953368361</v>
      </c>
      <c r="I23" s="53">
        <f t="shared" si="38"/>
        <v>19.918395725259508</v>
      </c>
      <c r="J23" s="44">
        <f t="shared" si="39"/>
        <v>19.452633393512212</v>
      </c>
      <c r="K23" s="143">
        <v>24</v>
      </c>
      <c r="L23" s="35">
        <f t="shared" si="1"/>
        <v>1204.5</v>
      </c>
      <c r="M23" s="31">
        <f t="shared" si="2"/>
        <v>14.7</v>
      </c>
      <c r="N23" s="32">
        <f t="shared" si="40"/>
        <v>0.73</v>
      </c>
      <c r="O23" s="34">
        <f t="shared" si="41"/>
        <v>336.13742573924907</v>
      </c>
      <c r="P23" s="52">
        <f t="shared" si="42"/>
        <v>7.2383622034733577</v>
      </c>
      <c r="Q23" s="31">
        <f t="shared" si="3"/>
        <v>46.438326280211861</v>
      </c>
      <c r="R23" s="53">
        <f t="shared" si="4"/>
        <v>22.155927556118684</v>
      </c>
      <c r="S23" s="44">
        <f t="shared" si="43"/>
        <v>21.693857082167824</v>
      </c>
      <c r="T23" s="143">
        <v>24</v>
      </c>
      <c r="U23" s="35" t="str">
        <f t="shared" si="44"/>
        <v/>
      </c>
      <c r="V23" s="31" t="str">
        <f t="shared" si="5"/>
        <v/>
      </c>
      <c r="W23" s="32" t="str">
        <f t="shared" si="45"/>
        <v/>
      </c>
      <c r="X23" s="34" t="str">
        <f t="shared" si="46"/>
        <v/>
      </c>
      <c r="Y23" s="52" t="str">
        <f t="shared" si="47"/>
        <v/>
      </c>
      <c r="Z23" s="31" t="str">
        <f t="shared" si="6"/>
        <v/>
      </c>
      <c r="AA23" s="53" t="str">
        <f t="shared" si="7"/>
        <v/>
      </c>
      <c r="AB23" s="44" t="str">
        <f t="shared" si="48"/>
        <v/>
      </c>
      <c r="AC23" s="143">
        <v>24</v>
      </c>
      <c r="AD23" s="35" t="str">
        <f t="shared" si="8"/>
        <v/>
      </c>
      <c r="AE23" s="31" t="str">
        <f t="shared" si="9"/>
        <v/>
      </c>
      <c r="AF23" s="32" t="str">
        <f t="shared" si="49"/>
        <v/>
      </c>
      <c r="AG23" s="34" t="str">
        <f t="shared" si="50"/>
        <v/>
      </c>
      <c r="AH23" s="52" t="str">
        <f t="shared" si="51"/>
        <v/>
      </c>
      <c r="AI23" s="31" t="str">
        <f t="shared" si="10"/>
        <v/>
      </c>
      <c r="AJ23" s="53" t="str">
        <f t="shared" si="11"/>
        <v/>
      </c>
      <c r="AK23" s="44" t="str">
        <f t="shared" si="52"/>
        <v/>
      </c>
      <c r="AL23" s="143">
        <v>24</v>
      </c>
      <c r="AM23" s="35" t="str">
        <f t="shared" si="12"/>
        <v/>
      </c>
      <c r="AN23" s="31" t="str">
        <f t="shared" si="13"/>
        <v/>
      </c>
      <c r="AO23" s="32" t="str">
        <f t="shared" si="53"/>
        <v/>
      </c>
      <c r="AP23" s="34" t="str">
        <f t="shared" si="54"/>
        <v/>
      </c>
      <c r="AQ23" s="52" t="str">
        <f t="shared" si="55"/>
        <v/>
      </c>
      <c r="AR23" s="31" t="str">
        <f t="shared" si="14"/>
        <v/>
      </c>
      <c r="AS23" s="53" t="str">
        <f t="shared" si="15"/>
        <v/>
      </c>
      <c r="AT23" s="44" t="str">
        <f t="shared" si="56"/>
        <v/>
      </c>
      <c r="AU23" s="143">
        <v>24</v>
      </c>
      <c r="AV23" s="35" t="str">
        <f t="shared" si="16"/>
        <v/>
      </c>
      <c r="AW23" s="31" t="str">
        <f t="shared" si="17"/>
        <v/>
      </c>
      <c r="AX23" s="32" t="str">
        <f t="shared" si="57"/>
        <v/>
      </c>
      <c r="AY23" s="34" t="str">
        <f t="shared" si="58"/>
        <v/>
      </c>
      <c r="AZ23" s="52" t="str">
        <f t="shared" si="59"/>
        <v/>
      </c>
      <c r="BA23" s="31" t="str">
        <f t="shared" si="18"/>
        <v/>
      </c>
      <c r="BB23" s="53" t="str">
        <f t="shared" si="19"/>
        <v/>
      </c>
      <c r="BC23" s="44" t="str">
        <f t="shared" si="60"/>
        <v/>
      </c>
      <c r="BD23" s="143">
        <v>24</v>
      </c>
      <c r="BE23" s="35" t="str">
        <f t="shared" si="20"/>
        <v/>
      </c>
      <c r="BF23" s="31" t="str">
        <f t="shared" si="21"/>
        <v/>
      </c>
      <c r="BG23" s="32" t="str">
        <f t="shared" si="61"/>
        <v/>
      </c>
      <c r="BH23" s="34" t="str">
        <f t="shared" si="62"/>
        <v/>
      </c>
      <c r="BI23" s="52" t="str">
        <f t="shared" si="63"/>
        <v/>
      </c>
      <c r="BJ23" s="31" t="str">
        <f t="shared" si="22"/>
        <v/>
      </c>
      <c r="BK23" s="53" t="str">
        <f t="shared" si="23"/>
        <v/>
      </c>
      <c r="BL23" s="44" t="str">
        <f t="shared" si="64"/>
        <v/>
      </c>
      <c r="BM23" s="143">
        <v>24</v>
      </c>
      <c r="BN23" s="35" t="str">
        <f t="shared" si="24"/>
        <v/>
      </c>
      <c r="BO23" s="31" t="str">
        <f t="shared" si="25"/>
        <v/>
      </c>
      <c r="BP23" s="32" t="str">
        <f t="shared" si="65"/>
        <v/>
      </c>
      <c r="BQ23" s="34" t="str">
        <f t="shared" si="66"/>
        <v/>
      </c>
      <c r="BR23" s="52" t="str">
        <f t="shared" si="67"/>
        <v/>
      </c>
      <c r="BS23" s="31" t="str">
        <f t="shared" si="26"/>
        <v/>
      </c>
      <c r="BT23" s="53" t="str">
        <f t="shared" si="27"/>
        <v/>
      </c>
      <c r="BU23" s="44" t="str">
        <f t="shared" si="68"/>
        <v/>
      </c>
      <c r="BV23" s="5">
        <v>24</v>
      </c>
      <c r="BX23" s="79">
        <v>24</v>
      </c>
      <c r="BY23" s="103">
        <f t="shared" si="28"/>
        <v>1204.5</v>
      </c>
      <c r="BZ23" s="161">
        <f t="shared" si="69"/>
        <v>14.7</v>
      </c>
      <c r="CA23" s="103">
        <f t="shared" si="70"/>
        <v>21.693857082167824</v>
      </c>
      <c r="CB23" s="104">
        <f t="shared" si="29"/>
        <v>336.13742573924907</v>
      </c>
      <c r="CC23" s="105">
        <f t="shared" si="71"/>
        <v>0.73</v>
      </c>
      <c r="CD23" s="86">
        <f t="shared" si="72"/>
        <v>7.2383622034733577</v>
      </c>
      <c r="CE23" s="22">
        <f t="shared" si="30"/>
        <v>46.438326280211861</v>
      </c>
      <c r="CF23" s="23">
        <f t="shared" si="31"/>
        <v>22.155927556118684</v>
      </c>
      <c r="CG23" s="87">
        <f t="shared" si="73"/>
        <v>21.693857082167824</v>
      </c>
      <c r="CH23" s="21"/>
      <c r="CI23" s="79">
        <v>24</v>
      </c>
      <c r="CJ23" s="103">
        <f t="shared" si="74"/>
        <v>1204.5</v>
      </c>
      <c r="CK23" s="103">
        <f t="shared" si="74"/>
        <v>14.7</v>
      </c>
      <c r="CL23" s="103">
        <f t="shared" si="74"/>
        <v>21.693857082167824</v>
      </c>
      <c r="CM23" s="103">
        <f t="shared" si="74"/>
        <v>336.13742573924907</v>
      </c>
      <c r="CN23" s="113">
        <f t="shared" si="74"/>
        <v>0.73</v>
      </c>
      <c r="CO23" s="103">
        <f t="shared" si="75"/>
        <v>1545.1996086222728</v>
      </c>
      <c r="CP23" s="113">
        <f t="shared" si="76"/>
        <v>19.452633393512212</v>
      </c>
    </row>
    <row r="24" spans="1:94" ht="15" customHeight="1">
      <c r="A24" s="5">
        <v>25</v>
      </c>
      <c r="B24" s="33">
        <f t="shared" si="0"/>
        <v>1606</v>
      </c>
      <c r="C24" s="31">
        <f t="shared" si="32"/>
        <v>15.1</v>
      </c>
      <c r="D24" s="119">
        <f t="shared" si="33"/>
        <v>1461.4611075259477</v>
      </c>
      <c r="E24" s="32">
        <f t="shared" si="34"/>
        <v>0.82</v>
      </c>
      <c r="F24" s="34">
        <f t="shared" si="35"/>
        <v>390.37464796725186</v>
      </c>
      <c r="G24" s="52">
        <f t="shared" si="36"/>
        <v>7.6116208300250907</v>
      </c>
      <c r="H24" s="31">
        <f t="shared" si="37"/>
        <v>51.286665046078632</v>
      </c>
      <c r="I24" s="53">
        <f t="shared" si="38"/>
        <v>20.164363540670848</v>
      </c>
      <c r="J24" s="44">
        <f t="shared" si="39"/>
        <v>19.690405896618849</v>
      </c>
      <c r="K24" s="143">
        <v>25</v>
      </c>
      <c r="L24" s="35">
        <f t="shared" si="1"/>
        <v>1204.5</v>
      </c>
      <c r="M24" s="31">
        <f t="shared" si="2"/>
        <v>15.1</v>
      </c>
      <c r="N24" s="32">
        <f t="shared" si="40"/>
        <v>0.74</v>
      </c>
      <c r="O24" s="34">
        <f t="shared" si="41"/>
        <v>353.7716355369285</v>
      </c>
      <c r="P24" s="52">
        <f t="shared" si="42"/>
        <v>7.4137948348603881</v>
      </c>
      <c r="Q24" s="31">
        <f t="shared" si="3"/>
        <v>47.718023416760829</v>
      </c>
      <c r="R24" s="53">
        <f t="shared" si="4"/>
        <v>22.45912747409437</v>
      </c>
      <c r="S24" s="44">
        <f t="shared" si="43"/>
        <v>21.989000979191498</v>
      </c>
      <c r="T24" s="143">
        <v>25</v>
      </c>
      <c r="U24" s="35" t="str">
        <f t="shared" si="44"/>
        <v/>
      </c>
      <c r="V24" s="31" t="str">
        <f t="shared" si="5"/>
        <v/>
      </c>
      <c r="W24" s="32" t="str">
        <f t="shared" si="45"/>
        <v/>
      </c>
      <c r="X24" s="34" t="str">
        <f t="shared" si="46"/>
        <v/>
      </c>
      <c r="Y24" s="52" t="str">
        <f t="shared" si="47"/>
        <v/>
      </c>
      <c r="Z24" s="31" t="str">
        <f t="shared" si="6"/>
        <v/>
      </c>
      <c r="AA24" s="53" t="str">
        <f t="shared" si="7"/>
        <v/>
      </c>
      <c r="AB24" s="44" t="str">
        <f t="shared" si="48"/>
        <v/>
      </c>
      <c r="AC24" s="143">
        <v>25</v>
      </c>
      <c r="AD24" s="35" t="str">
        <f t="shared" si="8"/>
        <v/>
      </c>
      <c r="AE24" s="31" t="str">
        <f t="shared" si="9"/>
        <v/>
      </c>
      <c r="AF24" s="32" t="str">
        <f t="shared" si="49"/>
        <v/>
      </c>
      <c r="AG24" s="34" t="str">
        <f t="shared" si="50"/>
        <v/>
      </c>
      <c r="AH24" s="52" t="str">
        <f t="shared" si="51"/>
        <v/>
      </c>
      <c r="AI24" s="31" t="str">
        <f t="shared" si="10"/>
        <v/>
      </c>
      <c r="AJ24" s="53" t="str">
        <f t="shared" si="11"/>
        <v/>
      </c>
      <c r="AK24" s="44" t="str">
        <f t="shared" si="52"/>
        <v/>
      </c>
      <c r="AL24" s="143">
        <v>25</v>
      </c>
      <c r="AM24" s="35" t="str">
        <f t="shared" si="12"/>
        <v/>
      </c>
      <c r="AN24" s="31" t="str">
        <f t="shared" si="13"/>
        <v/>
      </c>
      <c r="AO24" s="32" t="str">
        <f t="shared" si="53"/>
        <v/>
      </c>
      <c r="AP24" s="34" t="str">
        <f t="shared" si="54"/>
        <v/>
      </c>
      <c r="AQ24" s="52" t="str">
        <f t="shared" si="55"/>
        <v/>
      </c>
      <c r="AR24" s="31" t="str">
        <f t="shared" si="14"/>
        <v/>
      </c>
      <c r="AS24" s="53" t="str">
        <f t="shared" si="15"/>
        <v/>
      </c>
      <c r="AT24" s="44" t="str">
        <f t="shared" si="56"/>
        <v/>
      </c>
      <c r="AU24" s="143">
        <v>25</v>
      </c>
      <c r="AV24" s="35" t="str">
        <f t="shared" si="16"/>
        <v/>
      </c>
      <c r="AW24" s="31" t="str">
        <f t="shared" si="17"/>
        <v/>
      </c>
      <c r="AX24" s="32" t="str">
        <f t="shared" si="57"/>
        <v/>
      </c>
      <c r="AY24" s="34" t="str">
        <f t="shared" si="58"/>
        <v/>
      </c>
      <c r="AZ24" s="52" t="str">
        <f t="shared" si="59"/>
        <v/>
      </c>
      <c r="BA24" s="31" t="str">
        <f t="shared" si="18"/>
        <v/>
      </c>
      <c r="BB24" s="53" t="str">
        <f t="shared" si="19"/>
        <v/>
      </c>
      <c r="BC24" s="44" t="str">
        <f t="shared" si="60"/>
        <v/>
      </c>
      <c r="BD24" s="143">
        <v>25</v>
      </c>
      <c r="BE24" s="35" t="str">
        <f t="shared" si="20"/>
        <v/>
      </c>
      <c r="BF24" s="31" t="str">
        <f t="shared" si="21"/>
        <v/>
      </c>
      <c r="BG24" s="32" t="str">
        <f t="shared" si="61"/>
        <v/>
      </c>
      <c r="BH24" s="34" t="str">
        <f t="shared" si="62"/>
        <v/>
      </c>
      <c r="BI24" s="52" t="str">
        <f t="shared" si="63"/>
        <v/>
      </c>
      <c r="BJ24" s="31" t="str">
        <f t="shared" si="22"/>
        <v/>
      </c>
      <c r="BK24" s="53" t="str">
        <f t="shared" si="23"/>
        <v/>
      </c>
      <c r="BL24" s="44" t="str">
        <f t="shared" si="64"/>
        <v/>
      </c>
      <c r="BM24" s="143">
        <v>25</v>
      </c>
      <c r="BN24" s="35" t="str">
        <f t="shared" si="24"/>
        <v/>
      </c>
      <c r="BO24" s="31" t="str">
        <f t="shared" si="25"/>
        <v/>
      </c>
      <c r="BP24" s="32" t="str">
        <f t="shared" si="65"/>
        <v/>
      </c>
      <c r="BQ24" s="34" t="str">
        <f t="shared" si="66"/>
        <v/>
      </c>
      <c r="BR24" s="52" t="str">
        <f t="shared" si="67"/>
        <v/>
      </c>
      <c r="BS24" s="31" t="str">
        <f t="shared" si="26"/>
        <v/>
      </c>
      <c r="BT24" s="53" t="str">
        <f t="shared" si="27"/>
        <v/>
      </c>
      <c r="BU24" s="44" t="str">
        <f t="shared" si="68"/>
        <v/>
      </c>
      <c r="BV24" s="5">
        <v>25</v>
      </c>
      <c r="BX24" s="79">
        <v>25</v>
      </c>
      <c r="BY24" s="103">
        <f t="shared" si="28"/>
        <v>1204.5</v>
      </c>
      <c r="BZ24" s="161">
        <f t="shared" si="69"/>
        <v>15.1</v>
      </c>
      <c r="CA24" s="103">
        <f t="shared" si="70"/>
        <v>21.989000979191498</v>
      </c>
      <c r="CB24" s="104">
        <f t="shared" si="29"/>
        <v>353.7716355369285</v>
      </c>
      <c r="CC24" s="105">
        <f t="shared" si="71"/>
        <v>0.74</v>
      </c>
      <c r="CD24" s="86">
        <f t="shared" si="72"/>
        <v>7.4137948348603881</v>
      </c>
      <c r="CE24" s="22">
        <f t="shared" si="30"/>
        <v>47.718023416760829</v>
      </c>
      <c r="CF24" s="23">
        <f t="shared" si="31"/>
        <v>22.45912747409437</v>
      </c>
      <c r="CG24" s="87">
        <f t="shared" si="73"/>
        <v>21.989000979191498</v>
      </c>
      <c r="CH24" s="21"/>
      <c r="CI24" s="79">
        <v>25</v>
      </c>
      <c r="CJ24" s="103">
        <f t="shared" si="74"/>
        <v>1204.5</v>
      </c>
      <c r="CK24" s="103">
        <f t="shared" si="74"/>
        <v>15.1</v>
      </c>
      <c r="CL24" s="103">
        <f t="shared" si="74"/>
        <v>21.989000979191498</v>
      </c>
      <c r="CM24" s="103">
        <f t="shared" si="74"/>
        <v>353.7716355369285</v>
      </c>
      <c r="CN24" s="113">
        <f t="shared" si="74"/>
        <v>0.74</v>
      </c>
      <c r="CO24" s="103">
        <f t="shared" si="75"/>
        <v>1538.937236035121</v>
      </c>
      <c r="CP24" s="113">
        <f t="shared" si="76"/>
        <v>19.690405896618849</v>
      </c>
    </row>
    <row r="25" spans="1:94" ht="15" customHeight="1">
      <c r="A25" s="5">
        <v>26</v>
      </c>
      <c r="B25" s="33">
        <f t="shared" si="0"/>
        <v>1606</v>
      </c>
      <c r="C25" s="31">
        <f t="shared" si="32"/>
        <v>15.6</v>
      </c>
      <c r="D25" s="119">
        <f t="shared" si="33"/>
        <v>1453.5814892312217</v>
      </c>
      <c r="E25" s="32">
        <f t="shared" si="34"/>
        <v>0.83</v>
      </c>
      <c r="F25" s="34">
        <f t="shared" si="35"/>
        <v>413.88765750429053</v>
      </c>
      <c r="G25" s="52">
        <f t="shared" si="36"/>
        <v>7.8374621489000944</v>
      </c>
      <c r="H25" s="31">
        <f t="shared" si="37"/>
        <v>52.808887576238604</v>
      </c>
      <c r="I25" s="53">
        <f t="shared" si="38"/>
        <v>20.46142133955988</v>
      </c>
      <c r="J25" s="44">
        <f t="shared" si="39"/>
        <v>19.977330128072094</v>
      </c>
      <c r="K25" s="143">
        <v>26</v>
      </c>
      <c r="L25" s="35">
        <f t="shared" si="1"/>
        <v>1204.5</v>
      </c>
      <c r="M25" s="31">
        <f t="shared" si="2"/>
        <v>15.6</v>
      </c>
      <c r="N25" s="32">
        <f t="shared" si="40"/>
        <v>0.76</v>
      </c>
      <c r="O25" s="34">
        <f t="shared" si="41"/>
        <v>376.23204053620913</v>
      </c>
      <c r="P25" s="52">
        <f t="shared" si="42"/>
        <v>7.6330856240941758</v>
      </c>
      <c r="Q25" s="31">
        <f t="shared" si="3"/>
        <v>49.289639742624644</v>
      </c>
      <c r="R25" s="53">
        <f t="shared" si="4"/>
        <v>22.82598245463215</v>
      </c>
      <c r="S25" s="44">
        <f t="shared" si="43"/>
        <v>22.345915034006257</v>
      </c>
      <c r="T25" s="143">
        <v>26</v>
      </c>
      <c r="U25" s="35" t="str">
        <f t="shared" si="44"/>
        <v/>
      </c>
      <c r="V25" s="31" t="str">
        <f t="shared" si="5"/>
        <v/>
      </c>
      <c r="W25" s="32" t="str">
        <f t="shared" si="45"/>
        <v/>
      </c>
      <c r="X25" s="34" t="str">
        <f t="shared" si="46"/>
        <v/>
      </c>
      <c r="Y25" s="52" t="str">
        <f t="shared" si="47"/>
        <v/>
      </c>
      <c r="Z25" s="31" t="str">
        <f t="shared" si="6"/>
        <v/>
      </c>
      <c r="AA25" s="53" t="str">
        <f t="shared" si="7"/>
        <v/>
      </c>
      <c r="AB25" s="44" t="str">
        <f t="shared" si="48"/>
        <v/>
      </c>
      <c r="AC25" s="143">
        <v>26</v>
      </c>
      <c r="AD25" s="35" t="str">
        <f t="shared" si="8"/>
        <v/>
      </c>
      <c r="AE25" s="31" t="str">
        <f t="shared" si="9"/>
        <v/>
      </c>
      <c r="AF25" s="32" t="str">
        <f t="shared" si="49"/>
        <v/>
      </c>
      <c r="AG25" s="34" t="str">
        <f t="shared" si="50"/>
        <v/>
      </c>
      <c r="AH25" s="52" t="str">
        <f t="shared" si="51"/>
        <v/>
      </c>
      <c r="AI25" s="31" t="str">
        <f t="shared" si="10"/>
        <v/>
      </c>
      <c r="AJ25" s="53" t="str">
        <f t="shared" si="11"/>
        <v/>
      </c>
      <c r="AK25" s="44" t="str">
        <f t="shared" si="52"/>
        <v/>
      </c>
      <c r="AL25" s="143">
        <v>26</v>
      </c>
      <c r="AM25" s="35" t="str">
        <f t="shared" si="12"/>
        <v/>
      </c>
      <c r="AN25" s="31" t="str">
        <f t="shared" si="13"/>
        <v/>
      </c>
      <c r="AO25" s="32" t="str">
        <f t="shared" si="53"/>
        <v/>
      </c>
      <c r="AP25" s="34" t="str">
        <f t="shared" si="54"/>
        <v/>
      </c>
      <c r="AQ25" s="52" t="str">
        <f t="shared" si="55"/>
        <v/>
      </c>
      <c r="AR25" s="31" t="str">
        <f t="shared" si="14"/>
        <v/>
      </c>
      <c r="AS25" s="53" t="str">
        <f t="shared" si="15"/>
        <v/>
      </c>
      <c r="AT25" s="44" t="str">
        <f t="shared" si="56"/>
        <v/>
      </c>
      <c r="AU25" s="143">
        <v>26</v>
      </c>
      <c r="AV25" s="35" t="str">
        <f t="shared" si="16"/>
        <v/>
      </c>
      <c r="AW25" s="31" t="str">
        <f t="shared" si="17"/>
        <v/>
      </c>
      <c r="AX25" s="32" t="str">
        <f t="shared" si="57"/>
        <v/>
      </c>
      <c r="AY25" s="34" t="str">
        <f t="shared" si="58"/>
        <v/>
      </c>
      <c r="AZ25" s="52" t="str">
        <f t="shared" si="59"/>
        <v/>
      </c>
      <c r="BA25" s="31" t="str">
        <f t="shared" si="18"/>
        <v/>
      </c>
      <c r="BB25" s="53" t="str">
        <f t="shared" si="19"/>
        <v/>
      </c>
      <c r="BC25" s="44" t="str">
        <f t="shared" si="60"/>
        <v/>
      </c>
      <c r="BD25" s="143">
        <v>26</v>
      </c>
      <c r="BE25" s="35" t="str">
        <f t="shared" si="20"/>
        <v/>
      </c>
      <c r="BF25" s="31" t="str">
        <f t="shared" si="21"/>
        <v/>
      </c>
      <c r="BG25" s="32" t="str">
        <f t="shared" si="61"/>
        <v/>
      </c>
      <c r="BH25" s="34" t="str">
        <f t="shared" si="62"/>
        <v/>
      </c>
      <c r="BI25" s="52" t="str">
        <f t="shared" si="63"/>
        <v/>
      </c>
      <c r="BJ25" s="31" t="str">
        <f t="shared" si="22"/>
        <v/>
      </c>
      <c r="BK25" s="53" t="str">
        <f t="shared" si="23"/>
        <v/>
      </c>
      <c r="BL25" s="44" t="str">
        <f t="shared" si="64"/>
        <v/>
      </c>
      <c r="BM25" s="143">
        <v>26</v>
      </c>
      <c r="BN25" s="35" t="str">
        <f t="shared" si="24"/>
        <v/>
      </c>
      <c r="BO25" s="31" t="str">
        <f t="shared" si="25"/>
        <v/>
      </c>
      <c r="BP25" s="32" t="str">
        <f t="shared" si="65"/>
        <v/>
      </c>
      <c r="BQ25" s="34" t="str">
        <f t="shared" si="66"/>
        <v/>
      </c>
      <c r="BR25" s="52" t="str">
        <f t="shared" si="67"/>
        <v/>
      </c>
      <c r="BS25" s="31" t="str">
        <f t="shared" si="26"/>
        <v/>
      </c>
      <c r="BT25" s="53" t="str">
        <f t="shared" si="27"/>
        <v/>
      </c>
      <c r="BU25" s="44" t="str">
        <f t="shared" si="68"/>
        <v/>
      </c>
      <c r="BV25" s="5">
        <v>26</v>
      </c>
      <c r="BX25" s="79">
        <v>26</v>
      </c>
      <c r="BY25" s="103">
        <f t="shared" si="28"/>
        <v>1204.5</v>
      </c>
      <c r="BZ25" s="161">
        <f t="shared" si="69"/>
        <v>15.6</v>
      </c>
      <c r="CA25" s="103">
        <f t="shared" si="70"/>
        <v>22.345915034006257</v>
      </c>
      <c r="CB25" s="104">
        <f t="shared" si="29"/>
        <v>376.23204053620913</v>
      </c>
      <c r="CC25" s="105">
        <f t="shared" si="71"/>
        <v>0.76</v>
      </c>
      <c r="CD25" s="86">
        <f t="shared" si="72"/>
        <v>7.6330856240941758</v>
      </c>
      <c r="CE25" s="22">
        <f t="shared" si="30"/>
        <v>49.289639742624644</v>
      </c>
      <c r="CF25" s="23">
        <f t="shared" si="31"/>
        <v>22.82598245463215</v>
      </c>
      <c r="CG25" s="87">
        <f t="shared" si="73"/>
        <v>22.345915034006257</v>
      </c>
      <c r="CH25" s="21"/>
      <c r="CI25" s="79">
        <v>26</v>
      </c>
      <c r="CJ25" s="103">
        <f t="shared" si="74"/>
        <v>1204.5</v>
      </c>
      <c r="CK25" s="103">
        <f t="shared" si="74"/>
        <v>15.6</v>
      </c>
      <c r="CL25" s="103">
        <f t="shared" si="74"/>
        <v>22.345915034006257</v>
      </c>
      <c r="CM25" s="103">
        <f t="shared" si="74"/>
        <v>376.23204053620913</v>
      </c>
      <c r="CN25" s="113">
        <f t="shared" si="74"/>
        <v>0.76</v>
      </c>
      <c r="CO25" s="103">
        <f t="shared" si="75"/>
        <v>1531.057617740395</v>
      </c>
      <c r="CP25" s="113">
        <f t="shared" si="76"/>
        <v>19.977330128072094</v>
      </c>
    </row>
    <row r="26" spans="1:94" ht="15" customHeight="1">
      <c r="A26" s="5">
        <v>27</v>
      </c>
      <c r="B26" s="33">
        <f t="shared" si="0"/>
        <v>1606</v>
      </c>
      <c r="C26" s="31">
        <f t="shared" si="32"/>
        <v>16</v>
      </c>
      <c r="D26" s="119">
        <f t="shared" si="33"/>
        <v>1447.2416807267252</v>
      </c>
      <c r="E26" s="32">
        <f t="shared" si="34"/>
        <v>0.84</v>
      </c>
      <c r="F26" s="34">
        <f t="shared" si="35"/>
        <v>432.99170463472274</v>
      </c>
      <c r="G26" s="52">
        <f t="shared" si="36"/>
        <v>8.0181352040000959</v>
      </c>
      <c r="H26" s="31">
        <f t="shared" si="37"/>
        <v>54.001546945568016</v>
      </c>
      <c r="I26" s="53">
        <f t="shared" si="38"/>
        <v>20.691186217764105</v>
      </c>
      <c r="J26" s="44">
        <f t="shared" si="39"/>
        <v>20.199071931194126</v>
      </c>
      <c r="K26" s="143">
        <v>27</v>
      </c>
      <c r="L26" s="35">
        <f t="shared" si="1"/>
        <v>1204.5</v>
      </c>
      <c r="M26" s="31">
        <f t="shared" si="2"/>
        <v>16</v>
      </c>
      <c r="N26" s="32">
        <f t="shared" si="40"/>
        <v>0.77</v>
      </c>
      <c r="O26" s="34">
        <f t="shared" si="41"/>
        <v>394.52399388630823</v>
      </c>
      <c r="P26" s="52">
        <f t="shared" si="42"/>
        <v>7.8085182554812063</v>
      </c>
      <c r="Q26" s="31">
        <f t="shared" si="3"/>
        <v>50.524821864810427</v>
      </c>
      <c r="R26" s="53">
        <f t="shared" si="4"/>
        <v>23.110218554828556</v>
      </c>
      <c r="S26" s="44">
        <f t="shared" si="43"/>
        <v>22.622296698633647</v>
      </c>
      <c r="T26" s="143">
        <v>27</v>
      </c>
      <c r="U26" s="35" t="str">
        <f t="shared" si="44"/>
        <v/>
      </c>
      <c r="V26" s="31" t="str">
        <f t="shared" si="5"/>
        <v/>
      </c>
      <c r="W26" s="32" t="str">
        <f t="shared" si="45"/>
        <v/>
      </c>
      <c r="X26" s="34" t="str">
        <f t="shared" si="46"/>
        <v/>
      </c>
      <c r="Y26" s="52" t="str">
        <f t="shared" si="47"/>
        <v/>
      </c>
      <c r="Z26" s="31" t="str">
        <f t="shared" si="6"/>
        <v/>
      </c>
      <c r="AA26" s="53" t="str">
        <f t="shared" si="7"/>
        <v/>
      </c>
      <c r="AB26" s="44" t="str">
        <f t="shared" si="48"/>
        <v/>
      </c>
      <c r="AC26" s="143">
        <v>27</v>
      </c>
      <c r="AD26" s="35" t="str">
        <f t="shared" si="8"/>
        <v/>
      </c>
      <c r="AE26" s="31" t="str">
        <f t="shared" si="9"/>
        <v/>
      </c>
      <c r="AF26" s="32" t="str">
        <f t="shared" si="49"/>
        <v/>
      </c>
      <c r="AG26" s="34" t="str">
        <f t="shared" si="50"/>
        <v/>
      </c>
      <c r="AH26" s="52" t="str">
        <f t="shared" si="51"/>
        <v/>
      </c>
      <c r="AI26" s="31" t="str">
        <f t="shared" si="10"/>
        <v/>
      </c>
      <c r="AJ26" s="53" t="str">
        <f t="shared" si="11"/>
        <v/>
      </c>
      <c r="AK26" s="44" t="str">
        <f t="shared" si="52"/>
        <v/>
      </c>
      <c r="AL26" s="143">
        <v>27</v>
      </c>
      <c r="AM26" s="35" t="str">
        <f t="shared" si="12"/>
        <v/>
      </c>
      <c r="AN26" s="31" t="str">
        <f t="shared" si="13"/>
        <v/>
      </c>
      <c r="AO26" s="32" t="str">
        <f t="shared" si="53"/>
        <v/>
      </c>
      <c r="AP26" s="34" t="str">
        <f t="shared" si="54"/>
        <v/>
      </c>
      <c r="AQ26" s="52" t="str">
        <f t="shared" si="55"/>
        <v/>
      </c>
      <c r="AR26" s="31" t="str">
        <f t="shared" si="14"/>
        <v/>
      </c>
      <c r="AS26" s="53" t="str">
        <f t="shared" si="15"/>
        <v/>
      </c>
      <c r="AT26" s="44" t="str">
        <f t="shared" si="56"/>
        <v/>
      </c>
      <c r="AU26" s="143">
        <v>27</v>
      </c>
      <c r="AV26" s="35" t="str">
        <f t="shared" si="16"/>
        <v/>
      </c>
      <c r="AW26" s="31" t="str">
        <f t="shared" si="17"/>
        <v/>
      </c>
      <c r="AX26" s="32" t="str">
        <f t="shared" si="57"/>
        <v/>
      </c>
      <c r="AY26" s="34" t="str">
        <f t="shared" si="58"/>
        <v/>
      </c>
      <c r="AZ26" s="52" t="str">
        <f t="shared" si="59"/>
        <v/>
      </c>
      <c r="BA26" s="31" t="str">
        <f t="shared" si="18"/>
        <v/>
      </c>
      <c r="BB26" s="53" t="str">
        <f t="shared" si="19"/>
        <v/>
      </c>
      <c r="BC26" s="44" t="str">
        <f t="shared" si="60"/>
        <v/>
      </c>
      <c r="BD26" s="143">
        <v>27</v>
      </c>
      <c r="BE26" s="35" t="str">
        <f t="shared" si="20"/>
        <v/>
      </c>
      <c r="BF26" s="31" t="str">
        <f t="shared" si="21"/>
        <v/>
      </c>
      <c r="BG26" s="32" t="str">
        <f t="shared" si="61"/>
        <v/>
      </c>
      <c r="BH26" s="34" t="str">
        <f t="shared" si="62"/>
        <v/>
      </c>
      <c r="BI26" s="52" t="str">
        <f t="shared" si="63"/>
        <v/>
      </c>
      <c r="BJ26" s="31" t="str">
        <f t="shared" si="22"/>
        <v/>
      </c>
      <c r="BK26" s="53" t="str">
        <f t="shared" si="23"/>
        <v/>
      </c>
      <c r="BL26" s="44" t="str">
        <f t="shared" si="64"/>
        <v/>
      </c>
      <c r="BM26" s="143">
        <v>27</v>
      </c>
      <c r="BN26" s="35" t="str">
        <f t="shared" si="24"/>
        <v/>
      </c>
      <c r="BO26" s="31" t="str">
        <f t="shared" si="25"/>
        <v/>
      </c>
      <c r="BP26" s="32" t="str">
        <f t="shared" si="65"/>
        <v/>
      </c>
      <c r="BQ26" s="34" t="str">
        <f t="shared" si="66"/>
        <v/>
      </c>
      <c r="BR26" s="52" t="str">
        <f t="shared" si="67"/>
        <v/>
      </c>
      <c r="BS26" s="31" t="str">
        <f t="shared" si="26"/>
        <v/>
      </c>
      <c r="BT26" s="53" t="str">
        <f t="shared" si="27"/>
        <v/>
      </c>
      <c r="BU26" s="44" t="str">
        <f t="shared" si="68"/>
        <v/>
      </c>
      <c r="BV26" s="5">
        <v>27</v>
      </c>
      <c r="BX26" s="79">
        <v>27</v>
      </c>
      <c r="BY26" s="103">
        <f t="shared" si="28"/>
        <v>1204.5</v>
      </c>
      <c r="BZ26" s="161">
        <f t="shared" si="69"/>
        <v>16</v>
      </c>
      <c r="CA26" s="103">
        <f t="shared" si="70"/>
        <v>22.622296698633647</v>
      </c>
      <c r="CB26" s="104">
        <f t="shared" si="29"/>
        <v>394.52399388630823</v>
      </c>
      <c r="CC26" s="105">
        <f t="shared" si="71"/>
        <v>0.77</v>
      </c>
      <c r="CD26" s="86">
        <f t="shared" si="72"/>
        <v>7.8085182554812063</v>
      </c>
      <c r="CE26" s="22">
        <f t="shared" si="30"/>
        <v>50.524821864810427</v>
      </c>
      <c r="CF26" s="23">
        <f t="shared" si="31"/>
        <v>23.110218554828556</v>
      </c>
      <c r="CG26" s="87">
        <f t="shared" si="73"/>
        <v>22.622296698633647</v>
      </c>
      <c r="CH26" s="21"/>
      <c r="CI26" s="79">
        <v>27</v>
      </c>
      <c r="CJ26" s="103">
        <f t="shared" si="74"/>
        <v>1204.5</v>
      </c>
      <c r="CK26" s="103">
        <f t="shared" si="74"/>
        <v>16</v>
      </c>
      <c r="CL26" s="103">
        <f t="shared" si="74"/>
        <v>22.622296698633647</v>
      </c>
      <c r="CM26" s="103">
        <f t="shared" si="74"/>
        <v>394.52399388630823</v>
      </c>
      <c r="CN26" s="113">
        <f t="shared" si="74"/>
        <v>0.77</v>
      </c>
      <c r="CO26" s="103">
        <f t="shared" si="75"/>
        <v>1524.7178092358986</v>
      </c>
      <c r="CP26" s="113">
        <f t="shared" si="76"/>
        <v>20.199071931194126</v>
      </c>
    </row>
    <row r="27" spans="1:94" ht="15" customHeight="1">
      <c r="A27" s="5">
        <v>28</v>
      </c>
      <c r="B27" s="33">
        <f t="shared" si="0"/>
        <v>1606</v>
      </c>
      <c r="C27" s="31">
        <f t="shared" si="32"/>
        <v>16.399999999999999</v>
      </c>
      <c r="D27" s="119">
        <f t="shared" si="33"/>
        <v>1440.8741103696236</v>
      </c>
      <c r="E27" s="32">
        <f t="shared" si="34"/>
        <v>0.85</v>
      </c>
      <c r="F27" s="34">
        <f t="shared" si="35"/>
        <v>452.34862836296202</v>
      </c>
      <c r="G27" s="52">
        <f t="shared" si="36"/>
        <v>8.1988082591000992</v>
      </c>
      <c r="H27" s="31">
        <f t="shared" si="37"/>
        <v>55.172485325643144</v>
      </c>
      <c r="I27" s="53">
        <f t="shared" si="38"/>
        <v>20.914311047398996</v>
      </c>
      <c r="J27" s="44">
        <f t="shared" si="39"/>
        <v>20.414244269463122</v>
      </c>
      <c r="K27" s="143">
        <v>28</v>
      </c>
      <c r="L27" s="35">
        <f t="shared" si="1"/>
        <v>1204.5</v>
      </c>
      <c r="M27" s="31">
        <f t="shared" si="2"/>
        <v>16.399999999999999</v>
      </c>
      <c r="N27" s="32">
        <f t="shared" si="40"/>
        <v>0.78</v>
      </c>
      <c r="O27" s="34">
        <f t="shared" si="41"/>
        <v>413.09476756298164</v>
      </c>
      <c r="P27" s="52">
        <f t="shared" si="42"/>
        <v>7.9839508868682358</v>
      </c>
      <c r="Q27" s="31">
        <f t="shared" si="3"/>
        <v>51.740644878267922</v>
      </c>
      <c r="R27" s="53">
        <f t="shared" si="4"/>
        <v>23.386626288505923</v>
      </c>
      <c r="S27" s="44">
        <f t="shared" si="43"/>
        <v>22.890933212278096</v>
      </c>
      <c r="T27" s="143">
        <v>28</v>
      </c>
      <c r="U27" s="35" t="str">
        <f t="shared" si="44"/>
        <v/>
      </c>
      <c r="V27" s="31" t="str">
        <f t="shared" si="5"/>
        <v/>
      </c>
      <c r="W27" s="32" t="str">
        <f t="shared" si="45"/>
        <v/>
      </c>
      <c r="X27" s="34" t="str">
        <f t="shared" si="46"/>
        <v/>
      </c>
      <c r="Y27" s="52" t="str">
        <f t="shared" si="47"/>
        <v/>
      </c>
      <c r="Z27" s="31" t="str">
        <f t="shared" si="6"/>
        <v/>
      </c>
      <c r="AA27" s="53" t="str">
        <f t="shared" si="7"/>
        <v/>
      </c>
      <c r="AB27" s="44" t="str">
        <f t="shared" si="48"/>
        <v/>
      </c>
      <c r="AC27" s="143">
        <v>28</v>
      </c>
      <c r="AD27" s="35" t="str">
        <f t="shared" si="8"/>
        <v/>
      </c>
      <c r="AE27" s="31" t="str">
        <f t="shared" si="9"/>
        <v/>
      </c>
      <c r="AF27" s="32" t="str">
        <f t="shared" si="49"/>
        <v/>
      </c>
      <c r="AG27" s="34" t="str">
        <f t="shared" si="50"/>
        <v/>
      </c>
      <c r="AH27" s="52" t="str">
        <f t="shared" si="51"/>
        <v/>
      </c>
      <c r="AI27" s="31" t="str">
        <f t="shared" si="10"/>
        <v/>
      </c>
      <c r="AJ27" s="53" t="str">
        <f t="shared" si="11"/>
        <v/>
      </c>
      <c r="AK27" s="44" t="str">
        <f t="shared" si="52"/>
        <v/>
      </c>
      <c r="AL27" s="143">
        <v>28</v>
      </c>
      <c r="AM27" s="35" t="str">
        <f t="shared" si="12"/>
        <v/>
      </c>
      <c r="AN27" s="31" t="str">
        <f t="shared" si="13"/>
        <v/>
      </c>
      <c r="AO27" s="32" t="str">
        <f t="shared" si="53"/>
        <v/>
      </c>
      <c r="AP27" s="34" t="str">
        <f t="shared" si="54"/>
        <v/>
      </c>
      <c r="AQ27" s="52" t="str">
        <f t="shared" si="55"/>
        <v/>
      </c>
      <c r="AR27" s="31" t="str">
        <f t="shared" si="14"/>
        <v/>
      </c>
      <c r="AS27" s="53" t="str">
        <f t="shared" si="15"/>
        <v/>
      </c>
      <c r="AT27" s="44" t="str">
        <f t="shared" si="56"/>
        <v/>
      </c>
      <c r="AU27" s="143">
        <v>28</v>
      </c>
      <c r="AV27" s="35" t="str">
        <f t="shared" si="16"/>
        <v/>
      </c>
      <c r="AW27" s="31" t="str">
        <f t="shared" si="17"/>
        <v/>
      </c>
      <c r="AX27" s="32" t="str">
        <f t="shared" si="57"/>
        <v/>
      </c>
      <c r="AY27" s="34" t="str">
        <f t="shared" si="58"/>
        <v/>
      </c>
      <c r="AZ27" s="52" t="str">
        <f t="shared" si="59"/>
        <v/>
      </c>
      <c r="BA27" s="31" t="str">
        <f t="shared" si="18"/>
        <v/>
      </c>
      <c r="BB27" s="53" t="str">
        <f t="shared" si="19"/>
        <v/>
      </c>
      <c r="BC27" s="44" t="str">
        <f t="shared" si="60"/>
        <v/>
      </c>
      <c r="BD27" s="143">
        <v>28</v>
      </c>
      <c r="BE27" s="35" t="str">
        <f t="shared" si="20"/>
        <v/>
      </c>
      <c r="BF27" s="31" t="str">
        <f t="shared" si="21"/>
        <v/>
      </c>
      <c r="BG27" s="32" t="str">
        <f t="shared" si="61"/>
        <v/>
      </c>
      <c r="BH27" s="34" t="str">
        <f t="shared" si="62"/>
        <v/>
      </c>
      <c r="BI27" s="52" t="str">
        <f t="shared" si="63"/>
        <v/>
      </c>
      <c r="BJ27" s="31" t="str">
        <f t="shared" si="22"/>
        <v/>
      </c>
      <c r="BK27" s="53" t="str">
        <f t="shared" si="23"/>
        <v/>
      </c>
      <c r="BL27" s="44" t="str">
        <f t="shared" si="64"/>
        <v/>
      </c>
      <c r="BM27" s="143">
        <v>28</v>
      </c>
      <c r="BN27" s="35" t="str">
        <f t="shared" si="24"/>
        <v/>
      </c>
      <c r="BO27" s="31" t="str">
        <f t="shared" si="25"/>
        <v/>
      </c>
      <c r="BP27" s="32" t="str">
        <f t="shared" si="65"/>
        <v/>
      </c>
      <c r="BQ27" s="34" t="str">
        <f t="shared" si="66"/>
        <v/>
      </c>
      <c r="BR27" s="52" t="str">
        <f t="shared" si="67"/>
        <v/>
      </c>
      <c r="BS27" s="31" t="str">
        <f t="shared" si="26"/>
        <v/>
      </c>
      <c r="BT27" s="53" t="str">
        <f t="shared" si="27"/>
        <v/>
      </c>
      <c r="BU27" s="44" t="str">
        <f t="shared" si="68"/>
        <v/>
      </c>
      <c r="BV27" s="5">
        <v>28</v>
      </c>
      <c r="BX27" s="79">
        <v>28</v>
      </c>
      <c r="BY27" s="103">
        <f t="shared" si="28"/>
        <v>1204.5</v>
      </c>
      <c r="BZ27" s="161">
        <f t="shared" si="69"/>
        <v>16.399999999999999</v>
      </c>
      <c r="CA27" s="103">
        <f t="shared" si="70"/>
        <v>22.890933212278096</v>
      </c>
      <c r="CB27" s="104">
        <f t="shared" si="29"/>
        <v>413.09476756298164</v>
      </c>
      <c r="CC27" s="105">
        <f t="shared" si="71"/>
        <v>0.78</v>
      </c>
      <c r="CD27" s="86">
        <f t="shared" si="72"/>
        <v>7.9839508868682358</v>
      </c>
      <c r="CE27" s="22">
        <f t="shared" si="30"/>
        <v>51.740644878267922</v>
      </c>
      <c r="CF27" s="23">
        <f t="shared" si="31"/>
        <v>23.386626288505923</v>
      </c>
      <c r="CG27" s="87">
        <f t="shared" si="73"/>
        <v>22.890933212278096</v>
      </c>
      <c r="CH27" s="21"/>
      <c r="CI27" s="79">
        <v>28</v>
      </c>
      <c r="CJ27" s="103">
        <f t="shared" si="74"/>
        <v>1204.5</v>
      </c>
      <c r="CK27" s="103">
        <f t="shared" si="74"/>
        <v>16.399999999999999</v>
      </c>
      <c r="CL27" s="103">
        <f t="shared" si="74"/>
        <v>22.890933212278096</v>
      </c>
      <c r="CM27" s="103">
        <f t="shared" si="74"/>
        <v>413.09476756298164</v>
      </c>
      <c r="CN27" s="113">
        <f t="shared" si="74"/>
        <v>0.78</v>
      </c>
      <c r="CO27" s="103">
        <f t="shared" si="75"/>
        <v>1518.350238878797</v>
      </c>
      <c r="CP27" s="113">
        <f t="shared" si="76"/>
        <v>20.414244269463122</v>
      </c>
    </row>
    <row r="28" spans="1:94" ht="15" customHeight="1">
      <c r="A28" s="5">
        <v>29</v>
      </c>
      <c r="B28" s="33">
        <f t="shared" si="0"/>
        <v>1606</v>
      </c>
      <c r="C28" s="31">
        <f t="shared" si="32"/>
        <v>16.8</v>
      </c>
      <c r="D28" s="119">
        <f t="shared" si="33"/>
        <v>1434.4825326644936</v>
      </c>
      <c r="E28" s="32">
        <f t="shared" si="34"/>
        <v>0.86</v>
      </c>
      <c r="F28" s="34">
        <f t="shared" si="35"/>
        <v>471.95135380355538</v>
      </c>
      <c r="G28" s="52">
        <f t="shared" si="36"/>
        <v>8.3794813142001026</v>
      </c>
      <c r="H28" s="31">
        <f t="shared" si="37"/>
        <v>56.322263408329754</v>
      </c>
      <c r="I28" s="53">
        <f t="shared" si="38"/>
        <v>21.131111349789052</v>
      </c>
      <c r="J28" s="44">
        <f t="shared" si="39"/>
        <v>20.623159310211893</v>
      </c>
      <c r="K28" s="143">
        <v>29</v>
      </c>
      <c r="L28" s="35">
        <f t="shared" si="1"/>
        <v>1204.5</v>
      </c>
      <c r="M28" s="31">
        <f t="shared" si="2"/>
        <v>16.8</v>
      </c>
      <c r="N28" s="32">
        <f t="shared" si="40"/>
        <v>0.79</v>
      </c>
      <c r="O28" s="34">
        <f t="shared" si="41"/>
        <v>431.93660376771959</v>
      </c>
      <c r="P28" s="52">
        <f t="shared" si="42"/>
        <v>8.1593835182552663</v>
      </c>
      <c r="Q28" s="31">
        <f t="shared" si="3"/>
        <v>52.937406704971416</v>
      </c>
      <c r="R28" s="53">
        <f t="shared" si="4"/>
        <v>23.655546638763802</v>
      </c>
      <c r="S28" s="44">
        <f t="shared" si="43"/>
        <v>23.152161933388808</v>
      </c>
      <c r="T28" s="143">
        <v>29</v>
      </c>
      <c r="U28" s="35" t="str">
        <f t="shared" si="44"/>
        <v/>
      </c>
      <c r="V28" s="31" t="str">
        <f t="shared" si="5"/>
        <v/>
      </c>
      <c r="W28" s="32" t="str">
        <f t="shared" si="45"/>
        <v/>
      </c>
      <c r="X28" s="34" t="str">
        <f t="shared" si="46"/>
        <v/>
      </c>
      <c r="Y28" s="52" t="str">
        <f t="shared" si="47"/>
        <v/>
      </c>
      <c r="Z28" s="31" t="str">
        <f t="shared" si="6"/>
        <v/>
      </c>
      <c r="AA28" s="53" t="str">
        <f t="shared" si="7"/>
        <v/>
      </c>
      <c r="AB28" s="44" t="str">
        <f t="shared" si="48"/>
        <v/>
      </c>
      <c r="AC28" s="143">
        <v>29</v>
      </c>
      <c r="AD28" s="35" t="str">
        <f t="shared" si="8"/>
        <v/>
      </c>
      <c r="AE28" s="31" t="str">
        <f t="shared" si="9"/>
        <v/>
      </c>
      <c r="AF28" s="32" t="str">
        <f t="shared" si="49"/>
        <v/>
      </c>
      <c r="AG28" s="34" t="str">
        <f t="shared" si="50"/>
        <v/>
      </c>
      <c r="AH28" s="52" t="str">
        <f t="shared" si="51"/>
        <v/>
      </c>
      <c r="AI28" s="31" t="str">
        <f t="shared" si="10"/>
        <v/>
      </c>
      <c r="AJ28" s="53" t="str">
        <f t="shared" si="11"/>
        <v/>
      </c>
      <c r="AK28" s="44" t="str">
        <f t="shared" si="52"/>
        <v/>
      </c>
      <c r="AL28" s="143">
        <v>29</v>
      </c>
      <c r="AM28" s="35" t="str">
        <f t="shared" si="12"/>
        <v/>
      </c>
      <c r="AN28" s="31" t="str">
        <f t="shared" si="13"/>
        <v/>
      </c>
      <c r="AO28" s="32" t="str">
        <f t="shared" si="53"/>
        <v/>
      </c>
      <c r="AP28" s="34" t="str">
        <f t="shared" si="54"/>
        <v/>
      </c>
      <c r="AQ28" s="52" t="str">
        <f t="shared" si="55"/>
        <v/>
      </c>
      <c r="AR28" s="31" t="str">
        <f t="shared" si="14"/>
        <v/>
      </c>
      <c r="AS28" s="53" t="str">
        <f t="shared" si="15"/>
        <v/>
      </c>
      <c r="AT28" s="44" t="str">
        <f t="shared" si="56"/>
        <v/>
      </c>
      <c r="AU28" s="143">
        <v>29</v>
      </c>
      <c r="AV28" s="35" t="str">
        <f t="shared" si="16"/>
        <v/>
      </c>
      <c r="AW28" s="31" t="str">
        <f t="shared" si="17"/>
        <v/>
      </c>
      <c r="AX28" s="32" t="str">
        <f t="shared" si="57"/>
        <v/>
      </c>
      <c r="AY28" s="34" t="str">
        <f t="shared" si="58"/>
        <v/>
      </c>
      <c r="AZ28" s="52" t="str">
        <f t="shared" si="59"/>
        <v/>
      </c>
      <c r="BA28" s="31" t="str">
        <f t="shared" si="18"/>
        <v/>
      </c>
      <c r="BB28" s="53" t="str">
        <f t="shared" si="19"/>
        <v/>
      </c>
      <c r="BC28" s="44" t="str">
        <f t="shared" si="60"/>
        <v/>
      </c>
      <c r="BD28" s="143">
        <v>29</v>
      </c>
      <c r="BE28" s="35" t="str">
        <f t="shared" si="20"/>
        <v/>
      </c>
      <c r="BF28" s="31" t="str">
        <f t="shared" si="21"/>
        <v/>
      </c>
      <c r="BG28" s="32" t="str">
        <f t="shared" si="61"/>
        <v/>
      </c>
      <c r="BH28" s="34" t="str">
        <f t="shared" si="62"/>
        <v/>
      </c>
      <c r="BI28" s="52" t="str">
        <f t="shared" si="63"/>
        <v/>
      </c>
      <c r="BJ28" s="31" t="str">
        <f t="shared" si="22"/>
        <v/>
      </c>
      <c r="BK28" s="53" t="str">
        <f t="shared" si="23"/>
        <v/>
      </c>
      <c r="BL28" s="44" t="str">
        <f t="shared" si="64"/>
        <v/>
      </c>
      <c r="BM28" s="143">
        <v>29</v>
      </c>
      <c r="BN28" s="35" t="str">
        <f t="shared" si="24"/>
        <v/>
      </c>
      <c r="BO28" s="31" t="str">
        <f t="shared" si="25"/>
        <v/>
      </c>
      <c r="BP28" s="32" t="str">
        <f t="shared" si="65"/>
        <v/>
      </c>
      <c r="BQ28" s="34" t="str">
        <f t="shared" si="66"/>
        <v/>
      </c>
      <c r="BR28" s="52" t="str">
        <f t="shared" si="67"/>
        <v/>
      </c>
      <c r="BS28" s="31" t="str">
        <f t="shared" si="26"/>
        <v/>
      </c>
      <c r="BT28" s="53" t="str">
        <f t="shared" si="27"/>
        <v/>
      </c>
      <c r="BU28" s="44" t="str">
        <f t="shared" si="68"/>
        <v/>
      </c>
      <c r="BV28" s="5">
        <v>29</v>
      </c>
      <c r="BX28" s="79">
        <v>29</v>
      </c>
      <c r="BY28" s="103">
        <f t="shared" si="28"/>
        <v>1204.5</v>
      </c>
      <c r="BZ28" s="161">
        <f t="shared" si="69"/>
        <v>16.8</v>
      </c>
      <c r="CA28" s="103">
        <f t="shared" si="70"/>
        <v>23.152161933388808</v>
      </c>
      <c r="CB28" s="104">
        <f t="shared" si="29"/>
        <v>431.93660376771959</v>
      </c>
      <c r="CC28" s="105">
        <f t="shared" si="71"/>
        <v>0.79</v>
      </c>
      <c r="CD28" s="86">
        <f t="shared" si="72"/>
        <v>8.1593835182552663</v>
      </c>
      <c r="CE28" s="22">
        <f t="shared" si="30"/>
        <v>52.937406704971416</v>
      </c>
      <c r="CF28" s="23">
        <f t="shared" si="31"/>
        <v>23.655546638763802</v>
      </c>
      <c r="CG28" s="87">
        <f t="shared" si="73"/>
        <v>23.152161933388808</v>
      </c>
      <c r="CH28" s="21"/>
      <c r="CI28" s="79">
        <v>29</v>
      </c>
      <c r="CJ28" s="103">
        <f t="shared" si="74"/>
        <v>1204.5</v>
      </c>
      <c r="CK28" s="103">
        <f t="shared" si="74"/>
        <v>16.8</v>
      </c>
      <c r="CL28" s="103">
        <f t="shared" si="74"/>
        <v>23.152161933388808</v>
      </c>
      <c r="CM28" s="103">
        <f t="shared" si="74"/>
        <v>431.93660376771959</v>
      </c>
      <c r="CN28" s="113">
        <f t="shared" si="74"/>
        <v>0.79</v>
      </c>
      <c r="CO28" s="103">
        <f t="shared" si="75"/>
        <v>1511.958661173667</v>
      </c>
      <c r="CP28" s="113">
        <f t="shared" si="76"/>
        <v>20.623159310211893</v>
      </c>
    </row>
    <row r="29" spans="1:94" ht="15" customHeight="1" thickBot="1">
      <c r="A29" s="6">
        <v>30</v>
      </c>
      <c r="B29" s="36">
        <f t="shared" si="0"/>
        <v>1606</v>
      </c>
      <c r="C29" s="37">
        <f t="shared" si="32"/>
        <v>17.100000000000001</v>
      </c>
      <c r="D29" s="118">
        <f t="shared" si="33"/>
        <v>1429.6752278632064</v>
      </c>
      <c r="E29" s="38">
        <f t="shared" si="34"/>
        <v>0.87</v>
      </c>
      <c r="F29" s="39">
        <f t="shared" si="35"/>
        <v>486.81066536114048</v>
      </c>
      <c r="G29" s="50">
        <f t="shared" si="36"/>
        <v>8.5149861055251037</v>
      </c>
      <c r="H29" s="37">
        <f t="shared" si="37"/>
        <v>57.171046356172504</v>
      </c>
      <c r="I29" s="51">
        <f t="shared" si="38"/>
        <v>21.289740078117685</v>
      </c>
      <c r="J29" s="43">
        <f t="shared" si="39"/>
        <v>20.775916309338236</v>
      </c>
      <c r="K29" s="143">
        <v>30</v>
      </c>
      <c r="L29" s="40">
        <f t="shared" si="1"/>
        <v>1204.5</v>
      </c>
      <c r="M29" s="37">
        <f t="shared" si="2"/>
        <v>17.100000000000001</v>
      </c>
      <c r="N29" s="38">
        <f t="shared" si="40"/>
        <v>0.79</v>
      </c>
      <c r="O29" s="39">
        <f t="shared" si="41"/>
        <v>446.24140656395059</v>
      </c>
      <c r="P29" s="50">
        <f t="shared" si="42"/>
        <v>8.2909579917955405</v>
      </c>
      <c r="Q29" s="37">
        <f t="shared" si="3"/>
        <v>53.822659215682485</v>
      </c>
      <c r="R29" s="51">
        <f t="shared" si="4"/>
        <v>23.852518025521672</v>
      </c>
      <c r="S29" s="43">
        <f t="shared" si="43"/>
        <v>23.343414759937495</v>
      </c>
      <c r="T29" s="143">
        <v>30</v>
      </c>
      <c r="U29" s="40">
        <f t="shared" si="44"/>
        <v>903.375</v>
      </c>
      <c r="V29" s="37">
        <f t="shared" si="5"/>
        <v>17.100000000000001</v>
      </c>
      <c r="W29" s="38">
        <f t="shared" si="45"/>
        <v>0.71</v>
      </c>
      <c r="X29" s="39">
        <f t="shared" si="46"/>
        <v>401.61557960414893</v>
      </c>
      <c r="Y29" s="50">
        <f t="shared" si="47"/>
        <v>8.0969439541438284</v>
      </c>
      <c r="Z29" s="37">
        <f t="shared" si="6"/>
        <v>49.600884219855736</v>
      </c>
      <c r="AA29" s="51">
        <f t="shared" si="7"/>
        <v>26.440260808906796</v>
      </c>
      <c r="AB29" s="43">
        <f t="shared" si="48"/>
        <v>25.931330462696323</v>
      </c>
      <c r="AC29" s="143">
        <v>30</v>
      </c>
      <c r="AD29" s="40" t="str">
        <f t="shared" si="8"/>
        <v/>
      </c>
      <c r="AE29" s="37" t="str">
        <f t="shared" si="9"/>
        <v/>
      </c>
      <c r="AF29" s="38" t="str">
        <f t="shared" si="49"/>
        <v/>
      </c>
      <c r="AG29" s="39" t="str">
        <f t="shared" si="50"/>
        <v/>
      </c>
      <c r="AH29" s="50" t="str">
        <f t="shared" si="51"/>
        <v/>
      </c>
      <c r="AI29" s="37" t="str">
        <f t="shared" si="10"/>
        <v/>
      </c>
      <c r="AJ29" s="51" t="str">
        <f t="shared" si="11"/>
        <v/>
      </c>
      <c r="AK29" s="43" t="str">
        <f t="shared" si="52"/>
        <v/>
      </c>
      <c r="AL29" s="143">
        <v>30</v>
      </c>
      <c r="AM29" s="40" t="str">
        <f t="shared" si="12"/>
        <v/>
      </c>
      <c r="AN29" s="37" t="str">
        <f t="shared" si="13"/>
        <v/>
      </c>
      <c r="AO29" s="38" t="str">
        <f t="shared" si="53"/>
        <v/>
      </c>
      <c r="AP29" s="39" t="str">
        <f t="shared" si="54"/>
        <v/>
      </c>
      <c r="AQ29" s="50" t="str">
        <f t="shared" si="55"/>
        <v/>
      </c>
      <c r="AR29" s="37" t="str">
        <f t="shared" si="14"/>
        <v/>
      </c>
      <c r="AS29" s="51" t="str">
        <f t="shared" si="15"/>
        <v/>
      </c>
      <c r="AT29" s="43" t="str">
        <f t="shared" si="56"/>
        <v/>
      </c>
      <c r="AU29" s="143">
        <v>30</v>
      </c>
      <c r="AV29" s="40" t="str">
        <f t="shared" si="16"/>
        <v/>
      </c>
      <c r="AW29" s="37" t="str">
        <f t="shared" si="17"/>
        <v/>
      </c>
      <c r="AX29" s="38" t="str">
        <f t="shared" si="57"/>
        <v/>
      </c>
      <c r="AY29" s="39" t="str">
        <f t="shared" si="58"/>
        <v/>
      </c>
      <c r="AZ29" s="50" t="str">
        <f t="shared" si="59"/>
        <v/>
      </c>
      <c r="BA29" s="37" t="str">
        <f t="shared" si="18"/>
        <v/>
      </c>
      <c r="BB29" s="51" t="str">
        <f t="shared" si="19"/>
        <v/>
      </c>
      <c r="BC29" s="43" t="str">
        <f t="shared" si="60"/>
        <v/>
      </c>
      <c r="BD29" s="143">
        <v>30</v>
      </c>
      <c r="BE29" s="40" t="str">
        <f t="shared" si="20"/>
        <v/>
      </c>
      <c r="BF29" s="37" t="str">
        <f t="shared" si="21"/>
        <v/>
      </c>
      <c r="BG29" s="38" t="str">
        <f t="shared" si="61"/>
        <v/>
      </c>
      <c r="BH29" s="39" t="str">
        <f t="shared" si="62"/>
        <v/>
      </c>
      <c r="BI29" s="50" t="str">
        <f t="shared" si="63"/>
        <v/>
      </c>
      <c r="BJ29" s="37" t="str">
        <f t="shared" si="22"/>
        <v/>
      </c>
      <c r="BK29" s="51" t="str">
        <f t="shared" si="23"/>
        <v/>
      </c>
      <c r="BL29" s="43" t="str">
        <f t="shared" si="64"/>
        <v/>
      </c>
      <c r="BM29" s="143">
        <v>30</v>
      </c>
      <c r="BN29" s="40" t="str">
        <f t="shared" si="24"/>
        <v/>
      </c>
      <c r="BO29" s="37" t="str">
        <f t="shared" si="25"/>
        <v/>
      </c>
      <c r="BP29" s="38" t="str">
        <f t="shared" si="65"/>
        <v/>
      </c>
      <c r="BQ29" s="39" t="str">
        <f t="shared" si="66"/>
        <v/>
      </c>
      <c r="BR29" s="50" t="str">
        <f t="shared" si="67"/>
        <v/>
      </c>
      <c r="BS29" s="37" t="str">
        <f t="shared" si="26"/>
        <v/>
      </c>
      <c r="BT29" s="51" t="str">
        <f t="shared" si="27"/>
        <v/>
      </c>
      <c r="BU29" s="43" t="str">
        <f t="shared" si="68"/>
        <v/>
      </c>
      <c r="BV29" s="6">
        <v>30</v>
      </c>
      <c r="BX29" s="80">
        <v>30</v>
      </c>
      <c r="BY29" s="106">
        <f t="shared" si="28"/>
        <v>903.375</v>
      </c>
      <c r="BZ29" s="159">
        <f t="shared" si="69"/>
        <v>17.100000000000001</v>
      </c>
      <c r="CA29" s="106">
        <f t="shared" si="70"/>
        <v>25.931330462696323</v>
      </c>
      <c r="CB29" s="107">
        <f t="shared" si="29"/>
        <v>401.61557960414893</v>
      </c>
      <c r="CC29" s="108">
        <f t="shared" si="71"/>
        <v>0.71</v>
      </c>
      <c r="CD29" s="88">
        <f t="shared" si="72"/>
        <v>8.0969439541438284</v>
      </c>
      <c r="CE29" s="89">
        <f t="shared" si="30"/>
        <v>49.600884219855736</v>
      </c>
      <c r="CF29" s="90">
        <f t="shared" si="31"/>
        <v>26.440260808906796</v>
      </c>
      <c r="CG29" s="91">
        <f t="shared" si="73"/>
        <v>25.931330462696323</v>
      </c>
      <c r="CH29" s="21"/>
      <c r="CI29" s="80">
        <v>30</v>
      </c>
      <c r="CJ29" s="106">
        <f t="shared" si="74"/>
        <v>903.375</v>
      </c>
      <c r="CK29" s="106">
        <f t="shared" si="74"/>
        <v>17.100000000000001</v>
      </c>
      <c r="CL29" s="106">
        <f t="shared" si="74"/>
        <v>25.931330462696323</v>
      </c>
      <c r="CM29" s="106">
        <f t="shared" si="74"/>
        <v>401.61557960414893</v>
      </c>
      <c r="CN29" s="114">
        <f t="shared" si="74"/>
        <v>0.71</v>
      </c>
      <c r="CO29" s="106">
        <f t="shared" si="75"/>
        <v>1507.1513563723797</v>
      </c>
      <c r="CP29" s="114">
        <f t="shared" si="76"/>
        <v>20.775916309338236</v>
      </c>
    </row>
    <row r="30" spans="1:94" ht="15" customHeight="1">
      <c r="A30" s="4">
        <v>31</v>
      </c>
      <c r="B30" s="29">
        <f t="shared" si="0"/>
        <v>1606</v>
      </c>
      <c r="C30" s="26">
        <f t="shared" si="32"/>
        <v>17.5</v>
      </c>
      <c r="D30" s="117">
        <f t="shared" si="33"/>
        <v>1423.2500130067012</v>
      </c>
      <c r="E30" s="27">
        <f t="shared" si="34"/>
        <v>0.87</v>
      </c>
      <c r="F30" s="28">
        <f t="shared" si="35"/>
        <v>506.82765445479396</v>
      </c>
      <c r="G30" s="48">
        <f t="shared" si="36"/>
        <v>8.6956591606251052</v>
      </c>
      <c r="H30" s="26">
        <f t="shared" si="37"/>
        <v>58.285133431835156</v>
      </c>
      <c r="I30" s="49">
        <f t="shared" si="38"/>
        <v>21.496174868333554</v>
      </c>
      <c r="J30" s="42">
        <f t="shared" si="39"/>
        <v>20.974576023307232</v>
      </c>
      <c r="K30" s="143">
        <v>31</v>
      </c>
      <c r="L30" s="30">
        <f t="shared" si="1"/>
        <v>1204.5</v>
      </c>
      <c r="M30" s="26">
        <f t="shared" si="2"/>
        <v>17.5</v>
      </c>
      <c r="N30" s="27">
        <f t="shared" si="40"/>
        <v>0.8</v>
      </c>
      <c r="O30" s="28">
        <f t="shared" si="41"/>
        <v>465.54002918917996</v>
      </c>
      <c r="P30" s="48">
        <f t="shared" si="42"/>
        <v>8.4663906231825692</v>
      </c>
      <c r="Q30" s="26">
        <f t="shared" si="3"/>
        <v>54.986835584274111</v>
      </c>
      <c r="R30" s="49">
        <f t="shared" si="4"/>
        <v>24.109101248696767</v>
      </c>
      <c r="S30" s="42">
        <f t="shared" si="43"/>
        <v>23.592437497626314</v>
      </c>
      <c r="T30" s="143">
        <v>31</v>
      </c>
      <c r="U30" s="30">
        <f t="shared" si="44"/>
        <v>903.375</v>
      </c>
      <c r="V30" s="26">
        <f t="shared" si="5"/>
        <v>17.5</v>
      </c>
      <c r="W30" s="27">
        <f t="shared" si="45"/>
        <v>0.72</v>
      </c>
      <c r="X30" s="28">
        <f t="shared" si="46"/>
        <v>419.92858950922175</v>
      </c>
      <c r="Y30" s="48">
        <f t="shared" si="47"/>
        <v>8.2678382454688286</v>
      </c>
      <c r="Z30" s="26">
        <f t="shared" si="6"/>
        <v>50.790615036447129</v>
      </c>
      <c r="AA30" s="49">
        <f t="shared" si="7"/>
        <v>26.755480902133161</v>
      </c>
      <c r="AB30" s="42">
        <f t="shared" si="48"/>
        <v>26.239014260511532</v>
      </c>
      <c r="AC30" s="143">
        <v>31</v>
      </c>
      <c r="AD30" s="30" t="str">
        <f t="shared" si="8"/>
        <v/>
      </c>
      <c r="AE30" s="26" t="str">
        <f t="shared" si="9"/>
        <v/>
      </c>
      <c r="AF30" s="27" t="str">
        <f t="shared" si="49"/>
        <v/>
      </c>
      <c r="AG30" s="28" t="str">
        <f t="shared" si="50"/>
        <v/>
      </c>
      <c r="AH30" s="48" t="str">
        <f t="shared" si="51"/>
        <v/>
      </c>
      <c r="AI30" s="26" t="str">
        <f t="shared" si="10"/>
        <v/>
      </c>
      <c r="AJ30" s="49" t="str">
        <f t="shared" si="11"/>
        <v/>
      </c>
      <c r="AK30" s="42" t="str">
        <f t="shared" si="52"/>
        <v/>
      </c>
      <c r="AL30" s="143">
        <v>31</v>
      </c>
      <c r="AM30" s="30" t="str">
        <f t="shared" si="12"/>
        <v/>
      </c>
      <c r="AN30" s="26" t="str">
        <f t="shared" si="13"/>
        <v/>
      </c>
      <c r="AO30" s="27" t="str">
        <f t="shared" si="53"/>
        <v/>
      </c>
      <c r="AP30" s="28" t="str">
        <f t="shared" si="54"/>
        <v/>
      </c>
      <c r="AQ30" s="48" t="str">
        <f t="shared" si="55"/>
        <v/>
      </c>
      <c r="AR30" s="26" t="str">
        <f t="shared" si="14"/>
        <v/>
      </c>
      <c r="AS30" s="49" t="str">
        <f t="shared" si="15"/>
        <v/>
      </c>
      <c r="AT30" s="42" t="str">
        <f t="shared" si="56"/>
        <v/>
      </c>
      <c r="AU30" s="143">
        <v>31</v>
      </c>
      <c r="AV30" s="30" t="str">
        <f t="shared" si="16"/>
        <v/>
      </c>
      <c r="AW30" s="26" t="str">
        <f t="shared" si="17"/>
        <v/>
      </c>
      <c r="AX30" s="27" t="str">
        <f t="shared" si="57"/>
        <v/>
      </c>
      <c r="AY30" s="28" t="str">
        <f t="shared" si="58"/>
        <v/>
      </c>
      <c r="AZ30" s="48" t="str">
        <f t="shared" si="59"/>
        <v/>
      </c>
      <c r="BA30" s="26" t="str">
        <f t="shared" si="18"/>
        <v/>
      </c>
      <c r="BB30" s="49" t="str">
        <f t="shared" si="19"/>
        <v/>
      </c>
      <c r="BC30" s="42" t="str">
        <f t="shared" si="60"/>
        <v/>
      </c>
      <c r="BD30" s="143">
        <v>31</v>
      </c>
      <c r="BE30" s="30" t="str">
        <f t="shared" si="20"/>
        <v/>
      </c>
      <c r="BF30" s="26" t="str">
        <f t="shared" si="21"/>
        <v/>
      </c>
      <c r="BG30" s="27" t="str">
        <f t="shared" si="61"/>
        <v/>
      </c>
      <c r="BH30" s="28" t="str">
        <f t="shared" si="62"/>
        <v/>
      </c>
      <c r="BI30" s="48" t="str">
        <f t="shared" si="63"/>
        <v/>
      </c>
      <c r="BJ30" s="26" t="str">
        <f t="shared" si="22"/>
        <v/>
      </c>
      <c r="BK30" s="49" t="str">
        <f t="shared" si="23"/>
        <v/>
      </c>
      <c r="BL30" s="42" t="str">
        <f t="shared" si="64"/>
        <v/>
      </c>
      <c r="BM30" s="143">
        <v>31</v>
      </c>
      <c r="BN30" s="30" t="str">
        <f t="shared" si="24"/>
        <v/>
      </c>
      <c r="BO30" s="26" t="str">
        <f t="shared" si="25"/>
        <v/>
      </c>
      <c r="BP30" s="27" t="str">
        <f t="shared" si="65"/>
        <v/>
      </c>
      <c r="BQ30" s="28" t="str">
        <f t="shared" si="66"/>
        <v/>
      </c>
      <c r="BR30" s="48" t="str">
        <f t="shared" si="67"/>
        <v/>
      </c>
      <c r="BS30" s="26" t="str">
        <f t="shared" si="26"/>
        <v/>
      </c>
      <c r="BT30" s="49" t="str">
        <f t="shared" si="27"/>
        <v/>
      </c>
      <c r="BU30" s="42" t="str">
        <f t="shared" si="68"/>
        <v/>
      </c>
      <c r="BV30" s="4">
        <v>31</v>
      </c>
      <c r="BX30" s="78">
        <v>31</v>
      </c>
      <c r="BY30" s="100">
        <f t="shared" si="28"/>
        <v>903.375</v>
      </c>
      <c r="BZ30" s="160">
        <f t="shared" si="69"/>
        <v>17.5</v>
      </c>
      <c r="CA30" s="100">
        <f t="shared" si="70"/>
        <v>26.239014260511532</v>
      </c>
      <c r="CB30" s="101">
        <f t="shared" si="29"/>
        <v>419.92858950922175</v>
      </c>
      <c r="CC30" s="102">
        <f t="shared" si="71"/>
        <v>0.72</v>
      </c>
      <c r="CD30" s="92">
        <f t="shared" si="72"/>
        <v>8.2678382454688286</v>
      </c>
      <c r="CE30" s="93">
        <f t="shared" si="30"/>
        <v>50.790615036447129</v>
      </c>
      <c r="CF30" s="94">
        <f t="shared" si="31"/>
        <v>26.755480902133161</v>
      </c>
      <c r="CG30" s="95">
        <f t="shared" si="73"/>
        <v>26.239014260511532</v>
      </c>
      <c r="CH30" s="21"/>
      <c r="CI30" s="78">
        <v>31</v>
      </c>
      <c r="CJ30" s="100">
        <f t="shared" si="74"/>
        <v>903.375</v>
      </c>
      <c r="CK30" s="100">
        <f t="shared" si="74"/>
        <v>17.5</v>
      </c>
      <c r="CL30" s="100">
        <f t="shared" si="74"/>
        <v>26.239014260511532</v>
      </c>
      <c r="CM30" s="100">
        <f t="shared" si="74"/>
        <v>419.92858950922175</v>
      </c>
      <c r="CN30" s="112">
        <f t="shared" si="74"/>
        <v>0.72</v>
      </c>
      <c r="CO30" s="100">
        <f t="shared" si="75"/>
        <v>1500.7261415158746</v>
      </c>
      <c r="CP30" s="112">
        <f t="shared" si="76"/>
        <v>20.974576023307232</v>
      </c>
    </row>
    <row r="31" spans="1:94" ht="15" customHeight="1">
      <c r="A31" s="5">
        <v>32</v>
      </c>
      <c r="B31" s="33">
        <f t="shared" si="0"/>
        <v>1606</v>
      </c>
      <c r="C31" s="31">
        <f t="shared" si="32"/>
        <v>17.8</v>
      </c>
      <c r="D31" s="119">
        <f t="shared" si="33"/>
        <v>1418.421232717734</v>
      </c>
      <c r="E31" s="32">
        <f t="shared" si="34"/>
        <v>0.88</v>
      </c>
      <c r="F31" s="34">
        <f t="shared" si="35"/>
        <v>521.99050001233036</v>
      </c>
      <c r="G31" s="52">
        <f t="shared" si="36"/>
        <v>8.8311639519501082</v>
      </c>
      <c r="H31" s="31">
        <f t="shared" si="37"/>
        <v>59.107780452548816</v>
      </c>
      <c r="I31" s="53">
        <f t="shared" si="38"/>
        <v>21.647343800329093</v>
      </c>
      <c r="J31" s="44">
        <f t="shared" si="39"/>
        <v>21.119952523735495</v>
      </c>
      <c r="K31" s="143">
        <v>32</v>
      </c>
      <c r="L31" s="35">
        <f t="shared" si="1"/>
        <v>1204.5</v>
      </c>
      <c r="M31" s="31">
        <f t="shared" si="2"/>
        <v>17.8</v>
      </c>
      <c r="N31" s="32">
        <f t="shared" si="40"/>
        <v>0.81</v>
      </c>
      <c r="O31" s="34">
        <f t="shared" si="41"/>
        <v>480.17944621024935</v>
      </c>
      <c r="P31" s="52">
        <f t="shared" si="42"/>
        <v>8.5979650967228416</v>
      </c>
      <c r="Q31" s="31">
        <f t="shared" si="3"/>
        <v>55.848033902030167</v>
      </c>
      <c r="R31" s="53">
        <f t="shared" si="4"/>
        <v>24.297164916821568</v>
      </c>
      <c r="S31" s="44">
        <f t="shared" si="43"/>
        <v>23.774877294591001</v>
      </c>
      <c r="T31" s="143">
        <v>32</v>
      </c>
      <c r="U31" s="35">
        <f t="shared" si="44"/>
        <v>903.375</v>
      </c>
      <c r="V31" s="31">
        <f t="shared" si="5"/>
        <v>17.8</v>
      </c>
      <c r="W31" s="32">
        <f t="shared" si="45"/>
        <v>0.73</v>
      </c>
      <c r="X31" s="34">
        <f t="shared" si="46"/>
        <v>433.84520521865159</v>
      </c>
      <c r="Y31" s="52">
        <f t="shared" si="47"/>
        <v>8.396008963962581</v>
      </c>
      <c r="Z31" s="31">
        <f t="shared" si="6"/>
        <v>51.672789664804498</v>
      </c>
      <c r="AA31" s="53">
        <f t="shared" si="7"/>
        <v>26.98683661266184</v>
      </c>
      <c r="AB31" s="44">
        <f t="shared" si="48"/>
        <v>26.46477153047217</v>
      </c>
      <c r="AC31" s="143">
        <v>32</v>
      </c>
      <c r="AD31" s="35" t="str">
        <f t="shared" si="8"/>
        <v/>
      </c>
      <c r="AE31" s="31" t="str">
        <f t="shared" si="9"/>
        <v/>
      </c>
      <c r="AF31" s="32" t="str">
        <f t="shared" si="49"/>
        <v/>
      </c>
      <c r="AG31" s="34" t="str">
        <f t="shared" si="50"/>
        <v/>
      </c>
      <c r="AH31" s="52" t="str">
        <f t="shared" si="51"/>
        <v/>
      </c>
      <c r="AI31" s="31" t="str">
        <f t="shared" si="10"/>
        <v/>
      </c>
      <c r="AJ31" s="53" t="str">
        <f t="shared" si="11"/>
        <v/>
      </c>
      <c r="AK31" s="44" t="str">
        <f t="shared" si="52"/>
        <v/>
      </c>
      <c r="AL31" s="143">
        <v>32</v>
      </c>
      <c r="AM31" s="35" t="str">
        <f t="shared" si="12"/>
        <v/>
      </c>
      <c r="AN31" s="31" t="str">
        <f t="shared" si="13"/>
        <v/>
      </c>
      <c r="AO31" s="32" t="str">
        <f t="shared" si="53"/>
        <v/>
      </c>
      <c r="AP31" s="34" t="str">
        <f t="shared" si="54"/>
        <v/>
      </c>
      <c r="AQ31" s="52" t="str">
        <f t="shared" si="55"/>
        <v/>
      </c>
      <c r="AR31" s="31" t="str">
        <f t="shared" si="14"/>
        <v/>
      </c>
      <c r="AS31" s="53" t="str">
        <f t="shared" si="15"/>
        <v/>
      </c>
      <c r="AT31" s="44" t="str">
        <f t="shared" si="56"/>
        <v/>
      </c>
      <c r="AU31" s="143">
        <v>32</v>
      </c>
      <c r="AV31" s="35" t="str">
        <f t="shared" si="16"/>
        <v/>
      </c>
      <c r="AW31" s="31" t="str">
        <f t="shared" si="17"/>
        <v/>
      </c>
      <c r="AX31" s="32" t="str">
        <f t="shared" si="57"/>
        <v/>
      </c>
      <c r="AY31" s="34" t="str">
        <f t="shared" si="58"/>
        <v/>
      </c>
      <c r="AZ31" s="52" t="str">
        <f t="shared" si="59"/>
        <v/>
      </c>
      <c r="BA31" s="31" t="str">
        <f t="shared" si="18"/>
        <v/>
      </c>
      <c r="BB31" s="53" t="str">
        <f t="shared" si="19"/>
        <v/>
      </c>
      <c r="BC31" s="44" t="str">
        <f t="shared" si="60"/>
        <v/>
      </c>
      <c r="BD31" s="143">
        <v>32</v>
      </c>
      <c r="BE31" s="35" t="str">
        <f t="shared" si="20"/>
        <v/>
      </c>
      <c r="BF31" s="31" t="str">
        <f t="shared" si="21"/>
        <v/>
      </c>
      <c r="BG31" s="32" t="str">
        <f t="shared" si="61"/>
        <v/>
      </c>
      <c r="BH31" s="34" t="str">
        <f t="shared" si="62"/>
        <v/>
      </c>
      <c r="BI31" s="52" t="str">
        <f t="shared" si="63"/>
        <v/>
      </c>
      <c r="BJ31" s="31" t="str">
        <f t="shared" si="22"/>
        <v/>
      </c>
      <c r="BK31" s="53" t="str">
        <f t="shared" si="23"/>
        <v/>
      </c>
      <c r="BL31" s="44" t="str">
        <f t="shared" si="64"/>
        <v/>
      </c>
      <c r="BM31" s="143">
        <v>32</v>
      </c>
      <c r="BN31" s="35" t="str">
        <f t="shared" si="24"/>
        <v/>
      </c>
      <c r="BO31" s="31" t="str">
        <f t="shared" si="25"/>
        <v/>
      </c>
      <c r="BP31" s="32" t="str">
        <f t="shared" si="65"/>
        <v/>
      </c>
      <c r="BQ31" s="34" t="str">
        <f t="shared" si="66"/>
        <v/>
      </c>
      <c r="BR31" s="52" t="str">
        <f t="shared" si="67"/>
        <v/>
      </c>
      <c r="BS31" s="31" t="str">
        <f t="shared" si="26"/>
        <v/>
      </c>
      <c r="BT31" s="53" t="str">
        <f t="shared" si="27"/>
        <v/>
      </c>
      <c r="BU31" s="44" t="str">
        <f t="shared" si="68"/>
        <v/>
      </c>
      <c r="BV31" s="5">
        <v>32</v>
      </c>
      <c r="BX31" s="79">
        <v>32</v>
      </c>
      <c r="BY31" s="103">
        <f t="shared" si="28"/>
        <v>903.375</v>
      </c>
      <c r="BZ31" s="161">
        <f t="shared" si="69"/>
        <v>17.8</v>
      </c>
      <c r="CA31" s="103">
        <f t="shared" si="70"/>
        <v>26.46477153047217</v>
      </c>
      <c r="CB31" s="104">
        <f t="shared" si="29"/>
        <v>433.84520521865159</v>
      </c>
      <c r="CC31" s="105">
        <f t="shared" si="71"/>
        <v>0.73</v>
      </c>
      <c r="CD31" s="86">
        <f t="shared" si="72"/>
        <v>8.396008963962581</v>
      </c>
      <c r="CE31" s="22">
        <f t="shared" si="30"/>
        <v>51.672789664804498</v>
      </c>
      <c r="CF31" s="23">
        <f t="shared" si="31"/>
        <v>26.98683661266184</v>
      </c>
      <c r="CG31" s="87">
        <f t="shared" si="73"/>
        <v>26.46477153047217</v>
      </c>
      <c r="CH31" s="21"/>
      <c r="CI31" s="79">
        <v>32</v>
      </c>
      <c r="CJ31" s="103">
        <f t="shared" si="74"/>
        <v>903.375</v>
      </c>
      <c r="CK31" s="103">
        <f t="shared" si="74"/>
        <v>17.8</v>
      </c>
      <c r="CL31" s="103">
        <f t="shared" si="74"/>
        <v>26.46477153047217</v>
      </c>
      <c r="CM31" s="103">
        <f t="shared" si="74"/>
        <v>433.84520521865159</v>
      </c>
      <c r="CN31" s="113">
        <f t="shared" si="74"/>
        <v>0.73</v>
      </c>
      <c r="CO31" s="103">
        <f t="shared" si="75"/>
        <v>1495.8973612269074</v>
      </c>
      <c r="CP31" s="113">
        <f t="shared" si="76"/>
        <v>21.119952523735495</v>
      </c>
    </row>
    <row r="32" spans="1:94" ht="15" customHeight="1">
      <c r="A32" s="5">
        <v>33</v>
      </c>
      <c r="B32" s="33">
        <f t="shared" si="0"/>
        <v>1606</v>
      </c>
      <c r="C32" s="31">
        <f t="shared" si="32"/>
        <v>18.2</v>
      </c>
      <c r="D32" s="119">
        <f t="shared" si="33"/>
        <v>1411.972116522282</v>
      </c>
      <c r="E32" s="32">
        <f t="shared" si="34"/>
        <v>0.89</v>
      </c>
      <c r="F32" s="34">
        <f t="shared" si="35"/>
        <v>542.40311029021825</v>
      </c>
      <c r="G32" s="52">
        <f t="shared" si="36"/>
        <v>9.0118370070501097</v>
      </c>
      <c r="H32" s="31">
        <f t="shared" si="37"/>
        <v>60.187851807116274</v>
      </c>
      <c r="I32" s="53">
        <f t="shared" si="38"/>
        <v>21.844228477280272</v>
      </c>
      <c r="J32" s="44">
        <f t="shared" si="39"/>
        <v>21.309163642143808</v>
      </c>
      <c r="K32" s="143">
        <v>33</v>
      </c>
      <c r="L32" s="35">
        <f t="shared" si="1"/>
        <v>1204.5</v>
      </c>
      <c r="M32" s="31">
        <f t="shared" si="2"/>
        <v>18.2</v>
      </c>
      <c r="N32" s="32">
        <f t="shared" si="40"/>
        <v>0.82</v>
      </c>
      <c r="O32" s="34">
        <f t="shared" si="41"/>
        <v>499.91404517101216</v>
      </c>
      <c r="P32" s="52">
        <f t="shared" si="42"/>
        <v>8.7733977281098721</v>
      </c>
      <c r="Q32" s="31">
        <f t="shared" si="3"/>
        <v>56.980665947617183</v>
      </c>
      <c r="R32" s="53">
        <f t="shared" si="4"/>
        <v>24.542308868865252</v>
      </c>
      <c r="S32" s="44">
        <f t="shared" si="43"/>
        <v>24.012582360600536</v>
      </c>
      <c r="T32" s="143">
        <v>33</v>
      </c>
      <c r="U32" s="35">
        <f t="shared" si="44"/>
        <v>903.375</v>
      </c>
      <c r="V32" s="31">
        <f t="shared" si="5"/>
        <v>18.2</v>
      </c>
      <c r="W32" s="32">
        <f t="shared" si="45"/>
        <v>0.74</v>
      </c>
      <c r="X32" s="34">
        <f t="shared" si="46"/>
        <v>452.63764388324671</v>
      </c>
      <c r="Y32" s="52">
        <f t="shared" si="47"/>
        <v>8.566903255287583</v>
      </c>
      <c r="Z32" s="31">
        <f t="shared" si="6"/>
        <v>52.835619872778878</v>
      </c>
      <c r="AA32" s="53">
        <f t="shared" si="7"/>
        <v>27.288799406474812</v>
      </c>
      <c r="AB32" s="44">
        <f t="shared" si="48"/>
        <v>26.759338953966754</v>
      </c>
      <c r="AC32" s="143">
        <v>33</v>
      </c>
      <c r="AD32" s="35" t="str">
        <f t="shared" si="8"/>
        <v/>
      </c>
      <c r="AE32" s="31" t="str">
        <f t="shared" si="9"/>
        <v/>
      </c>
      <c r="AF32" s="32" t="str">
        <f t="shared" si="49"/>
        <v/>
      </c>
      <c r="AG32" s="34" t="str">
        <f t="shared" si="50"/>
        <v/>
      </c>
      <c r="AH32" s="52" t="str">
        <f t="shared" si="51"/>
        <v/>
      </c>
      <c r="AI32" s="31" t="str">
        <f t="shared" si="10"/>
        <v/>
      </c>
      <c r="AJ32" s="53" t="str">
        <f t="shared" si="11"/>
        <v/>
      </c>
      <c r="AK32" s="44" t="str">
        <f t="shared" si="52"/>
        <v/>
      </c>
      <c r="AL32" s="143">
        <v>33</v>
      </c>
      <c r="AM32" s="35" t="str">
        <f t="shared" si="12"/>
        <v/>
      </c>
      <c r="AN32" s="31" t="str">
        <f t="shared" si="13"/>
        <v/>
      </c>
      <c r="AO32" s="32" t="str">
        <f t="shared" si="53"/>
        <v/>
      </c>
      <c r="AP32" s="34" t="str">
        <f t="shared" si="54"/>
        <v/>
      </c>
      <c r="AQ32" s="52" t="str">
        <f t="shared" si="55"/>
        <v/>
      </c>
      <c r="AR32" s="31" t="str">
        <f t="shared" si="14"/>
        <v/>
      </c>
      <c r="AS32" s="53" t="str">
        <f t="shared" si="15"/>
        <v/>
      </c>
      <c r="AT32" s="44" t="str">
        <f t="shared" si="56"/>
        <v/>
      </c>
      <c r="AU32" s="143">
        <v>33</v>
      </c>
      <c r="AV32" s="35" t="str">
        <f t="shared" si="16"/>
        <v/>
      </c>
      <c r="AW32" s="31" t="str">
        <f t="shared" si="17"/>
        <v/>
      </c>
      <c r="AX32" s="32" t="str">
        <f t="shared" si="57"/>
        <v/>
      </c>
      <c r="AY32" s="34" t="str">
        <f t="shared" si="58"/>
        <v/>
      </c>
      <c r="AZ32" s="52" t="str">
        <f t="shared" si="59"/>
        <v/>
      </c>
      <c r="BA32" s="31" t="str">
        <f t="shared" si="18"/>
        <v/>
      </c>
      <c r="BB32" s="53" t="str">
        <f t="shared" si="19"/>
        <v/>
      </c>
      <c r="BC32" s="44" t="str">
        <f t="shared" si="60"/>
        <v/>
      </c>
      <c r="BD32" s="143">
        <v>33</v>
      </c>
      <c r="BE32" s="35" t="str">
        <f t="shared" si="20"/>
        <v/>
      </c>
      <c r="BF32" s="31" t="str">
        <f t="shared" si="21"/>
        <v/>
      </c>
      <c r="BG32" s="32" t="str">
        <f t="shared" si="61"/>
        <v/>
      </c>
      <c r="BH32" s="34" t="str">
        <f t="shared" si="62"/>
        <v/>
      </c>
      <c r="BI32" s="52" t="str">
        <f t="shared" si="63"/>
        <v/>
      </c>
      <c r="BJ32" s="31" t="str">
        <f t="shared" si="22"/>
        <v/>
      </c>
      <c r="BK32" s="53" t="str">
        <f t="shared" si="23"/>
        <v/>
      </c>
      <c r="BL32" s="44" t="str">
        <f t="shared" si="64"/>
        <v/>
      </c>
      <c r="BM32" s="143">
        <v>33</v>
      </c>
      <c r="BN32" s="35" t="str">
        <f t="shared" si="24"/>
        <v/>
      </c>
      <c r="BO32" s="31" t="str">
        <f t="shared" si="25"/>
        <v/>
      </c>
      <c r="BP32" s="32" t="str">
        <f t="shared" si="65"/>
        <v/>
      </c>
      <c r="BQ32" s="34" t="str">
        <f t="shared" si="66"/>
        <v/>
      </c>
      <c r="BR32" s="52" t="str">
        <f t="shared" si="67"/>
        <v/>
      </c>
      <c r="BS32" s="31" t="str">
        <f t="shared" si="26"/>
        <v/>
      </c>
      <c r="BT32" s="53" t="str">
        <f>IF($BO$5&gt;$A32,"",200*(BS32/(PI()*BN32))^0.5)</f>
        <v/>
      </c>
      <c r="BU32" s="44" t="str">
        <f t="shared" si="68"/>
        <v/>
      </c>
      <c r="BV32" s="5">
        <v>33</v>
      </c>
      <c r="BX32" s="79">
        <v>33</v>
      </c>
      <c r="BY32" s="103">
        <f t="shared" si="28"/>
        <v>903.375</v>
      </c>
      <c r="BZ32" s="161">
        <f t="shared" si="69"/>
        <v>18.2</v>
      </c>
      <c r="CA32" s="103">
        <f t="shared" si="70"/>
        <v>26.759338953966754</v>
      </c>
      <c r="CB32" s="104">
        <f t="shared" si="29"/>
        <v>452.63764388324671</v>
      </c>
      <c r="CC32" s="105">
        <f t="shared" si="71"/>
        <v>0.74</v>
      </c>
      <c r="CD32" s="86">
        <f t="shared" si="72"/>
        <v>8.566903255287583</v>
      </c>
      <c r="CE32" s="22">
        <f t="shared" si="30"/>
        <v>52.835619872778878</v>
      </c>
      <c r="CF32" s="23">
        <f t="shared" si="31"/>
        <v>27.288799406474812</v>
      </c>
      <c r="CG32" s="87">
        <f t="shared" si="73"/>
        <v>26.759338953966754</v>
      </c>
      <c r="CH32" s="21"/>
      <c r="CI32" s="79">
        <v>33</v>
      </c>
      <c r="CJ32" s="103">
        <f t="shared" si="74"/>
        <v>903.375</v>
      </c>
      <c r="CK32" s="103">
        <f t="shared" si="74"/>
        <v>18.2</v>
      </c>
      <c r="CL32" s="103">
        <f t="shared" si="74"/>
        <v>26.759338953966754</v>
      </c>
      <c r="CM32" s="103">
        <f t="shared" si="74"/>
        <v>452.63764388324671</v>
      </c>
      <c r="CN32" s="113">
        <f t="shared" si="74"/>
        <v>0.74</v>
      </c>
      <c r="CO32" s="103">
        <f t="shared" si="75"/>
        <v>1489.4482450314554</v>
      </c>
      <c r="CP32" s="113">
        <f t="shared" si="76"/>
        <v>21.309163642143808</v>
      </c>
    </row>
    <row r="33" spans="1:100" ht="15" customHeight="1">
      <c r="A33" s="5">
        <v>34</v>
      </c>
      <c r="B33" s="33">
        <f t="shared" si="0"/>
        <v>1606</v>
      </c>
      <c r="C33" s="31">
        <f t="shared" si="32"/>
        <v>18.5</v>
      </c>
      <c r="D33" s="119">
        <f t="shared" si="33"/>
        <v>1407.1287849761688</v>
      </c>
      <c r="E33" s="32">
        <f t="shared" si="34"/>
        <v>0.89</v>
      </c>
      <c r="F33" s="34">
        <f t="shared" si="35"/>
        <v>557.85614990473698</v>
      </c>
      <c r="G33" s="52">
        <f t="shared" si="36"/>
        <v>9.1473417983751126</v>
      </c>
      <c r="H33" s="31">
        <f t="shared" si="37"/>
        <v>60.985602396953368</v>
      </c>
      <c r="I33" s="53">
        <f t="shared" si="38"/>
        <v>21.988517414273563</v>
      </c>
      <c r="J33" s="44">
        <f t="shared" si="39"/>
        <v>21.447733281916701</v>
      </c>
      <c r="K33" s="143">
        <v>34</v>
      </c>
      <c r="L33" s="35">
        <f t="shared" si="1"/>
        <v>1204.5</v>
      </c>
      <c r="M33" s="31">
        <f t="shared" si="2"/>
        <v>18.5</v>
      </c>
      <c r="N33" s="32">
        <f t="shared" si="40"/>
        <v>0.82</v>
      </c>
      <c r="O33" s="34">
        <f t="shared" si="41"/>
        <v>514.87311051002257</v>
      </c>
      <c r="P33" s="52">
        <f t="shared" si="42"/>
        <v>8.9049722016501445</v>
      </c>
      <c r="Q33" s="31">
        <f t="shared" si="3"/>
        <v>57.818609519591035</v>
      </c>
      <c r="R33" s="53">
        <f t="shared" si="4"/>
        <v>24.722106825553908</v>
      </c>
      <c r="S33" s="44">
        <f t="shared" si="43"/>
        <v>24.186844310641646</v>
      </c>
      <c r="T33" s="143">
        <v>34</v>
      </c>
      <c r="U33" s="35">
        <f t="shared" si="44"/>
        <v>903.375</v>
      </c>
      <c r="V33" s="31">
        <f t="shared" si="5"/>
        <v>18.5</v>
      </c>
      <c r="W33" s="32">
        <f t="shared" si="45"/>
        <v>0.75</v>
      </c>
      <c r="X33" s="34">
        <f t="shared" si="46"/>
        <v>466.90604703710989</v>
      </c>
      <c r="Y33" s="52">
        <f t="shared" si="47"/>
        <v>8.6950739737813336</v>
      </c>
      <c r="Z33" s="31">
        <f t="shared" si="6"/>
        <v>53.697765935631338</v>
      </c>
      <c r="AA33" s="53">
        <f t="shared" si="7"/>
        <v>27.51054120586079</v>
      </c>
      <c r="AB33" s="44">
        <f t="shared" si="48"/>
        <v>26.975584508660138</v>
      </c>
      <c r="AC33" s="143">
        <v>34</v>
      </c>
      <c r="AD33" s="35" t="str">
        <f t="shared" si="8"/>
        <v/>
      </c>
      <c r="AE33" s="31" t="str">
        <f t="shared" si="9"/>
        <v/>
      </c>
      <c r="AF33" s="32" t="str">
        <f t="shared" si="49"/>
        <v/>
      </c>
      <c r="AG33" s="34" t="str">
        <f t="shared" si="50"/>
        <v/>
      </c>
      <c r="AH33" s="52" t="str">
        <f t="shared" si="51"/>
        <v/>
      </c>
      <c r="AI33" s="31" t="str">
        <f t="shared" si="10"/>
        <v/>
      </c>
      <c r="AJ33" s="53" t="str">
        <f t="shared" si="11"/>
        <v/>
      </c>
      <c r="AK33" s="44" t="str">
        <f t="shared" si="52"/>
        <v/>
      </c>
      <c r="AL33" s="143">
        <v>34</v>
      </c>
      <c r="AM33" s="35" t="str">
        <f t="shared" si="12"/>
        <v/>
      </c>
      <c r="AN33" s="31" t="str">
        <f t="shared" si="13"/>
        <v/>
      </c>
      <c r="AO33" s="32" t="str">
        <f t="shared" si="53"/>
        <v/>
      </c>
      <c r="AP33" s="34" t="str">
        <f t="shared" si="54"/>
        <v/>
      </c>
      <c r="AQ33" s="52" t="str">
        <f t="shared" si="55"/>
        <v/>
      </c>
      <c r="AR33" s="31" t="str">
        <f t="shared" si="14"/>
        <v/>
      </c>
      <c r="AS33" s="53" t="str">
        <f t="shared" si="15"/>
        <v/>
      </c>
      <c r="AT33" s="44" t="str">
        <f t="shared" si="56"/>
        <v/>
      </c>
      <c r="AU33" s="143">
        <v>34</v>
      </c>
      <c r="AV33" s="35" t="str">
        <f t="shared" si="16"/>
        <v/>
      </c>
      <c r="AW33" s="31" t="str">
        <f t="shared" si="17"/>
        <v/>
      </c>
      <c r="AX33" s="32" t="str">
        <f t="shared" si="57"/>
        <v/>
      </c>
      <c r="AY33" s="34" t="str">
        <f t="shared" si="58"/>
        <v/>
      </c>
      <c r="AZ33" s="52" t="str">
        <f t="shared" si="59"/>
        <v/>
      </c>
      <c r="BA33" s="31" t="str">
        <f t="shared" si="18"/>
        <v/>
      </c>
      <c r="BB33" s="53" t="str">
        <f t="shared" si="19"/>
        <v/>
      </c>
      <c r="BC33" s="44" t="str">
        <f t="shared" si="60"/>
        <v/>
      </c>
      <c r="BD33" s="143">
        <v>34</v>
      </c>
      <c r="BE33" s="35" t="str">
        <f t="shared" si="20"/>
        <v/>
      </c>
      <c r="BF33" s="31" t="str">
        <f t="shared" si="21"/>
        <v/>
      </c>
      <c r="BG33" s="32" t="str">
        <f t="shared" si="61"/>
        <v/>
      </c>
      <c r="BH33" s="34" t="str">
        <f t="shared" si="62"/>
        <v/>
      </c>
      <c r="BI33" s="52" t="str">
        <f t="shared" si="63"/>
        <v/>
      </c>
      <c r="BJ33" s="31" t="str">
        <f t="shared" si="22"/>
        <v/>
      </c>
      <c r="BK33" s="53" t="str">
        <f t="shared" si="23"/>
        <v/>
      </c>
      <c r="BL33" s="44" t="str">
        <f t="shared" si="64"/>
        <v/>
      </c>
      <c r="BM33" s="143">
        <v>34</v>
      </c>
      <c r="BN33" s="35" t="str">
        <f t="shared" si="24"/>
        <v/>
      </c>
      <c r="BO33" s="31" t="str">
        <f t="shared" si="25"/>
        <v/>
      </c>
      <c r="BP33" s="32" t="str">
        <f t="shared" si="65"/>
        <v/>
      </c>
      <c r="BQ33" s="34" t="str">
        <f t="shared" si="66"/>
        <v/>
      </c>
      <c r="BR33" s="52" t="str">
        <f t="shared" si="67"/>
        <v/>
      </c>
      <c r="BS33" s="31" t="str">
        <f t="shared" si="26"/>
        <v/>
      </c>
      <c r="BT33" s="53" t="str">
        <f t="shared" si="27"/>
        <v/>
      </c>
      <c r="BU33" s="44" t="str">
        <f t="shared" si="68"/>
        <v/>
      </c>
      <c r="BV33" s="5">
        <v>34</v>
      </c>
      <c r="BX33" s="79">
        <v>34</v>
      </c>
      <c r="BY33" s="103">
        <f t="shared" si="28"/>
        <v>903.375</v>
      </c>
      <c r="BZ33" s="161">
        <f t="shared" si="69"/>
        <v>18.5</v>
      </c>
      <c r="CA33" s="103">
        <f t="shared" si="70"/>
        <v>26.975584508660138</v>
      </c>
      <c r="CB33" s="104">
        <f t="shared" si="29"/>
        <v>466.90604703710989</v>
      </c>
      <c r="CC33" s="105">
        <f t="shared" si="71"/>
        <v>0.75</v>
      </c>
      <c r="CD33" s="86">
        <f t="shared" si="72"/>
        <v>8.6950739737813336</v>
      </c>
      <c r="CE33" s="22">
        <f t="shared" si="30"/>
        <v>53.697765935631338</v>
      </c>
      <c r="CF33" s="23">
        <f t="shared" si="31"/>
        <v>27.51054120586079</v>
      </c>
      <c r="CG33" s="87">
        <f t="shared" si="73"/>
        <v>26.975584508660138</v>
      </c>
      <c r="CH33" s="21"/>
      <c r="CI33" s="79">
        <v>34</v>
      </c>
      <c r="CJ33" s="103">
        <f t="shared" si="74"/>
        <v>903.375</v>
      </c>
      <c r="CK33" s="103">
        <f t="shared" si="74"/>
        <v>18.5</v>
      </c>
      <c r="CL33" s="103">
        <f t="shared" si="74"/>
        <v>26.975584508660138</v>
      </c>
      <c r="CM33" s="103">
        <f t="shared" si="74"/>
        <v>466.90604703710989</v>
      </c>
      <c r="CN33" s="113">
        <f t="shared" si="74"/>
        <v>0.75</v>
      </c>
      <c r="CO33" s="103">
        <f t="shared" si="75"/>
        <v>1484.6049134853422</v>
      </c>
      <c r="CP33" s="113">
        <f t="shared" si="76"/>
        <v>21.447733281916701</v>
      </c>
    </row>
    <row r="34" spans="1:100" ht="15" customHeight="1">
      <c r="A34" s="5">
        <v>35</v>
      </c>
      <c r="B34" s="33">
        <f t="shared" si="0"/>
        <v>1606</v>
      </c>
      <c r="C34" s="31">
        <f t="shared" si="32"/>
        <v>18.8</v>
      </c>
      <c r="D34" s="119">
        <f t="shared" si="33"/>
        <v>1402.2811617930645</v>
      </c>
      <c r="E34" s="32">
        <f t="shared" si="34"/>
        <v>0.9</v>
      </c>
      <c r="F34" s="34">
        <f t="shared" si="35"/>
        <v>573.42977060031637</v>
      </c>
      <c r="G34" s="52">
        <f t="shared" si="36"/>
        <v>9.2828465897001138</v>
      </c>
      <c r="H34" s="31">
        <f t="shared" si="37"/>
        <v>61.773052593217663</v>
      </c>
      <c r="I34" s="53">
        <f t="shared" si="38"/>
        <v>22.130020711506727</v>
      </c>
      <c r="J34" s="44">
        <f t="shared" si="39"/>
        <v>21.583546893280118</v>
      </c>
      <c r="K34" s="143">
        <v>35</v>
      </c>
      <c r="L34" s="35">
        <f t="shared" si="1"/>
        <v>1204.5</v>
      </c>
      <c r="M34" s="31">
        <f t="shared" si="2"/>
        <v>18.8</v>
      </c>
      <c r="N34" s="32">
        <f t="shared" si="40"/>
        <v>0.83</v>
      </c>
      <c r="O34" s="34">
        <f t="shared" si="41"/>
        <v>529.96488653032429</v>
      </c>
      <c r="P34" s="52">
        <f t="shared" si="42"/>
        <v>9.0365466751904187</v>
      </c>
      <c r="Q34" s="31">
        <f t="shared" si="3"/>
        <v>58.646837733415111</v>
      </c>
      <c r="R34" s="53">
        <f t="shared" si="4"/>
        <v>24.898544317680109</v>
      </c>
      <c r="S34" s="44">
        <f t="shared" si="43"/>
        <v>24.357781517858601</v>
      </c>
      <c r="T34" s="143">
        <v>35</v>
      </c>
      <c r="U34" s="35">
        <f t="shared" si="44"/>
        <v>903.375</v>
      </c>
      <c r="V34" s="31">
        <f t="shared" si="5"/>
        <v>18.8</v>
      </c>
      <c r="W34" s="32">
        <f t="shared" si="45"/>
        <v>0.75</v>
      </c>
      <c r="X34" s="34">
        <f t="shared" si="46"/>
        <v>481.32063689272042</v>
      </c>
      <c r="Y34" s="52">
        <f t="shared" si="47"/>
        <v>8.823244692275086</v>
      </c>
      <c r="Z34" s="31">
        <f t="shared" si="6"/>
        <v>54.551432458189169</v>
      </c>
      <c r="AA34" s="53">
        <f t="shared" si="7"/>
        <v>27.728354964711105</v>
      </c>
      <c r="AB34" s="44">
        <f t="shared" si="48"/>
        <v>27.187943777888758</v>
      </c>
      <c r="AC34" s="143">
        <v>35</v>
      </c>
      <c r="AD34" s="35" t="str">
        <f t="shared" si="8"/>
        <v/>
      </c>
      <c r="AE34" s="31" t="str">
        <f t="shared" si="9"/>
        <v/>
      </c>
      <c r="AF34" s="32" t="str">
        <f t="shared" si="49"/>
        <v/>
      </c>
      <c r="AG34" s="34" t="str">
        <f t="shared" si="50"/>
        <v/>
      </c>
      <c r="AH34" s="52" t="str">
        <f t="shared" si="51"/>
        <v/>
      </c>
      <c r="AI34" s="31" t="str">
        <f t="shared" si="10"/>
        <v/>
      </c>
      <c r="AJ34" s="53" t="str">
        <f t="shared" si="11"/>
        <v/>
      </c>
      <c r="AK34" s="44" t="str">
        <f t="shared" si="52"/>
        <v/>
      </c>
      <c r="AL34" s="143">
        <v>35</v>
      </c>
      <c r="AM34" s="35" t="str">
        <f t="shared" si="12"/>
        <v/>
      </c>
      <c r="AN34" s="31" t="str">
        <f t="shared" si="13"/>
        <v/>
      </c>
      <c r="AO34" s="32" t="str">
        <f t="shared" si="53"/>
        <v/>
      </c>
      <c r="AP34" s="34" t="str">
        <f t="shared" si="54"/>
        <v/>
      </c>
      <c r="AQ34" s="52" t="str">
        <f t="shared" si="55"/>
        <v/>
      </c>
      <c r="AR34" s="31" t="str">
        <f t="shared" si="14"/>
        <v/>
      </c>
      <c r="AS34" s="53" t="str">
        <f t="shared" si="15"/>
        <v/>
      </c>
      <c r="AT34" s="44" t="str">
        <f t="shared" si="56"/>
        <v/>
      </c>
      <c r="AU34" s="143">
        <v>35</v>
      </c>
      <c r="AV34" s="35" t="str">
        <f t="shared" si="16"/>
        <v/>
      </c>
      <c r="AW34" s="31" t="str">
        <f t="shared" si="17"/>
        <v/>
      </c>
      <c r="AX34" s="32" t="str">
        <f t="shared" si="57"/>
        <v/>
      </c>
      <c r="AY34" s="34" t="str">
        <f t="shared" si="58"/>
        <v/>
      </c>
      <c r="AZ34" s="52" t="str">
        <f t="shared" si="59"/>
        <v/>
      </c>
      <c r="BA34" s="31" t="str">
        <f t="shared" si="18"/>
        <v/>
      </c>
      <c r="BB34" s="53" t="str">
        <f t="shared" si="19"/>
        <v/>
      </c>
      <c r="BC34" s="44" t="str">
        <f t="shared" si="60"/>
        <v/>
      </c>
      <c r="BD34" s="143">
        <v>35</v>
      </c>
      <c r="BE34" s="35" t="str">
        <f t="shared" si="20"/>
        <v/>
      </c>
      <c r="BF34" s="31" t="str">
        <f t="shared" si="21"/>
        <v/>
      </c>
      <c r="BG34" s="32" t="str">
        <f t="shared" si="61"/>
        <v/>
      </c>
      <c r="BH34" s="34" t="str">
        <f t="shared" si="62"/>
        <v/>
      </c>
      <c r="BI34" s="52" t="str">
        <f t="shared" si="63"/>
        <v/>
      </c>
      <c r="BJ34" s="31" t="str">
        <f t="shared" si="22"/>
        <v/>
      </c>
      <c r="BK34" s="53" t="str">
        <f t="shared" si="23"/>
        <v/>
      </c>
      <c r="BL34" s="44" t="str">
        <f t="shared" si="64"/>
        <v/>
      </c>
      <c r="BM34" s="143">
        <v>35</v>
      </c>
      <c r="BN34" s="35" t="str">
        <f t="shared" si="24"/>
        <v/>
      </c>
      <c r="BO34" s="31" t="str">
        <f t="shared" si="25"/>
        <v/>
      </c>
      <c r="BP34" s="32" t="str">
        <f t="shared" si="65"/>
        <v/>
      </c>
      <c r="BQ34" s="34" t="str">
        <f t="shared" si="66"/>
        <v/>
      </c>
      <c r="BR34" s="52" t="str">
        <f t="shared" si="67"/>
        <v/>
      </c>
      <c r="BS34" s="31" t="str">
        <f t="shared" si="26"/>
        <v/>
      </c>
      <c r="BT34" s="53" t="str">
        <f t="shared" si="27"/>
        <v/>
      </c>
      <c r="BU34" s="44" t="str">
        <f t="shared" si="68"/>
        <v/>
      </c>
      <c r="BV34" s="5">
        <v>35</v>
      </c>
      <c r="BX34" s="79">
        <v>35</v>
      </c>
      <c r="BY34" s="103">
        <f t="shared" si="28"/>
        <v>903.375</v>
      </c>
      <c r="BZ34" s="161">
        <f t="shared" si="69"/>
        <v>18.8</v>
      </c>
      <c r="CA34" s="103">
        <f t="shared" si="70"/>
        <v>27.187943777888758</v>
      </c>
      <c r="CB34" s="104">
        <f t="shared" si="29"/>
        <v>481.32063689272042</v>
      </c>
      <c r="CC34" s="105">
        <f t="shared" si="71"/>
        <v>0.75</v>
      </c>
      <c r="CD34" s="86">
        <f t="shared" si="72"/>
        <v>8.823244692275086</v>
      </c>
      <c r="CE34" s="22">
        <f>IF($B$5&gt;$A34,"",CB34/CD34)</f>
        <v>54.551432458189169</v>
      </c>
      <c r="CF34" s="23">
        <f>IF($B$5&gt;$A34,"",200*(CE34/(PI()*BY34))^0.5)</f>
        <v>27.728354964711105</v>
      </c>
      <c r="CG34" s="87">
        <f t="shared" si="73"/>
        <v>27.187943777888758</v>
      </c>
      <c r="CH34" s="21"/>
      <c r="CI34" s="79">
        <v>35</v>
      </c>
      <c r="CJ34" s="103">
        <f t="shared" si="74"/>
        <v>903.375</v>
      </c>
      <c r="CK34" s="103">
        <f t="shared" si="74"/>
        <v>18.8</v>
      </c>
      <c r="CL34" s="103">
        <f t="shared" si="74"/>
        <v>27.187943777888758</v>
      </c>
      <c r="CM34" s="103">
        <f t="shared" si="74"/>
        <v>481.32063689272042</v>
      </c>
      <c r="CN34" s="113">
        <f t="shared" si="74"/>
        <v>0.75</v>
      </c>
      <c r="CO34" s="103">
        <f t="shared" si="75"/>
        <v>1479.7572903022378</v>
      </c>
      <c r="CP34" s="113">
        <f t="shared" si="76"/>
        <v>21.583546893280118</v>
      </c>
    </row>
    <row r="35" spans="1:100" ht="15" customHeight="1">
      <c r="A35" s="5">
        <v>36</v>
      </c>
      <c r="B35" s="33">
        <f t="shared" si="0"/>
        <v>1606</v>
      </c>
      <c r="C35" s="31">
        <f t="shared" si="32"/>
        <v>19.100000000000001</v>
      </c>
      <c r="D35" s="119">
        <f t="shared" si="33"/>
        <v>1397.4303394051674</v>
      </c>
      <c r="E35" s="32">
        <f t="shared" si="34"/>
        <v>0.9</v>
      </c>
      <c r="F35" s="34">
        <f t="shared" si="35"/>
        <v>589.12182452539037</v>
      </c>
      <c r="G35" s="52">
        <f t="shared" si="36"/>
        <v>9.4183513810251167</v>
      </c>
      <c r="H35" s="31">
        <f t="shared" si="37"/>
        <v>62.550418931308641</v>
      </c>
      <c r="I35" s="53">
        <f t="shared" si="38"/>
        <v>22.268830016542982</v>
      </c>
      <c r="J35" s="44">
        <f t="shared" si="39"/>
        <v>21.716695149583675</v>
      </c>
      <c r="K35" s="143">
        <v>36</v>
      </c>
      <c r="L35" s="35">
        <f t="shared" si="1"/>
        <v>1204.5</v>
      </c>
      <c r="M35" s="31">
        <f t="shared" si="2"/>
        <v>19.100000000000001</v>
      </c>
      <c r="N35" s="32">
        <f t="shared" si="40"/>
        <v>0.84</v>
      </c>
      <c r="O35" s="34">
        <f t="shared" si="41"/>
        <v>545.18693287144538</v>
      </c>
      <c r="P35" s="52">
        <f t="shared" si="42"/>
        <v>9.1681211487306911</v>
      </c>
      <c r="Q35" s="31">
        <f t="shared" si="3"/>
        <v>59.465502694292546</v>
      </c>
      <c r="R35" s="53">
        <f t="shared" si="4"/>
        <v>25.071724356489579</v>
      </c>
      <c r="S35" s="44">
        <f t="shared" si="43"/>
        <v>24.525495898487577</v>
      </c>
      <c r="T35" s="143">
        <v>36</v>
      </c>
      <c r="U35" s="35">
        <f t="shared" si="44"/>
        <v>903.375</v>
      </c>
      <c r="V35" s="31">
        <f t="shared" si="5"/>
        <v>19.100000000000001</v>
      </c>
      <c r="W35" s="32">
        <f t="shared" si="45"/>
        <v>0.76</v>
      </c>
      <c r="X35" s="34">
        <f t="shared" si="46"/>
        <v>495.87878260389778</v>
      </c>
      <c r="Y35" s="52">
        <f t="shared" si="47"/>
        <v>8.9514154107688366</v>
      </c>
      <c r="Z35" s="31">
        <f t="shared" si="6"/>
        <v>55.396689780181568</v>
      </c>
      <c r="AA35" s="53">
        <f t="shared" si="7"/>
        <v>27.942350281636934</v>
      </c>
      <c r="AB35" s="44">
        <f t="shared" si="48"/>
        <v>27.396525195230545</v>
      </c>
      <c r="AC35" s="143">
        <v>36</v>
      </c>
      <c r="AD35" s="35" t="str">
        <f t="shared" si="8"/>
        <v/>
      </c>
      <c r="AE35" s="31" t="str">
        <f t="shared" si="9"/>
        <v/>
      </c>
      <c r="AF35" s="32" t="str">
        <f t="shared" si="49"/>
        <v/>
      </c>
      <c r="AG35" s="34" t="str">
        <f t="shared" si="50"/>
        <v/>
      </c>
      <c r="AH35" s="52" t="str">
        <f t="shared" si="51"/>
        <v/>
      </c>
      <c r="AI35" s="31" t="str">
        <f t="shared" si="10"/>
        <v/>
      </c>
      <c r="AJ35" s="53" t="str">
        <f t="shared" si="11"/>
        <v/>
      </c>
      <c r="AK35" s="44" t="str">
        <f t="shared" si="52"/>
        <v/>
      </c>
      <c r="AL35" s="143">
        <v>36</v>
      </c>
      <c r="AM35" s="35" t="str">
        <f t="shared" si="12"/>
        <v/>
      </c>
      <c r="AN35" s="31" t="str">
        <f t="shared" si="13"/>
        <v/>
      </c>
      <c r="AO35" s="32" t="str">
        <f t="shared" si="53"/>
        <v/>
      </c>
      <c r="AP35" s="34" t="str">
        <f t="shared" si="54"/>
        <v/>
      </c>
      <c r="AQ35" s="52" t="str">
        <f t="shared" si="55"/>
        <v/>
      </c>
      <c r="AR35" s="31" t="str">
        <f t="shared" si="14"/>
        <v/>
      </c>
      <c r="AS35" s="53" t="str">
        <f t="shared" si="15"/>
        <v/>
      </c>
      <c r="AT35" s="44" t="str">
        <f t="shared" si="56"/>
        <v/>
      </c>
      <c r="AU35" s="143">
        <v>36</v>
      </c>
      <c r="AV35" s="35" t="str">
        <f t="shared" si="16"/>
        <v/>
      </c>
      <c r="AW35" s="31" t="str">
        <f t="shared" si="17"/>
        <v/>
      </c>
      <c r="AX35" s="32" t="str">
        <f t="shared" si="57"/>
        <v/>
      </c>
      <c r="AY35" s="34" t="str">
        <f t="shared" si="58"/>
        <v/>
      </c>
      <c r="AZ35" s="52" t="str">
        <f t="shared" si="59"/>
        <v/>
      </c>
      <c r="BA35" s="31" t="str">
        <f t="shared" si="18"/>
        <v/>
      </c>
      <c r="BB35" s="53" t="str">
        <f t="shared" si="19"/>
        <v/>
      </c>
      <c r="BC35" s="44" t="str">
        <f t="shared" si="60"/>
        <v/>
      </c>
      <c r="BD35" s="143">
        <v>36</v>
      </c>
      <c r="BE35" s="35" t="str">
        <f t="shared" si="20"/>
        <v/>
      </c>
      <c r="BF35" s="31" t="str">
        <f t="shared" si="21"/>
        <v/>
      </c>
      <c r="BG35" s="32" t="str">
        <f t="shared" si="61"/>
        <v/>
      </c>
      <c r="BH35" s="34" t="str">
        <f t="shared" si="62"/>
        <v/>
      </c>
      <c r="BI35" s="52" t="str">
        <f t="shared" si="63"/>
        <v/>
      </c>
      <c r="BJ35" s="31" t="str">
        <f t="shared" si="22"/>
        <v/>
      </c>
      <c r="BK35" s="53" t="str">
        <f t="shared" si="23"/>
        <v/>
      </c>
      <c r="BL35" s="44" t="str">
        <f t="shared" si="64"/>
        <v/>
      </c>
      <c r="BM35" s="143">
        <v>36</v>
      </c>
      <c r="BN35" s="35" t="str">
        <f t="shared" si="24"/>
        <v/>
      </c>
      <c r="BO35" s="31" t="str">
        <f t="shared" si="25"/>
        <v/>
      </c>
      <c r="BP35" s="32" t="str">
        <f t="shared" si="65"/>
        <v/>
      </c>
      <c r="BQ35" s="34" t="str">
        <f t="shared" si="66"/>
        <v/>
      </c>
      <c r="BR35" s="52" t="str">
        <f t="shared" si="67"/>
        <v/>
      </c>
      <c r="BS35" s="31" t="str">
        <f>IF($BO$5&gt;$A35,"",BQ35/BR35)</f>
        <v/>
      </c>
      <c r="BT35" s="53" t="str">
        <f t="shared" si="27"/>
        <v/>
      </c>
      <c r="BU35" s="44" t="str">
        <f t="shared" si="68"/>
        <v/>
      </c>
      <c r="BV35" s="5">
        <v>36</v>
      </c>
      <c r="BX35" s="79">
        <v>36</v>
      </c>
      <c r="BY35" s="103">
        <f t="shared" si="28"/>
        <v>903.375</v>
      </c>
      <c r="BZ35" s="161">
        <f t="shared" si="69"/>
        <v>19.100000000000001</v>
      </c>
      <c r="CA35" s="103">
        <f t="shared" si="70"/>
        <v>27.396525195230545</v>
      </c>
      <c r="CB35" s="104">
        <f t="shared" si="29"/>
        <v>495.87878260389778</v>
      </c>
      <c r="CC35" s="105">
        <f t="shared" si="71"/>
        <v>0.76</v>
      </c>
      <c r="CD35" s="86">
        <f t="shared" si="72"/>
        <v>8.9514154107688366</v>
      </c>
      <c r="CE35" s="22">
        <f t="shared" ref="CE35:CE98" si="77">IF($B$5&gt;$A35,"",CB35/CD35)</f>
        <v>55.396689780181568</v>
      </c>
      <c r="CF35" s="23">
        <f t="shared" ref="CF35:CF98" si="78">IF($B$5&gt;$A35,"",200*(CE35/(PI()*BY35))^0.5)</f>
        <v>27.942350281636934</v>
      </c>
      <c r="CG35" s="87">
        <f t="shared" si="73"/>
        <v>27.396525195230545</v>
      </c>
      <c r="CH35" s="21"/>
      <c r="CI35" s="79">
        <v>36</v>
      </c>
      <c r="CJ35" s="103">
        <f t="shared" si="74"/>
        <v>903.375</v>
      </c>
      <c r="CK35" s="103">
        <f t="shared" si="74"/>
        <v>19.100000000000001</v>
      </c>
      <c r="CL35" s="103">
        <f t="shared" si="74"/>
        <v>27.396525195230545</v>
      </c>
      <c r="CM35" s="103">
        <f t="shared" si="74"/>
        <v>495.87878260389778</v>
      </c>
      <c r="CN35" s="113">
        <f t="shared" si="74"/>
        <v>0.76</v>
      </c>
      <c r="CO35" s="103">
        <f t="shared" si="75"/>
        <v>1474.9064679143407</v>
      </c>
      <c r="CP35" s="113">
        <f t="shared" si="76"/>
        <v>21.716695149583675</v>
      </c>
    </row>
    <row r="36" spans="1:100" ht="15" customHeight="1">
      <c r="A36" s="5">
        <v>37</v>
      </c>
      <c r="B36" s="33">
        <f t="shared" si="0"/>
        <v>1606</v>
      </c>
      <c r="C36" s="31">
        <f t="shared" si="32"/>
        <v>19.399999999999999</v>
      </c>
      <c r="D36" s="119">
        <f t="shared" si="33"/>
        <v>1392.5773618505143</v>
      </c>
      <c r="E36" s="32">
        <f t="shared" si="34"/>
        <v>0.91</v>
      </c>
      <c r="F36" s="34">
        <f t="shared" si="35"/>
        <v>604.93024468527994</v>
      </c>
      <c r="G36" s="52">
        <f t="shared" si="36"/>
        <v>9.5538561723501161</v>
      </c>
      <c r="H36" s="31">
        <f t="shared" si="37"/>
        <v>63.31791412518988</v>
      </c>
      <c r="I36" s="53">
        <f t="shared" si="38"/>
        <v>22.40503303545114</v>
      </c>
      <c r="J36" s="44">
        <f t="shared" si="39"/>
        <v>21.847264824580684</v>
      </c>
      <c r="K36" s="143">
        <v>37</v>
      </c>
      <c r="L36" s="35">
        <f t="shared" si="1"/>
        <v>1204.5</v>
      </c>
      <c r="M36" s="31">
        <f t="shared" si="2"/>
        <v>19.399999999999999</v>
      </c>
      <c r="N36" s="32">
        <f t="shared" si="40"/>
        <v>0.84</v>
      </c>
      <c r="O36" s="34">
        <f t="shared" si="41"/>
        <v>560.53689337040259</v>
      </c>
      <c r="P36" s="52">
        <f t="shared" si="42"/>
        <v>9.2996956222709617</v>
      </c>
      <c r="Q36" s="31">
        <f t="shared" si="3"/>
        <v>60.274756953122832</v>
      </c>
      <c r="R36" s="53">
        <f t="shared" si="4"/>
        <v>25.24174593143708</v>
      </c>
      <c r="S36" s="44">
        <f t="shared" si="43"/>
        <v>24.690085389725443</v>
      </c>
      <c r="T36" s="143">
        <v>37</v>
      </c>
      <c r="U36" s="35">
        <f t="shared" si="44"/>
        <v>903.375</v>
      </c>
      <c r="V36" s="31">
        <f t="shared" si="5"/>
        <v>19.399999999999999</v>
      </c>
      <c r="W36" s="32">
        <f t="shared" si="45"/>
        <v>0.77</v>
      </c>
      <c r="X36" s="34">
        <f t="shared" si="46"/>
        <v>510.57793106767144</v>
      </c>
      <c r="Y36" s="52">
        <f t="shared" si="47"/>
        <v>9.0795861292625872</v>
      </c>
      <c r="Z36" s="31">
        <f t="shared" si="6"/>
        <v>56.233612831991366</v>
      </c>
      <c r="AA36" s="53">
        <f t="shared" si="7"/>
        <v>28.152632988144067</v>
      </c>
      <c r="AB36" s="44">
        <f t="shared" si="48"/>
        <v>27.601433467202384</v>
      </c>
      <c r="AC36" s="143">
        <v>37</v>
      </c>
      <c r="AD36" s="35" t="str">
        <f t="shared" si="8"/>
        <v/>
      </c>
      <c r="AE36" s="31" t="str">
        <f t="shared" si="9"/>
        <v/>
      </c>
      <c r="AF36" s="32" t="str">
        <f t="shared" si="49"/>
        <v/>
      </c>
      <c r="AG36" s="34" t="str">
        <f t="shared" si="50"/>
        <v/>
      </c>
      <c r="AH36" s="52" t="str">
        <f t="shared" si="51"/>
        <v/>
      </c>
      <c r="AI36" s="31" t="str">
        <f t="shared" si="10"/>
        <v/>
      </c>
      <c r="AJ36" s="53" t="str">
        <f t="shared" si="11"/>
        <v/>
      </c>
      <c r="AK36" s="44" t="str">
        <f t="shared" si="52"/>
        <v/>
      </c>
      <c r="AL36" s="143">
        <v>37</v>
      </c>
      <c r="AM36" s="35" t="str">
        <f t="shared" si="12"/>
        <v/>
      </c>
      <c r="AN36" s="31" t="str">
        <f t="shared" si="13"/>
        <v/>
      </c>
      <c r="AO36" s="32" t="str">
        <f t="shared" si="53"/>
        <v/>
      </c>
      <c r="AP36" s="34" t="str">
        <f t="shared" si="54"/>
        <v/>
      </c>
      <c r="AQ36" s="52" t="str">
        <f t="shared" si="55"/>
        <v/>
      </c>
      <c r="AR36" s="31" t="str">
        <f t="shared" si="14"/>
        <v/>
      </c>
      <c r="AS36" s="53" t="str">
        <f t="shared" si="15"/>
        <v/>
      </c>
      <c r="AT36" s="44" t="str">
        <f t="shared" si="56"/>
        <v/>
      </c>
      <c r="AU36" s="143">
        <v>37</v>
      </c>
      <c r="AV36" s="35" t="str">
        <f t="shared" si="16"/>
        <v/>
      </c>
      <c r="AW36" s="31" t="str">
        <f t="shared" si="17"/>
        <v/>
      </c>
      <c r="AX36" s="32" t="str">
        <f t="shared" si="57"/>
        <v/>
      </c>
      <c r="AY36" s="34" t="str">
        <f t="shared" si="58"/>
        <v/>
      </c>
      <c r="AZ36" s="52" t="str">
        <f t="shared" si="59"/>
        <v/>
      </c>
      <c r="BA36" s="31" t="str">
        <f t="shared" si="18"/>
        <v/>
      </c>
      <c r="BB36" s="53" t="str">
        <f t="shared" si="19"/>
        <v/>
      </c>
      <c r="BC36" s="44" t="str">
        <f t="shared" si="60"/>
        <v/>
      </c>
      <c r="BD36" s="143">
        <v>37</v>
      </c>
      <c r="BE36" s="35" t="str">
        <f t="shared" si="20"/>
        <v/>
      </c>
      <c r="BF36" s="31" t="str">
        <f t="shared" si="21"/>
        <v/>
      </c>
      <c r="BG36" s="32" t="str">
        <f t="shared" si="61"/>
        <v/>
      </c>
      <c r="BH36" s="34" t="str">
        <f t="shared" si="62"/>
        <v/>
      </c>
      <c r="BI36" s="52" t="str">
        <f t="shared" si="63"/>
        <v/>
      </c>
      <c r="BJ36" s="31" t="str">
        <f t="shared" si="22"/>
        <v/>
      </c>
      <c r="BK36" s="53" t="str">
        <f t="shared" si="23"/>
        <v/>
      </c>
      <c r="BL36" s="44" t="str">
        <f t="shared" si="64"/>
        <v/>
      </c>
      <c r="BM36" s="143">
        <v>37</v>
      </c>
      <c r="BN36" s="35" t="str">
        <f t="shared" si="24"/>
        <v/>
      </c>
      <c r="BO36" s="31" t="str">
        <f t="shared" si="25"/>
        <v/>
      </c>
      <c r="BP36" s="32" t="str">
        <f t="shared" si="65"/>
        <v/>
      </c>
      <c r="BQ36" s="34" t="str">
        <f t="shared" si="66"/>
        <v/>
      </c>
      <c r="BR36" s="52" t="str">
        <f t="shared" si="67"/>
        <v/>
      </c>
      <c r="BS36" s="31" t="str">
        <f t="shared" si="26"/>
        <v/>
      </c>
      <c r="BT36" s="53" t="str">
        <f t="shared" si="27"/>
        <v/>
      </c>
      <c r="BU36" s="44" t="str">
        <f t="shared" si="68"/>
        <v/>
      </c>
      <c r="BV36" s="5">
        <v>37</v>
      </c>
      <c r="BX36" s="79">
        <v>37</v>
      </c>
      <c r="BY36" s="103">
        <f t="shared" si="28"/>
        <v>903.375</v>
      </c>
      <c r="BZ36" s="161">
        <f t="shared" si="69"/>
        <v>19.399999999999999</v>
      </c>
      <c r="CA36" s="103">
        <f t="shared" si="70"/>
        <v>27.601433467202384</v>
      </c>
      <c r="CB36" s="104">
        <f t="shared" si="29"/>
        <v>510.57793106767144</v>
      </c>
      <c r="CC36" s="105">
        <f t="shared" si="71"/>
        <v>0.77</v>
      </c>
      <c r="CD36" s="86">
        <f t="shared" si="72"/>
        <v>9.0795861292625872</v>
      </c>
      <c r="CE36" s="22">
        <f t="shared" si="77"/>
        <v>56.233612831991366</v>
      </c>
      <c r="CF36" s="23">
        <f t="shared" si="78"/>
        <v>28.152632988144067</v>
      </c>
      <c r="CG36" s="87">
        <f t="shared" si="73"/>
        <v>27.601433467202384</v>
      </c>
      <c r="CH36" s="21"/>
      <c r="CI36" s="79">
        <v>37</v>
      </c>
      <c r="CJ36" s="103">
        <f t="shared" si="74"/>
        <v>903.375</v>
      </c>
      <c r="CK36" s="103">
        <f t="shared" si="74"/>
        <v>19.399999999999999</v>
      </c>
      <c r="CL36" s="103">
        <f t="shared" si="74"/>
        <v>27.601433467202384</v>
      </c>
      <c r="CM36" s="103">
        <f t="shared" si="74"/>
        <v>510.57793106767144</v>
      </c>
      <c r="CN36" s="113">
        <f t="shared" si="74"/>
        <v>0.77</v>
      </c>
      <c r="CO36" s="103">
        <f t="shared" si="75"/>
        <v>1470.0534903596877</v>
      </c>
      <c r="CP36" s="113">
        <f t="shared" si="76"/>
        <v>21.847264824580684</v>
      </c>
    </row>
    <row r="37" spans="1:100" ht="15" customHeight="1">
      <c r="A37" s="5">
        <v>38</v>
      </c>
      <c r="B37" s="33">
        <f t="shared" si="0"/>
        <v>1606</v>
      </c>
      <c r="C37" s="31">
        <f t="shared" si="32"/>
        <v>19.7</v>
      </c>
      <c r="D37" s="119">
        <f t="shared" si="33"/>
        <v>1387.723226935763</v>
      </c>
      <c r="E37" s="32">
        <f t="shared" si="34"/>
        <v>0.91</v>
      </c>
      <c r="F37" s="34">
        <f t="shared" si="35"/>
        <v>620.85304104845397</v>
      </c>
      <c r="G37" s="52">
        <f t="shared" si="36"/>
        <v>9.6893609636751172</v>
      </c>
      <c r="H37" s="31">
        <f t="shared" si="37"/>
        <v>64.075746932743854</v>
      </c>
      <c r="I37" s="53">
        <f t="shared" si="38"/>
        <v>22.538713733700298</v>
      </c>
      <c r="J37" s="44">
        <f t="shared" si="39"/>
        <v>21.975338991187293</v>
      </c>
      <c r="K37" s="143">
        <v>38</v>
      </c>
      <c r="L37" s="35">
        <f t="shared" si="1"/>
        <v>1204.5</v>
      </c>
      <c r="M37" s="31">
        <f t="shared" si="2"/>
        <v>19.7</v>
      </c>
      <c r="N37" s="32">
        <f t="shared" si="40"/>
        <v>0.85</v>
      </c>
      <c r="O37" s="34">
        <f t="shared" si="41"/>
        <v>576.01249265031799</v>
      </c>
      <c r="P37" s="52">
        <f t="shared" si="42"/>
        <v>9.4312700958112341</v>
      </c>
      <c r="Q37" s="31">
        <f t="shared" si="3"/>
        <v>61.074753113702663</v>
      </c>
      <c r="R37" s="53">
        <f t="shared" si="4"/>
        <v>25.408704190593973</v>
      </c>
      <c r="S37" s="44">
        <f t="shared" si="43"/>
        <v>24.851644128219554</v>
      </c>
      <c r="T37" s="143">
        <v>38</v>
      </c>
      <c r="U37" s="35">
        <f t="shared" si="44"/>
        <v>903.375</v>
      </c>
      <c r="V37" s="31">
        <f t="shared" si="5"/>
        <v>19.7</v>
      </c>
      <c r="W37" s="32">
        <f t="shared" si="45"/>
        <v>0.77</v>
      </c>
      <c r="X37" s="34">
        <f t="shared" si="46"/>
        <v>525.41560462550319</v>
      </c>
      <c r="Y37" s="52">
        <f t="shared" si="47"/>
        <v>9.2077568477563378</v>
      </c>
      <c r="Z37" s="31">
        <f t="shared" si="6"/>
        <v>57.062280565492088</v>
      </c>
      <c r="AA37" s="53">
        <f t="shared" si="7"/>
        <v>28.35930528992192</v>
      </c>
      <c r="AB37" s="44">
        <f t="shared" si="48"/>
        <v>27.802769713047223</v>
      </c>
      <c r="AC37" s="143">
        <v>38</v>
      </c>
      <c r="AD37" s="35" t="str">
        <f t="shared" si="8"/>
        <v/>
      </c>
      <c r="AE37" s="31" t="str">
        <f t="shared" si="9"/>
        <v/>
      </c>
      <c r="AF37" s="32" t="str">
        <f t="shared" si="49"/>
        <v/>
      </c>
      <c r="AG37" s="34" t="str">
        <f t="shared" si="50"/>
        <v/>
      </c>
      <c r="AH37" s="52" t="str">
        <f t="shared" si="51"/>
        <v/>
      </c>
      <c r="AI37" s="31" t="str">
        <f t="shared" si="10"/>
        <v/>
      </c>
      <c r="AJ37" s="53" t="str">
        <f t="shared" si="11"/>
        <v/>
      </c>
      <c r="AK37" s="44" t="str">
        <f t="shared" si="52"/>
        <v/>
      </c>
      <c r="AL37" s="143">
        <v>38</v>
      </c>
      <c r="AM37" s="35" t="str">
        <f t="shared" si="12"/>
        <v/>
      </c>
      <c r="AN37" s="31" t="str">
        <f t="shared" si="13"/>
        <v/>
      </c>
      <c r="AO37" s="32" t="str">
        <f t="shared" si="53"/>
        <v/>
      </c>
      <c r="AP37" s="34" t="str">
        <f t="shared" si="54"/>
        <v/>
      </c>
      <c r="AQ37" s="52" t="str">
        <f t="shared" si="55"/>
        <v/>
      </c>
      <c r="AR37" s="31" t="str">
        <f t="shared" si="14"/>
        <v/>
      </c>
      <c r="AS37" s="53" t="str">
        <f t="shared" si="15"/>
        <v/>
      </c>
      <c r="AT37" s="44" t="str">
        <f t="shared" si="56"/>
        <v/>
      </c>
      <c r="AU37" s="143">
        <v>38</v>
      </c>
      <c r="AV37" s="35" t="str">
        <f t="shared" si="16"/>
        <v/>
      </c>
      <c r="AW37" s="31" t="str">
        <f t="shared" si="17"/>
        <v/>
      </c>
      <c r="AX37" s="32" t="str">
        <f t="shared" si="57"/>
        <v/>
      </c>
      <c r="AY37" s="34" t="str">
        <f t="shared" si="58"/>
        <v/>
      </c>
      <c r="AZ37" s="52" t="str">
        <f t="shared" si="59"/>
        <v/>
      </c>
      <c r="BA37" s="31" t="str">
        <f t="shared" si="18"/>
        <v/>
      </c>
      <c r="BB37" s="53" t="str">
        <f t="shared" si="19"/>
        <v/>
      </c>
      <c r="BC37" s="44" t="str">
        <f t="shared" si="60"/>
        <v/>
      </c>
      <c r="BD37" s="143">
        <v>38</v>
      </c>
      <c r="BE37" s="35" t="str">
        <f t="shared" si="20"/>
        <v/>
      </c>
      <c r="BF37" s="31" t="str">
        <f t="shared" si="21"/>
        <v/>
      </c>
      <c r="BG37" s="32" t="str">
        <f t="shared" si="61"/>
        <v/>
      </c>
      <c r="BH37" s="34" t="str">
        <f t="shared" si="62"/>
        <v/>
      </c>
      <c r="BI37" s="52" t="str">
        <f t="shared" si="63"/>
        <v/>
      </c>
      <c r="BJ37" s="31" t="str">
        <f t="shared" si="22"/>
        <v/>
      </c>
      <c r="BK37" s="53" t="str">
        <f t="shared" si="23"/>
        <v/>
      </c>
      <c r="BL37" s="44" t="str">
        <f t="shared" si="64"/>
        <v/>
      </c>
      <c r="BM37" s="143">
        <v>38</v>
      </c>
      <c r="BN37" s="35" t="str">
        <f t="shared" si="24"/>
        <v/>
      </c>
      <c r="BO37" s="31" t="str">
        <f t="shared" si="25"/>
        <v/>
      </c>
      <c r="BP37" s="32" t="str">
        <f t="shared" si="65"/>
        <v/>
      </c>
      <c r="BQ37" s="34" t="str">
        <f t="shared" si="66"/>
        <v/>
      </c>
      <c r="BR37" s="52" t="str">
        <f t="shared" si="67"/>
        <v/>
      </c>
      <c r="BS37" s="31" t="str">
        <f t="shared" si="26"/>
        <v/>
      </c>
      <c r="BT37" s="53" t="str">
        <f t="shared" si="27"/>
        <v/>
      </c>
      <c r="BU37" s="44" t="str">
        <f t="shared" si="68"/>
        <v/>
      </c>
      <c r="BV37" s="5">
        <v>38</v>
      </c>
      <c r="BX37" s="79">
        <v>38</v>
      </c>
      <c r="BY37" s="103">
        <f t="shared" si="28"/>
        <v>903.375</v>
      </c>
      <c r="BZ37" s="161">
        <f t="shared" si="69"/>
        <v>19.7</v>
      </c>
      <c r="CA37" s="103">
        <f t="shared" si="70"/>
        <v>27.802769713047223</v>
      </c>
      <c r="CB37" s="104">
        <f t="shared" si="29"/>
        <v>525.41560462550319</v>
      </c>
      <c r="CC37" s="105">
        <f t="shared" si="71"/>
        <v>0.77</v>
      </c>
      <c r="CD37" s="86">
        <f t="shared" si="72"/>
        <v>9.2077568477563378</v>
      </c>
      <c r="CE37" s="22">
        <f t="shared" si="77"/>
        <v>57.062280565492088</v>
      </c>
      <c r="CF37" s="23">
        <f t="shared" si="78"/>
        <v>28.35930528992192</v>
      </c>
      <c r="CG37" s="87">
        <f t="shared" si="73"/>
        <v>27.802769713047223</v>
      </c>
      <c r="CH37" s="21"/>
      <c r="CI37" s="79">
        <v>38</v>
      </c>
      <c r="CJ37" s="103">
        <f t="shared" si="74"/>
        <v>903.375</v>
      </c>
      <c r="CK37" s="103">
        <f t="shared" si="74"/>
        <v>19.7</v>
      </c>
      <c r="CL37" s="103">
        <f t="shared" si="74"/>
        <v>27.802769713047223</v>
      </c>
      <c r="CM37" s="103">
        <f t="shared" si="74"/>
        <v>525.41560462550319</v>
      </c>
      <c r="CN37" s="113">
        <f t="shared" si="74"/>
        <v>0.77</v>
      </c>
      <c r="CO37" s="103">
        <f t="shared" si="75"/>
        <v>1465.1993554449364</v>
      </c>
      <c r="CP37" s="113">
        <f t="shared" si="76"/>
        <v>21.975338991187293</v>
      </c>
    </row>
    <row r="38" spans="1:100" ht="15" customHeight="1">
      <c r="A38" s="5">
        <v>39</v>
      </c>
      <c r="B38" s="33">
        <f t="shared" si="0"/>
        <v>1606</v>
      </c>
      <c r="C38" s="31">
        <f t="shared" si="32"/>
        <v>19.899999999999999</v>
      </c>
      <c r="D38" s="119">
        <f t="shared" si="33"/>
        <v>1384.4869667030353</v>
      </c>
      <c r="E38" s="32">
        <f t="shared" si="34"/>
        <v>0.92</v>
      </c>
      <c r="F38" s="34">
        <f t="shared" si="35"/>
        <v>631.53083150420059</v>
      </c>
      <c r="G38" s="52">
        <f t="shared" si="36"/>
        <v>9.7796974912251198</v>
      </c>
      <c r="H38" s="31">
        <f t="shared" si="37"/>
        <v>64.575702067558296</v>
      </c>
      <c r="I38" s="53">
        <f t="shared" si="38"/>
        <v>22.62647276141346</v>
      </c>
      <c r="J38" s="44">
        <f t="shared" si="39"/>
        <v>22.059374803222425</v>
      </c>
      <c r="K38" s="143">
        <v>39</v>
      </c>
      <c r="L38" s="35">
        <f t="shared" si="1"/>
        <v>1204.5</v>
      </c>
      <c r="M38" s="31">
        <f t="shared" si="2"/>
        <v>19.899999999999999</v>
      </c>
      <c r="N38" s="32">
        <f t="shared" si="40"/>
        <v>0.85</v>
      </c>
      <c r="O38" s="34">
        <f t="shared" si="41"/>
        <v>586.39826969760998</v>
      </c>
      <c r="P38" s="52">
        <f t="shared" si="42"/>
        <v>9.5189864115047484</v>
      </c>
      <c r="Q38" s="31">
        <f t="shared" si="3"/>
        <v>61.603015735885783</v>
      </c>
      <c r="R38" s="53">
        <f t="shared" si="4"/>
        <v>25.518353175202453</v>
      </c>
      <c r="S38" s="44">
        <f t="shared" si="43"/>
        <v>24.957711041209684</v>
      </c>
      <c r="T38" s="143">
        <v>39</v>
      </c>
      <c r="U38" s="35">
        <f t="shared" si="44"/>
        <v>903.375</v>
      </c>
      <c r="V38" s="31">
        <f t="shared" si="5"/>
        <v>19.899999999999999</v>
      </c>
      <c r="W38" s="32">
        <f t="shared" si="45"/>
        <v>0.78</v>
      </c>
      <c r="X38" s="34">
        <f t="shared" si="46"/>
        <v>535.38315503846104</v>
      </c>
      <c r="Y38" s="52">
        <f t="shared" si="47"/>
        <v>9.2932039934188388</v>
      </c>
      <c r="Z38" s="31">
        <f t="shared" si="6"/>
        <v>57.61018002161611</v>
      </c>
      <c r="AA38" s="53">
        <f t="shared" si="7"/>
        <v>28.495129932392576</v>
      </c>
      <c r="AB38" s="44">
        <f t="shared" si="48"/>
        <v>27.935057786658337</v>
      </c>
      <c r="AC38" s="143">
        <v>39</v>
      </c>
      <c r="AD38" s="35" t="str">
        <f t="shared" si="8"/>
        <v/>
      </c>
      <c r="AE38" s="31" t="str">
        <f t="shared" si="9"/>
        <v/>
      </c>
      <c r="AF38" s="32" t="str">
        <f t="shared" si="49"/>
        <v/>
      </c>
      <c r="AG38" s="34" t="str">
        <f t="shared" si="50"/>
        <v/>
      </c>
      <c r="AH38" s="52" t="str">
        <f t="shared" si="51"/>
        <v/>
      </c>
      <c r="AI38" s="31" t="str">
        <f t="shared" si="10"/>
        <v/>
      </c>
      <c r="AJ38" s="53" t="str">
        <f t="shared" si="11"/>
        <v/>
      </c>
      <c r="AK38" s="44" t="str">
        <f t="shared" si="52"/>
        <v/>
      </c>
      <c r="AL38" s="143">
        <v>39</v>
      </c>
      <c r="AM38" s="35" t="str">
        <f t="shared" si="12"/>
        <v/>
      </c>
      <c r="AN38" s="31" t="str">
        <f t="shared" si="13"/>
        <v/>
      </c>
      <c r="AO38" s="32" t="str">
        <f t="shared" si="53"/>
        <v/>
      </c>
      <c r="AP38" s="34" t="str">
        <f t="shared" si="54"/>
        <v/>
      </c>
      <c r="AQ38" s="52" t="str">
        <f t="shared" si="55"/>
        <v/>
      </c>
      <c r="AR38" s="31" t="str">
        <f t="shared" si="14"/>
        <v/>
      </c>
      <c r="AS38" s="53" t="str">
        <f t="shared" si="15"/>
        <v/>
      </c>
      <c r="AT38" s="44" t="str">
        <f t="shared" si="56"/>
        <v/>
      </c>
      <c r="AU38" s="143">
        <v>39</v>
      </c>
      <c r="AV38" s="35" t="str">
        <f t="shared" si="16"/>
        <v/>
      </c>
      <c r="AW38" s="31" t="str">
        <f t="shared" si="17"/>
        <v/>
      </c>
      <c r="AX38" s="32" t="str">
        <f t="shared" si="57"/>
        <v/>
      </c>
      <c r="AY38" s="34" t="str">
        <f t="shared" si="58"/>
        <v/>
      </c>
      <c r="AZ38" s="52" t="str">
        <f t="shared" si="59"/>
        <v/>
      </c>
      <c r="BA38" s="31" t="str">
        <f t="shared" si="18"/>
        <v/>
      </c>
      <c r="BB38" s="53" t="str">
        <f t="shared" si="19"/>
        <v/>
      </c>
      <c r="BC38" s="44" t="str">
        <f t="shared" si="60"/>
        <v/>
      </c>
      <c r="BD38" s="143">
        <v>39</v>
      </c>
      <c r="BE38" s="35" t="str">
        <f t="shared" si="20"/>
        <v/>
      </c>
      <c r="BF38" s="31" t="str">
        <f t="shared" si="21"/>
        <v/>
      </c>
      <c r="BG38" s="32" t="str">
        <f t="shared" si="61"/>
        <v/>
      </c>
      <c r="BH38" s="34" t="str">
        <f t="shared" si="62"/>
        <v/>
      </c>
      <c r="BI38" s="52" t="str">
        <f t="shared" si="63"/>
        <v/>
      </c>
      <c r="BJ38" s="31" t="str">
        <f t="shared" si="22"/>
        <v/>
      </c>
      <c r="BK38" s="53" t="str">
        <f t="shared" si="23"/>
        <v/>
      </c>
      <c r="BL38" s="44" t="str">
        <f t="shared" si="64"/>
        <v/>
      </c>
      <c r="BM38" s="143">
        <v>39</v>
      </c>
      <c r="BN38" s="35" t="str">
        <f t="shared" si="24"/>
        <v/>
      </c>
      <c r="BO38" s="31" t="str">
        <f t="shared" si="25"/>
        <v/>
      </c>
      <c r="BP38" s="32" t="str">
        <f t="shared" si="65"/>
        <v/>
      </c>
      <c r="BQ38" s="34" t="str">
        <f t="shared" si="66"/>
        <v/>
      </c>
      <c r="BR38" s="52" t="str">
        <f t="shared" si="67"/>
        <v/>
      </c>
      <c r="BS38" s="31" t="str">
        <f t="shared" si="26"/>
        <v/>
      </c>
      <c r="BT38" s="53" t="str">
        <f t="shared" si="27"/>
        <v/>
      </c>
      <c r="BU38" s="44" t="str">
        <f t="shared" si="68"/>
        <v/>
      </c>
      <c r="BV38" s="5">
        <v>39</v>
      </c>
      <c r="BX38" s="79">
        <v>39</v>
      </c>
      <c r="BY38" s="103">
        <f t="shared" si="28"/>
        <v>903.375</v>
      </c>
      <c r="BZ38" s="161">
        <f t="shared" si="69"/>
        <v>19.899999999999999</v>
      </c>
      <c r="CA38" s="103">
        <f t="shared" si="70"/>
        <v>27.935057786658337</v>
      </c>
      <c r="CB38" s="104">
        <f t="shared" si="29"/>
        <v>535.38315503846104</v>
      </c>
      <c r="CC38" s="105">
        <f t="shared" si="71"/>
        <v>0.78</v>
      </c>
      <c r="CD38" s="86">
        <f t="shared" si="72"/>
        <v>9.2932039934188388</v>
      </c>
      <c r="CE38" s="22">
        <f t="shared" si="77"/>
        <v>57.61018002161611</v>
      </c>
      <c r="CF38" s="23">
        <f t="shared" si="78"/>
        <v>28.495129932392576</v>
      </c>
      <c r="CG38" s="87">
        <f t="shared" si="73"/>
        <v>27.935057786658337</v>
      </c>
      <c r="CH38" s="21"/>
      <c r="CI38" s="79">
        <v>39</v>
      </c>
      <c r="CJ38" s="103">
        <f t="shared" si="74"/>
        <v>903.375</v>
      </c>
      <c r="CK38" s="103">
        <f t="shared" si="74"/>
        <v>19.899999999999999</v>
      </c>
      <c r="CL38" s="103">
        <f t="shared" si="74"/>
        <v>27.935057786658337</v>
      </c>
      <c r="CM38" s="103">
        <f t="shared" si="74"/>
        <v>535.38315503846104</v>
      </c>
      <c r="CN38" s="113">
        <f t="shared" si="74"/>
        <v>0.78</v>
      </c>
      <c r="CO38" s="103">
        <f t="shared" si="75"/>
        <v>1461.9630952122086</v>
      </c>
      <c r="CP38" s="113">
        <f t="shared" si="76"/>
        <v>22.059374803222425</v>
      </c>
    </row>
    <row r="39" spans="1:100" ht="15" customHeight="1" thickBot="1">
      <c r="A39" s="6">
        <v>40</v>
      </c>
      <c r="B39" s="36">
        <f t="shared" si="0"/>
        <v>1606</v>
      </c>
      <c r="C39" s="37">
        <f t="shared" si="32"/>
        <v>20.2</v>
      </c>
      <c r="D39" s="118">
        <f t="shared" si="33"/>
        <v>1379.633001116579</v>
      </c>
      <c r="E39" s="38">
        <f t="shared" si="34"/>
        <v>0.92</v>
      </c>
      <c r="F39" s="39">
        <f t="shared" si="35"/>
        <v>647.64003001509343</v>
      </c>
      <c r="G39" s="50">
        <f t="shared" si="36"/>
        <v>9.9152022825501227</v>
      </c>
      <c r="H39" s="37">
        <f t="shared" si="37"/>
        <v>65.317883746545689</v>
      </c>
      <c r="I39" s="51">
        <f t="shared" si="38"/>
        <v>22.756126618083695</v>
      </c>
      <c r="J39" s="43">
        <f t="shared" si="39"/>
        <v>22.183464933576097</v>
      </c>
      <c r="K39" s="143">
        <v>40</v>
      </c>
      <c r="L39" s="40">
        <f t="shared" si="1"/>
        <v>1204.5</v>
      </c>
      <c r="M39" s="37">
        <f t="shared" si="2"/>
        <v>20.2</v>
      </c>
      <c r="N39" s="38">
        <f t="shared" si="40"/>
        <v>0.86</v>
      </c>
      <c r="O39" s="39">
        <f t="shared" si="41"/>
        <v>602.07841963136843</v>
      </c>
      <c r="P39" s="50">
        <f t="shared" si="42"/>
        <v>9.6505608850450226</v>
      </c>
      <c r="Q39" s="37">
        <f t="shared" si="3"/>
        <v>62.387919915036065</v>
      </c>
      <c r="R39" s="51">
        <f t="shared" si="4"/>
        <v>25.680407455944216</v>
      </c>
      <c r="S39" s="43">
        <f t="shared" si="43"/>
        <v>25.114417930579215</v>
      </c>
      <c r="T39" s="143">
        <v>40</v>
      </c>
      <c r="U39" s="40">
        <f t="shared" si="44"/>
        <v>903.375</v>
      </c>
      <c r="V39" s="37">
        <f t="shared" si="5"/>
        <v>20.2</v>
      </c>
      <c r="W39" s="38">
        <f t="shared" si="45"/>
        <v>0.78</v>
      </c>
      <c r="X39" s="39">
        <f t="shared" si="46"/>
        <v>550.4463955653838</v>
      </c>
      <c r="Y39" s="50">
        <f t="shared" si="47"/>
        <v>9.4213747119125912</v>
      </c>
      <c r="Z39" s="37">
        <f t="shared" si="6"/>
        <v>58.425273635426834</v>
      </c>
      <c r="AA39" s="51">
        <f t="shared" si="7"/>
        <v>28.696002598863586</v>
      </c>
      <c r="AB39" s="43">
        <f t="shared" si="48"/>
        <v>28.13065604731964</v>
      </c>
      <c r="AC39" s="143">
        <v>40</v>
      </c>
      <c r="AD39" s="40">
        <f t="shared" si="8"/>
        <v>722.7</v>
      </c>
      <c r="AE39" s="37">
        <f t="shared" si="9"/>
        <v>20.2</v>
      </c>
      <c r="AF39" s="38">
        <f t="shared" si="49"/>
        <v>0.72</v>
      </c>
      <c r="AG39" s="39">
        <f t="shared" si="50"/>
        <v>506.97047772304268</v>
      </c>
      <c r="AH39" s="50">
        <f t="shared" si="51"/>
        <v>9.2649704205309167</v>
      </c>
      <c r="AI39" s="37">
        <f t="shared" si="10"/>
        <v>54.719060581090488</v>
      </c>
      <c r="AJ39" s="51">
        <f t="shared" si="11"/>
        <v>31.04883778334041</v>
      </c>
      <c r="AK39" s="43">
        <f t="shared" si="52"/>
        <v>30.480795311914754</v>
      </c>
      <c r="AL39" s="143">
        <v>40</v>
      </c>
      <c r="AM39" s="40" t="str">
        <f t="shared" si="12"/>
        <v/>
      </c>
      <c r="AN39" s="37" t="str">
        <f t="shared" si="13"/>
        <v/>
      </c>
      <c r="AO39" s="38" t="str">
        <f t="shared" si="53"/>
        <v/>
      </c>
      <c r="AP39" s="39" t="str">
        <f t="shared" si="54"/>
        <v/>
      </c>
      <c r="AQ39" s="50" t="str">
        <f t="shared" si="55"/>
        <v/>
      </c>
      <c r="AR39" s="37" t="str">
        <f t="shared" si="14"/>
        <v/>
      </c>
      <c r="AS39" s="51" t="str">
        <f t="shared" si="15"/>
        <v/>
      </c>
      <c r="AT39" s="43" t="str">
        <f t="shared" si="56"/>
        <v/>
      </c>
      <c r="AU39" s="143">
        <v>40</v>
      </c>
      <c r="AV39" s="40" t="str">
        <f t="shared" si="16"/>
        <v/>
      </c>
      <c r="AW39" s="37" t="str">
        <f t="shared" si="17"/>
        <v/>
      </c>
      <c r="AX39" s="38" t="str">
        <f t="shared" si="57"/>
        <v/>
      </c>
      <c r="AY39" s="39" t="str">
        <f t="shared" si="58"/>
        <v/>
      </c>
      <c r="AZ39" s="50" t="str">
        <f t="shared" si="59"/>
        <v/>
      </c>
      <c r="BA39" s="37" t="str">
        <f t="shared" si="18"/>
        <v/>
      </c>
      <c r="BB39" s="51" t="str">
        <f t="shared" si="19"/>
        <v/>
      </c>
      <c r="BC39" s="43" t="str">
        <f t="shared" si="60"/>
        <v/>
      </c>
      <c r="BD39" s="143">
        <v>40</v>
      </c>
      <c r="BE39" s="40" t="str">
        <f t="shared" si="20"/>
        <v/>
      </c>
      <c r="BF39" s="37" t="str">
        <f t="shared" si="21"/>
        <v/>
      </c>
      <c r="BG39" s="38" t="str">
        <f t="shared" si="61"/>
        <v/>
      </c>
      <c r="BH39" s="39" t="str">
        <f t="shared" si="62"/>
        <v/>
      </c>
      <c r="BI39" s="50" t="str">
        <f t="shared" si="63"/>
        <v/>
      </c>
      <c r="BJ39" s="37" t="str">
        <f t="shared" si="22"/>
        <v/>
      </c>
      <c r="BK39" s="51" t="str">
        <f t="shared" si="23"/>
        <v/>
      </c>
      <c r="BL39" s="43" t="str">
        <f t="shared" si="64"/>
        <v/>
      </c>
      <c r="BM39" s="143">
        <v>40</v>
      </c>
      <c r="BN39" s="40" t="str">
        <f t="shared" si="24"/>
        <v/>
      </c>
      <c r="BO39" s="37" t="str">
        <f t="shared" si="25"/>
        <v/>
      </c>
      <c r="BP39" s="38" t="str">
        <f t="shared" si="65"/>
        <v/>
      </c>
      <c r="BQ39" s="39" t="str">
        <f t="shared" si="66"/>
        <v/>
      </c>
      <c r="BR39" s="50" t="str">
        <f t="shared" si="67"/>
        <v/>
      </c>
      <c r="BS39" s="37" t="str">
        <f t="shared" si="26"/>
        <v/>
      </c>
      <c r="BT39" s="51" t="str">
        <f t="shared" si="27"/>
        <v/>
      </c>
      <c r="BU39" s="43" t="str">
        <f t="shared" si="68"/>
        <v/>
      </c>
      <c r="BV39" s="6">
        <v>40</v>
      </c>
      <c r="BX39" s="80">
        <v>40</v>
      </c>
      <c r="BY39" s="106">
        <f t="shared" si="28"/>
        <v>722.7</v>
      </c>
      <c r="BZ39" s="159">
        <f t="shared" si="69"/>
        <v>20.2</v>
      </c>
      <c r="CA39" s="106">
        <f t="shared" si="70"/>
        <v>30.480795311914754</v>
      </c>
      <c r="CB39" s="107">
        <f t="shared" si="29"/>
        <v>506.97047772304268</v>
      </c>
      <c r="CC39" s="108">
        <f t="shared" si="71"/>
        <v>0.72</v>
      </c>
      <c r="CD39" s="88">
        <f t="shared" si="72"/>
        <v>9.2649704205309167</v>
      </c>
      <c r="CE39" s="89">
        <f t="shared" si="77"/>
        <v>54.719060581090488</v>
      </c>
      <c r="CF39" s="90">
        <f t="shared" si="78"/>
        <v>31.04883778334041</v>
      </c>
      <c r="CG39" s="91">
        <f t="shared" si="73"/>
        <v>30.480795311914754</v>
      </c>
      <c r="CH39" s="21"/>
      <c r="CI39" s="80">
        <v>40</v>
      </c>
      <c r="CJ39" s="106">
        <f t="shared" si="74"/>
        <v>722.7</v>
      </c>
      <c r="CK39" s="106">
        <f t="shared" si="74"/>
        <v>20.2</v>
      </c>
      <c r="CL39" s="106">
        <f t="shared" si="74"/>
        <v>30.480795311914754</v>
      </c>
      <c r="CM39" s="106">
        <f t="shared" si="74"/>
        <v>506.97047772304268</v>
      </c>
      <c r="CN39" s="114">
        <f t="shared" si="74"/>
        <v>0.72</v>
      </c>
      <c r="CO39" s="106">
        <f t="shared" si="75"/>
        <v>1457.1091296257523</v>
      </c>
      <c r="CP39" s="114">
        <f t="shared" si="76"/>
        <v>22.183464933576097</v>
      </c>
    </row>
    <row r="40" spans="1:100" ht="15" customHeight="1">
      <c r="A40" s="4">
        <v>41</v>
      </c>
      <c r="B40" s="29">
        <f t="shared" si="0"/>
        <v>1606</v>
      </c>
      <c r="C40" s="26">
        <f t="shared" si="32"/>
        <v>20.5</v>
      </c>
      <c r="D40" s="117">
        <f t="shared" si="33"/>
        <v>1374.7803283084154</v>
      </c>
      <c r="E40" s="27">
        <f t="shared" si="34"/>
        <v>0.92</v>
      </c>
      <c r="F40" s="28">
        <f t="shared" si="35"/>
        <v>663.85864681690725</v>
      </c>
      <c r="G40" s="48">
        <f t="shared" si="36"/>
        <v>10.050707073875124</v>
      </c>
      <c r="H40" s="26">
        <f t="shared" si="37"/>
        <v>66.050939693833072</v>
      </c>
      <c r="I40" s="49">
        <f t="shared" si="38"/>
        <v>22.883465182018394</v>
      </c>
      <c r="J40" s="42">
        <f t="shared" si="39"/>
        <v>22.305264382756011</v>
      </c>
      <c r="K40" s="143">
        <v>41</v>
      </c>
      <c r="L40" s="30">
        <f t="shared" si="1"/>
        <v>1204.5</v>
      </c>
      <c r="M40" s="26">
        <f t="shared" si="2"/>
        <v>20.5</v>
      </c>
      <c r="N40" s="27">
        <f t="shared" si="40"/>
        <v>0.86</v>
      </c>
      <c r="O40" s="28">
        <f t="shared" si="41"/>
        <v>617.87851108776715</v>
      </c>
      <c r="P40" s="48">
        <f t="shared" si="42"/>
        <v>9.7821353585852968</v>
      </c>
      <c r="Q40" s="26">
        <f t="shared" si="3"/>
        <v>63.163970691275061</v>
      </c>
      <c r="R40" s="49">
        <f t="shared" si="4"/>
        <v>25.839634650270867</v>
      </c>
      <c r="S40" s="42">
        <f t="shared" si="43"/>
        <v>25.268327785462226</v>
      </c>
      <c r="T40" s="143">
        <v>41</v>
      </c>
      <c r="U40" s="30">
        <f t="shared" si="44"/>
        <v>903.375</v>
      </c>
      <c r="V40" s="26">
        <f t="shared" si="5"/>
        <v>20.5</v>
      </c>
      <c r="W40" s="27">
        <f t="shared" si="45"/>
        <v>0.79</v>
      </c>
      <c r="X40" s="28">
        <f t="shared" si="46"/>
        <v>565.64190574982479</v>
      </c>
      <c r="Y40" s="48">
        <f t="shared" si="47"/>
        <v>9.5495454304063436</v>
      </c>
      <c r="Z40" s="26">
        <f t="shared" si="6"/>
        <v>59.232338321443656</v>
      </c>
      <c r="AA40" s="49">
        <f t="shared" si="7"/>
        <v>28.893520704607091</v>
      </c>
      <c r="AB40" s="42">
        <f t="shared" si="48"/>
        <v>28.322935406233974</v>
      </c>
      <c r="AC40" s="143">
        <v>41</v>
      </c>
      <c r="AD40" s="30">
        <f t="shared" si="8"/>
        <v>722.7</v>
      </c>
      <c r="AE40" s="26">
        <f t="shared" si="9"/>
        <v>20.5</v>
      </c>
      <c r="AF40" s="27">
        <f t="shared" si="49"/>
        <v>0.73</v>
      </c>
      <c r="AG40" s="28">
        <f t="shared" si="50"/>
        <v>521.54916366865018</v>
      </c>
      <c r="AH40" s="48">
        <f t="shared" si="51"/>
        <v>9.3908183030140506</v>
      </c>
      <c r="AI40" s="26">
        <f t="shared" si="10"/>
        <v>55.538201979826958</v>
      </c>
      <c r="AJ40" s="49">
        <f t="shared" si="11"/>
        <v>31.280374197534695</v>
      </c>
      <c r="AK40" s="42">
        <f t="shared" si="52"/>
        <v>30.707062771365923</v>
      </c>
      <c r="AL40" s="143">
        <v>41</v>
      </c>
      <c r="AM40" s="30" t="str">
        <f t="shared" si="12"/>
        <v/>
      </c>
      <c r="AN40" s="26" t="str">
        <f t="shared" si="13"/>
        <v/>
      </c>
      <c r="AO40" s="27" t="str">
        <f t="shared" si="53"/>
        <v/>
      </c>
      <c r="AP40" s="28" t="str">
        <f t="shared" si="54"/>
        <v/>
      </c>
      <c r="AQ40" s="48" t="str">
        <f t="shared" si="55"/>
        <v/>
      </c>
      <c r="AR40" s="26" t="str">
        <f t="shared" si="14"/>
        <v/>
      </c>
      <c r="AS40" s="49" t="str">
        <f t="shared" si="15"/>
        <v/>
      </c>
      <c r="AT40" s="42" t="str">
        <f t="shared" si="56"/>
        <v/>
      </c>
      <c r="AU40" s="143">
        <v>41</v>
      </c>
      <c r="AV40" s="30" t="str">
        <f t="shared" si="16"/>
        <v/>
      </c>
      <c r="AW40" s="26" t="str">
        <f t="shared" si="17"/>
        <v/>
      </c>
      <c r="AX40" s="27" t="str">
        <f t="shared" si="57"/>
        <v/>
      </c>
      <c r="AY40" s="28" t="str">
        <f t="shared" si="58"/>
        <v/>
      </c>
      <c r="AZ40" s="48" t="str">
        <f t="shared" si="59"/>
        <v/>
      </c>
      <c r="BA40" s="26" t="str">
        <f t="shared" si="18"/>
        <v/>
      </c>
      <c r="BB40" s="49" t="str">
        <f t="shared" si="19"/>
        <v/>
      </c>
      <c r="BC40" s="42" t="str">
        <f t="shared" si="60"/>
        <v/>
      </c>
      <c r="BD40" s="143">
        <v>41</v>
      </c>
      <c r="BE40" s="30" t="str">
        <f t="shared" si="20"/>
        <v/>
      </c>
      <c r="BF40" s="26" t="str">
        <f t="shared" si="21"/>
        <v/>
      </c>
      <c r="BG40" s="27" t="str">
        <f t="shared" si="61"/>
        <v/>
      </c>
      <c r="BH40" s="28" t="str">
        <f t="shared" si="62"/>
        <v/>
      </c>
      <c r="BI40" s="48" t="str">
        <f t="shared" si="63"/>
        <v/>
      </c>
      <c r="BJ40" s="26" t="str">
        <f t="shared" si="22"/>
        <v/>
      </c>
      <c r="BK40" s="49" t="str">
        <f t="shared" si="23"/>
        <v/>
      </c>
      <c r="BL40" s="42" t="str">
        <f t="shared" si="64"/>
        <v/>
      </c>
      <c r="BM40" s="143">
        <v>41</v>
      </c>
      <c r="BN40" s="30" t="str">
        <f t="shared" si="24"/>
        <v/>
      </c>
      <c r="BO40" s="26" t="str">
        <f t="shared" si="25"/>
        <v/>
      </c>
      <c r="BP40" s="27" t="str">
        <f t="shared" si="65"/>
        <v/>
      </c>
      <c r="BQ40" s="28" t="str">
        <f t="shared" si="66"/>
        <v/>
      </c>
      <c r="BR40" s="48" t="str">
        <f t="shared" si="67"/>
        <v/>
      </c>
      <c r="BS40" s="26" t="str">
        <f t="shared" si="26"/>
        <v/>
      </c>
      <c r="BT40" s="49" t="str">
        <f t="shared" si="27"/>
        <v/>
      </c>
      <c r="BU40" s="42" t="str">
        <f t="shared" si="68"/>
        <v/>
      </c>
      <c r="BV40" s="4">
        <v>41</v>
      </c>
      <c r="BX40" s="78">
        <v>41</v>
      </c>
      <c r="BY40" s="100">
        <f t="shared" si="28"/>
        <v>722.7</v>
      </c>
      <c r="BZ40" s="160">
        <f t="shared" si="69"/>
        <v>20.5</v>
      </c>
      <c r="CA40" s="100">
        <f t="shared" si="70"/>
        <v>30.707062771365923</v>
      </c>
      <c r="CB40" s="101">
        <f t="shared" si="29"/>
        <v>521.54916366865018</v>
      </c>
      <c r="CC40" s="102">
        <f t="shared" si="71"/>
        <v>0.73</v>
      </c>
      <c r="CD40" s="92">
        <f t="shared" si="72"/>
        <v>9.3908183030140506</v>
      </c>
      <c r="CE40" s="93">
        <f t="shared" si="77"/>
        <v>55.538201979826958</v>
      </c>
      <c r="CF40" s="94">
        <f t="shared" si="78"/>
        <v>31.280374197534695</v>
      </c>
      <c r="CG40" s="95">
        <f t="shared" si="73"/>
        <v>30.707062771365923</v>
      </c>
      <c r="CH40" s="21"/>
      <c r="CI40" s="78">
        <v>41</v>
      </c>
      <c r="CJ40" s="100">
        <f t="shared" si="74"/>
        <v>722.7</v>
      </c>
      <c r="CK40" s="100">
        <f t="shared" si="74"/>
        <v>20.5</v>
      </c>
      <c r="CL40" s="100">
        <f t="shared" si="74"/>
        <v>30.707062771365923</v>
      </c>
      <c r="CM40" s="100">
        <f t="shared" si="74"/>
        <v>521.54916366865018</v>
      </c>
      <c r="CN40" s="112">
        <f t="shared" si="74"/>
        <v>0.73</v>
      </c>
      <c r="CO40" s="100">
        <f t="shared" si="75"/>
        <v>1452.2564568175887</v>
      </c>
      <c r="CP40" s="112">
        <f t="shared" si="76"/>
        <v>22.305264382756011</v>
      </c>
    </row>
    <row r="41" spans="1:100" ht="15" customHeight="1">
      <c r="A41" s="5">
        <v>42</v>
      </c>
      <c r="B41" s="33">
        <f t="shared" si="0"/>
        <v>1606</v>
      </c>
      <c r="C41" s="31">
        <f t="shared" si="32"/>
        <v>20.7</v>
      </c>
      <c r="D41" s="119">
        <f t="shared" si="33"/>
        <v>1371.5463502354032</v>
      </c>
      <c r="E41" s="32">
        <f t="shared" si="34"/>
        <v>0.93</v>
      </c>
      <c r="F41" s="34">
        <f t="shared" si="35"/>
        <v>674.73098516659957</v>
      </c>
      <c r="G41" s="52">
        <f t="shared" si="36"/>
        <v>10.141043601425125</v>
      </c>
      <c r="H41" s="31">
        <f t="shared" si="37"/>
        <v>66.534669575010938</v>
      </c>
      <c r="I41" s="53">
        <f t="shared" si="38"/>
        <v>22.967106859633287</v>
      </c>
      <c r="J41" s="44">
        <f t="shared" si="39"/>
        <v>22.38522661212442</v>
      </c>
      <c r="K41" s="143">
        <v>42</v>
      </c>
      <c r="L41" s="35">
        <f t="shared" si="1"/>
        <v>1204.5</v>
      </c>
      <c r="M41" s="31">
        <f t="shared" si="2"/>
        <v>20.7</v>
      </c>
      <c r="N41" s="32">
        <f t="shared" si="40"/>
        <v>0.86</v>
      </c>
      <c r="O41" s="34">
        <f t="shared" si="41"/>
        <v>628.47754605785656</v>
      </c>
      <c r="P41" s="52">
        <f t="shared" si="42"/>
        <v>9.8698516742788112</v>
      </c>
      <c r="Q41" s="31">
        <f t="shared" si="3"/>
        <v>63.676493507566242</v>
      </c>
      <c r="R41" s="53">
        <f t="shared" si="4"/>
        <v>25.944256366074285</v>
      </c>
      <c r="S41" s="44">
        <f t="shared" si="43"/>
        <v>25.369420869514691</v>
      </c>
      <c r="T41" s="143">
        <v>42</v>
      </c>
      <c r="U41" s="35">
        <f t="shared" si="44"/>
        <v>903.375</v>
      </c>
      <c r="V41" s="31">
        <f t="shared" si="5"/>
        <v>20.7</v>
      </c>
      <c r="W41" s="32">
        <f t="shared" si="45"/>
        <v>0.79</v>
      </c>
      <c r="X41" s="34">
        <f t="shared" si="46"/>
        <v>575.84462990608336</v>
      </c>
      <c r="Y41" s="52">
        <f t="shared" si="47"/>
        <v>9.6349925760688446</v>
      </c>
      <c r="Z41" s="31">
        <f t="shared" si="6"/>
        <v>59.765965086091704</v>
      </c>
      <c r="AA41" s="53">
        <f t="shared" si="7"/>
        <v>29.023380387637133</v>
      </c>
      <c r="AB41" s="44">
        <f t="shared" si="48"/>
        <v>28.449321927923325</v>
      </c>
      <c r="AC41" s="143">
        <v>42</v>
      </c>
      <c r="AD41" s="35">
        <f t="shared" si="8"/>
        <v>722.7</v>
      </c>
      <c r="AE41" s="31">
        <f t="shared" si="9"/>
        <v>20.7</v>
      </c>
      <c r="AF41" s="32">
        <f t="shared" si="49"/>
        <v>0.73</v>
      </c>
      <c r="AG41" s="34">
        <f t="shared" si="50"/>
        <v>531.34614720186744</v>
      </c>
      <c r="AH41" s="52">
        <f t="shared" si="51"/>
        <v>9.4747168913361381</v>
      </c>
      <c r="AI41" s="31">
        <f t="shared" si="10"/>
        <v>56.080424702477444</v>
      </c>
      <c r="AJ41" s="53">
        <f t="shared" si="11"/>
        <v>31.432699374449776</v>
      </c>
      <c r="AK41" s="44">
        <f t="shared" si="52"/>
        <v>30.855896916543578</v>
      </c>
      <c r="AL41" s="143">
        <v>42</v>
      </c>
      <c r="AM41" s="35" t="str">
        <f t="shared" si="12"/>
        <v/>
      </c>
      <c r="AN41" s="31" t="str">
        <f t="shared" si="13"/>
        <v/>
      </c>
      <c r="AO41" s="32" t="str">
        <f t="shared" si="53"/>
        <v/>
      </c>
      <c r="AP41" s="34" t="str">
        <f t="shared" si="54"/>
        <v/>
      </c>
      <c r="AQ41" s="52" t="str">
        <f t="shared" si="55"/>
        <v/>
      </c>
      <c r="AR41" s="31" t="str">
        <f t="shared" si="14"/>
        <v/>
      </c>
      <c r="AS41" s="53" t="str">
        <f t="shared" si="15"/>
        <v/>
      </c>
      <c r="AT41" s="44" t="str">
        <f t="shared" si="56"/>
        <v/>
      </c>
      <c r="AU41" s="143">
        <v>42</v>
      </c>
      <c r="AV41" s="35" t="str">
        <f t="shared" si="16"/>
        <v/>
      </c>
      <c r="AW41" s="31" t="str">
        <f t="shared" si="17"/>
        <v/>
      </c>
      <c r="AX41" s="32" t="str">
        <f t="shared" si="57"/>
        <v/>
      </c>
      <c r="AY41" s="34" t="str">
        <f t="shared" si="58"/>
        <v/>
      </c>
      <c r="AZ41" s="52" t="str">
        <f t="shared" si="59"/>
        <v/>
      </c>
      <c r="BA41" s="31" t="str">
        <f t="shared" si="18"/>
        <v/>
      </c>
      <c r="BB41" s="53" t="str">
        <f t="shared" si="19"/>
        <v/>
      </c>
      <c r="BC41" s="44" t="str">
        <f t="shared" si="60"/>
        <v/>
      </c>
      <c r="BD41" s="143">
        <v>42</v>
      </c>
      <c r="BE41" s="35" t="str">
        <f t="shared" si="20"/>
        <v/>
      </c>
      <c r="BF41" s="31" t="str">
        <f t="shared" si="21"/>
        <v/>
      </c>
      <c r="BG41" s="32" t="str">
        <f t="shared" si="61"/>
        <v/>
      </c>
      <c r="BH41" s="34" t="str">
        <f t="shared" si="62"/>
        <v/>
      </c>
      <c r="BI41" s="52" t="str">
        <f t="shared" si="63"/>
        <v/>
      </c>
      <c r="BJ41" s="31" t="str">
        <f t="shared" si="22"/>
        <v/>
      </c>
      <c r="BK41" s="53" t="str">
        <f t="shared" si="23"/>
        <v/>
      </c>
      <c r="BL41" s="44" t="str">
        <f t="shared" si="64"/>
        <v/>
      </c>
      <c r="BM41" s="143">
        <v>42</v>
      </c>
      <c r="BN41" s="35" t="str">
        <f t="shared" si="24"/>
        <v/>
      </c>
      <c r="BO41" s="31" t="str">
        <f t="shared" si="25"/>
        <v/>
      </c>
      <c r="BP41" s="32" t="str">
        <f t="shared" si="65"/>
        <v/>
      </c>
      <c r="BQ41" s="34" t="str">
        <f t="shared" si="66"/>
        <v/>
      </c>
      <c r="BR41" s="52" t="str">
        <f t="shared" si="67"/>
        <v/>
      </c>
      <c r="BS41" s="31" t="str">
        <f t="shared" si="26"/>
        <v/>
      </c>
      <c r="BT41" s="53" t="str">
        <f t="shared" si="27"/>
        <v/>
      </c>
      <c r="BU41" s="44" t="str">
        <f t="shared" si="68"/>
        <v/>
      </c>
      <c r="BV41" s="5">
        <v>42</v>
      </c>
      <c r="BX41" s="79">
        <v>42</v>
      </c>
      <c r="BY41" s="103">
        <f t="shared" si="28"/>
        <v>722.7</v>
      </c>
      <c r="BZ41" s="161">
        <f t="shared" si="69"/>
        <v>20.7</v>
      </c>
      <c r="CA41" s="103">
        <f t="shared" si="70"/>
        <v>30.855896916543578</v>
      </c>
      <c r="CB41" s="104">
        <f t="shared" si="29"/>
        <v>531.34614720186744</v>
      </c>
      <c r="CC41" s="105">
        <f t="shared" si="71"/>
        <v>0.73</v>
      </c>
      <c r="CD41" s="86">
        <f t="shared" si="72"/>
        <v>9.4747168913361381</v>
      </c>
      <c r="CE41" s="22">
        <f t="shared" si="77"/>
        <v>56.080424702477444</v>
      </c>
      <c r="CF41" s="23">
        <f t="shared" si="78"/>
        <v>31.432699374449776</v>
      </c>
      <c r="CG41" s="87">
        <f t="shared" si="73"/>
        <v>30.855896916543578</v>
      </c>
      <c r="CH41" s="21"/>
      <c r="CI41" s="79">
        <v>42</v>
      </c>
      <c r="CJ41" s="103">
        <f t="shared" si="74"/>
        <v>722.7</v>
      </c>
      <c r="CK41" s="103">
        <f t="shared" si="74"/>
        <v>20.7</v>
      </c>
      <c r="CL41" s="103">
        <f t="shared" si="74"/>
        <v>30.855896916543578</v>
      </c>
      <c r="CM41" s="103">
        <f t="shared" si="74"/>
        <v>531.34614720186744</v>
      </c>
      <c r="CN41" s="113">
        <f t="shared" si="74"/>
        <v>0.73</v>
      </c>
      <c r="CO41" s="103">
        <f t="shared" si="75"/>
        <v>1449.0224787445766</v>
      </c>
      <c r="CP41" s="113">
        <f t="shared" si="76"/>
        <v>22.38522661212442</v>
      </c>
      <c r="CQ41"/>
      <c r="CR41"/>
      <c r="CS41"/>
      <c r="CT41"/>
      <c r="CU41"/>
      <c r="CV41"/>
    </row>
    <row r="42" spans="1:100" ht="15" customHeight="1">
      <c r="A42" s="5">
        <v>43</v>
      </c>
      <c r="B42" s="33">
        <f t="shared" si="0"/>
        <v>1606</v>
      </c>
      <c r="C42" s="31">
        <f t="shared" si="32"/>
        <v>20.9</v>
      </c>
      <c r="D42" s="119">
        <f t="shared" si="33"/>
        <v>1368.3135642325799</v>
      </c>
      <c r="E42" s="32">
        <f t="shared" si="34"/>
        <v>0.93</v>
      </c>
      <c r="F42" s="34">
        <f t="shared" si="35"/>
        <v>685.65068052322442</v>
      </c>
      <c r="G42" s="52">
        <f t="shared" si="36"/>
        <v>10.231380128975127</v>
      </c>
      <c r="H42" s="31">
        <f t="shared" si="37"/>
        <v>67.01448601068698</v>
      </c>
      <c r="I42" s="53">
        <f t="shared" si="38"/>
        <v>23.04977202499321</v>
      </c>
      <c r="J42" s="44">
        <f t="shared" si="39"/>
        <v>22.464222709563128</v>
      </c>
      <c r="K42" s="143">
        <v>43</v>
      </c>
      <c r="L42" s="35">
        <f t="shared" si="1"/>
        <v>1204.5</v>
      </c>
      <c r="M42" s="31">
        <f t="shared" si="2"/>
        <v>20.9</v>
      </c>
      <c r="N42" s="32">
        <f t="shared" si="40"/>
        <v>0.87</v>
      </c>
      <c r="O42" s="34">
        <f t="shared" si="41"/>
        <v>639.12841743216654</v>
      </c>
      <c r="P42" s="52">
        <f t="shared" si="42"/>
        <v>9.9575679899723255</v>
      </c>
      <c r="Q42" s="31">
        <f t="shared" si="3"/>
        <v>64.185192416039214</v>
      </c>
      <c r="R42" s="53">
        <f t="shared" si="4"/>
        <v>26.04768198085285</v>
      </c>
      <c r="S42" s="44">
        <f t="shared" si="43"/>
        <v>25.469330567096197</v>
      </c>
      <c r="T42" s="143">
        <v>43</v>
      </c>
      <c r="U42" s="35">
        <f t="shared" si="44"/>
        <v>903.375</v>
      </c>
      <c r="V42" s="31">
        <f t="shared" si="5"/>
        <v>20.9</v>
      </c>
      <c r="W42" s="32">
        <f t="shared" si="45"/>
        <v>0.8</v>
      </c>
      <c r="X42" s="34">
        <f t="shared" si="46"/>
        <v>586.10451079904658</v>
      </c>
      <c r="Y42" s="52">
        <f t="shared" si="47"/>
        <v>9.7204397217313456</v>
      </c>
      <c r="Z42" s="31">
        <f t="shared" si="6"/>
        <v>60.29609025697998</v>
      </c>
      <c r="AA42" s="53">
        <f t="shared" si="7"/>
        <v>29.151815161262768</v>
      </c>
      <c r="AB42" s="44">
        <f t="shared" si="48"/>
        <v>28.574298686995238</v>
      </c>
      <c r="AC42" s="143">
        <v>43</v>
      </c>
      <c r="AD42" s="35">
        <f t="shared" si="8"/>
        <v>722.7</v>
      </c>
      <c r="AE42" s="31">
        <f t="shared" si="9"/>
        <v>20.9</v>
      </c>
      <c r="AF42" s="32">
        <f t="shared" si="49"/>
        <v>0.73</v>
      </c>
      <c r="AG42" s="34">
        <f t="shared" si="50"/>
        <v>541.20463865048782</v>
      </c>
      <c r="AH42" s="52">
        <f t="shared" si="51"/>
        <v>9.5586154796582257</v>
      </c>
      <c r="AI42" s="31">
        <f t="shared" si="10"/>
        <v>56.619563764462562</v>
      </c>
      <c r="AJ42" s="53">
        <f t="shared" si="11"/>
        <v>31.583429874315698</v>
      </c>
      <c r="AK42" s="44">
        <f t="shared" si="52"/>
        <v>31.003153336089106</v>
      </c>
      <c r="AL42" s="143">
        <v>43</v>
      </c>
      <c r="AM42" s="35" t="str">
        <f t="shared" si="12"/>
        <v/>
      </c>
      <c r="AN42" s="31" t="str">
        <f t="shared" si="13"/>
        <v/>
      </c>
      <c r="AO42" s="32" t="str">
        <f t="shared" si="53"/>
        <v/>
      </c>
      <c r="AP42" s="34" t="str">
        <f t="shared" si="54"/>
        <v/>
      </c>
      <c r="AQ42" s="52" t="str">
        <f t="shared" si="55"/>
        <v/>
      </c>
      <c r="AR42" s="31" t="str">
        <f t="shared" si="14"/>
        <v/>
      </c>
      <c r="AS42" s="53" t="str">
        <f t="shared" si="15"/>
        <v/>
      </c>
      <c r="AT42" s="44" t="str">
        <f t="shared" si="56"/>
        <v/>
      </c>
      <c r="AU42" s="143">
        <v>43</v>
      </c>
      <c r="AV42" s="35" t="str">
        <f t="shared" si="16"/>
        <v/>
      </c>
      <c r="AW42" s="31" t="str">
        <f t="shared" si="17"/>
        <v/>
      </c>
      <c r="AX42" s="32" t="str">
        <f t="shared" si="57"/>
        <v/>
      </c>
      <c r="AY42" s="34" t="str">
        <f t="shared" si="58"/>
        <v/>
      </c>
      <c r="AZ42" s="52" t="str">
        <f t="shared" si="59"/>
        <v/>
      </c>
      <c r="BA42" s="31" t="str">
        <f t="shared" si="18"/>
        <v/>
      </c>
      <c r="BB42" s="53" t="str">
        <f t="shared" si="19"/>
        <v/>
      </c>
      <c r="BC42" s="44" t="str">
        <f t="shared" si="60"/>
        <v/>
      </c>
      <c r="BD42" s="143">
        <v>43</v>
      </c>
      <c r="BE42" s="35" t="str">
        <f t="shared" si="20"/>
        <v/>
      </c>
      <c r="BF42" s="31" t="str">
        <f t="shared" si="21"/>
        <v/>
      </c>
      <c r="BG42" s="32" t="str">
        <f t="shared" si="61"/>
        <v/>
      </c>
      <c r="BH42" s="34" t="str">
        <f t="shared" si="62"/>
        <v/>
      </c>
      <c r="BI42" s="52" t="str">
        <f t="shared" si="63"/>
        <v/>
      </c>
      <c r="BJ42" s="31" t="str">
        <f t="shared" si="22"/>
        <v/>
      </c>
      <c r="BK42" s="53" t="str">
        <f t="shared" si="23"/>
        <v/>
      </c>
      <c r="BL42" s="44" t="str">
        <f t="shared" si="64"/>
        <v/>
      </c>
      <c r="BM42" s="143">
        <v>43</v>
      </c>
      <c r="BN42" s="35" t="str">
        <f t="shared" si="24"/>
        <v/>
      </c>
      <c r="BO42" s="31" t="str">
        <f t="shared" si="25"/>
        <v/>
      </c>
      <c r="BP42" s="32" t="str">
        <f t="shared" si="65"/>
        <v/>
      </c>
      <c r="BQ42" s="34" t="str">
        <f t="shared" si="66"/>
        <v/>
      </c>
      <c r="BR42" s="52" t="str">
        <f t="shared" si="67"/>
        <v/>
      </c>
      <c r="BS42" s="31" t="str">
        <f t="shared" si="26"/>
        <v/>
      </c>
      <c r="BT42" s="53" t="str">
        <f t="shared" si="27"/>
        <v/>
      </c>
      <c r="BU42" s="44" t="str">
        <f t="shared" si="68"/>
        <v/>
      </c>
      <c r="BV42" s="5">
        <v>43</v>
      </c>
      <c r="BX42" s="79">
        <v>43</v>
      </c>
      <c r="BY42" s="103">
        <f t="shared" si="28"/>
        <v>722.7</v>
      </c>
      <c r="BZ42" s="161">
        <f t="shared" si="69"/>
        <v>20.9</v>
      </c>
      <c r="CA42" s="103">
        <f t="shared" si="70"/>
        <v>31.003153336089106</v>
      </c>
      <c r="CB42" s="104">
        <f t="shared" si="29"/>
        <v>541.20463865048782</v>
      </c>
      <c r="CC42" s="105">
        <f t="shared" si="71"/>
        <v>0.73</v>
      </c>
      <c r="CD42" s="86">
        <f t="shared" si="72"/>
        <v>9.5586154796582257</v>
      </c>
      <c r="CE42" s="22">
        <f t="shared" si="77"/>
        <v>56.619563764462562</v>
      </c>
      <c r="CF42" s="23">
        <f t="shared" si="78"/>
        <v>31.583429874315698</v>
      </c>
      <c r="CG42" s="87">
        <f t="shared" si="73"/>
        <v>31.003153336089106</v>
      </c>
      <c r="CH42" s="21"/>
      <c r="CI42" s="79">
        <v>43</v>
      </c>
      <c r="CJ42" s="103">
        <f t="shared" si="74"/>
        <v>722.7</v>
      </c>
      <c r="CK42" s="103">
        <f t="shared" si="74"/>
        <v>20.9</v>
      </c>
      <c r="CL42" s="103">
        <f t="shared" si="74"/>
        <v>31.003153336089106</v>
      </c>
      <c r="CM42" s="103">
        <f t="shared" si="74"/>
        <v>541.20463865048782</v>
      </c>
      <c r="CN42" s="113">
        <f t="shared" si="74"/>
        <v>0.73</v>
      </c>
      <c r="CO42" s="103">
        <f t="shared" si="75"/>
        <v>1445.7896927417532</v>
      </c>
      <c r="CP42" s="113">
        <f t="shared" si="76"/>
        <v>22.464222709563128</v>
      </c>
      <c r="CQ42"/>
      <c r="CR42"/>
      <c r="CS42"/>
      <c r="CT42"/>
      <c r="CU42"/>
      <c r="CV42"/>
    </row>
    <row r="43" spans="1:100" ht="15" customHeight="1">
      <c r="A43" s="5">
        <v>44</v>
      </c>
      <c r="B43" s="33">
        <f t="shared" si="0"/>
        <v>1606</v>
      </c>
      <c r="C43" s="31">
        <f t="shared" si="32"/>
        <v>21.2</v>
      </c>
      <c r="D43" s="119">
        <f t="shared" si="33"/>
        <v>1363.4671301653943</v>
      </c>
      <c r="E43" s="32">
        <f t="shared" si="34"/>
        <v>0.93</v>
      </c>
      <c r="F43" s="34">
        <f t="shared" si="35"/>
        <v>702.11795370662776</v>
      </c>
      <c r="G43" s="52">
        <f t="shared" si="36"/>
        <v>10.366884920300127</v>
      </c>
      <c r="H43" s="31">
        <f t="shared" si="37"/>
        <v>67.726994087853839</v>
      </c>
      <c r="I43" s="53">
        <f t="shared" si="38"/>
        <v>23.171982362695289</v>
      </c>
      <c r="J43" s="44">
        <f t="shared" si="39"/>
        <v>22.580948445555272</v>
      </c>
      <c r="K43" s="143">
        <v>44</v>
      </c>
      <c r="L43" s="35">
        <f t="shared" si="1"/>
        <v>1204.5</v>
      </c>
      <c r="M43" s="31">
        <f t="shared" si="2"/>
        <v>21.2</v>
      </c>
      <c r="N43" s="32">
        <f t="shared" si="40"/>
        <v>0.87</v>
      </c>
      <c r="O43" s="34">
        <f t="shared" si="41"/>
        <v>655.20068497486841</v>
      </c>
      <c r="P43" s="52">
        <f t="shared" si="42"/>
        <v>10.089142463512598</v>
      </c>
      <c r="Q43" s="31">
        <f t="shared" si="3"/>
        <v>64.9411669370715</v>
      </c>
      <c r="R43" s="53">
        <f t="shared" si="4"/>
        <v>26.200628016759836</v>
      </c>
      <c r="S43" s="44">
        <f t="shared" si="43"/>
        <v>25.61702603227355</v>
      </c>
      <c r="T43" s="143">
        <v>44</v>
      </c>
      <c r="U43" s="35">
        <f t="shared" si="44"/>
        <v>903.375</v>
      </c>
      <c r="V43" s="31">
        <f t="shared" si="5"/>
        <v>21.2</v>
      </c>
      <c r="W43" s="32">
        <f t="shared" si="45"/>
        <v>0.8</v>
      </c>
      <c r="X43" s="34">
        <f t="shared" si="46"/>
        <v>601.6001282809226</v>
      </c>
      <c r="Y43" s="52">
        <f t="shared" si="47"/>
        <v>9.8486104402250962</v>
      </c>
      <c r="Z43" s="31">
        <f t="shared" si="6"/>
        <v>61.084772510016414</v>
      </c>
      <c r="AA43" s="53">
        <f t="shared" si="7"/>
        <v>29.341850897584433</v>
      </c>
      <c r="AB43" s="44">
        <f t="shared" si="48"/>
        <v>28.759175214074684</v>
      </c>
      <c r="AC43" s="143">
        <v>44</v>
      </c>
      <c r="AD43" s="35">
        <f t="shared" si="8"/>
        <v>722.7</v>
      </c>
      <c r="AE43" s="31">
        <f t="shared" si="9"/>
        <v>21.2</v>
      </c>
      <c r="AF43" s="32">
        <f t="shared" si="49"/>
        <v>0.74</v>
      </c>
      <c r="AG43" s="34">
        <f t="shared" si="50"/>
        <v>556.1062720525025</v>
      </c>
      <c r="AH43" s="52">
        <f t="shared" si="51"/>
        <v>9.6844633621413578</v>
      </c>
      <c r="AI43" s="31">
        <f t="shared" si="10"/>
        <v>57.422518033001296</v>
      </c>
      <c r="AJ43" s="53">
        <f t="shared" si="11"/>
        <v>31.806592759834739</v>
      </c>
      <c r="AK43" s="44">
        <f t="shared" si="52"/>
        <v>31.221136277474852</v>
      </c>
      <c r="AL43" s="143">
        <v>44</v>
      </c>
      <c r="AM43" s="35" t="str">
        <f t="shared" si="12"/>
        <v/>
      </c>
      <c r="AN43" s="31" t="str">
        <f t="shared" si="13"/>
        <v/>
      </c>
      <c r="AO43" s="32" t="str">
        <f t="shared" si="53"/>
        <v/>
      </c>
      <c r="AP43" s="34" t="str">
        <f t="shared" si="54"/>
        <v/>
      </c>
      <c r="AQ43" s="52" t="str">
        <f t="shared" si="55"/>
        <v/>
      </c>
      <c r="AR43" s="31" t="str">
        <f t="shared" si="14"/>
        <v/>
      </c>
      <c r="AS43" s="53" t="str">
        <f t="shared" si="15"/>
        <v/>
      </c>
      <c r="AT43" s="44" t="str">
        <f t="shared" si="56"/>
        <v/>
      </c>
      <c r="AU43" s="143">
        <v>44</v>
      </c>
      <c r="AV43" s="35" t="str">
        <f t="shared" si="16"/>
        <v/>
      </c>
      <c r="AW43" s="31" t="str">
        <f t="shared" si="17"/>
        <v/>
      </c>
      <c r="AX43" s="32" t="str">
        <f t="shared" si="57"/>
        <v/>
      </c>
      <c r="AY43" s="34" t="str">
        <f t="shared" si="58"/>
        <v/>
      </c>
      <c r="AZ43" s="52" t="str">
        <f t="shared" si="59"/>
        <v/>
      </c>
      <c r="BA43" s="31" t="str">
        <f t="shared" si="18"/>
        <v/>
      </c>
      <c r="BB43" s="53" t="str">
        <f t="shared" si="19"/>
        <v/>
      </c>
      <c r="BC43" s="44" t="str">
        <f t="shared" si="60"/>
        <v/>
      </c>
      <c r="BD43" s="143">
        <v>44</v>
      </c>
      <c r="BE43" s="35" t="str">
        <f t="shared" si="20"/>
        <v/>
      </c>
      <c r="BF43" s="31" t="str">
        <f t="shared" si="21"/>
        <v/>
      </c>
      <c r="BG43" s="32" t="str">
        <f t="shared" si="61"/>
        <v/>
      </c>
      <c r="BH43" s="34" t="str">
        <f t="shared" si="62"/>
        <v/>
      </c>
      <c r="BI43" s="52" t="str">
        <f t="shared" si="63"/>
        <v/>
      </c>
      <c r="BJ43" s="31" t="str">
        <f t="shared" si="22"/>
        <v/>
      </c>
      <c r="BK43" s="53" t="str">
        <f t="shared" si="23"/>
        <v/>
      </c>
      <c r="BL43" s="44" t="str">
        <f t="shared" si="64"/>
        <v/>
      </c>
      <c r="BM43" s="143">
        <v>44</v>
      </c>
      <c r="BN43" s="35" t="str">
        <f t="shared" si="24"/>
        <v/>
      </c>
      <c r="BO43" s="31" t="str">
        <f t="shared" si="25"/>
        <v/>
      </c>
      <c r="BP43" s="32" t="str">
        <f t="shared" si="65"/>
        <v/>
      </c>
      <c r="BQ43" s="34" t="str">
        <f t="shared" si="66"/>
        <v/>
      </c>
      <c r="BR43" s="52" t="str">
        <f t="shared" si="67"/>
        <v/>
      </c>
      <c r="BS43" s="31" t="str">
        <f t="shared" si="26"/>
        <v/>
      </c>
      <c r="BT43" s="53" t="str">
        <f t="shared" si="27"/>
        <v/>
      </c>
      <c r="BU43" s="44" t="str">
        <f t="shared" si="68"/>
        <v/>
      </c>
      <c r="BV43" s="5">
        <v>44</v>
      </c>
      <c r="BX43" s="79">
        <v>44</v>
      </c>
      <c r="BY43" s="103">
        <f t="shared" si="28"/>
        <v>722.7</v>
      </c>
      <c r="BZ43" s="161">
        <f t="shared" si="69"/>
        <v>21.2</v>
      </c>
      <c r="CA43" s="103">
        <f t="shared" si="70"/>
        <v>31.221136277474852</v>
      </c>
      <c r="CB43" s="104">
        <f t="shared" si="29"/>
        <v>556.1062720525025</v>
      </c>
      <c r="CC43" s="105">
        <f t="shared" si="71"/>
        <v>0.74</v>
      </c>
      <c r="CD43" s="86">
        <f t="shared" si="72"/>
        <v>9.6844633621413578</v>
      </c>
      <c r="CE43" s="22">
        <f t="shared" si="77"/>
        <v>57.422518033001296</v>
      </c>
      <c r="CF43" s="23">
        <f t="shared" si="78"/>
        <v>31.806592759834739</v>
      </c>
      <c r="CG43" s="87">
        <f t="shared" si="73"/>
        <v>31.221136277474852</v>
      </c>
      <c r="CH43" s="21"/>
      <c r="CI43" s="79">
        <v>44</v>
      </c>
      <c r="CJ43" s="103">
        <f t="shared" si="74"/>
        <v>722.7</v>
      </c>
      <c r="CK43" s="103">
        <f t="shared" si="74"/>
        <v>21.2</v>
      </c>
      <c r="CL43" s="103">
        <f t="shared" si="74"/>
        <v>31.221136277474852</v>
      </c>
      <c r="CM43" s="103">
        <f t="shared" si="74"/>
        <v>556.1062720525025</v>
      </c>
      <c r="CN43" s="113">
        <f t="shared" si="74"/>
        <v>0.74</v>
      </c>
      <c r="CO43" s="103">
        <f t="shared" si="75"/>
        <v>1440.9432586745677</v>
      </c>
      <c r="CP43" s="113">
        <f t="shared" si="76"/>
        <v>22.580948445555272</v>
      </c>
      <c r="CQ43"/>
      <c r="CR43"/>
      <c r="CS43"/>
      <c r="CT43"/>
      <c r="CU43"/>
      <c r="CV43"/>
    </row>
    <row r="44" spans="1:100" ht="15" customHeight="1">
      <c r="A44" s="5">
        <v>45</v>
      </c>
      <c r="B44" s="33">
        <f t="shared" si="0"/>
        <v>1606</v>
      </c>
      <c r="C44" s="31">
        <f t="shared" si="32"/>
        <v>21.4</v>
      </c>
      <c r="D44" s="119">
        <f t="shared" si="33"/>
        <v>1360.2383325843052</v>
      </c>
      <c r="E44" s="32">
        <f t="shared" si="34"/>
        <v>0.94</v>
      </c>
      <c r="F44" s="34">
        <f t="shared" si="35"/>
        <v>713.15393163983754</v>
      </c>
      <c r="G44" s="52">
        <f t="shared" si="36"/>
        <v>10.457221447850129</v>
      </c>
      <c r="H44" s="31">
        <f t="shared" si="37"/>
        <v>68.197267811178733</v>
      </c>
      <c r="I44" s="53">
        <f t="shared" si="38"/>
        <v>23.2522924618799</v>
      </c>
      <c r="J44" s="44">
        <f t="shared" si="39"/>
        <v>22.657614511172113</v>
      </c>
      <c r="K44" s="143">
        <v>45</v>
      </c>
      <c r="L44" s="35">
        <f t="shared" si="1"/>
        <v>1204.5</v>
      </c>
      <c r="M44" s="31">
        <f t="shared" si="2"/>
        <v>21.4</v>
      </c>
      <c r="N44" s="32">
        <f t="shared" si="40"/>
        <v>0.88</v>
      </c>
      <c r="O44" s="34">
        <f t="shared" si="41"/>
        <v>665.97870210000758</v>
      </c>
      <c r="P44" s="52">
        <f t="shared" si="42"/>
        <v>10.176858779206112</v>
      </c>
      <c r="Q44" s="31">
        <f t="shared" si="3"/>
        <v>65.440497559106348</v>
      </c>
      <c r="R44" s="53">
        <f t="shared" si="4"/>
        <v>26.301163042972586</v>
      </c>
      <c r="S44" s="44">
        <f t="shared" si="43"/>
        <v>25.714075868245693</v>
      </c>
      <c r="T44" s="143">
        <v>45</v>
      </c>
      <c r="U44" s="35">
        <f t="shared" si="44"/>
        <v>903.375</v>
      </c>
      <c r="V44" s="31">
        <f t="shared" si="5"/>
        <v>21.4</v>
      </c>
      <c r="W44" s="32">
        <f t="shared" si="45"/>
        <v>0.8</v>
      </c>
      <c r="X44" s="34">
        <f t="shared" si="46"/>
        <v>612.00017566160727</v>
      </c>
      <c r="Y44" s="52">
        <f t="shared" si="47"/>
        <v>9.9340575858875972</v>
      </c>
      <c r="Z44" s="31">
        <f t="shared" si="6"/>
        <v>61.606264144373363</v>
      </c>
      <c r="AA44" s="53">
        <f t="shared" si="7"/>
        <v>29.466833031771095</v>
      </c>
      <c r="AB44" s="44">
        <f t="shared" si="48"/>
        <v>28.880736035264867</v>
      </c>
      <c r="AC44" s="143">
        <v>45</v>
      </c>
      <c r="AD44" s="35">
        <f t="shared" si="8"/>
        <v>722.7</v>
      </c>
      <c r="AE44" s="31">
        <f t="shared" si="9"/>
        <v>21.4</v>
      </c>
      <c r="AF44" s="32">
        <f t="shared" si="49"/>
        <v>0.74</v>
      </c>
      <c r="AG44" s="34">
        <f t="shared" si="50"/>
        <v>566.11568926049142</v>
      </c>
      <c r="AH44" s="52">
        <f t="shared" si="51"/>
        <v>9.7683619504634454</v>
      </c>
      <c r="AI44" s="31">
        <f t="shared" si="10"/>
        <v>57.954004175043174</v>
      </c>
      <c r="AJ44" s="53">
        <f t="shared" si="11"/>
        <v>31.953450015885505</v>
      </c>
      <c r="AK44" s="44">
        <f t="shared" si="52"/>
        <v>31.364560625786979</v>
      </c>
      <c r="AL44" s="143">
        <v>45</v>
      </c>
      <c r="AM44" s="35" t="str">
        <f t="shared" si="12"/>
        <v/>
      </c>
      <c r="AN44" s="31" t="str">
        <f t="shared" si="13"/>
        <v/>
      </c>
      <c r="AO44" s="32" t="str">
        <f t="shared" si="53"/>
        <v/>
      </c>
      <c r="AP44" s="34" t="str">
        <f t="shared" si="54"/>
        <v/>
      </c>
      <c r="AQ44" s="52" t="str">
        <f t="shared" si="55"/>
        <v/>
      </c>
      <c r="AR44" s="31" t="str">
        <f t="shared" si="14"/>
        <v/>
      </c>
      <c r="AS44" s="53" t="str">
        <f t="shared" si="15"/>
        <v/>
      </c>
      <c r="AT44" s="44" t="str">
        <f t="shared" si="56"/>
        <v/>
      </c>
      <c r="AU44" s="143">
        <v>45</v>
      </c>
      <c r="AV44" s="35" t="str">
        <f t="shared" si="16"/>
        <v/>
      </c>
      <c r="AW44" s="31" t="str">
        <f t="shared" si="17"/>
        <v/>
      </c>
      <c r="AX44" s="32" t="str">
        <f t="shared" si="57"/>
        <v/>
      </c>
      <c r="AY44" s="34" t="str">
        <f t="shared" si="58"/>
        <v/>
      </c>
      <c r="AZ44" s="52" t="str">
        <f t="shared" si="59"/>
        <v/>
      </c>
      <c r="BA44" s="31" t="str">
        <f t="shared" si="18"/>
        <v/>
      </c>
      <c r="BB44" s="53" t="str">
        <f t="shared" si="19"/>
        <v/>
      </c>
      <c r="BC44" s="44" t="str">
        <f t="shared" si="60"/>
        <v/>
      </c>
      <c r="BD44" s="143">
        <v>45</v>
      </c>
      <c r="BE44" s="35" t="str">
        <f t="shared" si="20"/>
        <v/>
      </c>
      <c r="BF44" s="31" t="str">
        <f t="shared" si="21"/>
        <v/>
      </c>
      <c r="BG44" s="32" t="str">
        <f t="shared" si="61"/>
        <v/>
      </c>
      <c r="BH44" s="34" t="str">
        <f t="shared" si="62"/>
        <v/>
      </c>
      <c r="BI44" s="52" t="str">
        <f t="shared" si="63"/>
        <v/>
      </c>
      <c r="BJ44" s="31" t="str">
        <f t="shared" si="22"/>
        <v/>
      </c>
      <c r="BK44" s="53" t="str">
        <f t="shared" si="23"/>
        <v/>
      </c>
      <c r="BL44" s="44" t="str">
        <f t="shared" si="64"/>
        <v/>
      </c>
      <c r="BM44" s="143">
        <v>45</v>
      </c>
      <c r="BN44" s="35" t="str">
        <f t="shared" si="24"/>
        <v/>
      </c>
      <c r="BO44" s="31" t="str">
        <f t="shared" si="25"/>
        <v/>
      </c>
      <c r="BP44" s="32" t="str">
        <f t="shared" si="65"/>
        <v/>
      </c>
      <c r="BQ44" s="34" t="str">
        <f t="shared" si="66"/>
        <v/>
      </c>
      <c r="BR44" s="52" t="str">
        <f t="shared" si="67"/>
        <v/>
      </c>
      <c r="BS44" s="31" t="str">
        <f t="shared" si="26"/>
        <v/>
      </c>
      <c r="BT44" s="53" t="str">
        <f t="shared" si="27"/>
        <v/>
      </c>
      <c r="BU44" s="44" t="str">
        <f t="shared" si="68"/>
        <v/>
      </c>
      <c r="BV44" s="5">
        <v>45</v>
      </c>
      <c r="BX44" s="79">
        <v>45</v>
      </c>
      <c r="BY44" s="103">
        <f t="shared" si="28"/>
        <v>722.7</v>
      </c>
      <c r="BZ44" s="161">
        <f t="shared" si="69"/>
        <v>21.4</v>
      </c>
      <c r="CA44" s="103">
        <f t="shared" si="70"/>
        <v>31.364560625786979</v>
      </c>
      <c r="CB44" s="104">
        <f t="shared" si="29"/>
        <v>566.11568926049142</v>
      </c>
      <c r="CC44" s="105">
        <f t="shared" si="71"/>
        <v>0.74</v>
      </c>
      <c r="CD44" s="86">
        <f t="shared" si="72"/>
        <v>9.7683619504634454</v>
      </c>
      <c r="CE44" s="22">
        <f t="shared" si="77"/>
        <v>57.954004175043174</v>
      </c>
      <c r="CF44" s="23">
        <f t="shared" si="78"/>
        <v>31.953450015885505</v>
      </c>
      <c r="CG44" s="87">
        <f t="shared" si="73"/>
        <v>31.364560625786979</v>
      </c>
      <c r="CH44" s="21"/>
      <c r="CI44" s="79">
        <v>45</v>
      </c>
      <c r="CJ44" s="103">
        <f t="shared" si="74"/>
        <v>722.7</v>
      </c>
      <c r="CK44" s="103">
        <f t="shared" si="74"/>
        <v>21.4</v>
      </c>
      <c r="CL44" s="103">
        <f t="shared" si="74"/>
        <v>31.364560625786979</v>
      </c>
      <c r="CM44" s="103">
        <f t="shared" si="74"/>
        <v>566.11568926049142</v>
      </c>
      <c r="CN44" s="113">
        <f t="shared" si="74"/>
        <v>0.74</v>
      </c>
      <c r="CO44" s="103">
        <f t="shared" si="75"/>
        <v>1437.7144610934786</v>
      </c>
      <c r="CP44" s="113">
        <f t="shared" si="76"/>
        <v>22.657614511172113</v>
      </c>
      <c r="CQ44"/>
      <c r="CR44"/>
      <c r="CS44"/>
      <c r="CT44"/>
      <c r="CU44"/>
      <c r="CV44"/>
    </row>
    <row r="45" spans="1:100" ht="15" customHeight="1">
      <c r="A45" s="5">
        <v>46</v>
      </c>
      <c r="B45" s="33">
        <f t="shared" si="0"/>
        <v>1606</v>
      </c>
      <c r="C45" s="31">
        <f t="shared" si="32"/>
        <v>21.6</v>
      </c>
      <c r="D45" s="119">
        <f t="shared" si="33"/>
        <v>1357.011515777659</v>
      </c>
      <c r="E45" s="32">
        <f t="shared" si="34"/>
        <v>0.94</v>
      </c>
      <c r="F45" s="34">
        <f t="shared" si="35"/>
        <v>724.2356077834304</v>
      </c>
      <c r="G45" s="52">
        <f t="shared" si="36"/>
        <v>10.547557975400132</v>
      </c>
      <c r="H45" s="31">
        <f t="shared" si="37"/>
        <v>68.663818627264362</v>
      </c>
      <c r="I45" s="53">
        <f t="shared" si="38"/>
        <v>23.331693628545551</v>
      </c>
      <c r="J45" s="44">
        <f t="shared" si="39"/>
        <v>22.733381306222668</v>
      </c>
      <c r="K45" s="143">
        <v>46</v>
      </c>
      <c r="L45" s="35">
        <f t="shared" si="1"/>
        <v>1204.5</v>
      </c>
      <c r="M45" s="31">
        <f t="shared" si="2"/>
        <v>21.6</v>
      </c>
      <c r="N45" s="32">
        <f t="shared" si="40"/>
        <v>0.88</v>
      </c>
      <c r="O45" s="34">
        <f t="shared" si="41"/>
        <v>676.80663140573904</v>
      </c>
      <c r="P45" s="52">
        <f t="shared" si="42"/>
        <v>10.26457509489963</v>
      </c>
      <c r="Q45" s="31">
        <f t="shared" si="3"/>
        <v>65.936156650267762</v>
      </c>
      <c r="R45" s="53">
        <f t="shared" si="4"/>
        <v>26.400580215986725</v>
      </c>
      <c r="S45" s="44">
        <f t="shared" si="43"/>
        <v>25.810019733798725</v>
      </c>
      <c r="T45" s="143">
        <v>46</v>
      </c>
      <c r="U45" s="35">
        <f t="shared" si="44"/>
        <v>903.375</v>
      </c>
      <c r="V45" s="31">
        <f t="shared" si="5"/>
        <v>21.6</v>
      </c>
      <c r="W45" s="32">
        <f t="shared" si="45"/>
        <v>0.81</v>
      </c>
      <c r="X45" s="34">
        <f t="shared" si="46"/>
        <v>622.45523130947697</v>
      </c>
      <c r="Y45" s="52">
        <f t="shared" si="47"/>
        <v>10.0195047315501</v>
      </c>
      <c r="Z45" s="31">
        <f t="shared" si="6"/>
        <v>62.124351251559119</v>
      </c>
      <c r="AA45" s="53">
        <f t="shared" si="7"/>
        <v>29.590476499754502</v>
      </c>
      <c r="AB45" s="44">
        <f t="shared" si="48"/>
        <v>29.000972420273531</v>
      </c>
      <c r="AC45" s="143">
        <v>46</v>
      </c>
      <c r="AD45" s="35">
        <f t="shared" si="8"/>
        <v>722.7</v>
      </c>
      <c r="AE45" s="31">
        <f t="shared" si="9"/>
        <v>21.6</v>
      </c>
      <c r="AF45" s="32">
        <f t="shared" si="49"/>
        <v>0.75</v>
      </c>
      <c r="AG45" s="34">
        <f t="shared" si="50"/>
        <v>576.18436801961627</v>
      </c>
      <c r="AH45" s="52">
        <f t="shared" si="51"/>
        <v>9.8522605387855364</v>
      </c>
      <c r="AI45" s="31">
        <f t="shared" si="10"/>
        <v>58.48245341780629</v>
      </c>
      <c r="AJ45" s="53">
        <f t="shared" si="11"/>
        <v>32.098801991872691</v>
      </c>
      <c r="AK45" s="44">
        <f t="shared" si="52"/>
        <v>31.506495695162602</v>
      </c>
      <c r="AL45" s="143">
        <v>46</v>
      </c>
      <c r="AM45" s="35" t="str">
        <f t="shared" si="12"/>
        <v/>
      </c>
      <c r="AN45" s="31" t="str">
        <f t="shared" si="13"/>
        <v/>
      </c>
      <c r="AO45" s="32" t="str">
        <f t="shared" si="53"/>
        <v/>
      </c>
      <c r="AP45" s="34" t="str">
        <f t="shared" si="54"/>
        <v/>
      </c>
      <c r="AQ45" s="52" t="str">
        <f t="shared" si="55"/>
        <v/>
      </c>
      <c r="AR45" s="31" t="str">
        <f t="shared" si="14"/>
        <v/>
      </c>
      <c r="AS45" s="53" t="str">
        <f t="shared" si="15"/>
        <v/>
      </c>
      <c r="AT45" s="44" t="str">
        <f t="shared" si="56"/>
        <v/>
      </c>
      <c r="AU45" s="143">
        <v>46</v>
      </c>
      <c r="AV45" s="35" t="str">
        <f t="shared" si="16"/>
        <v/>
      </c>
      <c r="AW45" s="31" t="str">
        <f t="shared" si="17"/>
        <v/>
      </c>
      <c r="AX45" s="32" t="str">
        <f t="shared" si="57"/>
        <v/>
      </c>
      <c r="AY45" s="34" t="str">
        <f t="shared" si="58"/>
        <v/>
      </c>
      <c r="AZ45" s="52" t="str">
        <f t="shared" si="59"/>
        <v/>
      </c>
      <c r="BA45" s="31" t="str">
        <f t="shared" si="18"/>
        <v/>
      </c>
      <c r="BB45" s="53" t="str">
        <f t="shared" si="19"/>
        <v/>
      </c>
      <c r="BC45" s="44" t="str">
        <f t="shared" si="60"/>
        <v/>
      </c>
      <c r="BD45" s="143">
        <v>46</v>
      </c>
      <c r="BE45" s="35" t="str">
        <f t="shared" si="20"/>
        <v/>
      </c>
      <c r="BF45" s="31" t="str">
        <f t="shared" si="21"/>
        <v/>
      </c>
      <c r="BG45" s="32" t="str">
        <f t="shared" si="61"/>
        <v/>
      </c>
      <c r="BH45" s="34" t="str">
        <f t="shared" si="62"/>
        <v/>
      </c>
      <c r="BI45" s="52" t="str">
        <f t="shared" si="63"/>
        <v/>
      </c>
      <c r="BJ45" s="31" t="str">
        <f t="shared" si="22"/>
        <v/>
      </c>
      <c r="BK45" s="53" t="str">
        <f t="shared" si="23"/>
        <v/>
      </c>
      <c r="BL45" s="44" t="str">
        <f t="shared" si="64"/>
        <v/>
      </c>
      <c r="BM45" s="143">
        <v>46</v>
      </c>
      <c r="BN45" s="35" t="str">
        <f t="shared" si="24"/>
        <v/>
      </c>
      <c r="BO45" s="31" t="str">
        <f t="shared" si="25"/>
        <v/>
      </c>
      <c r="BP45" s="32" t="str">
        <f t="shared" si="65"/>
        <v/>
      </c>
      <c r="BQ45" s="34" t="str">
        <f t="shared" si="66"/>
        <v/>
      </c>
      <c r="BR45" s="52" t="str">
        <f t="shared" si="67"/>
        <v/>
      </c>
      <c r="BS45" s="31" t="str">
        <f t="shared" si="26"/>
        <v/>
      </c>
      <c r="BT45" s="53" t="str">
        <f t="shared" si="27"/>
        <v/>
      </c>
      <c r="BU45" s="44" t="str">
        <f t="shared" si="68"/>
        <v/>
      </c>
      <c r="BV45" s="5">
        <v>46</v>
      </c>
      <c r="BX45" s="79">
        <v>46</v>
      </c>
      <c r="BY45" s="103">
        <f t="shared" si="28"/>
        <v>722.7</v>
      </c>
      <c r="BZ45" s="161">
        <f t="shared" si="69"/>
        <v>21.6</v>
      </c>
      <c r="CA45" s="103">
        <f t="shared" si="70"/>
        <v>31.506495695162602</v>
      </c>
      <c r="CB45" s="104">
        <f t="shared" si="29"/>
        <v>576.18436801961627</v>
      </c>
      <c r="CC45" s="105">
        <f t="shared" si="71"/>
        <v>0.75</v>
      </c>
      <c r="CD45" s="86">
        <f t="shared" si="72"/>
        <v>9.8522605387855364</v>
      </c>
      <c r="CE45" s="22">
        <f t="shared" si="77"/>
        <v>58.48245341780629</v>
      </c>
      <c r="CF45" s="23">
        <f t="shared" si="78"/>
        <v>32.098801991872691</v>
      </c>
      <c r="CG45" s="87">
        <f t="shared" si="73"/>
        <v>31.506495695162602</v>
      </c>
      <c r="CH45" s="21"/>
      <c r="CI45" s="79">
        <v>46</v>
      </c>
      <c r="CJ45" s="103">
        <f t="shared" si="74"/>
        <v>722.7</v>
      </c>
      <c r="CK45" s="103">
        <f t="shared" si="74"/>
        <v>21.6</v>
      </c>
      <c r="CL45" s="103">
        <f t="shared" si="74"/>
        <v>31.506495695162602</v>
      </c>
      <c r="CM45" s="103">
        <f t="shared" si="74"/>
        <v>576.18436801961627</v>
      </c>
      <c r="CN45" s="113">
        <f t="shared" si="74"/>
        <v>0.75</v>
      </c>
      <c r="CO45" s="103">
        <f t="shared" si="75"/>
        <v>1434.4876442868324</v>
      </c>
      <c r="CP45" s="113">
        <f t="shared" si="76"/>
        <v>22.733381306222668</v>
      </c>
      <c r="CQ45"/>
      <c r="CR45"/>
      <c r="CS45"/>
      <c r="CT45"/>
      <c r="CU45"/>
      <c r="CV45"/>
    </row>
    <row r="46" spans="1:100" ht="15" customHeight="1">
      <c r="A46" s="5">
        <v>47</v>
      </c>
      <c r="B46" s="33">
        <f t="shared" si="0"/>
        <v>1606</v>
      </c>
      <c r="C46" s="31">
        <f t="shared" si="32"/>
        <v>21.8</v>
      </c>
      <c r="D46" s="119">
        <f t="shared" si="33"/>
        <v>1353.7868901593815</v>
      </c>
      <c r="E46" s="32">
        <f t="shared" si="34"/>
        <v>0.94</v>
      </c>
      <c r="F46" s="34">
        <f t="shared" si="35"/>
        <v>735.36253248128378</v>
      </c>
      <c r="G46" s="52">
        <f t="shared" si="36"/>
        <v>10.637894502950132</v>
      </c>
      <c r="H46" s="31">
        <f t="shared" si="37"/>
        <v>69.126699111121184</v>
      </c>
      <c r="I46" s="53">
        <f t="shared" si="38"/>
        <v>23.410204013702895</v>
      </c>
      <c r="J46" s="44">
        <f t="shared" si="39"/>
        <v>22.80826678877235</v>
      </c>
      <c r="K46" s="143">
        <v>47</v>
      </c>
      <c r="L46" s="35">
        <f t="shared" si="1"/>
        <v>1204.5</v>
      </c>
      <c r="M46" s="31">
        <f t="shared" si="2"/>
        <v>21.8</v>
      </c>
      <c r="N46" s="32">
        <f t="shared" si="40"/>
        <v>0.88</v>
      </c>
      <c r="O46" s="34">
        <f t="shared" si="41"/>
        <v>687.6839498479028</v>
      </c>
      <c r="P46" s="52">
        <f t="shared" si="42"/>
        <v>10.352291410593145</v>
      </c>
      <c r="Q46" s="31">
        <f t="shared" si="3"/>
        <v>66.428187014154119</v>
      </c>
      <c r="R46" s="53">
        <f t="shared" si="4"/>
        <v>26.498900654920281</v>
      </c>
      <c r="S46" s="44">
        <f t="shared" si="43"/>
        <v>25.904878523554455</v>
      </c>
      <c r="T46" s="143">
        <v>47</v>
      </c>
      <c r="U46" s="35">
        <f t="shared" si="44"/>
        <v>903.375</v>
      </c>
      <c r="V46" s="31">
        <f t="shared" si="5"/>
        <v>21.8</v>
      </c>
      <c r="W46" s="32">
        <f t="shared" si="45"/>
        <v>0.81</v>
      </c>
      <c r="X46" s="34">
        <f t="shared" si="46"/>
        <v>632.96470810206165</v>
      </c>
      <c r="Y46" s="52">
        <f t="shared" si="47"/>
        <v>10.104951877212599</v>
      </c>
      <c r="Z46" s="31">
        <f t="shared" si="6"/>
        <v>62.639062094837193</v>
      </c>
      <c r="AA46" s="53">
        <f t="shared" si="7"/>
        <v>29.712804716593045</v>
      </c>
      <c r="AB46" s="44">
        <f t="shared" si="48"/>
        <v>29.119907535256999</v>
      </c>
      <c r="AC46" s="143">
        <v>47</v>
      </c>
      <c r="AD46" s="35">
        <f t="shared" si="8"/>
        <v>722.7</v>
      </c>
      <c r="AE46" s="31">
        <f t="shared" si="9"/>
        <v>21.8</v>
      </c>
      <c r="AF46" s="32">
        <f t="shared" si="49"/>
        <v>0.75</v>
      </c>
      <c r="AG46" s="34">
        <f t="shared" si="50"/>
        <v>586.31169088527201</v>
      </c>
      <c r="AH46" s="52">
        <f t="shared" si="51"/>
        <v>9.9361591271076239</v>
      </c>
      <c r="AI46" s="31">
        <f t="shared" si="10"/>
        <v>59.007880548703028</v>
      </c>
      <c r="AJ46" s="53">
        <f t="shared" si="11"/>
        <v>32.242673085511214</v>
      </c>
      <c r="AK46" s="44">
        <f t="shared" si="52"/>
        <v>31.646965623968928</v>
      </c>
      <c r="AL46" s="143">
        <v>47</v>
      </c>
      <c r="AM46" s="35" t="str">
        <f t="shared" si="12"/>
        <v/>
      </c>
      <c r="AN46" s="31" t="str">
        <f t="shared" si="13"/>
        <v/>
      </c>
      <c r="AO46" s="32" t="str">
        <f t="shared" si="53"/>
        <v/>
      </c>
      <c r="AP46" s="34" t="str">
        <f t="shared" si="54"/>
        <v/>
      </c>
      <c r="AQ46" s="52" t="str">
        <f t="shared" si="55"/>
        <v/>
      </c>
      <c r="AR46" s="31" t="str">
        <f t="shared" si="14"/>
        <v/>
      </c>
      <c r="AS46" s="53" t="str">
        <f t="shared" si="15"/>
        <v/>
      </c>
      <c r="AT46" s="44" t="str">
        <f t="shared" si="56"/>
        <v/>
      </c>
      <c r="AU46" s="143">
        <v>47</v>
      </c>
      <c r="AV46" s="35" t="str">
        <f t="shared" si="16"/>
        <v/>
      </c>
      <c r="AW46" s="31" t="str">
        <f t="shared" si="17"/>
        <v/>
      </c>
      <c r="AX46" s="32" t="str">
        <f t="shared" si="57"/>
        <v/>
      </c>
      <c r="AY46" s="34" t="str">
        <f t="shared" si="58"/>
        <v/>
      </c>
      <c r="AZ46" s="52" t="str">
        <f t="shared" si="59"/>
        <v/>
      </c>
      <c r="BA46" s="31" t="str">
        <f t="shared" si="18"/>
        <v/>
      </c>
      <c r="BB46" s="53" t="str">
        <f t="shared" si="19"/>
        <v/>
      </c>
      <c r="BC46" s="44" t="str">
        <f t="shared" si="60"/>
        <v/>
      </c>
      <c r="BD46" s="143">
        <v>47</v>
      </c>
      <c r="BE46" s="35" t="str">
        <f t="shared" si="20"/>
        <v/>
      </c>
      <c r="BF46" s="31" t="str">
        <f t="shared" si="21"/>
        <v/>
      </c>
      <c r="BG46" s="32" t="str">
        <f t="shared" si="61"/>
        <v/>
      </c>
      <c r="BH46" s="34" t="str">
        <f t="shared" si="62"/>
        <v/>
      </c>
      <c r="BI46" s="52" t="str">
        <f t="shared" si="63"/>
        <v/>
      </c>
      <c r="BJ46" s="31" t="str">
        <f t="shared" si="22"/>
        <v/>
      </c>
      <c r="BK46" s="53" t="str">
        <f t="shared" si="23"/>
        <v/>
      </c>
      <c r="BL46" s="44" t="str">
        <f t="shared" si="64"/>
        <v/>
      </c>
      <c r="BM46" s="143">
        <v>47</v>
      </c>
      <c r="BN46" s="35" t="str">
        <f t="shared" si="24"/>
        <v/>
      </c>
      <c r="BO46" s="31" t="str">
        <f t="shared" si="25"/>
        <v/>
      </c>
      <c r="BP46" s="32" t="str">
        <f t="shared" si="65"/>
        <v/>
      </c>
      <c r="BQ46" s="34" t="str">
        <f t="shared" si="66"/>
        <v/>
      </c>
      <c r="BR46" s="52" t="str">
        <f t="shared" si="67"/>
        <v/>
      </c>
      <c r="BS46" s="31" t="str">
        <f t="shared" si="26"/>
        <v/>
      </c>
      <c r="BT46" s="53" t="str">
        <f t="shared" si="27"/>
        <v/>
      </c>
      <c r="BU46" s="44" t="str">
        <f t="shared" si="68"/>
        <v/>
      </c>
      <c r="BV46" s="5">
        <v>47</v>
      </c>
      <c r="BX46" s="79">
        <v>47</v>
      </c>
      <c r="BY46" s="103">
        <f t="shared" si="28"/>
        <v>722.7</v>
      </c>
      <c r="BZ46" s="161">
        <f t="shared" si="69"/>
        <v>21.8</v>
      </c>
      <c r="CA46" s="103">
        <f t="shared" si="70"/>
        <v>31.646965623968928</v>
      </c>
      <c r="CB46" s="104">
        <f t="shared" si="29"/>
        <v>586.31169088527201</v>
      </c>
      <c r="CC46" s="105">
        <f t="shared" si="71"/>
        <v>0.75</v>
      </c>
      <c r="CD46" s="86">
        <f t="shared" si="72"/>
        <v>9.9361591271076239</v>
      </c>
      <c r="CE46" s="22">
        <f t="shared" si="77"/>
        <v>59.007880548703028</v>
      </c>
      <c r="CF46" s="23">
        <f t="shared" si="78"/>
        <v>32.242673085511214</v>
      </c>
      <c r="CG46" s="87">
        <f t="shared" si="73"/>
        <v>31.646965623968928</v>
      </c>
      <c r="CH46" s="21"/>
      <c r="CI46" s="79">
        <v>47</v>
      </c>
      <c r="CJ46" s="103">
        <f t="shared" si="74"/>
        <v>722.7</v>
      </c>
      <c r="CK46" s="103">
        <f t="shared" si="74"/>
        <v>21.8</v>
      </c>
      <c r="CL46" s="103">
        <f t="shared" si="74"/>
        <v>31.646965623968928</v>
      </c>
      <c r="CM46" s="103">
        <f t="shared" si="74"/>
        <v>586.31169088527201</v>
      </c>
      <c r="CN46" s="113">
        <f t="shared" si="74"/>
        <v>0.75</v>
      </c>
      <c r="CO46" s="103">
        <f t="shared" si="75"/>
        <v>1431.2630186685549</v>
      </c>
      <c r="CP46" s="113">
        <f t="shared" si="76"/>
        <v>22.80826678877235</v>
      </c>
      <c r="CQ46"/>
      <c r="CR46"/>
      <c r="CS46"/>
      <c r="CT46"/>
      <c r="CU46"/>
      <c r="CV46"/>
    </row>
    <row r="47" spans="1:100" ht="15" customHeight="1">
      <c r="A47" s="5">
        <v>48</v>
      </c>
      <c r="B47" s="33">
        <f t="shared" si="0"/>
        <v>1606</v>
      </c>
      <c r="C47" s="31">
        <f t="shared" si="32"/>
        <v>22</v>
      </c>
      <c r="D47" s="119">
        <f t="shared" si="33"/>
        <v>1350.5646598577721</v>
      </c>
      <c r="E47" s="32">
        <f t="shared" si="34"/>
        <v>0.95</v>
      </c>
      <c r="F47" s="34">
        <f t="shared" si="35"/>
        <v>746.5342662657639</v>
      </c>
      <c r="G47" s="52">
        <f t="shared" si="36"/>
        <v>10.728231030500133</v>
      </c>
      <c r="H47" s="31">
        <f t="shared" si="37"/>
        <v>69.585961016628261</v>
      </c>
      <c r="I47" s="53">
        <f t="shared" si="38"/>
        <v>23.487841284355387</v>
      </c>
      <c r="J47" s="44">
        <f t="shared" si="39"/>
        <v>22.882288438024368</v>
      </c>
      <c r="K47" s="143">
        <v>48</v>
      </c>
      <c r="L47" s="35">
        <f t="shared" si="1"/>
        <v>1204.5</v>
      </c>
      <c r="M47" s="31">
        <f t="shared" si="2"/>
        <v>22</v>
      </c>
      <c r="N47" s="32">
        <f t="shared" si="40"/>
        <v>0.89</v>
      </c>
      <c r="O47" s="34">
        <f t="shared" si="41"/>
        <v>698.61014567565917</v>
      </c>
      <c r="P47" s="52">
        <f t="shared" si="42"/>
        <v>10.440007726286659</v>
      </c>
      <c r="Q47" s="31">
        <f t="shared" si="3"/>
        <v>66.916631097565613</v>
      </c>
      <c r="R47" s="53">
        <f t="shared" si="4"/>
        <v>26.596144958258982</v>
      </c>
      <c r="S47" s="44">
        <f t="shared" si="43"/>
        <v>25.998672617036704</v>
      </c>
      <c r="T47" s="143">
        <v>48</v>
      </c>
      <c r="U47" s="35">
        <f t="shared" si="44"/>
        <v>903.375</v>
      </c>
      <c r="V47" s="31">
        <f t="shared" si="5"/>
        <v>22</v>
      </c>
      <c r="W47" s="32">
        <f t="shared" si="45"/>
        <v>0.82</v>
      </c>
      <c r="X47" s="34">
        <f t="shared" si="46"/>
        <v>643.52803032063196</v>
      </c>
      <c r="Y47" s="52">
        <f t="shared" si="47"/>
        <v>10.1903990228751</v>
      </c>
      <c r="Z47" s="31">
        <f t="shared" si="6"/>
        <v>63.150425108581089</v>
      </c>
      <c r="AA47" s="53">
        <f t="shared" si="7"/>
        <v>29.833840577691799</v>
      </c>
      <c r="AB47" s="44">
        <f t="shared" si="48"/>
        <v>29.237564032242194</v>
      </c>
      <c r="AC47" s="143">
        <v>48</v>
      </c>
      <c r="AD47" s="35">
        <f t="shared" si="8"/>
        <v>722.7</v>
      </c>
      <c r="AE47" s="31">
        <f t="shared" si="9"/>
        <v>22</v>
      </c>
      <c r="AF47" s="32">
        <f t="shared" si="49"/>
        <v>0.76</v>
      </c>
      <c r="AG47" s="34">
        <f t="shared" si="50"/>
        <v>596.49705092349677</v>
      </c>
      <c r="AH47" s="52">
        <f t="shared" si="51"/>
        <v>10.020057715429711</v>
      </c>
      <c r="AI47" s="31">
        <f t="shared" si="10"/>
        <v>59.530300908842214</v>
      </c>
      <c r="AJ47" s="53">
        <f t="shared" si="11"/>
        <v>32.385087206175918</v>
      </c>
      <c r="AK47" s="44">
        <f t="shared" si="52"/>
        <v>31.785994067424145</v>
      </c>
      <c r="AL47" s="143">
        <v>48</v>
      </c>
      <c r="AM47" s="35" t="str">
        <f t="shared" si="12"/>
        <v/>
      </c>
      <c r="AN47" s="31" t="str">
        <f t="shared" si="13"/>
        <v/>
      </c>
      <c r="AO47" s="32" t="str">
        <f t="shared" si="53"/>
        <v/>
      </c>
      <c r="AP47" s="34" t="str">
        <f t="shared" si="54"/>
        <v/>
      </c>
      <c r="AQ47" s="52" t="str">
        <f t="shared" si="55"/>
        <v/>
      </c>
      <c r="AR47" s="31" t="str">
        <f t="shared" si="14"/>
        <v/>
      </c>
      <c r="AS47" s="53" t="str">
        <f t="shared" si="15"/>
        <v/>
      </c>
      <c r="AT47" s="44" t="str">
        <f t="shared" si="56"/>
        <v/>
      </c>
      <c r="AU47" s="143">
        <v>48</v>
      </c>
      <c r="AV47" s="35" t="str">
        <f t="shared" si="16"/>
        <v/>
      </c>
      <c r="AW47" s="31" t="str">
        <f t="shared" si="17"/>
        <v/>
      </c>
      <c r="AX47" s="32" t="str">
        <f t="shared" si="57"/>
        <v/>
      </c>
      <c r="AY47" s="34" t="str">
        <f t="shared" si="58"/>
        <v/>
      </c>
      <c r="AZ47" s="52" t="str">
        <f t="shared" si="59"/>
        <v/>
      </c>
      <c r="BA47" s="31" t="str">
        <f t="shared" si="18"/>
        <v/>
      </c>
      <c r="BB47" s="53" t="str">
        <f t="shared" si="19"/>
        <v/>
      </c>
      <c r="BC47" s="44" t="str">
        <f t="shared" si="60"/>
        <v/>
      </c>
      <c r="BD47" s="143">
        <v>48</v>
      </c>
      <c r="BE47" s="35" t="str">
        <f t="shared" si="20"/>
        <v/>
      </c>
      <c r="BF47" s="31" t="str">
        <f t="shared" si="21"/>
        <v/>
      </c>
      <c r="BG47" s="32" t="str">
        <f t="shared" si="61"/>
        <v/>
      </c>
      <c r="BH47" s="34" t="str">
        <f t="shared" si="62"/>
        <v/>
      </c>
      <c r="BI47" s="52" t="str">
        <f t="shared" si="63"/>
        <v/>
      </c>
      <c r="BJ47" s="31" t="str">
        <f t="shared" si="22"/>
        <v/>
      </c>
      <c r="BK47" s="53" t="str">
        <f t="shared" si="23"/>
        <v/>
      </c>
      <c r="BL47" s="44" t="str">
        <f t="shared" si="64"/>
        <v/>
      </c>
      <c r="BM47" s="143">
        <v>48</v>
      </c>
      <c r="BN47" s="35" t="str">
        <f t="shared" si="24"/>
        <v/>
      </c>
      <c r="BO47" s="31" t="str">
        <f t="shared" si="25"/>
        <v/>
      </c>
      <c r="BP47" s="32" t="str">
        <f t="shared" si="65"/>
        <v/>
      </c>
      <c r="BQ47" s="34" t="str">
        <f t="shared" si="66"/>
        <v/>
      </c>
      <c r="BR47" s="52" t="str">
        <f t="shared" si="67"/>
        <v/>
      </c>
      <c r="BS47" s="31" t="str">
        <f t="shared" si="26"/>
        <v/>
      </c>
      <c r="BT47" s="53" t="str">
        <f t="shared" si="27"/>
        <v/>
      </c>
      <c r="BU47" s="44" t="str">
        <f t="shared" si="68"/>
        <v/>
      </c>
      <c r="BV47" s="5">
        <v>48</v>
      </c>
      <c r="BX47" s="79">
        <v>48</v>
      </c>
      <c r="BY47" s="103">
        <f t="shared" si="28"/>
        <v>722.7</v>
      </c>
      <c r="BZ47" s="161">
        <f t="shared" si="69"/>
        <v>22</v>
      </c>
      <c r="CA47" s="103">
        <f t="shared" si="70"/>
        <v>31.785994067424145</v>
      </c>
      <c r="CB47" s="104">
        <f t="shared" si="29"/>
        <v>596.49705092349677</v>
      </c>
      <c r="CC47" s="105">
        <f t="shared" si="71"/>
        <v>0.76</v>
      </c>
      <c r="CD47" s="86">
        <f t="shared" si="72"/>
        <v>10.020057715429711</v>
      </c>
      <c r="CE47" s="22">
        <f t="shared" si="77"/>
        <v>59.530300908842214</v>
      </c>
      <c r="CF47" s="23">
        <f t="shared" si="78"/>
        <v>32.385087206175918</v>
      </c>
      <c r="CG47" s="87">
        <f t="shared" si="73"/>
        <v>31.785994067424145</v>
      </c>
      <c r="CH47" s="21"/>
      <c r="CI47" s="79">
        <v>48</v>
      </c>
      <c r="CJ47" s="103">
        <f t="shared" si="74"/>
        <v>722.7</v>
      </c>
      <c r="CK47" s="103">
        <f t="shared" si="74"/>
        <v>22</v>
      </c>
      <c r="CL47" s="103">
        <f t="shared" si="74"/>
        <v>31.785994067424145</v>
      </c>
      <c r="CM47" s="103">
        <f t="shared" si="74"/>
        <v>596.49705092349677</v>
      </c>
      <c r="CN47" s="113">
        <f t="shared" si="74"/>
        <v>0.76</v>
      </c>
      <c r="CO47" s="103">
        <f t="shared" si="75"/>
        <v>1428.0407883669454</v>
      </c>
      <c r="CP47" s="113">
        <f t="shared" si="76"/>
        <v>22.882288438024368</v>
      </c>
      <c r="CQ47"/>
      <c r="CR47"/>
      <c r="CS47"/>
      <c r="CT47"/>
      <c r="CU47"/>
      <c r="CV47"/>
    </row>
    <row r="48" spans="1:100" ht="15" customHeight="1">
      <c r="A48" s="5">
        <v>49</v>
      </c>
      <c r="B48" s="33">
        <f t="shared" si="0"/>
        <v>1606</v>
      </c>
      <c r="C48" s="31">
        <f t="shared" si="32"/>
        <v>22.2</v>
      </c>
      <c r="D48" s="119">
        <f t="shared" si="33"/>
        <v>1347.3450228964587</v>
      </c>
      <c r="E48" s="32">
        <f t="shared" si="34"/>
        <v>0.95</v>
      </c>
      <c r="F48" s="34">
        <f t="shared" si="35"/>
        <v>757.7503795465484</v>
      </c>
      <c r="G48" s="52">
        <f t="shared" si="36"/>
        <v>10.818567558050134</v>
      </c>
      <c r="H48" s="31">
        <f t="shared" si="37"/>
        <v>70.041655282052915</v>
      </c>
      <c r="I48" s="53">
        <f t="shared" si="38"/>
        <v>23.564622639104606</v>
      </c>
      <c r="J48" s="44">
        <f t="shared" si="39"/>
        <v>22.955463269759164</v>
      </c>
      <c r="K48" s="143">
        <v>49</v>
      </c>
      <c r="L48" s="35">
        <f t="shared" si="1"/>
        <v>1204.5</v>
      </c>
      <c r="M48" s="31">
        <f t="shared" si="2"/>
        <v>22.2</v>
      </c>
      <c r="N48" s="32">
        <f t="shared" si="40"/>
        <v>0.89</v>
      </c>
      <c r="O48" s="34">
        <f t="shared" si="41"/>
        <v>709.58471812543917</v>
      </c>
      <c r="P48" s="52">
        <f t="shared" si="42"/>
        <v>10.527724041980173</v>
      </c>
      <c r="Q48" s="31">
        <f t="shared" si="3"/>
        <v>67.401530976297551</v>
      </c>
      <c r="R48" s="53">
        <f t="shared" si="4"/>
        <v>26.692333219017883</v>
      </c>
      <c r="S48" s="44">
        <f t="shared" si="43"/>
        <v>26.091421893671775</v>
      </c>
      <c r="T48" s="143">
        <v>49</v>
      </c>
      <c r="U48" s="35">
        <f t="shared" si="44"/>
        <v>903.375</v>
      </c>
      <c r="V48" s="31">
        <f t="shared" si="5"/>
        <v>22.2</v>
      </c>
      <c r="W48" s="32">
        <f t="shared" si="45"/>
        <v>0.82</v>
      </c>
      <c r="X48" s="34">
        <f t="shared" si="46"/>
        <v>654.14463339888994</v>
      </c>
      <c r="Y48" s="52">
        <f t="shared" si="47"/>
        <v>10.275846168537599</v>
      </c>
      <c r="Z48" s="31">
        <f t="shared" si="6"/>
        <v>63.658468866703956</v>
      </c>
      <c r="AA48" s="53">
        <f t="shared" si="7"/>
        <v>29.953606471953943</v>
      </c>
      <c r="AB48" s="44">
        <f t="shared" si="48"/>
        <v>29.353964062138253</v>
      </c>
      <c r="AC48" s="143">
        <v>49</v>
      </c>
      <c r="AD48" s="35">
        <f t="shared" si="8"/>
        <v>722.7</v>
      </c>
      <c r="AE48" s="31">
        <f t="shared" si="9"/>
        <v>22.2</v>
      </c>
      <c r="AF48" s="32">
        <f t="shared" si="49"/>
        <v>0.76</v>
      </c>
      <c r="AG48" s="34">
        <f t="shared" si="50"/>
        <v>606.73985153579986</v>
      </c>
      <c r="AH48" s="52">
        <f t="shared" si="51"/>
        <v>10.103956303751799</v>
      </c>
      <c r="AI48" s="31">
        <f t="shared" si="10"/>
        <v>60.049730352704053</v>
      </c>
      <c r="AJ48" s="53">
        <f t="shared" si="11"/>
        <v>32.526067785580395</v>
      </c>
      <c r="AK48" s="44">
        <f t="shared" si="52"/>
        <v>31.923604208162732</v>
      </c>
      <c r="AL48" s="143">
        <v>49</v>
      </c>
      <c r="AM48" s="35" t="str">
        <f t="shared" si="12"/>
        <v/>
      </c>
      <c r="AN48" s="31" t="str">
        <f t="shared" si="13"/>
        <v/>
      </c>
      <c r="AO48" s="32" t="str">
        <f t="shared" si="53"/>
        <v/>
      </c>
      <c r="AP48" s="34" t="str">
        <f t="shared" si="54"/>
        <v/>
      </c>
      <c r="AQ48" s="52" t="str">
        <f t="shared" si="55"/>
        <v/>
      </c>
      <c r="AR48" s="31" t="str">
        <f t="shared" si="14"/>
        <v/>
      </c>
      <c r="AS48" s="53" t="str">
        <f t="shared" si="15"/>
        <v/>
      </c>
      <c r="AT48" s="44" t="str">
        <f t="shared" si="56"/>
        <v/>
      </c>
      <c r="AU48" s="143">
        <v>49</v>
      </c>
      <c r="AV48" s="35" t="str">
        <f t="shared" si="16"/>
        <v/>
      </c>
      <c r="AW48" s="31" t="str">
        <f t="shared" si="17"/>
        <v/>
      </c>
      <c r="AX48" s="32" t="str">
        <f t="shared" si="57"/>
        <v/>
      </c>
      <c r="AY48" s="34" t="str">
        <f t="shared" si="58"/>
        <v/>
      </c>
      <c r="AZ48" s="52" t="str">
        <f t="shared" si="59"/>
        <v/>
      </c>
      <c r="BA48" s="31" t="str">
        <f t="shared" si="18"/>
        <v/>
      </c>
      <c r="BB48" s="53" t="str">
        <f t="shared" si="19"/>
        <v/>
      </c>
      <c r="BC48" s="44" t="str">
        <f t="shared" si="60"/>
        <v/>
      </c>
      <c r="BD48" s="143">
        <v>49</v>
      </c>
      <c r="BE48" s="35" t="str">
        <f t="shared" si="20"/>
        <v/>
      </c>
      <c r="BF48" s="31" t="str">
        <f t="shared" si="21"/>
        <v/>
      </c>
      <c r="BG48" s="32" t="str">
        <f t="shared" si="61"/>
        <v/>
      </c>
      <c r="BH48" s="34" t="str">
        <f t="shared" si="62"/>
        <v/>
      </c>
      <c r="BI48" s="52" t="str">
        <f t="shared" si="63"/>
        <v/>
      </c>
      <c r="BJ48" s="31" t="str">
        <f t="shared" si="22"/>
        <v/>
      </c>
      <c r="BK48" s="53" t="str">
        <f t="shared" si="23"/>
        <v/>
      </c>
      <c r="BL48" s="44" t="str">
        <f t="shared" si="64"/>
        <v/>
      </c>
      <c r="BM48" s="143">
        <v>49</v>
      </c>
      <c r="BN48" s="35" t="str">
        <f t="shared" si="24"/>
        <v/>
      </c>
      <c r="BO48" s="31" t="str">
        <f t="shared" si="25"/>
        <v/>
      </c>
      <c r="BP48" s="32" t="str">
        <f t="shared" si="65"/>
        <v/>
      </c>
      <c r="BQ48" s="34" t="str">
        <f t="shared" si="66"/>
        <v/>
      </c>
      <c r="BR48" s="52" t="str">
        <f t="shared" si="67"/>
        <v/>
      </c>
      <c r="BS48" s="31" t="str">
        <f t="shared" si="26"/>
        <v/>
      </c>
      <c r="BT48" s="53" t="str">
        <f t="shared" si="27"/>
        <v/>
      </c>
      <c r="BU48" s="44" t="str">
        <f t="shared" si="68"/>
        <v/>
      </c>
      <c r="BV48" s="5">
        <v>49</v>
      </c>
      <c r="BX48" s="79">
        <v>49</v>
      </c>
      <c r="BY48" s="103">
        <f t="shared" si="28"/>
        <v>722.7</v>
      </c>
      <c r="BZ48" s="161">
        <f t="shared" si="69"/>
        <v>22.2</v>
      </c>
      <c r="CA48" s="103">
        <f t="shared" si="70"/>
        <v>31.923604208162732</v>
      </c>
      <c r="CB48" s="104">
        <f t="shared" si="29"/>
        <v>606.73985153579986</v>
      </c>
      <c r="CC48" s="105">
        <f t="shared" si="71"/>
        <v>0.76</v>
      </c>
      <c r="CD48" s="86">
        <f t="shared" si="72"/>
        <v>10.103956303751799</v>
      </c>
      <c r="CE48" s="22">
        <f t="shared" si="77"/>
        <v>60.049730352704053</v>
      </c>
      <c r="CF48" s="23">
        <f t="shared" si="78"/>
        <v>32.526067785580395</v>
      </c>
      <c r="CG48" s="87">
        <f t="shared" si="73"/>
        <v>31.923604208162732</v>
      </c>
      <c r="CH48" s="21"/>
      <c r="CI48" s="79">
        <v>49</v>
      </c>
      <c r="CJ48" s="103">
        <f t="shared" si="74"/>
        <v>722.7</v>
      </c>
      <c r="CK48" s="103">
        <f t="shared" si="74"/>
        <v>22.2</v>
      </c>
      <c r="CL48" s="103">
        <f t="shared" si="74"/>
        <v>31.923604208162732</v>
      </c>
      <c r="CM48" s="103">
        <f t="shared" si="74"/>
        <v>606.73985153579986</v>
      </c>
      <c r="CN48" s="113">
        <f t="shared" si="74"/>
        <v>0.76</v>
      </c>
      <c r="CO48" s="103">
        <f t="shared" si="75"/>
        <v>1424.821151405632</v>
      </c>
      <c r="CP48" s="113">
        <f t="shared" si="76"/>
        <v>22.955463269759164</v>
      </c>
      <c r="CQ48"/>
      <c r="CR48"/>
      <c r="CS48"/>
      <c r="CT48"/>
      <c r="CU48"/>
      <c r="CV48"/>
    </row>
    <row r="49" spans="1:100" ht="15" customHeight="1" thickBot="1">
      <c r="A49" s="6">
        <v>50</v>
      </c>
      <c r="B49" s="36">
        <f t="shared" si="0"/>
        <v>1606</v>
      </c>
      <c r="C49" s="37">
        <f t="shared" si="32"/>
        <v>22.4</v>
      </c>
      <c r="D49" s="118">
        <f t="shared" si="33"/>
        <v>1344.1281713695387</v>
      </c>
      <c r="E49" s="38">
        <f t="shared" si="34"/>
        <v>0.95</v>
      </c>
      <c r="F49" s="39">
        <f t="shared" si="35"/>
        <v>769.01045231044736</v>
      </c>
      <c r="G49" s="50">
        <f t="shared" si="36"/>
        <v>10.908904085600135</v>
      </c>
      <c r="H49" s="37">
        <f t="shared" si="37"/>
        <v>70.493832036304084</v>
      </c>
      <c r="I49" s="51">
        <f t="shared" si="38"/>
        <v>23.640564823181233</v>
      </c>
      <c r="J49" s="43">
        <f t="shared" si="39"/>
        <v>23.027807851205615</v>
      </c>
      <c r="K49" s="143">
        <v>50</v>
      </c>
      <c r="L49" s="40">
        <f t="shared" si="1"/>
        <v>1204.5</v>
      </c>
      <c r="M49" s="37">
        <f t="shared" si="2"/>
        <v>22.4</v>
      </c>
      <c r="N49" s="38">
        <f t="shared" si="40"/>
        <v>0.89</v>
      </c>
      <c r="O49" s="39">
        <f t="shared" si="41"/>
        <v>720.60717712375231</v>
      </c>
      <c r="P49" s="50">
        <f t="shared" si="42"/>
        <v>10.615440357673688</v>
      </c>
      <c r="Q49" s="37">
        <f t="shared" si="3"/>
        <v>67.882928342472383</v>
      </c>
      <c r="R49" s="51">
        <f t="shared" si="4"/>
        <v>26.787485039415266</v>
      </c>
      <c r="S49" s="43">
        <f t="shared" si="43"/>
        <v>26.183145747306369</v>
      </c>
      <c r="T49" s="143">
        <v>50</v>
      </c>
      <c r="U49" s="40">
        <f t="shared" si="44"/>
        <v>903.375</v>
      </c>
      <c r="V49" s="37">
        <f t="shared" si="5"/>
        <v>22.4</v>
      </c>
      <c r="W49" s="38">
        <f t="shared" si="45"/>
        <v>0.82</v>
      </c>
      <c r="X49" s="39">
        <f t="shared" si="46"/>
        <v>664.81396367634409</v>
      </c>
      <c r="Y49" s="50">
        <f t="shared" si="47"/>
        <v>10.3612933142001</v>
      </c>
      <c r="Z49" s="37">
        <f t="shared" si="6"/>
        <v>64.163222053102189</v>
      </c>
      <c r="AA49" s="51">
        <f t="shared" si="7"/>
        <v>30.07212429458766</v>
      </c>
      <c r="AB49" s="43">
        <f t="shared" si="48"/>
        <v>29.469129287407291</v>
      </c>
      <c r="AC49" s="143">
        <v>50</v>
      </c>
      <c r="AD49" s="40">
        <f t="shared" si="8"/>
        <v>722.7</v>
      </c>
      <c r="AE49" s="37">
        <f t="shared" si="9"/>
        <v>22.4</v>
      </c>
      <c r="AF49" s="38">
        <f t="shared" si="49"/>
        <v>0.76</v>
      </c>
      <c r="AG49" s="39">
        <f t="shared" si="50"/>
        <v>617.03950628468192</v>
      </c>
      <c r="AH49" s="50">
        <f t="shared" si="51"/>
        <v>10.187854892073887</v>
      </c>
      <c r="AI49" s="37">
        <f t="shared" si="10"/>
        <v>60.566185209875378</v>
      </c>
      <c r="AJ49" s="51">
        <f t="shared" si="11"/>
        <v>32.665637788239451</v>
      </c>
      <c r="AK49" s="43">
        <f t="shared" si="52"/>
        <v>32.059818766586702</v>
      </c>
      <c r="AL49" s="143">
        <v>50</v>
      </c>
      <c r="AM49" s="40">
        <f t="shared" si="12"/>
        <v>578.16000000000008</v>
      </c>
      <c r="AN49" s="37">
        <f t="shared" si="13"/>
        <v>22.4</v>
      </c>
      <c r="AO49" s="38">
        <f t="shared" si="53"/>
        <v>0.7</v>
      </c>
      <c r="AP49" s="39">
        <f t="shared" si="54"/>
        <v>566.18128649415291</v>
      </c>
      <c r="AQ49" s="50">
        <f t="shared" si="55"/>
        <v>10.03272685136008</v>
      </c>
      <c r="AR49" s="37">
        <f t="shared" si="14"/>
        <v>56.433439769906521</v>
      </c>
      <c r="AS49" s="51">
        <f t="shared" si="15"/>
        <v>35.25326127434581</v>
      </c>
      <c r="AT49" s="43">
        <f t="shared" si="56"/>
        <v>34.642068446256388</v>
      </c>
      <c r="AU49" s="143">
        <v>50</v>
      </c>
      <c r="AV49" s="40" t="str">
        <f t="shared" si="16"/>
        <v/>
      </c>
      <c r="AW49" s="37" t="str">
        <f t="shared" si="17"/>
        <v/>
      </c>
      <c r="AX49" s="38" t="str">
        <f t="shared" si="57"/>
        <v/>
      </c>
      <c r="AY49" s="39" t="str">
        <f t="shared" si="58"/>
        <v/>
      </c>
      <c r="AZ49" s="50" t="str">
        <f t="shared" si="59"/>
        <v/>
      </c>
      <c r="BA49" s="37" t="str">
        <f t="shared" si="18"/>
        <v/>
      </c>
      <c r="BB49" s="51" t="str">
        <f t="shared" si="19"/>
        <v/>
      </c>
      <c r="BC49" s="43" t="str">
        <f t="shared" si="60"/>
        <v/>
      </c>
      <c r="BD49" s="143">
        <v>50</v>
      </c>
      <c r="BE49" s="40" t="str">
        <f t="shared" si="20"/>
        <v/>
      </c>
      <c r="BF49" s="37" t="str">
        <f t="shared" si="21"/>
        <v/>
      </c>
      <c r="BG49" s="38" t="str">
        <f t="shared" si="61"/>
        <v/>
      </c>
      <c r="BH49" s="39" t="str">
        <f t="shared" si="62"/>
        <v/>
      </c>
      <c r="BI49" s="50" t="str">
        <f t="shared" si="63"/>
        <v/>
      </c>
      <c r="BJ49" s="37" t="str">
        <f t="shared" si="22"/>
        <v/>
      </c>
      <c r="BK49" s="51" t="str">
        <f t="shared" si="23"/>
        <v/>
      </c>
      <c r="BL49" s="43" t="str">
        <f t="shared" si="64"/>
        <v/>
      </c>
      <c r="BM49" s="143">
        <v>50</v>
      </c>
      <c r="BN49" s="40" t="str">
        <f t="shared" si="24"/>
        <v/>
      </c>
      <c r="BO49" s="37" t="str">
        <f t="shared" si="25"/>
        <v/>
      </c>
      <c r="BP49" s="38" t="str">
        <f t="shared" si="65"/>
        <v/>
      </c>
      <c r="BQ49" s="39" t="str">
        <f t="shared" si="66"/>
        <v/>
      </c>
      <c r="BR49" s="50" t="str">
        <f t="shared" si="67"/>
        <v/>
      </c>
      <c r="BS49" s="37" t="str">
        <f t="shared" si="26"/>
        <v/>
      </c>
      <c r="BT49" s="51" t="str">
        <f t="shared" si="27"/>
        <v/>
      </c>
      <c r="BU49" s="43" t="str">
        <f t="shared" si="68"/>
        <v/>
      </c>
      <c r="BV49" s="6">
        <v>50</v>
      </c>
      <c r="BX49" s="80">
        <v>50</v>
      </c>
      <c r="BY49" s="106">
        <f t="shared" si="28"/>
        <v>578.16000000000008</v>
      </c>
      <c r="BZ49" s="159">
        <f t="shared" si="69"/>
        <v>22.4</v>
      </c>
      <c r="CA49" s="106">
        <f t="shared" si="70"/>
        <v>34.642068446256388</v>
      </c>
      <c r="CB49" s="107">
        <f t="shared" si="29"/>
        <v>566.18128649415291</v>
      </c>
      <c r="CC49" s="108">
        <f t="shared" si="71"/>
        <v>0.7</v>
      </c>
      <c r="CD49" s="88">
        <f t="shared" si="72"/>
        <v>10.03272685136008</v>
      </c>
      <c r="CE49" s="89">
        <f t="shared" si="77"/>
        <v>56.433439769906521</v>
      </c>
      <c r="CF49" s="90">
        <f t="shared" si="78"/>
        <v>35.25326127434581</v>
      </c>
      <c r="CG49" s="91">
        <f t="shared" si="73"/>
        <v>34.642068446256388</v>
      </c>
      <c r="CH49" s="21"/>
      <c r="CI49" s="80">
        <v>50</v>
      </c>
      <c r="CJ49" s="106">
        <f t="shared" si="74"/>
        <v>578.16000000000008</v>
      </c>
      <c r="CK49" s="106">
        <f t="shared" si="74"/>
        <v>22.4</v>
      </c>
      <c r="CL49" s="106">
        <f t="shared" si="74"/>
        <v>34.642068446256388</v>
      </c>
      <c r="CM49" s="106">
        <f t="shared" si="74"/>
        <v>566.18128649415291</v>
      </c>
      <c r="CN49" s="114">
        <f t="shared" si="74"/>
        <v>0.7</v>
      </c>
      <c r="CO49" s="106">
        <f t="shared" si="75"/>
        <v>1421.604299878712</v>
      </c>
      <c r="CP49" s="114">
        <f t="shared" si="76"/>
        <v>23.027807851205615</v>
      </c>
      <c r="CQ49"/>
      <c r="CR49"/>
      <c r="CS49"/>
      <c r="CT49"/>
      <c r="CU49"/>
      <c r="CV49"/>
    </row>
    <row r="50" spans="1:100" ht="15" customHeight="1">
      <c r="A50" s="4">
        <v>51</v>
      </c>
      <c r="B50" s="29">
        <f t="shared" si="0"/>
        <v>1606</v>
      </c>
      <c r="C50" s="26">
        <f t="shared" si="32"/>
        <v>22.6</v>
      </c>
      <c r="D50" s="117">
        <f t="shared" si="33"/>
        <v>1340.914291611113</v>
      </c>
      <c r="E50" s="27">
        <f t="shared" si="34"/>
        <v>0.95</v>
      </c>
      <c r="F50" s="28">
        <f t="shared" si="35"/>
        <v>780.3140738318026</v>
      </c>
      <c r="G50" s="48">
        <f t="shared" si="36"/>
        <v>10.999240613150137</v>
      </c>
      <c r="H50" s="26">
        <f t="shared" si="37"/>
        <v>70.942540605839497</v>
      </c>
      <c r="I50" s="49">
        <f t="shared" si="38"/>
        <v>23.71568414292463</v>
      </c>
      <c r="J50" s="42">
        <f t="shared" si="39"/>
        <v>23.099338315366705</v>
      </c>
      <c r="K50" s="143">
        <v>51</v>
      </c>
      <c r="L50" s="30">
        <f t="shared" si="1"/>
        <v>1204.5</v>
      </c>
      <c r="M50" s="26">
        <f t="shared" si="2"/>
        <v>22.6</v>
      </c>
      <c r="N50" s="27">
        <f t="shared" si="40"/>
        <v>0.89</v>
      </c>
      <c r="O50" s="28">
        <f t="shared" si="41"/>
        <v>731.67704299861839</v>
      </c>
      <c r="P50" s="48">
        <f t="shared" si="42"/>
        <v>10.703156673367205</v>
      </c>
      <c r="Q50" s="26">
        <f t="shared" si="3"/>
        <v>68.360864493300298</v>
      </c>
      <c r="R50" s="49">
        <f t="shared" si="4"/>
        <v>26.881619545074702</v>
      </c>
      <c r="S50" s="42">
        <f t="shared" si="43"/>
        <v>26.273863100258684</v>
      </c>
      <c r="T50" s="143">
        <v>51</v>
      </c>
      <c r="U50" s="30">
        <f t="shared" si="44"/>
        <v>903.375</v>
      </c>
      <c r="V50" s="26">
        <f t="shared" si="5"/>
        <v>22.6</v>
      </c>
      <c r="W50" s="27">
        <f t="shared" si="45"/>
        <v>0.83</v>
      </c>
      <c r="X50" s="28">
        <f t="shared" si="46"/>
        <v>675.53547815638444</v>
      </c>
      <c r="Y50" s="48">
        <f t="shared" si="47"/>
        <v>10.446740459862603</v>
      </c>
      <c r="Z50" s="26">
        <f t="shared" si="6"/>
        <v>64.664713433999594</v>
      </c>
      <c r="AA50" s="49">
        <f t="shared" si="7"/>
        <v>30.189415459576225</v>
      </c>
      <c r="AB50" s="42">
        <f t="shared" si="48"/>
        <v>29.583080894401949</v>
      </c>
      <c r="AC50" s="143">
        <v>51</v>
      </c>
      <c r="AD50" s="30">
        <f t="shared" si="8"/>
        <v>722.7</v>
      </c>
      <c r="AE50" s="26">
        <f t="shared" si="9"/>
        <v>22.6</v>
      </c>
      <c r="AF50" s="27">
        <f t="shared" si="49"/>
        <v>0.77</v>
      </c>
      <c r="AG50" s="28">
        <f t="shared" si="50"/>
        <v>627.3954387200381</v>
      </c>
      <c r="AH50" s="48">
        <f t="shared" si="51"/>
        <v>10.271753480395978</v>
      </c>
      <c r="AI50" s="26">
        <f t="shared" si="10"/>
        <v>61.079682248746096</v>
      </c>
      <c r="AJ50" s="49">
        <f t="shared" si="11"/>
        <v>32.803819721716579</v>
      </c>
      <c r="AK50" s="42">
        <f t="shared" si="52"/>
        <v>32.194660011004153</v>
      </c>
      <c r="AL50" s="143">
        <v>51</v>
      </c>
      <c r="AM50" s="30">
        <f t="shared" si="12"/>
        <v>578.16000000000008</v>
      </c>
      <c r="AN50" s="26">
        <f t="shared" si="13"/>
        <v>22.6</v>
      </c>
      <c r="AO50" s="27">
        <f t="shared" si="53"/>
        <v>0.7</v>
      </c>
      <c r="AP50" s="28">
        <f t="shared" si="54"/>
        <v>576.07966975385239</v>
      </c>
      <c r="AQ50" s="48">
        <f t="shared" si="55"/>
        <v>10.115240367890083</v>
      </c>
      <c r="AR50" s="26">
        <f t="shared" si="14"/>
        <v>56.951654019272276</v>
      </c>
      <c r="AS50" s="49">
        <f t="shared" si="15"/>
        <v>35.414752356003483</v>
      </c>
      <c r="AT50" s="42">
        <f t="shared" si="56"/>
        <v>34.80016867538798</v>
      </c>
      <c r="AU50" s="143">
        <v>51</v>
      </c>
      <c r="AV50" s="30" t="str">
        <f t="shared" si="16"/>
        <v/>
      </c>
      <c r="AW50" s="26" t="str">
        <f t="shared" si="17"/>
        <v/>
      </c>
      <c r="AX50" s="27" t="str">
        <f t="shared" si="57"/>
        <v/>
      </c>
      <c r="AY50" s="28" t="str">
        <f t="shared" si="58"/>
        <v/>
      </c>
      <c r="AZ50" s="48" t="str">
        <f t="shared" si="59"/>
        <v/>
      </c>
      <c r="BA50" s="26" t="str">
        <f t="shared" si="18"/>
        <v/>
      </c>
      <c r="BB50" s="49" t="str">
        <f t="shared" si="19"/>
        <v/>
      </c>
      <c r="BC50" s="42" t="str">
        <f t="shared" si="60"/>
        <v/>
      </c>
      <c r="BD50" s="143">
        <v>51</v>
      </c>
      <c r="BE50" s="30" t="str">
        <f t="shared" si="20"/>
        <v/>
      </c>
      <c r="BF50" s="26" t="str">
        <f t="shared" si="21"/>
        <v/>
      </c>
      <c r="BG50" s="27" t="str">
        <f t="shared" si="61"/>
        <v/>
      </c>
      <c r="BH50" s="28" t="str">
        <f t="shared" si="62"/>
        <v/>
      </c>
      <c r="BI50" s="48" t="str">
        <f t="shared" si="63"/>
        <v/>
      </c>
      <c r="BJ50" s="26" t="str">
        <f t="shared" si="22"/>
        <v/>
      </c>
      <c r="BK50" s="49" t="str">
        <f t="shared" si="23"/>
        <v/>
      </c>
      <c r="BL50" s="42" t="str">
        <f t="shared" si="64"/>
        <v/>
      </c>
      <c r="BM50" s="143">
        <v>51</v>
      </c>
      <c r="BN50" s="30" t="str">
        <f t="shared" si="24"/>
        <v/>
      </c>
      <c r="BO50" s="26" t="str">
        <f t="shared" si="25"/>
        <v/>
      </c>
      <c r="BP50" s="27" t="str">
        <f t="shared" si="65"/>
        <v/>
      </c>
      <c r="BQ50" s="28" t="str">
        <f t="shared" si="66"/>
        <v/>
      </c>
      <c r="BR50" s="48" t="str">
        <f t="shared" si="67"/>
        <v/>
      </c>
      <c r="BS50" s="26" t="str">
        <f t="shared" si="26"/>
        <v/>
      </c>
      <c r="BT50" s="49" t="str">
        <f t="shared" si="27"/>
        <v/>
      </c>
      <c r="BU50" s="42" t="str">
        <f t="shared" si="68"/>
        <v/>
      </c>
      <c r="BV50" s="4">
        <v>51</v>
      </c>
      <c r="BX50" s="78">
        <v>51</v>
      </c>
      <c r="BY50" s="100">
        <f t="shared" si="28"/>
        <v>578.16000000000008</v>
      </c>
      <c r="BZ50" s="160">
        <f t="shared" si="69"/>
        <v>22.6</v>
      </c>
      <c r="CA50" s="100">
        <f t="shared" si="70"/>
        <v>34.80016867538798</v>
      </c>
      <c r="CB50" s="101">
        <f t="shared" si="29"/>
        <v>576.07966975385239</v>
      </c>
      <c r="CC50" s="102">
        <f t="shared" si="71"/>
        <v>0.7</v>
      </c>
      <c r="CD50" s="92">
        <f t="shared" si="72"/>
        <v>10.115240367890083</v>
      </c>
      <c r="CE50" s="93">
        <f t="shared" si="77"/>
        <v>56.951654019272276</v>
      </c>
      <c r="CF50" s="94">
        <f t="shared" si="78"/>
        <v>35.414752356003483</v>
      </c>
      <c r="CG50" s="95">
        <f t="shared" si="73"/>
        <v>34.80016867538798</v>
      </c>
      <c r="CH50" s="21"/>
      <c r="CI50" s="78">
        <v>51</v>
      </c>
      <c r="CJ50" s="100">
        <f t="shared" si="74"/>
        <v>578.16000000000008</v>
      </c>
      <c r="CK50" s="100">
        <f t="shared" si="74"/>
        <v>22.6</v>
      </c>
      <c r="CL50" s="100">
        <f t="shared" si="74"/>
        <v>34.80016867538798</v>
      </c>
      <c r="CM50" s="100">
        <f t="shared" si="74"/>
        <v>576.07966975385239</v>
      </c>
      <c r="CN50" s="112">
        <f t="shared" si="74"/>
        <v>0.7</v>
      </c>
      <c r="CO50" s="100">
        <f t="shared" si="75"/>
        <v>1418.3904201202863</v>
      </c>
      <c r="CP50" s="112">
        <f t="shared" si="76"/>
        <v>23.099338315366705</v>
      </c>
      <c r="CQ50"/>
      <c r="CR50"/>
      <c r="CS50"/>
      <c r="CT50"/>
      <c r="CU50"/>
      <c r="CV50"/>
    </row>
    <row r="51" spans="1:100" ht="15" customHeight="1">
      <c r="A51" s="5">
        <v>52</v>
      </c>
      <c r="B51" s="33">
        <f t="shared" si="0"/>
        <v>1606</v>
      </c>
      <c r="C51" s="31">
        <f t="shared" si="32"/>
        <v>22.7</v>
      </c>
      <c r="D51" s="119">
        <f t="shared" si="33"/>
        <v>1339.3085228399887</v>
      </c>
      <c r="E51" s="32">
        <f t="shared" si="34"/>
        <v>0.95</v>
      </c>
      <c r="F51" s="34">
        <f t="shared" si="35"/>
        <v>785.98208949535297</v>
      </c>
      <c r="G51" s="52">
        <f t="shared" si="36"/>
        <v>11.044408876925136</v>
      </c>
      <c r="H51" s="31">
        <f t="shared" si="37"/>
        <v>71.165609518268539</v>
      </c>
      <c r="I51" s="53">
        <f t="shared" si="38"/>
        <v>23.752940207836687</v>
      </c>
      <c r="J51" s="44">
        <f t="shared" si="39"/>
        <v>23.134803179702025</v>
      </c>
      <c r="K51" s="143">
        <v>52</v>
      </c>
      <c r="L51" s="35">
        <f t="shared" si="1"/>
        <v>1204.5</v>
      </c>
      <c r="M51" s="31">
        <f t="shared" si="2"/>
        <v>22.7</v>
      </c>
      <c r="N51" s="32">
        <f t="shared" si="40"/>
        <v>0.9</v>
      </c>
      <c r="O51" s="34">
        <f t="shared" si="41"/>
        <v>737.22960639231235</v>
      </c>
      <c r="P51" s="52">
        <f t="shared" si="42"/>
        <v>10.747014831213962</v>
      </c>
      <c r="Q51" s="31">
        <f t="shared" si="3"/>
        <v>68.598547407888546</v>
      </c>
      <c r="R51" s="53">
        <f t="shared" si="4"/>
        <v>26.928311154708123</v>
      </c>
      <c r="S51" s="44">
        <f t="shared" si="43"/>
        <v>26.318850126625719</v>
      </c>
      <c r="T51" s="143">
        <v>52</v>
      </c>
      <c r="U51" s="35">
        <f t="shared" si="44"/>
        <v>903.375</v>
      </c>
      <c r="V51" s="31">
        <f t="shared" si="5"/>
        <v>22.7</v>
      </c>
      <c r="W51" s="32">
        <f t="shared" si="45"/>
        <v>0.83</v>
      </c>
      <c r="X51" s="34">
        <f t="shared" si="46"/>
        <v>680.91563764336649</v>
      </c>
      <c r="Y51" s="52">
        <f t="shared" si="47"/>
        <v>10.489464032693853</v>
      </c>
      <c r="Z51" s="31">
        <f t="shared" si="6"/>
        <v>64.914244952942283</v>
      </c>
      <c r="AA51" s="53">
        <f t="shared" si="7"/>
        <v>30.247607608732842</v>
      </c>
      <c r="AB51" s="44">
        <f t="shared" si="48"/>
        <v>29.639608084557992</v>
      </c>
      <c r="AC51" s="143">
        <v>52</v>
      </c>
      <c r="AD51" s="35">
        <f t="shared" si="8"/>
        <v>722.7</v>
      </c>
      <c r="AE51" s="31">
        <f t="shared" si="9"/>
        <v>22.7</v>
      </c>
      <c r="AF51" s="32">
        <f t="shared" si="49"/>
        <v>0.77</v>
      </c>
      <c r="AG51" s="34">
        <f t="shared" si="50"/>
        <v>632.59433161793334</v>
      </c>
      <c r="AH51" s="52">
        <f t="shared" si="51"/>
        <v>10.31370277455702</v>
      </c>
      <c r="AI51" s="31">
        <f t="shared" si="10"/>
        <v>61.335326937914751</v>
      </c>
      <c r="AJ51" s="53">
        <f t="shared" si="11"/>
        <v>32.872397073651747</v>
      </c>
      <c r="AK51" s="44">
        <f t="shared" si="52"/>
        <v>32.261572478134838</v>
      </c>
      <c r="AL51" s="143">
        <v>52</v>
      </c>
      <c r="AM51" s="35">
        <f t="shared" si="12"/>
        <v>578.16000000000008</v>
      </c>
      <c r="AN51" s="31">
        <f t="shared" si="13"/>
        <v>22.7</v>
      </c>
      <c r="AO51" s="32">
        <f t="shared" si="53"/>
        <v>0.71</v>
      </c>
      <c r="AP51" s="34">
        <f t="shared" si="54"/>
        <v>581.05131232330336</v>
      </c>
      <c r="AQ51" s="52">
        <f t="shared" si="55"/>
        <v>10.156497126155083</v>
      </c>
      <c r="AR51" s="31">
        <f t="shared" si="14"/>
        <v>57.209814083142497</v>
      </c>
      <c r="AS51" s="53">
        <f t="shared" si="15"/>
        <v>35.49492858125371</v>
      </c>
      <c r="AT51" s="44">
        <f t="shared" si="56"/>
        <v>34.878655526199765</v>
      </c>
      <c r="AU51" s="143">
        <v>52</v>
      </c>
      <c r="AV51" s="35" t="str">
        <f t="shared" si="16"/>
        <v/>
      </c>
      <c r="AW51" s="31" t="str">
        <f t="shared" si="17"/>
        <v/>
      </c>
      <c r="AX51" s="32" t="str">
        <f t="shared" si="57"/>
        <v/>
      </c>
      <c r="AY51" s="34" t="str">
        <f t="shared" si="58"/>
        <v/>
      </c>
      <c r="AZ51" s="52" t="str">
        <f t="shared" si="59"/>
        <v/>
      </c>
      <c r="BA51" s="31" t="str">
        <f t="shared" si="18"/>
        <v/>
      </c>
      <c r="BB51" s="53" t="str">
        <f t="shared" si="19"/>
        <v/>
      </c>
      <c r="BC51" s="44" t="str">
        <f t="shared" si="60"/>
        <v/>
      </c>
      <c r="BD51" s="143">
        <v>52</v>
      </c>
      <c r="BE51" s="35" t="str">
        <f t="shared" si="20"/>
        <v/>
      </c>
      <c r="BF51" s="31" t="str">
        <f t="shared" si="21"/>
        <v/>
      </c>
      <c r="BG51" s="32" t="str">
        <f t="shared" si="61"/>
        <v/>
      </c>
      <c r="BH51" s="34" t="str">
        <f t="shared" si="62"/>
        <v/>
      </c>
      <c r="BI51" s="52" t="str">
        <f t="shared" si="63"/>
        <v/>
      </c>
      <c r="BJ51" s="31" t="str">
        <f t="shared" si="22"/>
        <v/>
      </c>
      <c r="BK51" s="53" t="str">
        <f t="shared" si="23"/>
        <v/>
      </c>
      <c r="BL51" s="44" t="str">
        <f t="shared" si="64"/>
        <v/>
      </c>
      <c r="BM51" s="143">
        <v>52</v>
      </c>
      <c r="BN51" s="35" t="str">
        <f t="shared" si="24"/>
        <v/>
      </c>
      <c r="BO51" s="31" t="str">
        <f t="shared" si="25"/>
        <v/>
      </c>
      <c r="BP51" s="32" t="str">
        <f t="shared" si="65"/>
        <v/>
      </c>
      <c r="BQ51" s="34" t="str">
        <f t="shared" si="66"/>
        <v/>
      </c>
      <c r="BR51" s="52" t="str">
        <f t="shared" si="67"/>
        <v/>
      </c>
      <c r="BS51" s="31" t="str">
        <f t="shared" si="26"/>
        <v/>
      </c>
      <c r="BT51" s="53" t="str">
        <f t="shared" si="27"/>
        <v/>
      </c>
      <c r="BU51" s="44" t="str">
        <f t="shared" si="68"/>
        <v/>
      </c>
      <c r="BV51" s="5">
        <v>52</v>
      </c>
      <c r="BX51" s="79">
        <v>52</v>
      </c>
      <c r="BY51" s="103">
        <f t="shared" si="28"/>
        <v>578.16000000000008</v>
      </c>
      <c r="BZ51" s="161">
        <f t="shared" si="69"/>
        <v>22.7</v>
      </c>
      <c r="CA51" s="103">
        <f t="shared" si="70"/>
        <v>34.878655526199765</v>
      </c>
      <c r="CB51" s="104">
        <f t="shared" si="29"/>
        <v>581.05131232330336</v>
      </c>
      <c r="CC51" s="105">
        <f t="shared" si="71"/>
        <v>0.71</v>
      </c>
      <c r="CD51" s="86">
        <f t="shared" si="72"/>
        <v>10.156497126155083</v>
      </c>
      <c r="CE51" s="22">
        <f t="shared" si="77"/>
        <v>57.209814083142497</v>
      </c>
      <c r="CF51" s="23">
        <f t="shared" si="78"/>
        <v>35.49492858125371</v>
      </c>
      <c r="CG51" s="87">
        <f t="shared" si="73"/>
        <v>34.878655526199765</v>
      </c>
      <c r="CH51" s="21"/>
      <c r="CI51" s="79">
        <v>52</v>
      </c>
      <c r="CJ51" s="103">
        <f t="shared" si="74"/>
        <v>578.16000000000008</v>
      </c>
      <c r="CK51" s="103">
        <f t="shared" si="74"/>
        <v>22.7</v>
      </c>
      <c r="CL51" s="103">
        <f t="shared" si="74"/>
        <v>34.878655526199765</v>
      </c>
      <c r="CM51" s="103">
        <f t="shared" si="74"/>
        <v>581.05131232330336</v>
      </c>
      <c r="CN51" s="113">
        <f t="shared" si="74"/>
        <v>0.71</v>
      </c>
      <c r="CO51" s="103">
        <f t="shared" si="75"/>
        <v>1416.784651349162</v>
      </c>
      <c r="CP51" s="113">
        <f t="shared" si="76"/>
        <v>23.134803179702025</v>
      </c>
      <c r="CQ51"/>
      <c r="CR51"/>
      <c r="CS51"/>
      <c r="CT51"/>
      <c r="CU51"/>
      <c r="CV51"/>
    </row>
    <row r="52" spans="1:100" ht="15" customHeight="1">
      <c r="A52" s="5">
        <v>53</v>
      </c>
      <c r="B52" s="33">
        <f t="shared" si="0"/>
        <v>1606</v>
      </c>
      <c r="C52" s="31">
        <f t="shared" si="32"/>
        <v>22.9</v>
      </c>
      <c r="D52" s="119">
        <f t="shared" si="33"/>
        <v>1336.0994379133417</v>
      </c>
      <c r="E52" s="32">
        <f t="shared" si="34"/>
        <v>0.96</v>
      </c>
      <c r="F52" s="34">
        <f t="shared" si="35"/>
        <v>797.35028367355483</v>
      </c>
      <c r="G52" s="52">
        <f t="shared" si="36"/>
        <v>11.134745404475138</v>
      </c>
      <c r="H52" s="31">
        <f t="shared" si="37"/>
        <v>71.609206561031357</v>
      </c>
      <c r="I52" s="53">
        <f t="shared" si="38"/>
        <v>23.826854879597224</v>
      </c>
      <c r="J52" s="44">
        <f t="shared" si="39"/>
        <v>23.205141801288306</v>
      </c>
      <c r="K52" s="143">
        <v>53</v>
      </c>
      <c r="L52" s="35">
        <f t="shared" si="1"/>
        <v>1204.5</v>
      </c>
      <c r="M52" s="31">
        <f t="shared" si="2"/>
        <v>22.9</v>
      </c>
      <c r="N52" s="32">
        <f t="shared" si="40"/>
        <v>0.9</v>
      </c>
      <c r="O52" s="34">
        <f t="shared" si="41"/>
        <v>748.3697052628961</v>
      </c>
      <c r="P52" s="52">
        <f t="shared" si="42"/>
        <v>10.834731146907476</v>
      </c>
      <c r="Q52" s="31">
        <f t="shared" si="3"/>
        <v>69.071368280005814</v>
      </c>
      <c r="R52" s="53">
        <f t="shared" si="4"/>
        <v>27.020954539973275</v>
      </c>
      <c r="S52" s="44">
        <f t="shared" si="43"/>
        <v>26.408092209793537</v>
      </c>
      <c r="T52" s="143">
        <v>53</v>
      </c>
      <c r="U52" s="35">
        <f t="shared" si="44"/>
        <v>903.375</v>
      </c>
      <c r="V52" s="31">
        <f t="shared" si="5"/>
        <v>22.9</v>
      </c>
      <c r="W52" s="32">
        <f t="shared" si="45"/>
        <v>0.83</v>
      </c>
      <c r="X52" s="34">
        <f t="shared" si="46"/>
        <v>691.7144330532866</v>
      </c>
      <c r="Y52" s="52">
        <f t="shared" si="47"/>
        <v>10.574911178356354</v>
      </c>
      <c r="Z52" s="31">
        <f t="shared" si="6"/>
        <v>65.41089767912348</v>
      </c>
      <c r="AA52" s="53">
        <f t="shared" si="7"/>
        <v>30.363097915591595</v>
      </c>
      <c r="AB52" s="44">
        <f t="shared" si="48"/>
        <v>29.751777976544755</v>
      </c>
      <c r="AC52" s="143">
        <v>53</v>
      </c>
      <c r="AD52" s="35">
        <f t="shared" si="8"/>
        <v>722.7</v>
      </c>
      <c r="AE52" s="31">
        <f t="shared" si="9"/>
        <v>22.9</v>
      </c>
      <c r="AF52" s="32">
        <f t="shared" si="49"/>
        <v>0.77</v>
      </c>
      <c r="AG52" s="34">
        <f t="shared" si="50"/>
        <v>643.03362116221956</v>
      </c>
      <c r="AH52" s="52">
        <f t="shared" si="51"/>
        <v>10.397601362879108</v>
      </c>
      <c r="AI52" s="31">
        <f t="shared" si="10"/>
        <v>61.844419565645168</v>
      </c>
      <c r="AJ52" s="53">
        <f t="shared" si="11"/>
        <v>33.008538130100007</v>
      </c>
      <c r="AK52" s="44">
        <f t="shared" si="52"/>
        <v>32.394394540046235</v>
      </c>
      <c r="AL52" s="143">
        <v>53</v>
      </c>
      <c r="AM52" s="35">
        <f t="shared" si="12"/>
        <v>578.16000000000008</v>
      </c>
      <c r="AN52" s="31">
        <f t="shared" si="13"/>
        <v>22.9</v>
      </c>
      <c r="AO52" s="32">
        <f t="shared" si="53"/>
        <v>0.71</v>
      </c>
      <c r="AP52" s="34">
        <f t="shared" si="54"/>
        <v>591.03914208058563</v>
      </c>
      <c r="AQ52" s="52">
        <f t="shared" si="55"/>
        <v>10.239010642685082</v>
      </c>
      <c r="AR52" s="31">
        <f t="shared" si="14"/>
        <v>57.724243357714812</v>
      </c>
      <c r="AS52" s="53">
        <f t="shared" si="15"/>
        <v>35.654156212317979</v>
      </c>
      <c r="AT52" s="44">
        <f t="shared" si="56"/>
        <v>35.034516365217762</v>
      </c>
      <c r="AU52" s="143">
        <v>53</v>
      </c>
      <c r="AV52" s="35" t="str">
        <f t="shared" si="16"/>
        <v/>
      </c>
      <c r="AW52" s="31" t="str">
        <f t="shared" si="17"/>
        <v/>
      </c>
      <c r="AX52" s="32" t="str">
        <f t="shared" si="57"/>
        <v/>
      </c>
      <c r="AY52" s="34" t="str">
        <f t="shared" si="58"/>
        <v/>
      </c>
      <c r="AZ52" s="52" t="str">
        <f t="shared" si="59"/>
        <v/>
      </c>
      <c r="BA52" s="31" t="str">
        <f t="shared" si="18"/>
        <v/>
      </c>
      <c r="BB52" s="53" t="str">
        <f t="shared" si="19"/>
        <v/>
      </c>
      <c r="BC52" s="44" t="str">
        <f t="shared" si="60"/>
        <v/>
      </c>
      <c r="BD52" s="143">
        <v>53</v>
      </c>
      <c r="BE52" s="35" t="str">
        <f t="shared" si="20"/>
        <v/>
      </c>
      <c r="BF52" s="31" t="str">
        <f t="shared" si="21"/>
        <v/>
      </c>
      <c r="BG52" s="32" t="str">
        <f t="shared" si="61"/>
        <v/>
      </c>
      <c r="BH52" s="34" t="str">
        <f t="shared" si="62"/>
        <v/>
      </c>
      <c r="BI52" s="52" t="str">
        <f t="shared" si="63"/>
        <v/>
      </c>
      <c r="BJ52" s="31" t="str">
        <f t="shared" si="22"/>
        <v/>
      </c>
      <c r="BK52" s="53" t="str">
        <f t="shared" si="23"/>
        <v/>
      </c>
      <c r="BL52" s="44" t="str">
        <f t="shared" si="64"/>
        <v/>
      </c>
      <c r="BM52" s="143">
        <v>53</v>
      </c>
      <c r="BN52" s="35" t="str">
        <f t="shared" si="24"/>
        <v/>
      </c>
      <c r="BO52" s="31" t="str">
        <f t="shared" si="25"/>
        <v/>
      </c>
      <c r="BP52" s="32" t="str">
        <f t="shared" si="65"/>
        <v/>
      </c>
      <c r="BQ52" s="34" t="str">
        <f t="shared" si="66"/>
        <v/>
      </c>
      <c r="BR52" s="52" t="str">
        <f t="shared" si="67"/>
        <v/>
      </c>
      <c r="BS52" s="31" t="str">
        <f t="shared" si="26"/>
        <v/>
      </c>
      <c r="BT52" s="53" t="str">
        <f t="shared" si="27"/>
        <v/>
      </c>
      <c r="BU52" s="44" t="str">
        <f t="shared" si="68"/>
        <v/>
      </c>
      <c r="BV52" s="5">
        <v>53</v>
      </c>
      <c r="BX52" s="79">
        <v>53</v>
      </c>
      <c r="BY52" s="103">
        <f t="shared" si="28"/>
        <v>578.16000000000008</v>
      </c>
      <c r="BZ52" s="161">
        <f t="shared" si="69"/>
        <v>22.9</v>
      </c>
      <c r="CA52" s="103">
        <f t="shared" si="70"/>
        <v>35.034516365217762</v>
      </c>
      <c r="CB52" s="104">
        <f t="shared" si="29"/>
        <v>591.03914208058563</v>
      </c>
      <c r="CC52" s="105">
        <f t="shared" si="71"/>
        <v>0.71</v>
      </c>
      <c r="CD52" s="86">
        <f t="shared" si="72"/>
        <v>10.239010642685082</v>
      </c>
      <c r="CE52" s="22">
        <f t="shared" si="77"/>
        <v>57.724243357714812</v>
      </c>
      <c r="CF52" s="23">
        <f t="shared" si="78"/>
        <v>35.654156212317979</v>
      </c>
      <c r="CG52" s="87">
        <f t="shared" si="73"/>
        <v>35.034516365217762</v>
      </c>
      <c r="CH52" s="21"/>
      <c r="CI52" s="79">
        <v>53</v>
      </c>
      <c r="CJ52" s="103">
        <f t="shared" si="74"/>
        <v>578.16000000000008</v>
      </c>
      <c r="CK52" s="103">
        <f t="shared" si="74"/>
        <v>22.9</v>
      </c>
      <c r="CL52" s="103">
        <f t="shared" si="74"/>
        <v>35.034516365217762</v>
      </c>
      <c r="CM52" s="103">
        <f t="shared" si="74"/>
        <v>591.03914208058563</v>
      </c>
      <c r="CN52" s="113">
        <f t="shared" si="74"/>
        <v>0.71</v>
      </c>
      <c r="CO52" s="103">
        <f t="shared" si="75"/>
        <v>1413.5755664225151</v>
      </c>
      <c r="CP52" s="113">
        <f t="shared" si="76"/>
        <v>23.205141801288306</v>
      </c>
      <c r="CQ52"/>
      <c r="CR52"/>
      <c r="CS52"/>
      <c r="CT52"/>
      <c r="CU52"/>
      <c r="CV52"/>
    </row>
    <row r="53" spans="1:100" ht="15" customHeight="1">
      <c r="A53" s="5">
        <v>54</v>
      </c>
      <c r="B53" s="33">
        <f t="shared" si="0"/>
        <v>1606</v>
      </c>
      <c r="C53" s="31">
        <f t="shared" si="32"/>
        <v>23.1</v>
      </c>
      <c r="D53" s="119">
        <f t="shared" si="33"/>
        <v>1332.893766454655</v>
      </c>
      <c r="E53" s="32">
        <f t="shared" si="34"/>
        <v>0.96</v>
      </c>
      <c r="F53" s="34">
        <f t="shared" si="35"/>
        <v>808.76103861837839</v>
      </c>
      <c r="G53" s="52">
        <f t="shared" si="36"/>
        <v>11.225081932025141</v>
      </c>
      <c r="H53" s="31">
        <f t="shared" si="37"/>
        <v>72.049455274886185</v>
      </c>
      <c r="I53" s="53">
        <f t="shared" si="38"/>
        <v>23.899985623027057</v>
      </c>
      <c r="J53" s="44">
        <f t="shared" si="39"/>
        <v>23.274704827702042</v>
      </c>
      <c r="K53" s="143">
        <v>54</v>
      </c>
      <c r="L53" s="35">
        <f t="shared" si="1"/>
        <v>1204.5</v>
      </c>
      <c r="M53" s="31">
        <f t="shared" si="2"/>
        <v>23.1</v>
      </c>
      <c r="N53" s="32">
        <f t="shared" si="40"/>
        <v>0.9</v>
      </c>
      <c r="O53" s="34">
        <f t="shared" si="41"/>
        <v>759.55605551817507</v>
      </c>
      <c r="P53" s="52">
        <f t="shared" si="42"/>
        <v>10.922447462600994</v>
      </c>
      <c r="Q53" s="31">
        <f t="shared" si="3"/>
        <v>69.540829390018402</v>
      </c>
      <c r="R53" s="53">
        <f t="shared" si="4"/>
        <v>27.112626428584502</v>
      </c>
      <c r="S53" s="44">
        <f t="shared" si="43"/>
        <v>26.496373123316864</v>
      </c>
      <c r="T53" s="143">
        <v>54</v>
      </c>
      <c r="U53" s="35">
        <f t="shared" si="44"/>
        <v>903.375</v>
      </c>
      <c r="V53" s="31">
        <f t="shared" si="5"/>
        <v>23.1</v>
      </c>
      <c r="W53" s="32">
        <f t="shared" si="45"/>
        <v>0.83</v>
      </c>
      <c r="X53" s="34">
        <f t="shared" si="46"/>
        <v>702.56410028366292</v>
      </c>
      <c r="Y53" s="52">
        <f t="shared" si="47"/>
        <v>10.660358324018857</v>
      </c>
      <c r="Z53" s="31">
        <f t="shared" si="6"/>
        <v>65.904360709969339</v>
      </c>
      <c r="AA53" s="53">
        <f t="shared" si="7"/>
        <v>30.477413073289906</v>
      </c>
      <c r="AB53" s="44">
        <f t="shared" si="48"/>
        <v>29.862785211206656</v>
      </c>
      <c r="AC53" s="143">
        <v>54</v>
      </c>
      <c r="AD53" s="35">
        <f t="shared" si="8"/>
        <v>722.7</v>
      </c>
      <c r="AE53" s="31">
        <f t="shared" si="9"/>
        <v>23.1</v>
      </c>
      <c r="AF53" s="32">
        <f t="shared" si="49"/>
        <v>0.78</v>
      </c>
      <c r="AG53" s="34">
        <f t="shared" si="50"/>
        <v>653.52778983348765</v>
      </c>
      <c r="AH53" s="52">
        <f t="shared" si="51"/>
        <v>10.481499951201199</v>
      </c>
      <c r="AI53" s="31">
        <f t="shared" si="10"/>
        <v>62.350597994191865</v>
      </c>
      <c r="AJ53" s="53">
        <f t="shared" si="11"/>
        <v>33.14334545244953</v>
      </c>
      <c r="AK53" s="44">
        <f t="shared" si="52"/>
        <v>32.525897045452368</v>
      </c>
      <c r="AL53" s="143">
        <v>54</v>
      </c>
      <c r="AM53" s="35">
        <f t="shared" si="12"/>
        <v>578.16000000000008</v>
      </c>
      <c r="AN53" s="31">
        <f t="shared" si="13"/>
        <v>23.1</v>
      </c>
      <c r="AO53" s="32">
        <f t="shared" si="53"/>
        <v>0.71</v>
      </c>
      <c r="AP53" s="34">
        <f t="shared" si="54"/>
        <v>601.08589430328539</v>
      </c>
      <c r="AQ53" s="52">
        <f t="shared" si="55"/>
        <v>10.321524159215086</v>
      </c>
      <c r="AR53" s="31">
        <f t="shared" si="14"/>
        <v>58.236156310948921</v>
      </c>
      <c r="AS53" s="53">
        <f t="shared" si="15"/>
        <v>35.811902216013216</v>
      </c>
      <c r="AT53" s="44">
        <f t="shared" si="56"/>
        <v>35.188911326565652</v>
      </c>
      <c r="AU53" s="143">
        <v>54</v>
      </c>
      <c r="AV53" s="35" t="str">
        <f t="shared" si="16"/>
        <v/>
      </c>
      <c r="AW53" s="31" t="str">
        <f t="shared" si="17"/>
        <v/>
      </c>
      <c r="AX53" s="32" t="str">
        <f t="shared" si="57"/>
        <v/>
      </c>
      <c r="AY53" s="34" t="str">
        <f t="shared" si="58"/>
        <v/>
      </c>
      <c r="AZ53" s="52" t="str">
        <f t="shared" si="59"/>
        <v/>
      </c>
      <c r="BA53" s="31" t="str">
        <f t="shared" si="18"/>
        <v/>
      </c>
      <c r="BB53" s="53" t="str">
        <f t="shared" si="19"/>
        <v/>
      </c>
      <c r="BC53" s="44" t="str">
        <f t="shared" si="60"/>
        <v/>
      </c>
      <c r="BD53" s="143">
        <v>54</v>
      </c>
      <c r="BE53" s="35" t="str">
        <f t="shared" si="20"/>
        <v/>
      </c>
      <c r="BF53" s="31" t="str">
        <f t="shared" si="21"/>
        <v/>
      </c>
      <c r="BG53" s="32" t="str">
        <f t="shared" si="61"/>
        <v/>
      </c>
      <c r="BH53" s="34" t="str">
        <f t="shared" si="62"/>
        <v/>
      </c>
      <c r="BI53" s="52" t="str">
        <f t="shared" si="63"/>
        <v/>
      </c>
      <c r="BJ53" s="31" t="str">
        <f t="shared" si="22"/>
        <v/>
      </c>
      <c r="BK53" s="53" t="str">
        <f t="shared" si="23"/>
        <v/>
      </c>
      <c r="BL53" s="44" t="str">
        <f t="shared" si="64"/>
        <v/>
      </c>
      <c r="BM53" s="143">
        <v>54</v>
      </c>
      <c r="BN53" s="35" t="str">
        <f t="shared" si="24"/>
        <v/>
      </c>
      <c r="BO53" s="31" t="str">
        <f t="shared" si="25"/>
        <v/>
      </c>
      <c r="BP53" s="32" t="str">
        <f t="shared" si="65"/>
        <v/>
      </c>
      <c r="BQ53" s="34" t="str">
        <f t="shared" si="66"/>
        <v/>
      </c>
      <c r="BR53" s="52" t="str">
        <f t="shared" si="67"/>
        <v/>
      </c>
      <c r="BS53" s="31" t="str">
        <f t="shared" si="26"/>
        <v/>
      </c>
      <c r="BT53" s="53" t="str">
        <f t="shared" si="27"/>
        <v/>
      </c>
      <c r="BU53" s="44" t="str">
        <f t="shared" si="68"/>
        <v/>
      </c>
      <c r="BV53" s="5">
        <v>54</v>
      </c>
      <c r="BX53" s="79">
        <v>54</v>
      </c>
      <c r="BY53" s="103">
        <f t="shared" si="28"/>
        <v>578.16000000000008</v>
      </c>
      <c r="BZ53" s="161">
        <f t="shared" si="69"/>
        <v>23.1</v>
      </c>
      <c r="CA53" s="103">
        <f t="shared" si="70"/>
        <v>35.188911326565652</v>
      </c>
      <c r="CB53" s="104">
        <f t="shared" si="29"/>
        <v>601.08589430328539</v>
      </c>
      <c r="CC53" s="105">
        <f t="shared" si="71"/>
        <v>0.71</v>
      </c>
      <c r="CD53" s="86">
        <f t="shared" si="72"/>
        <v>10.321524159215086</v>
      </c>
      <c r="CE53" s="22">
        <f t="shared" si="77"/>
        <v>58.236156310948921</v>
      </c>
      <c r="CF53" s="23">
        <f t="shared" si="78"/>
        <v>35.811902216013216</v>
      </c>
      <c r="CG53" s="87">
        <f t="shared" si="73"/>
        <v>35.188911326565652</v>
      </c>
      <c r="CH53" s="21"/>
      <c r="CI53" s="79">
        <v>54</v>
      </c>
      <c r="CJ53" s="103">
        <f t="shared" si="74"/>
        <v>578.16000000000008</v>
      </c>
      <c r="CK53" s="103">
        <f t="shared" si="74"/>
        <v>23.1</v>
      </c>
      <c r="CL53" s="103">
        <f t="shared" si="74"/>
        <v>35.188911326565652</v>
      </c>
      <c r="CM53" s="103">
        <f t="shared" si="74"/>
        <v>601.08589430328539</v>
      </c>
      <c r="CN53" s="113">
        <f t="shared" si="74"/>
        <v>0.71</v>
      </c>
      <c r="CO53" s="103">
        <f t="shared" si="75"/>
        <v>1410.3698949638283</v>
      </c>
      <c r="CP53" s="113">
        <f t="shared" si="76"/>
        <v>23.274704827702042</v>
      </c>
      <c r="CQ53"/>
      <c r="CR53"/>
      <c r="CS53"/>
      <c r="CT53"/>
      <c r="CU53"/>
      <c r="CV53"/>
    </row>
    <row r="54" spans="1:100" ht="15" customHeight="1">
      <c r="A54" s="5">
        <v>55</v>
      </c>
      <c r="B54" s="33">
        <f t="shared" si="0"/>
        <v>1606</v>
      </c>
      <c r="C54" s="31">
        <f t="shared" si="32"/>
        <v>23.2</v>
      </c>
      <c r="D54" s="119">
        <f t="shared" si="33"/>
        <v>1331.2922632979071</v>
      </c>
      <c r="E54" s="32">
        <f t="shared" si="34"/>
        <v>0.96</v>
      </c>
      <c r="F54" s="34">
        <f t="shared" si="35"/>
        <v>814.48225719750258</v>
      </c>
      <c r="G54" s="52">
        <f t="shared" si="36"/>
        <v>11.270250195800141</v>
      </c>
      <c r="H54" s="31">
        <f t="shared" si="37"/>
        <v>72.268338594738509</v>
      </c>
      <c r="I54" s="53">
        <f t="shared" si="38"/>
        <v>23.93626168559986</v>
      </c>
      <c r="J54" s="44">
        <f t="shared" si="39"/>
        <v>23.309200107122976</v>
      </c>
      <c r="K54" s="143">
        <v>55</v>
      </c>
      <c r="L54" s="35">
        <f t="shared" si="1"/>
        <v>1204.5</v>
      </c>
      <c r="M54" s="31">
        <f t="shared" si="2"/>
        <v>23.2</v>
      </c>
      <c r="N54" s="32">
        <f t="shared" si="40"/>
        <v>0.9</v>
      </c>
      <c r="O54" s="34">
        <f t="shared" si="41"/>
        <v>765.16643535893968</v>
      </c>
      <c r="P54" s="52">
        <f t="shared" si="42"/>
        <v>10.96630562044775</v>
      </c>
      <c r="Q54" s="31">
        <f t="shared" si="3"/>
        <v>69.774312502490531</v>
      </c>
      <c r="R54" s="53">
        <f t="shared" si="4"/>
        <v>27.158103566535658</v>
      </c>
      <c r="S54" s="44">
        <f t="shared" si="43"/>
        <v>26.540158587835617</v>
      </c>
      <c r="T54" s="143">
        <v>55</v>
      </c>
      <c r="U54" s="35">
        <f t="shared" si="44"/>
        <v>903.375</v>
      </c>
      <c r="V54" s="31">
        <f t="shared" si="5"/>
        <v>23.2</v>
      </c>
      <c r="W54" s="32">
        <f t="shared" si="45"/>
        <v>0.83</v>
      </c>
      <c r="X54" s="34">
        <f t="shared" si="46"/>
        <v>708.00785185574341</v>
      </c>
      <c r="Y54" s="52">
        <f t="shared" si="47"/>
        <v>10.703081896850106</v>
      </c>
      <c r="Z54" s="31">
        <f t="shared" si="6"/>
        <v>66.149905109490803</v>
      </c>
      <c r="AA54" s="53">
        <f t="shared" si="7"/>
        <v>30.534136182846655</v>
      </c>
      <c r="AB54" s="44">
        <f t="shared" si="48"/>
        <v>29.917858977653779</v>
      </c>
      <c r="AC54" s="143">
        <v>55</v>
      </c>
      <c r="AD54" s="35">
        <f t="shared" si="8"/>
        <v>722.7</v>
      </c>
      <c r="AE54" s="31">
        <f t="shared" si="9"/>
        <v>23.2</v>
      </c>
      <c r="AF54" s="32">
        <f t="shared" si="49"/>
        <v>0.78</v>
      </c>
      <c r="AG54" s="34">
        <f t="shared" si="50"/>
        <v>658.79528384071148</v>
      </c>
      <c r="AH54" s="52">
        <f t="shared" si="51"/>
        <v>10.523449245362242</v>
      </c>
      <c r="AI54" s="31">
        <f t="shared" si="10"/>
        <v>62.60260001073766</v>
      </c>
      <c r="AJ54" s="53">
        <f t="shared" si="11"/>
        <v>33.210255537683267</v>
      </c>
      <c r="AK54" s="44">
        <f t="shared" si="52"/>
        <v>32.591159968926661</v>
      </c>
      <c r="AL54" s="143">
        <v>55</v>
      </c>
      <c r="AM54" s="35">
        <f t="shared" si="12"/>
        <v>578.16000000000008</v>
      </c>
      <c r="AN54" s="31">
        <f t="shared" si="13"/>
        <v>23.2</v>
      </c>
      <c r="AO54" s="32">
        <f t="shared" si="53"/>
        <v>0.71</v>
      </c>
      <c r="AP54" s="34">
        <f t="shared" si="54"/>
        <v>606.13119186181109</v>
      </c>
      <c r="AQ54" s="52">
        <f t="shared" si="55"/>
        <v>10.362780917480084</v>
      </c>
      <c r="AR54" s="31">
        <f t="shared" si="14"/>
        <v>58.491171114056897</v>
      </c>
      <c r="AS54" s="53">
        <f t="shared" si="15"/>
        <v>35.890226317199087</v>
      </c>
      <c r="AT54" s="44">
        <f t="shared" si="56"/>
        <v>35.265565741391882</v>
      </c>
      <c r="AU54" s="143">
        <v>55</v>
      </c>
      <c r="AV54" s="35" t="str">
        <f t="shared" si="16"/>
        <v/>
      </c>
      <c r="AW54" s="31" t="str">
        <f t="shared" si="17"/>
        <v/>
      </c>
      <c r="AX54" s="32" t="str">
        <f t="shared" si="57"/>
        <v/>
      </c>
      <c r="AY54" s="34" t="str">
        <f t="shared" si="58"/>
        <v/>
      </c>
      <c r="AZ54" s="52" t="str">
        <f t="shared" si="59"/>
        <v/>
      </c>
      <c r="BA54" s="31" t="str">
        <f t="shared" si="18"/>
        <v/>
      </c>
      <c r="BB54" s="53" t="str">
        <f t="shared" si="19"/>
        <v/>
      </c>
      <c r="BC54" s="44" t="str">
        <f t="shared" si="60"/>
        <v/>
      </c>
      <c r="BD54" s="143">
        <v>55</v>
      </c>
      <c r="BE54" s="35" t="str">
        <f t="shared" si="20"/>
        <v/>
      </c>
      <c r="BF54" s="31" t="str">
        <f t="shared" si="21"/>
        <v/>
      </c>
      <c r="BG54" s="32" t="str">
        <f t="shared" si="61"/>
        <v/>
      </c>
      <c r="BH54" s="34" t="str">
        <f t="shared" si="62"/>
        <v/>
      </c>
      <c r="BI54" s="52" t="str">
        <f t="shared" si="63"/>
        <v/>
      </c>
      <c r="BJ54" s="31" t="str">
        <f t="shared" si="22"/>
        <v/>
      </c>
      <c r="BK54" s="53" t="str">
        <f t="shared" si="23"/>
        <v/>
      </c>
      <c r="BL54" s="44" t="str">
        <f t="shared" si="64"/>
        <v/>
      </c>
      <c r="BM54" s="143">
        <v>55</v>
      </c>
      <c r="BN54" s="35" t="str">
        <f t="shared" si="24"/>
        <v/>
      </c>
      <c r="BO54" s="31" t="str">
        <f t="shared" si="25"/>
        <v/>
      </c>
      <c r="BP54" s="32" t="str">
        <f t="shared" si="65"/>
        <v/>
      </c>
      <c r="BQ54" s="34" t="str">
        <f t="shared" si="66"/>
        <v/>
      </c>
      <c r="BR54" s="52" t="str">
        <f t="shared" si="67"/>
        <v/>
      </c>
      <c r="BS54" s="31" t="str">
        <f t="shared" si="26"/>
        <v/>
      </c>
      <c r="BT54" s="53" t="str">
        <f t="shared" si="27"/>
        <v/>
      </c>
      <c r="BU54" s="44" t="str">
        <f t="shared" si="68"/>
        <v/>
      </c>
      <c r="BV54" s="5">
        <v>55</v>
      </c>
      <c r="BX54" s="79">
        <v>55</v>
      </c>
      <c r="BY54" s="103">
        <f t="shared" si="28"/>
        <v>578.16000000000008</v>
      </c>
      <c r="BZ54" s="161">
        <f t="shared" si="69"/>
        <v>23.2</v>
      </c>
      <c r="CA54" s="103">
        <f t="shared" si="70"/>
        <v>35.265565741391882</v>
      </c>
      <c r="CB54" s="104">
        <f t="shared" si="29"/>
        <v>606.13119186181109</v>
      </c>
      <c r="CC54" s="105">
        <f t="shared" si="71"/>
        <v>0.71</v>
      </c>
      <c r="CD54" s="86">
        <f t="shared" si="72"/>
        <v>10.362780917480084</v>
      </c>
      <c r="CE54" s="22">
        <f t="shared" si="77"/>
        <v>58.491171114056897</v>
      </c>
      <c r="CF54" s="23">
        <f t="shared" si="78"/>
        <v>35.890226317199087</v>
      </c>
      <c r="CG54" s="87">
        <f t="shared" si="73"/>
        <v>35.265565741391882</v>
      </c>
      <c r="CH54" s="21"/>
      <c r="CI54" s="79">
        <v>55</v>
      </c>
      <c r="CJ54" s="103">
        <f t="shared" si="74"/>
        <v>578.16000000000008</v>
      </c>
      <c r="CK54" s="103">
        <f t="shared" si="74"/>
        <v>23.2</v>
      </c>
      <c r="CL54" s="103">
        <f t="shared" si="74"/>
        <v>35.265565741391882</v>
      </c>
      <c r="CM54" s="103">
        <f t="shared" si="74"/>
        <v>606.13119186181109</v>
      </c>
      <c r="CN54" s="113">
        <f t="shared" si="74"/>
        <v>0.71</v>
      </c>
      <c r="CO54" s="103">
        <f t="shared" si="75"/>
        <v>1408.7683918070804</v>
      </c>
      <c r="CP54" s="113">
        <f t="shared" si="76"/>
        <v>23.309200107122976</v>
      </c>
      <c r="CQ54"/>
      <c r="CR54"/>
      <c r="CS54"/>
      <c r="CT54"/>
      <c r="CU54"/>
      <c r="CV54"/>
    </row>
    <row r="55" spans="1:100" ht="15" customHeight="1">
      <c r="A55" s="5">
        <v>56</v>
      </c>
      <c r="B55" s="33">
        <f t="shared" si="0"/>
        <v>1606</v>
      </c>
      <c r="C55" s="31">
        <f t="shared" si="32"/>
        <v>23.4</v>
      </c>
      <c r="D55" s="119">
        <f t="shared" si="33"/>
        <v>1328.0920243901244</v>
      </c>
      <c r="E55" s="32">
        <f t="shared" si="34"/>
        <v>0.96</v>
      </c>
      <c r="F55" s="34">
        <f t="shared" si="35"/>
        <v>825.95614266641201</v>
      </c>
      <c r="G55" s="52">
        <f t="shared" si="36"/>
        <v>11.360586723350142</v>
      </c>
      <c r="H55" s="31">
        <f t="shared" si="37"/>
        <v>72.703651913397337</v>
      </c>
      <c r="I55" s="53">
        <f t="shared" si="38"/>
        <v>24.008244311310388</v>
      </c>
      <c r="J55" s="44">
        <f t="shared" si="39"/>
        <v>23.377627220308764</v>
      </c>
      <c r="K55" s="143">
        <v>56</v>
      </c>
      <c r="L55" s="35">
        <f t="shared" si="1"/>
        <v>1204.5</v>
      </c>
      <c r="M55" s="31">
        <f t="shared" si="2"/>
        <v>23.4</v>
      </c>
      <c r="N55" s="32">
        <f t="shared" si="40"/>
        <v>0.91</v>
      </c>
      <c r="O55" s="34">
        <f t="shared" si="41"/>
        <v>776.42133041484033</v>
      </c>
      <c r="P55" s="52">
        <f t="shared" si="42"/>
        <v>11.054021936141265</v>
      </c>
      <c r="Q55" s="31">
        <f t="shared" si="3"/>
        <v>70.238808544093885</v>
      </c>
      <c r="R55" s="53">
        <f t="shared" si="4"/>
        <v>27.248351009539668</v>
      </c>
      <c r="S55" s="44">
        <f t="shared" si="43"/>
        <v>26.62703019760853</v>
      </c>
      <c r="T55" s="143">
        <v>56</v>
      </c>
      <c r="U55" s="35">
        <f t="shared" si="44"/>
        <v>903.375</v>
      </c>
      <c r="V55" s="31">
        <f t="shared" si="5"/>
        <v>23.4</v>
      </c>
      <c r="W55" s="32">
        <f t="shared" si="45"/>
        <v>0.84</v>
      </c>
      <c r="X55" s="34">
        <f t="shared" si="46"/>
        <v>718.93287825426705</v>
      </c>
      <c r="Y55" s="52">
        <f t="shared" si="47"/>
        <v>10.788529042512605</v>
      </c>
      <c r="Z55" s="31">
        <f t="shared" si="6"/>
        <v>66.638637706890805</v>
      </c>
      <c r="AA55" s="53">
        <f t="shared" si="7"/>
        <v>30.646725650823551</v>
      </c>
      <c r="AB55" s="44">
        <f t="shared" si="48"/>
        <v>30.027158866676</v>
      </c>
      <c r="AC55" s="143">
        <v>56</v>
      </c>
      <c r="AD55" s="35">
        <f t="shared" si="8"/>
        <v>722.7</v>
      </c>
      <c r="AE55" s="31">
        <f t="shared" si="9"/>
        <v>23.4</v>
      </c>
      <c r="AF55" s="32">
        <f t="shared" si="49"/>
        <v>0.78</v>
      </c>
      <c r="AG55" s="34">
        <f t="shared" si="50"/>
        <v>669.37075625763987</v>
      </c>
      <c r="AH55" s="52">
        <f t="shared" si="51"/>
        <v>10.607347833684329</v>
      </c>
      <c r="AI55" s="31">
        <f t="shared" si="10"/>
        <v>63.104441067917946</v>
      </c>
      <c r="AJ55" s="53">
        <f t="shared" si="11"/>
        <v>33.343101477858369</v>
      </c>
      <c r="AK55" s="44">
        <f t="shared" si="52"/>
        <v>32.720721941650879</v>
      </c>
      <c r="AL55" s="143">
        <v>56</v>
      </c>
      <c r="AM55" s="35">
        <f t="shared" si="12"/>
        <v>578.16000000000008</v>
      </c>
      <c r="AN55" s="31">
        <f t="shared" si="13"/>
        <v>23.4</v>
      </c>
      <c r="AO55" s="32">
        <f t="shared" si="53"/>
        <v>0.72</v>
      </c>
      <c r="AP55" s="34">
        <f t="shared" si="54"/>
        <v>616.26528532717202</v>
      </c>
      <c r="AQ55" s="52">
        <f t="shared" si="55"/>
        <v>10.445294434010085</v>
      </c>
      <c r="AR55" s="31">
        <f t="shared" si="14"/>
        <v>58.999321581649248</v>
      </c>
      <c r="AS55" s="53">
        <f t="shared" si="15"/>
        <v>36.045789930908157</v>
      </c>
      <c r="AT55" s="44">
        <f t="shared" si="56"/>
        <v>35.417801511559162</v>
      </c>
      <c r="AU55" s="143">
        <v>56</v>
      </c>
      <c r="AV55" s="35" t="str">
        <f t="shared" si="16"/>
        <v/>
      </c>
      <c r="AW55" s="31" t="str">
        <f t="shared" si="17"/>
        <v/>
      </c>
      <c r="AX55" s="32" t="str">
        <f t="shared" si="57"/>
        <v/>
      </c>
      <c r="AY55" s="34" t="str">
        <f t="shared" si="58"/>
        <v/>
      </c>
      <c r="AZ55" s="52" t="str">
        <f t="shared" si="59"/>
        <v/>
      </c>
      <c r="BA55" s="31" t="str">
        <f t="shared" si="18"/>
        <v/>
      </c>
      <c r="BB55" s="53" t="str">
        <f t="shared" si="19"/>
        <v/>
      </c>
      <c r="BC55" s="44" t="str">
        <f t="shared" si="60"/>
        <v/>
      </c>
      <c r="BD55" s="143">
        <v>56</v>
      </c>
      <c r="BE55" s="35" t="str">
        <f t="shared" si="20"/>
        <v/>
      </c>
      <c r="BF55" s="31" t="str">
        <f t="shared" si="21"/>
        <v/>
      </c>
      <c r="BG55" s="32" t="str">
        <f t="shared" si="61"/>
        <v/>
      </c>
      <c r="BH55" s="34" t="str">
        <f t="shared" si="62"/>
        <v/>
      </c>
      <c r="BI55" s="52" t="str">
        <f t="shared" si="63"/>
        <v/>
      </c>
      <c r="BJ55" s="31" t="str">
        <f t="shared" si="22"/>
        <v/>
      </c>
      <c r="BK55" s="53" t="str">
        <f t="shared" si="23"/>
        <v/>
      </c>
      <c r="BL55" s="44" t="str">
        <f t="shared" si="64"/>
        <v/>
      </c>
      <c r="BM55" s="143">
        <v>56</v>
      </c>
      <c r="BN55" s="35" t="str">
        <f t="shared" si="24"/>
        <v/>
      </c>
      <c r="BO55" s="31" t="str">
        <f t="shared" si="25"/>
        <v/>
      </c>
      <c r="BP55" s="32" t="str">
        <f t="shared" si="65"/>
        <v/>
      </c>
      <c r="BQ55" s="34" t="str">
        <f t="shared" si="66"/>
        <v/>
      </c>
      <c r="BR55" s="52" t="str">
        <f t="shared" si="67"/>
        <v/>
      </c>
      <c r="BS55" s="31" t="str">
        <f t="shared" si="26"/>
        <v/>
      </c>
      <c r="BT55" s="53" t="str">
        <f t="shared" si="27"/>
        <v/>
      </c>
      <c r="BU55" s="44" t="str">
        <f t="shared" si="68"/>
        <v/>
      </c>
      <c r="BV55" s="5">
        <v>56</v>
      </c>
      <c r="BX55" s="79">
        <v>56</v>
      </c>
      <c r="BY55" s="103">
        <f t="shared" si="28"/>
        <v>578.16000000000008</v>
      </c>
      <c r="BZ55" s="161">
        <f t="shared" si="69"/>
        <v>23.4</v>
      </c>
      <c r="CA55" s="103">
        <f t="shared" si="70"/>
        <v>35.417801511559162</v>
      </c>
      <c r="CB55" s="104">
        <f t="shared" si="29"/>
        <v>616.26528532717202</v>
      </c>
      <c r="CC55" s="105">
        <f t="shared" si="71"/>
        <v>0.72</v>
      </c>
      <c r="CD55" s="86">
        <f t="shared" si="72"/>
        <v>10.445294434010085</v>
      </c>
      <c r="CE55" s="22">
        <f t="shared" si="77"/>
        <v>58.999321581649248</v>
      </c>
      <c r="CF55" s="23">
        <f t="shared" si="78"/>
        <v>36.045789930908157</v>
      </c>
      <c r="CG55" s="87">
        <f t="shared" si="73"/>
        <v>35.417801511559162</v>
      </c>
      <c r="CH55" s="21"/>
      <c r="CI55" s="79">
        <v>56</v>
      </c>
      <c r="CJ55" s="103">
        <f t="shared" si="74"/>
        <v>578.16000000000008</v>
      </c>
      <c r="CK55" s="103">
        <f t="shared" si="74"/>
        <v>23.4</v>
      </c>
      <c r="CL55" s="103">
        <f t="shared" si="74"/>
        <v>35.417801511559162</v>
      </c>
      <c r="CM55" s="103">
        <f t="shared" si="74"/>
        <v>616.26528532717202</v>
      </c>
      <c r="CN55" s="113">
        <f t="shared" si="74"/>
        <v>0.72</v>
      </c>
      <c r="CO55" s="103">
        <f t="shared" si="75"/>
        <v>1405.5681528992977</v>
      </c>
      <c r="CP55" s="113">
        <f t="shared" si="76"/>
        <v>23.377627220308764</v>
      </c>
      <c r="CQ55"/>
      <c r="CR55"/>
      <c r="CS55"/>
      <c r="CT55"/>
      <c r="CU55"/>
      <c r="CV55"/>
    </row>
    <row r="56" spans="1:100" ht="15" customHeight="1">
      <c r="A56" s="5">
        <v>57</v>
      </c>
      <c r="B56" s="33">
        <f t="shared" si="0"/>
        <v>1606</v>
      </c>
      <c r="C56" s="31">
        <f t="shared" si="32"/>
        <v>23.5</v>
      </c>
      <c r="D56" s="119">
        <f t="shared" si="33"/>
        <v>1326.4933286104106</v>
      </c>
      <c r="E56" s="32">
        <f t="shared" si="34"/>
        <v>0.96</v>
      </c>
      <c r="F56" s="34">
        <f t="shared" si="35"/>
        <v>831.70871748767843</v>
      </c>
      <c r="G56" s="52">
        <f t="shared" si="36"/>
        <v>11.405754987125142</v>
      </c>
      <c r="H56" s="31">
        <f t="shared" si="37"/>
        <v>72.920093271029771</v>
      </c>
      <c r="I56" s="53">
        <f t="shared" si="38"/>
        <v>24.043954452085657</v>
      </c>
      <c r="J56" s="44">
        <f t="shared" si="39"/>
        <v>23.41156259368087</v>
      </c>
      <c r="K56" s="143">
        <v>57</v>
      </c>
      <c r="L56" s="35">
        <f t="shared" si="1"/>
        <v>1204.5</v>
      </c>
      <c r="M56" s="31">
        <f t="shared" si="2"/>
        <v>23.5</v>
      </c>
      <c r="N56" s="32">
        <f t="shared" si="40"/>
        <v>0.91</v>
      </c>
      <c r="O56" s="34">
        <f t="shared" si="41"/>
        <v>782.06573770709258</v>
      </c>
      <c r="P56" s="52">
        <f t="shared" si="42"/>
        <v>11.097880093988023</v>
      </c>
      <c r="Q56" s="31">
        <f t="shared" si="3"/>
        <v>70.469831272618961</v>
      </c>
      <c r="R56" s="53">
        <f t="shared" si="4"/>
        <v>27.293125549470098</v>
      </c>
      <c r="S56" s="44">
        <f t="shared" si="43"/>
        <v>26.670120532723519</v>
      </c>
      <c r="T56" s="143">
        <v>57</v>
      </c>
      <c r="U56" s="35">
        <f t="shared" si="44"/>
        <v>903.375</v>
      </c>
      <c r="V56" s="31">
        <f t="shared" si="5"/>
        <v>23.5</v>
      </c>
      <c r="W56" s="32">
        <f t="shared" si="45"/>
        <v>0.84</v>
      </c>
      <c r="X56" s="34">
        <f t="shared" si="46"/>
        <v>724.41402979874147</v>
      </c>
      <c r="Y56" s="52">
        <f t="shared" si="47"/>
        <v>10.831252615343857</v>
      </c>
      <c r="Z56" s="31">
        <f t="shared" si="6"/>
        <v>66.881833110652053</v>
      </c>
      <c r="AA56" s="53">
        <f t="shared" si="7"/>
        <v>30.702596804992172</v>
      </c>
      <c r="AB56" s="44">
        <f t="shared" si="48"/>
        <v>30.081389734020767</v>
      </c>
      <c r="AC56" s="143">
        <v>57</v>
      </c>
      <c r="AD56" s="35">
        <f t="shared" si="8"/>
        <v>722.7</v>
      </c>
      <c r="AE56" s="31">
        <f t="shared" si="9"/>
        <v>23.5</v>
      </c>
      <c r="AF56" s="32">
        <f t="shared" si="49"/>
        <v>0.78</v>
      </c>
      <c r="AG56" s="34">
        <f t="shared" si="50"/>
        <v>674.67860240142306</v>
      </c>
      <c r="AH56" s="52">
        <f t="shared" si="51"/>
        <v>10.649297127845376</v>
      </c>
      <c r="AI56" s="31">
        <f t="shared" si="10"/>
        <v>63.354284729017394</v>
      </c>
      <c r="AJ56" s="53">
        <f t="shared" si="11"/>
        <v>33.409042424948147</v>
      </c>
      <c r="AK56" s="44">
        <f t="shared" si="52"/>
        <v>32.785026028919681</v>
      </c>
      <c r="AL56" s="143">
        <v>57</v>
      </c>
      <c r="AM56" s="35">
        <f t="shared" si="12"/>
        <v>578.16000000000008</v>
      </c>
      <c r="AN56" s="31">
        <f t="shared" si="13"/>
        <v>23.5</v>
      </c>
      <c r="AO56" s="32">
        <f t="shared" si="53"/>
        <v>0.72</v>
      </c>
      <c r="AP56" s="34">
        <f t="shared" si="54"/>
        <v>621.35394491268687</v>
      </c>
      <c r="AQ56" s="52">
        <f t="shared" si="55"/>
        <v>10.486551192275087</v>
      </c>
      <c r="AR56" s="31">
        <f t="shared" si="14"/>
        <v>59.252459032518431</v>
      </c>
      <c r="AS56" s="53">
        <f t="shared" si="15"/>
        <v>36.123034658737083</v>
      </c>
      <c r="AT56" s="44">
        <f t="shared" si="56"/>
        <v>35.493388026767235</v>
      </c>
      <c r="AU56" s="143">
        <v>57</v>
      </c>
      <c r="AV56" s="35" t="str">
        <f t="shared" si="16"/>
        <v/>
      </c>
      <c r="AW56" s="31" t="str">
        <f t="shared" si="17"/>
        <v/>
      </c>
      <c r="AX56" s="32" t="str">
        <f t="shared" si="57"/>
        <v/>
      </c>
      <c r="AY56" s="34" t="str">
        <f t="shared" si="58"/>
        <v/>
      </c>
      <c r="AZ56" s="52" t="str">
        <f t="shared" si="59"/>
        <v/>
      </c>
      <c r="BA56" s="31" t="str">
        <f t="shared" si="18"/>
        <v/>
      </c>
      <c r="BB56" s="53" t="str">
        <f t="shared" si="19"/>
        <v/>
      </c>
      <c r="BC56" s="44" t="str">
        <f t="shared" si="60"/>
        <v/>
      </c>
      <c r="BD56" s="143">
        <v>57</v>
      </c>
      <c r="BE56" s="35" t="str">
        <f t="shared" si="20"/>
        <v/>
      </c>
      <c r="BF56" s="31" t="str">
        <f t="shared" si="21"/>
        <v/>
      </c>
      <c r="BG56" s="32" t="str">
        <f t="shared" si="61"/>
        <v/>
      </c>
      <c r="BH56" s="34" t="str">
        <f t="shared" si="62"/>
        <v/>
      </c>
      <c r="BI56" s="52" t="str">
        <f t="shared" si="63"/>
        <v/>
      </c>
      <c r="BJ56" s="31" t="str">
        <f t="shared" si="22"/>
        <v/>
      </c>
      <c r="BK56" s="53" t="str">
        <f t="shared" si="23"/>
        <v/>
      </c>
      <c r="BL56" s="44" t="str">
        <f t="shared" si="64"/>
        <v/>
      </c>
      <c r="BM56" s="143">
        <v>57</v>
      </c>
      <c r="BN56" s="35" t="str">
        <f t="shared" si="24"/>
        <v/>
      </c>
      <c r="BO56" s="31" t="str">
        <f t="shared" si="25"/>
        <v/>
      </c>
      <c r="BP56" s="32" t="str">
        <f t="shared" si="65"/>
        <v/>
      </c>
      <c r="BQ56" s="34" t="str">
        <f t="shared" si="66"/>
        <v/>
      </c>
      <c r="BR56" s="52" t="str">
        <f t="shared" si="67"/>
        <v/>
      </c>
      <c r="BS56" s="31" t="str">
        <f t="shared" si="26"/>
        <v/>
      </c>
      <c r="BT56" s="53" t="str">
        <f t="shared" si="27"/>
        <v/>
      </c>
      <c r="BU56" s="44" t="str">
        <f t="shared" si="68"/>
        <v/>
      </c>
      <c r="BV56" s="5">
        <v>57</v>
      </c>
      <c r="BX56" s="79">
        <v>57</v>
      </c>
      <c r="BY56" s="103">
        <f t="shared" si="28"/>
        <v>578.16000000000008</v>
      </c>
      <c r="BZ56" s="161">
        <f t="shared" si="69"/>
        <v>23.5</v>
      </c>
      <c r="CA56" s="103">
        <f t="shared" si="70"/>
        <v>35.493388026767235</v>
      </c>
      <c r="CB56" s="104">
        <f t="shared" si="29"/>
        <v>621.35394491268687</v>
      </c>
      <c r="CC56" s="105">
        <f t="shared" si="71"/>
        <v>0.72</v>
      </c>
      <c r="CD56" s="86">
        <f t="shared" si="72"/>
        <v>10.486551192275087</v>
      </c>
      <c r="CE56" s="22">
        <f t="shared" si="77"/>
        <v>59.252459032518431</v>
      </c>
      <c r="CF56" s="23">
        <f t="shared" si="78"/>
        <v>36.123034658737083</v>
      </c>
      <c r="CG56" s="87">
        <f t="shared" si="73"/>
        <v>35.493388026767235</v>
      </c>
      <c r="CH56" s="21"/>
      <c r="CI56" s="79">
        <v>57</v>
      </c>
      <c r="CJ56" s="103">
        <f t="shared" si="74"/>
        <v>578.16000000000008</v>
      </c>
      <c r="CK56" s="103">
        <f t="shared" si="74"/>
        <v>23.5</v>
      </c>
      <c r="CL56" s="103">
        <f t="shared" si="74"/>
        <v>35.493388026767235</v>
      </c>
      <c r="CM56" s="103">
        <f t="shared" si="74"/>
        <v>621.35394491268687</v>
      </c>
      <c r="CN56" s="113">
        <f t="shared" si="74"/>
        <v>0.72</v>
      </c>
      <c r="CO56" s="103">
        <f t="shared" si="75"/>
        <v>1403.9694571195839</v>
      </c>
      <c r="CP56" s="113">
        <f t="shared" si="76"/>
        <v>23.41156259368087</v>
      </c>
      <c r="CQ56"/>
      <c r="CR56"/>
      <c r="CS56"/>
      <c r="CT56"/>
      <c r="CU56"/>
      <c r="CV56"/>
    </row>
    <row r="57" spans="1:100" ht="15" customHeight="1">
      <c r="A57" s="5">
        <v>58</v>
      </c>
      <c r="B57" s="33">
        <f t="shared" si="0"/>
        <v>1606</v>
      </c>
      <c r="C57" s="31">
        <f t="shared" si="32"/>
        <v>23.7</v>
      </c>
      <c r="D57" s="119">
        <f t="shared" si="33"/>
        <v>1323.2988820478183</v>
      </c>
      <c r="E57" s="32">
        <f t="shared" si="34"/>
        <v>0.97</v>
      </c>
      <c r="F57" s="34">
        <f t="shared" si="35"/>
        <v>843.2449047762741</v>
      </c>
      <c r="G57" s="52">
        <f t="shared" si="36"/>
        <v>11.496091514675145</v>
      </c>
      <c r="H57" s="31">
        <f t="shared" si="37"/>
        <v>73.350573427485656</v>
      </c>
      <c r="I57" s="53">
        <f t="shared" si="38"/>
        <v>24.114821163165931</v>
      </c>
      <c r="J57" s="44">
        <f t="shared" si="39"/>
        <v>23.47888565440892</v>
      </c>
      <c r="K57" s="143">
        <v>58</v>
      </c>
      <c r="L57" s="35">
        <f t="shared" si="1"/>
        <v>1204.5</v>
      </c>
      <c r="M57" s="31">
        <f t="shared" si="2"/>
        <v>23.7</v>
      </c>
      <c r="N57" s="32">
        <f t="shared" si="40"/>
        <v>0.91</v>
      </c>
      <c r="O57" s="34">
        <f t="shared" si="41"/>
        <v>793.38820616712349</v>
      </c>
      <c r="P57" s="52">
        <f t="shared" si="42"/>
        <v>11.185596409681539</v>
      </c>
      <c r="Q57" s="31">
        <f t="shared" si="3"/>
        <v>70.929450438638867</v>
      </c>
      <c r="R57" s="53">
        <f t="shared" si="4"/>
        <v>27.381986665146187</v>
      </c>
      <c r="S57" s="44">
        <f t="shared" si="43"/>
        <v>26.755620551828009</v>
      </c>
      <c r="T57" s="143">
        <v>58</v>
      </c>
      <c r="U57" s="35">
        <f t="shared" si="44"/>
        <v>903.375</v>
      </c>
      <c r="V57" s="31">
        <f t="shared" si="5"/>
        <v>23.7</v>
      </c>
      <c r="W57" s="32">
        <f t="shared" si="45"/>
        <v>0.84</v>
      </c>
      <c r="X57" s="34">
        <f t="shared" si="46"/>
        <v>735.41330574751066</v>
      </c>
      <c r="Y57" s="52">
        <f t="shared" si="47"/>
        <v>10.916699761006358</v>
      </c>
      <c r="Z57" s="31">
        <f t="shared" si="6"/>
        <v>67.365900120689631</v>
      </c>
      <c r="AA57" s="53">
        <f t="shared" si="7"/>
        <v>30.813503748962052</v>
      </c>
      <c r="AB57" s="44">
        <f t="shared" si="48"/>
        <v>30.189024984266169</v>
      </c>
      <c r="AC57" s="143">
        <v>58</v>
      </c>
      <c r="AD57" s="35">
        <f t="shared" si="8"/>
        <v>722.7</v>
      </c>
      <c r="AE57" s="31">
        <f t="shared" si="9"/>
        <v>23.7</v>
      </c>
      <c r="AF57" s="32">
        <f t="shared" si="49"/>
        <v>0.79</v>
      </c>
      <c r="AG57" s="34">
        <f t="shared" si="50"/>
        <v>685.33418810885291</v>
      </c>
      <c r="AH57" s="52">
        <f t="shared" si="51"/>
        <v>10.733195716167463</v>
      </c>
      <c r="AI57" s="31">
        <f t="shared" si="10"/>
        <v>63.85182998913649</v>
      </c>
      <c r="AJ57" s="53">
        <f t="shared" si="11"/>
        <v>33.539972815662395</v>
      </c>
      <c r="AK57" s="44">
        <f t="shared" si="52"/>
        <v>32.912692814473822</v>
      </c>
      <c r="AL57" s="143">
        <v>58</v>
      </c>
      <c r="AM57" s="35">
        <f t="shared" si="12"/>
        <v>578.16000000000008</v>
      </c>
      <c r="AN57" s="31">
        <f t="shared" si="13"/>
        <v>23.7</v>
      </c>
      <c r="AO57" s="32">
        <f t="shared" si="53"/>
        <v>0.72</v>
      </c>
      <c r="AP57" s="34">
        <f t="shared" si="54"/>
        <v>631.5741526923299</v>
      </c>
      <c r="AQ57" s="52">
        <f t="shared" si="55"/>
        <v>10.569064708805087</v>
      </c>
      <c r="AR57" s="31">
        <f t="shared" si="14"/>
        <v>59.756863080435636</v>
      </c>
      <c r="AS57" s="53">
        <f t="shared" si="15"/>
        <v>36.276462822817095</v>
      </c>
      <c r="AT57" s="44">
        <f t="shared" si="56"/>
        <v>35.643511047135014</v>
      </c>
      <c r="AU57" s="143">
        <v>58</v>
      </c>
      <c r="AV57" s="35" t="str">
        <f t="shared" si="16"/>
        <v/>
      </c>
      <c r="AW57" s="31" t="str">
        <f t="shared" si="17"/>
        <v/>
      </c>
      <c r="AX57" s="32" t="str">
        <f t="shared" si="57"/>
        <v/>
      </c>
      <c r="AY57" s="34" t="str">
        <f t="shared" si="58"/>
        <v/>
      </c>
      <c r="AZ57" s="52" t="str">
        <f t="shared" si="59"/>
        <v/>
      </c>
      <c r="BA57" s="31" t="str">
        <f t="shared" si="18"/>
        <v/>
      </c>
      <c r="BB57" s="53" t="str">
        <f t="shared" si="19"/>
        <v/>
      </c>
      <c r="BC57" s="44" t="str">
        <f t="shared" si="60"/>
        <v/>
      </c>
      <c r="BD57" s="143">
        <v>58</v>
      </c>
      <c r="BE57" s="35" t="str">
        <f t="shared" si="20"/>
        <v/>
      </c>
      <c r="BF57" s="31" t="str">
        <f t="shared" si="21"/>
        <v/>
      </c>
      <c r="BG57" s="32" t="str">
        <f t="shared" si="61"/>
        <v/>
      </c>
      <c r="BH57" s="34" t="str">
        <f t="shared" si="62"/>
        <v/>
      </c>
      <c r="BI57" s="52" t="str">
        <f t="shared" si="63"/>
        <v/>
      </c>
      <c r="BJ57" s="31" t="str">
        <f t="shared" si="22"/>
        <v/>
      </c>
      <c r="BK57" s="53" t="str">
        <f t="shared" si="23"/>
        <v/>
      </c>
      <c r="BL57" s="44" t="str">
        <f t="shared" si="64"/>
        <v/>
      </c>
      <c r="BM57" s="143">
        <v>58</v>
      </c>
      <c r="BN57" s="35" t="str">
        <f t="shared" si="24"/>
        <v/>
      </c>
      <c r="BO57" s="31" t="str">
        <f t="shared" si="25"/>
        <v/>
      </c>
      <c r="BP57" s="32" t="str">
        <f t="shared" si="65"/>
        <v/>
      </c>
      <c r="BQ57" s="34" t="str">
        <f t="shared" si="66"/>
        <v/>
      </c>
      <c r="BR57" s="52" t="str">
        <f t="shared" si="67"/>
        <v/>
      </c>
      <c r="BS57" s="31" t="str">
        <f t="shared" si="26"/>
        <v/>
      </c>
      <c r="BT57" s="53" t="str">
        <f t="shared" si="27"/>
        <v/>
      </c>
      <c r="BU57" s="44" t="str">
        <f t="shared" si="68"/>
        <v/>
      </c>
      <c r="BV57" s="5">
        <v>58</v>
      </c>
      <c r="BX57" s="79">
        <v>58</v>
      </c>
      <c r="BY57" s="103">
        <f t="shared" si="28"/>
        <v>578.16000000000008</v>
      </c>
      <c r="BZ57" s="161">
        <f t="shared" si="69"/>
        <v>23.7</v>
      </c>
      <c r="CA57" s="103">
        <f t="shared" si="70"/>
        <v>35.643511047135014</v>
      </c>
      <c r="CB57" s="104">
        <f t="shared" si="29"/>
        <v>631.5741526923299</v>
      </c>
      <c r="CC57" s="105">
        <f t="shared" si="71"/>
        <v>0.72</v>
      </c>
      <c r="CD57" s="86">
        <f t="shared" si="72"/>
        <v>10.569064708805087</v>
      </c>
      <c r="CE57" s="22">
        <f t="shared" si="77"/>
        <v>59.756863080435636</v>
      </c>
      <c r="CF57" s="23">
        <f t="shared" si="78"/>
        <v>36.276462822817095</v>
      </c>
      <c r="CG57" s="87">
        <f t="shared" si="73"/>
        <v>35.643511047135014</v>
      </c>
      <c r="CH57" s="21"/>
      <c r="CI57" s="79">
        <v>58</v>
      </c>
      <c r="CJ57" s="103">
        <f t="shared" si="74"/>
        <v>578.16000000000008</v>
      </c>
      <c r="CK57" s="103">
        <f t="shared" si="74"/>
        <v>23.7</v>
      </c>
      <c r="CL57" s="103">
        <f t="shared" si="74"/>
        <v>35.643511047135014</v>
      </c>
      <c r="CM57" s="103">
        <f t="shared" si="74"/>
        <v>631.5741526923299</v>
      </c>
      <c r="CN57" s="113">
        <f t="shared" si="74"/>
        <v>0.72</v>
      </c>
      <c r="CO57" s="103">
        <f t="shared" si="75"/>
        <v>1400.7750105569917</v>
      </c>
      <c r="CP57" s="113">
        <f t="shared" si="76"/>
        <v>23.47888565440892</v>
      </c>
    </row>
    <row r="58" spans="1:100" ht="15" customHeight="1">
      <c r="A58" s="5">
        <v>59</v>
      </c>
      <c r="B58" s="33">
        <f t="shared" si="0"/>
        <v>1606</v>
      </c>
      <c r="C58" s="31">
        <f t="shared" si="32"/>
        <v>23.8</v>
      </c>
      <c r="D58" s="119">
        <f t="shared" si="33"/>
        <v>1321.703169430308</v>
      </c>
      <c r="E58" s="32">
        <f t="shared" si="34"/>
        <v>0.97</v>
      </c>
      <c r="F58" s="34">
        <f t="shared" si="35"/>
        <v>849.02842806016565</v>
      </c>
      <c r="G58" s="52">
        <f t="shared" si="36"/>
        <v>11.541259778450144</v>
      </c>
      <c r="H58" s="31">
        <f t="shared" si="37"/>
        <v>73.564623304422341</v>
      </c>
      <c r="I58" s="53">
        <f t="shared" si="38"/>
        <v>24.149981176266994</v>
      </c>
      <c r="J58" s="44">
        <f t="shared" si="39"/>
        <v>23.512276747963998</v>
      </c>
      <c r="K58" s="143">
        <v>59</v>
      </c>
      <c r="L58" s="35">
        <f t="shared" si="1"/>
        <v>1204.5</v>
      </c>
      <c r="M58" s="31">
        <f t="shared" si="2"/>
        <v>23.8</v>
      </c>
      <c r="N58" s="32">
        <f t="shared" si="40"/>
        <v>0.91</v>
      </c>
      <c r="O58" s="34">
        <f t="shared" si="41"/>
        <v>799.06616270433688</v>
      </c>
      <c r="P58" s="52">
        <f t="shared" si="42"/>
        <v>11.229454567528295</v>
      </c>
      <c r="Q58" s="31">
        <f t="shared" si="3"/>
        <v>71.158056511040201</v>
      </c>
      <c r="R58" s="53">
        <f t="shared" si="4"/>
        <v>27.426077326677582</v>
      </c>
      <c r="S58" s="44">
        <f t="shared" si="43"/>
        <v>26.798034278171343</v>
      </c>
      <c r="T58" s="143">
        <v>59</v>
      </c>
      <c r="U58" s="35">
        <f t="shared" si="44"/>
        <v>903.375</v>
      </c>
      <c r="V58" s="31">
        <f t="shared" si="5"/>
        <v>23.8</v>
      </c>
      <c r="W58" s="32">
        <f t="shared" si="45"/>
        <v>0.84</v>
      </c>
      <c r="X58" s="34">
        <f t="shared" si="46"/>
        <v>740.93131034167902</v>
      </c>
      <c r="Y58" s="52">
        <f t="shared" si="47"/>
        <v>10.959423333837607</v>
      </c>
      <c r="Z58" s="31">
        <f t="shared" si="6"/>
        <v>67.606778912721381</v>
      </c>
      <c r="AA58" s="53">
        <f t="shared" si="7"/>
        <v>30.868544180596913</v>
      </c>
      <c r="AB58" s="44">
        <f t="shared" si="48"/>
        <v>30.24243395965771</v>
      </c>
      <c r="AC58" s="143">
        <v>59</v>
      </c>
      <c r="AD58" s="35">
        <f t="shared" si="8"/>
        <v>722.7</v>
      </c>
      <c r="AE58" s="31">
        <f t="shared" si="9"/>
        <v>23.8</v>
      </c>
      <c r="AF58" s="32">
        <f t="shared" si="49"/>
        <v>0.79</v>
      </c>
      <c r="AG58" s="34">
        <f t="shared" si="50"/>
        <v>690.68179875632723</v>
      </c>
      <c r="AH58" s="52">
        <f t="shared" si="51"/>
        <v>10.775145010328506</v>
      </c>
      <c r="AI58" s="31">
        <f t="shared" si="10"/>
        <v>64.099536302692428</v>
      </c>
      <c r="AJ58" s="53">
        <f t="shared" si="11"/>
        <v>33.604967202325412</v>
      </c>
      <c r="AK58" s="44">
        <f t="shared" si="52"/>
        <v>32.9760604032532</v>
      </c>
      <c r="AL58" s="143">
        <v>59</v>
      </c>
      <c r="AM58" s="35">
        <f t="shared" si="12"/>
        <v>578.16000000000008</v>
      </c>
      <c r="AN58" s="31">
        <f t="shared" si="13"/>
        <v>23.8</v>
      </c>
      <c r="AO58" s="32">
        <f t="shared" si="53"/>
        <v>0.73</v>
      </c>
      <c r="AP58" s="34">
        <f t="shared" si="54"/>
        <v>636.70556751725633</v>
      </c>
      <c r="AQ58" s="52">
        <f t="shared" si="55"/>
        <v>10.610321467070086</v>
      </c>
      <c r="AR58" s="31">
        <f t="shared" si="14"/>
        <v>60.008131656832347</v>
      </c>
      <c r="AS58" s="53">
        <f t="shared" si="15"/>
        <v>36.352651337842353</v>
      </c>
      <c r="AT58" s="44">
        <f t="shared" si="56"/>
        <v>35.718052577081522</v>
      </c>
      <c r="AU58" s="143">
        <v>59</v>
      </c>
      <c r="AV58" s="35" t="str">
        <f t="shared" si="16"/>
        <v/>
      </c>
      <c r="AW58" s="31" t="str">
        <f t="shared" si="17"/>
        <v/>
      </c>
      <c r="AX58" s="32" t="str">
        <f t="shared" si="57"/>
        <v/>
      </c>
      <c r="AY58" s="34" t="str">
        <f t="shared" si="58"/>
        <v/>
      </c>
      <c r="AZ58" s="52" t="str">
        <f t="shared" si="59"/>
        <v/>
      </c>
      <c r="BA58" s="31" t="str">
        <f t="shared" si="18"/>
        <v/>
      </c>
      <c r="BB58" s="53" t="str">
        <f t="shared" si="19"/>
        <v/>
      </c>
      <c r="BC58" s="44" t="str">
        <f t="shared" si="60"/>
        <v/>
      </c>
      <c r="BD58" s="143">
        <v>59</v>
      </c>
      <c r="BE58" s="35" t="str">
        <f t="shared" si="20"/>
        <v/>
      </c>
      <c r="BF58" s="31" t="str">
        <f t="shared" si="21"/>
        <v/>
      </c>
      <c r="BG58" s="32" t="str">
        <f t="shared" si="61"/>
        <v/>
      </c>
      <c r="BH58" s="34" t="str">
        <f t="shared" si="62"/>
        <v/>
      </c>
      <c r="BI58" s="52" t="str">
        <f t="shared" si="63"/>
        <v/>
      </c>
      <c r="BJ58" s="31" t="str">
        <f t="shared" si="22"/>
        <v/>
      </c>
      <c r="BK58" s="53" t="str">
        <f t="shared" si="23"/>
        <v/>
      </c>
      <c r="BL58" s="44" t="str">
        <f t="shared" si="64"/>
        <v/>
      </c>
      <c r="BM58" s="143">
        <v>59</v>
      </c>
      <c r="BN58" s="35" t="str">
        <f t="shared" si="24"/>
        <v/>
      </c>
      <c r="BO58" s="31" t="str">
        <f t="shared" si="25"/>
        <v/>
      </c>
      <c r="BP58" s="32" t="str">
        <f t="shared" si="65"/>
        <v/>
      </c>
      <c r="BQ58" s="34" t="str">
        <f t="shared" si="66"/>
        <v/>
      </c>
      <c r="BR58" s="52" t="str">
        <f t="shared" si="67"/>
        <v/>
      </c>
      <c r="BS58" s="31" t="str">
        <f t="shared" si="26"/>
        <v/>
      </c>
      <c r="BT58" s="53" t="str">
        <f t="shared" si="27"/>
        <v/>
      </c>
      <c r="BU58" s="44" t="str">
        <f t="shared" si="68"/>
        <v/>
      </c>
      <c r="BV58" s="5">
        <v>59</v>
      </c>
      <c r="BX58" s="79">
        <v>59</v>
      </c>
      <c r="BY58" s="103">
        <f t="shared" si="28"/>
        <v>578.16000000000008</v>
      </c>
      <c r="BZ58" s="161">
        <f t="shared" si="69"/>
        <v>23.8</v>
      </c>
      <c r="CA58" s="103">
        <f t="shared" si="70"/>
        <v>35.718052577081522</v>
      </c>
      <c r="CB58" s="104">
        <f t="shared" si="29"/>
        <v>636.70556751725633</v>
      </c>
      <c r="CC58" s="105">
        <f t="shared" si="71"/>
        <v>0.73</v>
      </c>
      <c r="CD58" s="86">
        <f t="shared" si="72"/>
        <v>10.610321467070086</v>
      </c>
      <c r="CE58" s="22">
        <f t="shared" si="77"/>
        <v>60.008131656832347</v>
      </c>
      <c r="CF58" s="23">
        <f t="shared" si="78"/>
        <v>36.352651337842353</v>
      </c>
      <c r="CG58" s="87">
        <f t="shared" si="73"/>
        <v>35.718052577081522</v>
      </c>
      <c r="CH58" s="21"/>
      <c r="CI58" s="79">
        <v>59</v>
      </c>
      <c r="CJ58" s="103">
        <f t="shared" si="74"/>
        <v>578.16000000000008</v>
      </c>
      <c r="CK58" s="103">
        <f t="shared" si="74"/>
        <v>23.8</v>
      </c>
      <c r="CL58" s="103">
        <f t="shared" si="74"/>
        <v>35.718052577081522</v>
      </c>
      <c r="CM58" s="103">
        <f t="shared" si="74"/>
        <v>636.70556751725633</v>
      </c>
      <c r="CN58" s="113">
        <f t="shared" si="74"/>
        <v>0.73</v>
      </c>
      <c r="CO58" s="103">
        <f t="shared" si="75"/>
        <v>1399.1792979394813</v>
      </c>
      <c r="CP58" s="113">
        <f t="shared" si="76"/>
        <v>23.512276747963998</v>
      </c>
    </row>
    <row r="59" spans="1:100" ht="15" customHeight="1" thickBot="1">
      <c r="A59" s="6">
        <v>60</v>
      </c>
      <c r="B59" s="36">
        <f t="shared" si="0"/>
        <v>1606</v>
      </c>
      <c r="C59" s="37">
        <f t="shared" si="32"/>
        <v>23.9</v>
      </c>
      <c r="D59" s="118">
        <f t="shared" si="33"/>
        <v>1320.1084888786263</v>
      </c>
      <c r="E59" s="38">
        <f t="shared" si="34"/>
        <v>0.97</v>
      </c>
      <c r="F59" s="39">
        <f t="shared" si="35"/>
        <v>854.82217909170379</v>
      </c>
      <c r="G59" s="50">
        <f t="shared" si="36"/>
        <v>11.586428042225144</v>
      </c>
      <c r="H59" s="37">
        <f t="shared" si="37"/>
        <v>73.777887022335264</v>
      </c>
      <c r="I59" s="51">
        <f t="shared" si="38"/>
        <v>24.18496122003193</v>
      </c>
      <c r="J59" s="43">
        <f t="shared" si="39"/>
        <v>23.545489785256997</v>
      </c>
      <c r="K59" s="143">
        <v>60</v>
      </c>
      <c r="L59" s="40">
        <f t="shared" si="1"/>
        <v>1204.5</v>
      </c>
      <c r="M59" s="37">
        <f t="shared" si="2"/>
        <v>23.9</v>
      </c>
      <c r="N59" s="38">
        <f t="shared" si="40"/>
        <v>0.91</v>
      </c>
      <c r="O59" s="39">
        <f t="shared" si="41"/>
        <v>804.75519858169127</v>
      </c>
      <c r="P59" s="50">
        <f t="shared" si="42"/>
        <v>11.273312725375051</v>
      </c>
      <c r="Q59" s="37">
        <f t="shared" si="3"/>
        <v>71.385866620223467</v>
      </c>
      <c r="R59" s="51">
        <f t="shared" si="4"/>
        <v>27.469944074343474</v>
      </c>
      <c r="S59" s="43">
        <f t="shared" si="43"/>
        <v>26.840226470853565</v>
      </c>
      <c r="T59" s="143">
        <v>60</v>
      </c>
      <c r="U59" s="40">
        <f t="shared" si="44"/>
        <v>903.375</v>
      </c>
      <c r="V59" s="37">
        <f t="shared" si="5"/>
        <v>23.9</v>
      </c>
      <c r="W59" s="38">
        <f t="shared" si="45"/>
        <v>0.85</v>
      </c>
      <c r="X59" s="39">
        <f t="shared" si="46"/>
        <v>746.46148041723325</v>
      </c>
      <c r="Y59" s="50">
        <f t="shared" si="47"/>
        <v>11.002146906668857</v>
      </c>
      <c r="Z59" s="37">
        <f t="shared" si="6"/>
        <v>67.846892679170821</v>
      </c>
      <c r="AA59" s="51">
        <f t="shared" si="7"/>
        <v>30.923312304923321</v>
      </c>
      <c r="AB59" s="43">
        <f t="shared" si="48"/>
        <v>30.295573522367487</v>
      </c>
      <c r="AC59" s="143">
        <v>60</v>
      </c>
      <c r="AD59" s="40">
        <f t="shared" si="8"/>
        <v>722.7</v>
      </c>
      <c r="AE59" s="37">
        <f t="shared" si="9"/>
        <v>23.9</v>
      </c>
      <c r="AF59" s="38">
        <f t="shared" si="49"/>
        <v>0.79</v>
      </c>
      <c r="AG59" s="39">
        <f t="shared" si="50"/>
        <v>696.04253623487807</v>
      </c>
      <c r="AH59" s="50">
        <f t="shared" si="51"/>
        <v>10.817094304489549</v>
      </c>
      <c r="AI59" s="37">
        <f t="shared" si="10"/>
        <v>64.346534905033707</v>
      </c>
      <c r="AJ59" s="51">
        <f t="shared" si="11"/>
        <v>33.669650971424886</v>
      </c>
      <c r="AK59" s="43">
        <f t="shared" si="52"/>
        <v>33.039120676333731</v>
      </c>
      <c r="AL59" s="143">
        <v>60</v>
      </c>
      <c r="AM59" s="40">
        <f t="shared" si="12"/>
        <v>578.16000000000008</v>
      </c>
      <c r="AN59" s="37">
        <f t="shared" si="13"/>
        <v>23.9</v>
      </c>
      <c r="AO59" s="38">
        <f t="shared" si="53"/>
        <v>0.73</v>
      </c>
      <c r="AP59" s="39">
        <f t="shared" si="54"/>
        <v>641.85110152871118</v>
      </c>
      <c r="AQ59" s="50">
        <f t="shared" si="55"/>
        <v>10.651578225335086</v>
      </c>
      <c r="AR59" s="37">
        <f t="shared" si="14"/>
        <v>60.258779304840459</v>
      </c>
      <c r="AS59" s="51">
        <f t="shared" si="15"/>
        <v>36.42849282352752</v>
      </c>
      <c r="AT59" s="43">
        <f t="shared" si="56"/>
        <v>35.792250766609826</v>
      </c>
      <c r="AU59" s="143">
        <v>60</v>
      </c>
      <c r="AV59" s="40">
        <f t="shared" si="16"/>
        <v>462.52800000000008</v>
      </c>
      <c r="AW59" s="37">
        <f t="shared" si="17"/>
        <v>23.9</v>
      </c>
      <c r="AX59" s="38">
        <f t="shared" si="57"/>
        <v>0.66</v>
      </c>
      <c r="AY59" s="39">
        <f t="shared" si="58"/>
        <v>584.92576187217992</v>
      </c>
      <c r="AZ59" s="50">
        <f t="shared" si="59"/>
        <v>10.50353614359164</v>
      </c>
      <c r="BA59" s="37">
        <f t="shared" si="18"/>
        <v>55.688460902669583</v>
      </c>
      <c r="BB59" s="51">
        <f t="shared" si="19"/>
        <v>39.153325288940827</v>
      </c>
      <c r="BC59" s="43">
        <f t="shared" si="60"/>
        <v>38.509239916907468</v>
      </c>
      <c r="BD59" s="143">
        <v>60</v>
      </c>
      <c r="BE59" s="40" t="str">
        <f t="shared" si="20"/>
        <v/>
      </c>
      <c r="BF59" s="37" t="str">
        <f t="shared" si="21"/>
        <v/>
      </c>
      <c r="BG59" s="38" t="str">
        <f t="shared" si="61"/>
        <v/>
      </c>
      <c r="BH59" s="39" t="str">
        <f t="shared" si="62"/>
        <v/>
      </c>
      <c r="BI59" s="50" t="str">
        <f t="shared" si="63"/>
        <v/>
      </c>
      <c r="BJ59" s="37" t="str">
        <f t="shared" si="22"/>
        <v/>
      </c>
      <c r="BK59" s="51" t="str">
        <f t="shared" si="23"/>
        <v/>
      </c>
      <c r="BL59" s="43" t="str">
        <f t="shared" si="64"/>
        <v/>
      </c>
      <c r="BM59" s="143">
        <v>60</v>
      </c>
      <c r="BN59" s="40" t="str">
        <f t="shared" si="24"/>
        <v/>
      </c>
      <c r="BO59" s="37" t="str">
        <f t="shared" si="25"/>
        <v/>
      </c>
      <c r="BP59" s="38" t="str">
        <f t="shared" si="65"/>
        <v/>
      </c>
      <c r="BQ59" s="39" t="str">
        <f t="shared" si="66"/>
        <v/>
      </c>
      <c r="BR59" s="50" t="str">
        <f t="shared" si="67"/>
        <v/>
      </c>
      <c r="BS59" s="37" t="str">
        <f t="shared" si="26"/>
        <v/>
      </c>
      <c r="BT59" s="51" t="str">
        <f t="shared" si="27"/>
        <v/>
      </c>
      <c r="BU59" s="43" t="str">
        <f t="shared" si="68"/>
        <v/>
      </c>
      <c r="BV59" s="6">
        <v>60</v>
      </c>
      <c r="BX59" s="80">
        <v>60</v>
      </c>
      <c r="BY59" s="106">
        <f t="shared" si="28"/>
        <v>462.52800000000008</v>
      </c>
      <c r="BZ59" s="159">
        <f t="shared" si="69"/>
        <v>23.9</v>
      </c>
      <c r="CA59" s="106">
        <f t="shared" si="70"/>
        <v>38.509239916907468</v>
      </c>
      <c r="CB59" s="107">
        <f t="shared" si="29"/>
        <v>584.92576187217992</v>
      </c>
      <c r="CC59" s="108">
        <f t="shared" si="71"/>
        <v>0.66</v>
      </c>
      <c r="CD59" s="88">
        <f t="shared" si="72"/>
        <v>10.50353614359164</v>
      </c>
      <c r="CE59" s="89">
        <f t="shared" si="77"/>
        <v>55.688460902669583</v>
      </c>
      <c r="CF59" s="90">
        <f t="shared" si="78"/>
        <v>39.153325288940827</v>
      </c>
      <c r="CG59" s="91">
        <f t="shared" si="73"/>
        <v>38.509239916907468</v>
      </c>
      <c r="CH59" s="21"/>
      <c r="CI59" s="80">
        <v>60</v>
      </c>
      <c r="CJ59" s="106">
        <f t="shared" si="74"/>
        <v>462.52800000000008</v>
      </c>
      <c r="CK59" s="106">
        <f t="shared" si="74"/>
        <v>23.9</v>
      </c>
      <c r="CL59" s="106">
        <f t="shared" si="74"/>
        <v>38.509239916907468</v>
      </c>
      <c r="CM59" s="106">
        <f t="shared" si="74"/>
        <v>584.92576187217992</v>
      </c>
      <c r="CN59" s="114">
        <f t="shared" si="74"/>
        <v>0.66</v>
      </c>
      <c r="CO59" s="106">
        <f t="shared" si="75"/>
        <v>1397.5846173877997</v>
      </c>
      <c r="CP59" s="114">
        <f t="shared" si="76"/>
        <v>23.545489785256997</v>
      </c>
    </row>
    <row r="60" spans="1:100" ht="15" customHeight="1">
      <c r="A60" s="4">
        <v>61</v>
      </c>
      <c r="B60" s="29">
        <f t="shared" si="0"/>
        <v>1606</v>
      </c>
      <c r="C60" s="26">
        <f t="shared" si="32"/>
        <v>24.1</v>
      </c>
      <c r="D60" s="117">
        <f t="shared" si="33"/>
        <v>1316.9222971239083</v>
      </c>
      <c r="E60" s="27">
        <f t="shared" si="34"/>
        <v>0.97</v>
      </c>
      <c r="F60" s="28">
        <f t="shared" si="35"/>
        <v>866.4401911013091</v>
      </c>
      <c r="G60" s="48">
        <f t="shared" si="36"/>
        <v>11.676764569775147</v>
      </c>
      <c r="H60" s="26">
        <f t="shared" si="37"/>
        <v>74.202077632365388</v>
      </c>
      <c r="I60" s="49">
        <f t="shared" si="38"/>
        <v>24.254388048771695</v>
      </c>
      <c r="J60" s="42">
        <f t="shared" si="39"/>
        <v>23.611388269593817</v>
      </c>
      <c r="K60" s="143">
        <v>61</v>
      </c>
      <c r="L60" s="30">
        <f t="shared" si="1"/>
        <v>1204.5</v>
      </c>
      <c r="M60" s="26">
        <f t="shared" si="2"/>
        <v>24.1</v>
      </c>
      <c r="N60" s="27">
        <f t="shared" si="40"/>
        <v>0.91</v>
      </c>
      <c r="O60" s="28">
        <f t="shared" si="41"/>
        <v>816.16630490403713</v>
      </c>
      <c r="P60" s="48">
        <f t="shared" si="42"/>
        <v>11.361029041068569</v>
      </c>
      <c r="Q60" s="26">
        <f t="shared" si="3"/>
        <v>71.839117913853343</v>
      </c>
      <c r="R60" s="49">
        <f t="shared" si="4"/>
        <v>27.557013737289214</v>
      </c>
      <c r="S60" s="42">
        <f t="shared" si="43"/>
        <v>26.923954080370226</v>
      </c>
      <c r="T60" s="143">
        <v>61</v>
      </c>
      <c r="U60" s="30">
        <f t="shared" si="44"/>
        <v>903.375</v>
      </c>
      <c r="V60" s="26">
        <f t="shared" si="5"/>
        <v>24.1</v>
      </c>
      <c r="W60" s="27">
        <f t="shared" si="45"/>
        <v>0.85</v>
      </c>
      <c r="X60" s="28">
        <f t="shared" si="46"/>
        <v>757.55808355336899</v>
      </c>
      <c r="Y60" s="48">
        <f t="shared" si="47"/>
        <v>11.08759405233136</v>
      </c>
      <c r="Z60" s="26">
        <f t="shared" si="6"/>
        <v>68.324839453702694</v>
      </c>
      <c r="AA60" s="49">
        <f t="shared" si="7"/>
        <v>31.032040643180132</v>
      </c>
      <c r="AB60" s="42">
        <f t="shared" si="48"/>
        <v>30.401053325478554</v>
      </c>
      <c r="AC60" s="143">
        <v>61</v>
      </c>
      <c r="AD60" s="30">
        <f t="shared" si="8"/>
        <v>722.7</v>
      </c>
      <c r="AE60" s="26">
        <f t="shared" si="9"/>
        <v>24.1</v>
      </c>
      <c r="AF60" s="27">
        <f t="shared" si="49"/>
        <v>0.79</v>
      </c>
      <c r="AG60" s="28">
        <f t="shared" si="50"/>
        <v>706.80313983435599</v>
      </c>
      <c r="AH60" s="48">
        <f t="shared" si="51"/>
        <v>10.90099289281164</v>
      </c>
      <c r="AI60" s="26">
        <f t="shared" si="10"/>
        <v>64.838418553638164</v>
      </c>
      <c r="AJ60" s="49">
        <f t="shared" si="11"/>
        <v>33.798096278228584</v>
      </c>
      <c r="AK60" s="42">
        <f t="shared" si="52"/>
        <v>33.164328794419291</v>
      </c>
      <c r="AL60" s="143">
        <v>61</v>
      </c>
      <c r="AM60" s="30">
        <f t="shared" si="12"/>
        <v>578.16000000000008</v>
      </c>
      <c r="AN60" s="26">
        <f t="shared" si="13"/>
        <v>24.1</v>
      </c>
      <c r="AO60" s="27">
        <f t="shared" si="53"/>
        <v>0.73</v>
      </c>
      <c r="AP60" s="28">
        <f t="shared" si="54"/>
        <v>652.18426568785492</v>
      </c>
      <c r="AQ60" s="48">
        <f t="shared" si="55"/>
        <v>10.73409174186509</v>
      </c>
      <c r="AR60" s="26">
        <f t="shared" si="14"/>
        <v>60.758216099850046</v>
      </c>
      <c r="AS60" s="49">
        <f t="shared" si="15"/>
        <v>36.579144620801721</v>
      </c>
      <c r="AT60" s="42">
        <f t="shared" si="56"/>
        <v>35.939626932950937</v>
      </c>
      <c r="AU60" s="143">
        <v>61</v>
      </c>
      <c r="AV60" s="30">
        <f t="shared" si="16"/>
        <v>462.52800000000008</v>
      </c>
      <c r="AW60" s="26">
        <f t="shared" si="17"/>
        <v>24.1</v>
      </c>
      <c r="AX60" s="27">
        <f t="shared" si="57"/>
        <v>0.67</v>
      </c>
      <c r="AY60" s="28">
        <f t="shared" si="58"/>
        <v>594.7358079522046</v>
      </c>
      <c r="AZ60" s="48">
        <f t="shared" si="59"/>
        <v>10.584810814249312</v>
      </c>
      <c r="BA60" s="26">
        <f t="shared" si="18"/>
        <v>56.18766536210255</v>
      </c>
      <c r="BB60" s="49">
        <f t="shared" si="19"/>
        <v>39.328423566555102</v>
      </c>
      <c r="BC60" s="42">
        <f t="shared" si="60"/>
        <v>38.680979447745237</v>
      </c>
      <c r="BD60" s="143">
        <v>61</v>
      </c>
      <c r="BE60" s="30" t="str">
        <f t="shared" si="20"/>
        <v/>
      </c>
      <c r="BF60" s="26" t="str">
        <f t="shared" si="21"/>
        <v/>
      </c>
      <c r="BG60" s="27" t="str">
        <f t="shared" si="61"/>
        <v/>
      </c>
      <c r="BH60" s="28" t="str">
        <f t="shared" si="62"/>
        <v/>
      </c>
      <c r="BI60" s="48" t="str">
        <f t="shared" si="63"/>
        <v/>
      </c>
      <c r="BJ60" s="26" t="str">
        <f t="shared" si="22"/>
        <v/>
      </c>
      <c r="BK60" s="49" t="str">
        <f t="shared" si="23"/>
        <v/>
      </c>
      <c r="BL60" s="42" t="str">
        <f t="shared" si="64"/>
        <v/>
      </c>
      <c r="BM60" s="143">
        <v>61</v>
      </c>
      <c r="BN60" s="30" t="str">
        <f t="shared" si="24"/>
        <v/>
      </c>
      <c r="BO60" s="26" t="str">
        <f t="shared" si="25"/>
        <v/>
      </c>
      <c r="BP60" s="27" t="str">
        <f t="shared" si="65"/>
        <v/>
      </c>
      <c r="BQ60" s="28" t="str">
        <f t="shared" si="66"/>
        <v/>
      </c>
      <c r="BR60" s="48" t="str">
        <f t="shared" si="67"/>
        <v/>
      </c>
      <c r="BS60" s="26" t="str">
        <f t="shared" si="26"/>
        <v/>
      </c>
      <c r="BT60" s="49" t="str">
        <f t="shared" si="27"/>
        <v/>
      </c>
      <c r="BU60" s="42" t="str">
        <f t="shared" si="68"/>
        <v/>
      </c>
      <c r="BV60" s="4">
        <v>61</v>
      </c>
      <c r="BX60" s="78">
        <v>61</v>
      </c>
      <c r="BY60" s="100">
        <f t="shared" si="28"/>
        <v>462.52800000000008</v>
      </c>
      <c r="BZ60" s="160">
        <f t="shared" si="69"/>
        <v>24.1</v>
      </c>
      <c r="CA60" s="100">
        <f t="shared" si="70"/>
        <v>38.680979447745237</v>
      </c>
      <c r="CB60" s="101">
        <f t="shared" si="29"/>
        <v>594.7358079522046</v>
      </c>
      <c r="CC60" s="102">
        <f t="shared" si="71"/>
        <v>0.67</v>
      </c>
      <c r="CD60" s="92">
        <f t="shared" si="72"/>
        <v>10.584810814249312</v>
      </c>
      <c r="CE60" s="93">
        <f t="shared" si="77"/>
        <v>56.18766536210255</v>
      </c>
      <c r="CF60" s="94">
        <f t="shared" si="78"/>
        <v>39.328423566555102</v>
      </c>
      <c r="CG60" s="95">
        <f t="shared" si="73"/>
        <v>38.680979447745237</v>
      </c>
      <c r="CH60" s="21"/>
      <c r="CI60" s="78">
        <v>61</v>
      </c>
      <c r="CJ60" s="100">
        <f t="shared" si="74"/>
        <v>462.52800000000008</v>
      </c>
      <c r="CK60" s="100">
        <f t="shared" si="74"/>
        <v>24.1</v>
      </c>
      <c r="CL60" s="100">
        <f t="shared" si="74"/>
        <v>38.680979447745237</v>
      </c>
      <c r="CM60" s="100">
        <f t="shared" si="74"/>
        <v>594.7358079522046</v>
      </c>
      <c r="CN60" s="112">
        <f t="shared" si="74"/>
        <v>0.67</v>
      </c>
      <c r="CO60" s="100">
        <f t="shared" si="75"/>
        <v>1394.3984256330816</v>
      </c>
      <c r="CP60" s="112">
        <f t="shared" si="76"/>
        <v>23.611388269593817</v>
      </c>
    </row>
    <row r="61" spans="1:100" ht="15" customHeight="1">
      <c r="A61" s="5">
        <v>62</v>
      </c>
      <c r="B61" s="33">
        <f t="shared" si="0"/>
        <v>1606</v>
      </c>
      <c r="C61" s="31">
        <f t="shared" si="32"/>
        <v>24.2</v>
      </c>
      <c r="D61" s="119">
        <f t="shared" si="33"/>
        <v>1315.3308217942736</v>
      </c>
      <c r="E61" s="32">
        <f t="shared" si="34"/>
        <v>0.97</v>
      </c>
      <c r="F61" s="34">
        <f t="shared" si="35"/>
        <v>872.26436654960344</v>
      </c>
      <c r="G61" s="52">
        <f t="shared" si="36"/>
        <v>11.721932833550145</v>
      </c>
      <c r="H61" s="31">
        <f t="shared" si="37"/>
        <v>74.413015236961257</v>
      </c>
      <c r="I61" s="53">
        <f t="shared" si="38"/>
        <v>24.28883810631265</v>
      </c>
      <c r="J61" s="44">
        <f t="shared" si="39"/>
        <v>23.644076954416391</v>
      </c>
      <c r="K61" s="143">
        <v>62</v>
      </c>
      <c r="L61" s="35">
        <f t="shared" si="1"/>
        <v>1204.5</v>
      </c>
      <c r="M61" s="31">
        <f t="shared" si="2"/>
        <v>24.2</v>
      </c>
      <c r="N61" s="32">
        <f t="shared" si="40"/>
        <v>0.92</v>
      </c>
      <c r="O61" s="34">
        <f t="shared" si="41"/>
        <v>821.8882749072028</v>
      </c>
      <c r="P61" s="52">
        <f t="shared" si="42"/>
        <v>11.404887198915326</v>
      </c>
      <c r="Q61" s="31">
        <f t="shared" si="3"/>
        <v>72.064568511065104</v>
      </c>
      <c r="R61" s="53">
        <f t="shared" si="4"/>
        <v>27.600220549254541</v>
      </c>
      <c r="S61" s="44">
        <f t="shared" si="43"/>
        <v>26.965493352468378</v>
      </c>
      <c r="T61" s="143">
        <v>62</v>
      </c>
      <c r="U61" s="35">
        <f t="shared" si="44"/>
        <v>903.375</v>
      </c>
      <c r="V61" s="31">
        <f t="shared" si="5"/>
        <v>24.2</v>
      </c>
      <c r="W61" s="32">
        <f t="shared" si="45"/>
        <v>0.85</v>
      </c>
      <c r="X61" s="34">
        <f t="shared" si="46"/>
        <v>763.12440125252454</v>
      </c>
      <c r="Y61" s="52">
        <f t="shared" si="47"/>
        <v>11.130317625162609</v>
      </c>
      <c r="Z61" s="31">
        <f t="shared" si="6"/>
        <v>68.562679606492864</v>
      </c>
      <c r="AA61" s="53">
        <f t="shared" si="7"/>
        <v>31.086005302597204</v>
      </c>
      <c r="AB61" s="44">
        <f t="shared" si="48"/>
        <v>30.45339796411098</v>
      </c>
      <c r="AC61" s="143">
        <v>62</v>
      </c>
      <c r="AD61" s="35">
        <f t="shared" si="8"/>
        <v>722.7</v>
      </c>
      <c r="AE61" s="31">
        <f t="shared" si="9"/>
        <v>24.2</v>
      </c>
      <c r="AF61" s="32">
        <f t="shared" si="49"/>
        <v>0.79</v>
      </c>
      <c r="AG61" s="34">
        <f t="shared" si="50"/>
        <v>712.20288136384124</v>
      </c>
      <c r="AH61" s="52">
        <f t="shared" si="51"/>
        <v>10.942942186972683</v>
      </c>
      <c r="AI61" s="31">
        <f t="shared" si="10"/>
        <v>65.08330841880003</v>
      </c>
      <c r="AJ61" s="53">
        <f t="shared" si="11"/>
        <v>33.861862567754727</v>
      </c>
      <c r="AK61" s="44">
        <f t="shared" si="52"/>
        <v>33.22648134073436</v>
      </c>
      <c r="AL61" s="143">
        <v>62</v>
      </c>
      <c r="AM61" s="35">
        <f t="shared" si="12"/>
        <v>578.16000000000008</v>
      </c>
      <c r="AN61" s="31">
        <f t="shared" si="13"/>
        <v>24.2</v>
      </c>
      <c r="AO61" s="32">
        <f t="shared" si="53"/>
        <v>0.73</v>
      </c>
      <c r="AP61" s="34">
        <f t="shared" si="54"/>
        <v>657.37176631599209</v>
      </c>
      <c r="AQ61" s="52">
        <f t="shared" si="55"/>
        <v>10.775348500130088</v>
      </c>
      <c r="AR61" s="31">
        <f t="shared" si="14"/>
        <v>61.007007458557453</v>
      </c>
      <c r="AS61" s="53">
        <f t="shared" si="15"/>
        <v>36.653959835043445</v>
      </c>
      <c r="AT61" s="44">
        <f t="shared" si="56"/>
        <v>36.012809760301238</v>
      </c>
      <c r="AU61" s="143">
        <v>62</v>
      </c>
      <c r="AV61" s="35">
        <f t="shared" si="16"/>
        <v>462.52800000000008</v>
      </c>
      <c r="AW61" s="31">
        <f t="shared" si="17"/>
        <v>24.2</v>
      </c>
      <c r="AX61" s="32">
        <f t="shared" si="57"/>
        <v>0.67</v>
      </c>
      <c r="AY61" s="34">
        <f t="shared" si="58"/>
        <v>599.66314213602084</v>
      </c>
      <c r="AZ61" s="52">
        <f t="shared" si="59"/>
        <v>10.625448149578146</v>
      </c>
      <c r="BA61" s="31">
        <f t="shared" si="18"/>
        <v>56.436503542660347</v>
      </c>
      <c r="BB61" s="53">
        <f t="shared" si="19"/>
        <v>39.415414207311741</v>
      </c>
      <c r="BC61" s="44">
        <f t="shared" si="60"/>
        <v>38.766296651947904</v>
      </c>
      <c r="BD61" s="143">
        <v>62</v>
      </c>
      <c r="BE61" s="35" t="str">
        <f t="shared" si="20"/>
        <v/>
      </c>
      <c r="BF61" s="31" t="str">
        <f t="shared" si="21"/>
        <v/>
      </c>
      <c r="BG61" s="32" t="str">
        <f t="shared" si="61"/>
        <v/>
      </c>
      <c r="BH61" s="34" t="str">
        <f t="shared" si="62"/>
        <v/>
      </c>
      <c r="BI61" s="52" t="str">
        <f t="shared" si="63"/>
        <v/>
      </c>
      <c r="BJ61" s="31" t="str">
        <f t="shared" si="22"/>
        <v/>
      </c>
      <c r="BK61" s="53" t="str">
        <f t="shared" si="23"/>
        <v/>
      </c>
      <c r="BL61" s="44" t="str">
        <f t="shared" si="64"/>
        <v/>
      </c>
      <c r="BM61" s="143">
        <v>62</v>
      </c>
      <c r="BN61" s="35" t="str">
        <f t="shared" si="24"/>
        <v/>
      </c>
      <c r="BO61" s="31" t="str">
        <f t="shared" si="25"/>
        <v/>
      </c>
      <c r="BP61" s="32" t="str">
        <f t="shared" si="65"/>
        <v/>
      </c>
      <c r="BQ61" s="34" t="str">
        <f t="shared" si="66"/>
        <v/>
      </c>
      <c r="BR61" s="52" t="str">
        <f t="shared" si="67"/>
        <v/>
      </c>
      <c r="BS61" s="31" t="str">
        <f t="shared" si="26"/>
        <v/>
      </c>
      <c r="BT61" s="53" t="str">
        <f t="shared" si="27"/>
        <v/>
      </c>
      <c r="BU61" s="44" t="str">
        <f t="shared" si="68"/>
        <v/>
      </c>
      <c r="BV61" s="5">
        <v>62</v>
      </c>
      <c r="BX61" s="79">
        <v>62</v>
      </c>
      <c r="BY61" s="103">
        <f t="shared" si="28"/>
        <v>462.52800000000008</v>
      </c>
      <c r="BZ61" s="161">
        <f t="shared" si="69"/>
        <v>24.2</v>
      </c>
      <c r="CA61" s="103">
        <f t="shared" si="70"/>
        <v>38.766296651947904</v>
      </c>
      <c r="CB61" s="104">
        <f t="shared" si="29"/>
        <v>599.66314213602084</v>
      </c>
      <c r="CC61" s="105">
        <f t="shared" si="71"/>
        <v>0.67</v>
      </c>
      <c r="CD61" s="86">
        <f t="shared" si="72"/>
        <v>10.625448149578146</v>
      </c>
      <c r="CE61" s="22">
        <f t="shared" si="77"/>
        <v>56.436503542660347</v>
      </c>
      <c r="CF61" s="23">
        <f t="shared" si="78"/>
        <v>39.415414207311741</v>
      </c>
      <c r="CG61" s="87">
        <f t="shared" si="73"/>
        <v>38.766296651947904</v>
      </c>
      <c r="CH61" s="21"/>
      <c r="CI61" s="79">
        <v>62</v>
      </c>
      <c r="CJ61" s="103">
        <f t="shared" ref="CJ61:CN99" si="79">IF($B$5&gt;$A61,NA(),BY61)</f>
        <v>462.52800000000008</v>
      </c>
      <c r="CK61" s="103">
        <f t="shared" si="79"/>
        <v>24.2</v>
      </c>
      <c r="CL61" s="103">
        <f t="shared" si="79"/>
        <v>38.766296651947904</v>
      </c>
      <c r="CM61" s="103">
        <f t="shared" si="79"/>
        <v>599.66314213602084</v>
      </c>
      <c r="CN61" s="113">
        <f t="shared" si="79"/>
        <v>0.67</v>
      </c>
      <c r="CO61" s="103">
        <f t="shared" si="75"/>
        <v>1392.8069503034469</v>
      </c>
      <c r="CP61" s="113">
        <f t="shared" si="76"/>
        <v>23.644076954416391</v>
      </c>
    </row>
    <row r="62" spans="1:100" ht="15" customHeight="1">
      <c r="A62" s="5">
        <v>63</v>
      </c>
      <c r="B62" s="33">
        <f t="shared" si="0"/>
        <v>1606</v>
      </c>
      <c r="C62" s="31">
        <f t="shared" si="32"/>
        <v>24.3</v>
      </c>
      <c r="D62" s="119">
        <f t="shared" si="33"/>
        <v>1313.740450285085</v>
      </c>
      <c r="E62" s="32">
        <f t="shared" si="34"/>
        <v>0.97</v>
      </c>
      <c r="F62" s="34">
        <f t="shared" si="35"/>
        <v>878.09859867306363</v>
      </c>
      <c r="G62" s="52">
        <f t="shared" si="36"/>
        <v>11.767101097325147</v>
      </c>
      <c r="H62" s="31">
        <f t="shared" si="37"/>
        <v>74.623188108128829</v>
      </c>
      <c r="I62" s="53">
        <f t="shared" si="38"/>
        <v>24.323114740288556</v>
      </c>
      <c r="J62" s="44">
        <f t="shared" si="39"/>
        <v>23.676594059166415</v>
      </c>
      <c r="K62" s="143">
        <v>63</v>
      </c>
      <c r="L62" s="35">
        <f t="shared" si="1"/>
        <v>1204.5</v>
      </c>
      <c r="M62" s="31">
        <f t="shared" si="2"/>
        <v>24.3</v>
      </c>
      <c r="N62" s="32">
        <f t="shared" si="40"/>
        <v>0.92</v>
      </c>
      <c r="O62" s="34">
        <f t="shared" si="41"/>
        <v>827.6211233532681</v>
      </c>
      <c r="P62" s="52">
        <f t="shared" si="42"/>
        <v>11.448745356762084</v>
      </c>
      <c r="Q62" s="31">
        <f t="shared" si="3"/>
        <v>72.289241970469902</v>
      </c>
      <c r="R62" s="53">
        <f t="shared" si="4"/>
        <v>27.643211241377475</v>
      </c>
      <c r="S62" s="44">
        <f t="shared" si="43"/>
        <v>27.006818802078065</v>
      </c>
      <c r="T62" s="143">
        <v>63</v>
      </c>
      <c r="U62" s="35">
        <f t="shared" si="44"/>
        <v>903.375</v>
      </c>
      <c r="V62" s="31">
        <f t="shared" si="5"/>
        <v>24.3</v>
      </c>
      <c r="W62" s="32">
        <f t="shared" si="45"/>
        <v>0.85</v>
      </c>
      <c r="X62" s="34">
        <f t="shared" si="46"/>
        <v>768.70265369784079</v>
      </c>
      <c r="Y62" s="52">
        <f t="shared" si="47"/>
        <v>11.173041197993861</v>
      </c>
      <c r="Z62" s="31">
        <f t="shared" si="6"/>
        <v>68.799769022230279</v>
      </c>
      <c r="AA62" s="53">
        <f t="shared" si="7"/>
        <v>31.139706546282</v>
      </c>
      <c r="AB62" s="44">
        <f t="shared" si="48"/>
        <v>30.505481987120366</v>
      </c>
      <c r="AC62" s="143">
        <v>63</v>
      </c>
      <c r="AD62" s="35">
        <f t="shared" si="8"/>
        <v>722.7</v>
      </c>
      <c r="AE62" s="31">
        <f t="shared" si="9"/>
        <v>24.3</v>
      </c>
      <c r="AF62" s="32">
        <f t="shared" si="49"/>
        <v>0.8</v>
      </c>
      <c r="AG62" s="34">
        <f t="shared" si="50"/>
        <v>717.61550053163319</v>
      </c>
      <c r="AH62" s="52">
        <f t="shared" si="51"/>
        <v>10.984891481133728</v>
      </c>
      <c r="AI62" s="31">
        <f t="shared" si="10"/>
        <v>65.327500209184549</v>
      </c>
      <c r="AJ62" s="53">
        <f t="shared" si="11"/>
        <v>33.925327743881809</v>
      </c>
      <c r="AK62" s="44">
        <f t="shared" si="52"/>
        <v>33.288335974485804</v>
      </c>
      <c r="AL62" s="143">
        <v>63</v>
      </c>
      <c r="AM62" s="35">
        <f t="shared" si="12"/>
        <v>578.16000000000008</v>
      </c>
      <c r="AN62" s="31">
        <f t="shared" si="13"/>
        <v>24.3</v>
      </c>
      <c r="AO62" s="32">
        <f t="shared" si="53"/>
        <v>0.73</v>
      </c>
      <c r="AP62" s="34">
        <f t="shared" si="54"/>
        <v>662.57312708529878</v>
      </c>
      <c r="AQ62" s="52">
        <f t="shared" si="55"/>
        <v>10.816605258395089</v>
      </c>
      <c r="AR62" s="31">
        <f t="shared" si="14"/>
        <v>61.25518231064742</v>
      </c>
      <c r="AS62" s="53">
        <f t="shared" si="15"/>
        <v>36.728437825660791</v>
      </c>
      <c r="AT62" s="44">
        <f t="shared" si="56"/>
        <v>36.085658948714297</v>
      </c>
      <c r="AU62" s="143">
        <v>63</v>
      </c>
      <c r="AV62" s="35">
        <f t="shared" si="16"/>
        <v>462.52800000000008</v>
      </c>
      <c r="AW62" s="31">
        <f t="shared" si="17"/>
        <v>24.3</v>
      </c>
      <c r="AX62" s="32">
        <f t="shared" si="57"/>
        <v>0.67</v>
      </c>
      <c r="AY62" s="34">
        <f t="shared" si="58"/>
        <v>604.60526549007363</v>
      </c>
      <c r="AZ62" s="52">
        <f t="shared" si="59"/>
        <v>10.666085484906983</v>
      </c>
      <c r="BA62" s="31">
        <f t="shared" si="18"/>
        <v>56.684832157553842</v>
      </c>
      <c r="BB62" s="53">
        <f t="shared" si="19"/>
        <v>39.502035729781419</v>
      </c>
      <c r="BC62" s="44">
        <f t="shared" si="60"/>
        <v>38.851248661591008</v>
      </c>
      <c r="BD62" s="143">
        <v>63</v>
      </c>
      <c r="BE62" s="35" t="str">
        <f t="shared" si="20"/>
        <v/>
      </c>
      <c r="BF62" s="31" t="str">
        <f t="shared" si="21"/>
        <v/>
      </c>
      <c r="BG62" s="32" t="str">
        <f t="shared" si="61"/>
        <v/>
      </c>
      <c r="BH62" s="34" t="str">
        <f t="shared" si="62"/>
        <v/>
      </c>
      <c r="BI62" s="52" t="str">
        <f t="shared" si="63"/>
        <v/>
      </c>
      <c r="BJ62" s="31" t="str">
        <f t="shared" si="22"/>
        <v/>
      </c>
      <c r="BK62" s="53" t="str">
        <f t="shared" si="23"/>
        <v/>
      </c>
      <c r="BL62" s="44" t="str">
        <f t="shared" si="64"/>
        <v/>
      </c>
      <c r="BM62" s="143">
        <v>63</v>
      </c>
      <c r="BN62" s="35" t="str">
        <f t="shared" si="24"/>
        <v/>
      </c>
      <c r="BO62" s="31" t="str">
        <f t="shared" si="25"/>
        <v/>
      </c>
      <c r="BP62" s="32" t="str">
        <f t="shared" si="65"/>
        <v/>
      </c>
      <c r="BQ62" s="34" t="str">
        <f t="shared" si="66"/>
        <v/>
      </c>
      <c r="BR62" s="52" t="str">
        <f t="shared" si="67"/>
        <v/>
      </c>
      <c r="BS62" s="31" t="str">
        <f t="shared" si="26"/>
        <v/>
      </c>
      <c r="BT62" s="53" t="str">
        <f t="shared" si="27"/>
        <v/>
      </c>
      <c r="BU62" s="44" t="str">
        <f t="shared" si="68"/>
        <v/>
      </c>
      <c r="BV62" s="5">
        <v>63</v>
      </c>
      <c r="BX62" s="79">
        <v>63</v>
      </c>
      <c r="BY62" s="103">
        <f t="shared" si="28"/>
        <v>462.52800000000008</v>
      </c>
      <c r="BZ62" s="161">
        <f t="shared" si="69"/>
        <v>24.3</v>
      </c>
      <c r="CA62" s="103">
        <f t="shared" si="70"/>
        <v>38.851248661591008</v>
      </c>
      <c r="CB62" s="104">
        <f t="shared" si="29"/>
        <v>604.60526549007363</v>
      </c>
      <c r="CC62" s="105">
        <f t="shared" si="71"/>
        <v>0.67</v>
      </c>
      <c r="CD62" s="86">
        <f t="shared" si="72"/>
        <v>10.666085484906983</v>
      </c>
      <c r="CE62" s="22">
        <f t="shared" si="77"/>
        <v>56.684832157553842</v>
      </c>
      <c r="CF62" s="23">
        <f t="shared" si="78"/>
        <v>39.502035729781419</v>
      </c>
      <c r="CG62" s="87">
        <f t="shared" si="73"/>
        <v>38.851248661591008</v>
      </c>
      <c r="CH62" s="21"/>
      <c r="CI62" s="79">
        <v>63</v>
      </c>
      <c r="CJ62" s="103">
        <f t="shared" si="79"/>
        <v>462.52800000000008</v>
      </c>
      <c r="CK62" s="103">
        <f t="shared" si="79"/>
        <v>24.3</v>
      </c>
      <c r="CL62" s="103">
        <f t="shared" si="79"/>
        <v>38.851248661591008</v>
      </c>
      <c r="CM62" s="103">
        <f t="shared" si="79"/>
        <v>604.60526549007363</v>
      </c>
      <c r="CN62" s="113">
        <f t="shared" si="79"/>
        <v>0.67</v>
      </c>
      <c r="CO62" s="103">
        <f t="shared" si="75"/>
        <v>1391.2165787942583</v>
      </c>
      <c r="CP62" s="113">
        <f t="shared" si="76"/>
        <v>23.676594059166415</v>
      </c>
    </row>
    <row r="63" spans="1:100" ht="15" customHeight="1">
      <c r="A63" s="5">
        <v>64</v>
      </c>
      <c r="B63" s="33">
        <f t="shared" si="0"/>
        <v>1606</v>
      </c>
      <c r="C63" s="31">
        <f t="shared" si="32"/>
        <v>24.4</v>
      </c>
      <c r="D63" s="119">
        <f t="shared" si="33"/>
        <v>1312.1511998483413</v>
      </c>
      <c r="E63" s="32">
        <f t="shared" si="34"/>
        <v>0.97</v>
      </c>
      <c r="F63" s="34">
        <f t="shared" si="35"/>
        <v>883.94284579632836</v>
      </c>
      <c r="G63" s="52">
        <f t="shared" si="36"/>
        <v>11.812269361100148</v>
      </c>
      <c r="H63" s="31">
        <f t="shared" si="37"/>
        <v>74.832601490388086</v>
      </c>
      <c r="I63" s="53">
        <f t="shared" si="38"/>
        <v>24.357219536366923</v>
      </c>
      <c r="J63" s="44">
        <f t="shared" si="39"/>
        <v>23.708941152655747</v>
      </c>
      <c r="K63" s="143">
        <v>64</v>
      </c>
      <c r="L63" s="35">
        <f t="shared" si="1"/>
        <v>1204.5</v>
      </c>
      <c r="M63" s="31">
        <f t="shared" si="2"/>
        <v>24.4</v>
      </c>
      <c r="N63" s="32">
        <f t="shared" si="40"/>
        <v>0.92</v>
      </c>
      <c r="O63" s="34">
        <f t="shared" si="41"/>
        <v>833.36480127548703</v>
      </c>
      <c r="P63" s="52">
        <f t="shared" si="42"/>
        <v>11.49260351460884</v>
      </c>
      <c r="Q63" s="31">
        <f t="shared" si="3"/>
        <v>72.513142928506511</v>
      </c>
      <c r="R63" s="53">
        <f t="shared" si="4"/>
        <v>27.685987705539382</v>
      </c>
      <c r="S63" s="44">
        <f t="shared" si="43"/>
        <v>27.047932300969951</v>
      </c>
      <c r="T63" s="143">
        <v>64</v>
      </c>
      <c r="U63" s="35">
        <f t="shared" si="44"/>
        <v>903.375</v>
      </c>
      <c r="V63" s="31">
        <f t="shared" si="5"/>
        <v>24.4</v>
      </c>
      <c r="W63" s="32">
        <f t="shared" si="45"/>
        <v>0.85</v>
      </c>
      <c r="X63" s="34">
        <f t="shared" si="46"/>
        <v>774.29278454902669</v>
      </c>
      <c r="Y63" s="52">
        <f t="shared" si="47"/>
        <v>11.21576477082511</v>
      </c>
      <c r="Z63" s="31">
        <f t="shared" si="6"/>
        <v>69.036111256821968</v>
      </c>
      <c r="AA63" s="53">
        <f t="shared" si="7"/>
        <v>31.193146538049092</v>
      </c>
      <c r="AB63" s="44">
        <f t="shared" si="48"/>
        <v>30.557307535319936</v>
      </c>
      <c r="AC63" s="143">
        <v>64</v>
      </c>
      <c r="AD63" s="35">
        <f t="shared" si="8"/>
        <v>722.7</v>
      </c>
      <c r="AE63" s="31">
        <f t="shared" si="9"/>
        <v>24.4</v>
      </c>
      <c r="AF63" s="32">
        <f t="shared" si="49"/>
        <v>0.8</v>
      </c>
      <c r="AG63" s="34">
        <f t="shared" si="50"/>
        <v>723.04093635381037</v>
      </c>
      <c r="AH63" s="52">
        <f t="shared" si="51"/>
        <v>11.026840775294771</v>
      </c>
      <c r="AI63" s="31">
        <f t="shared" si="10"/>
        <v>65.57099636132925</v>
      </c>
      <c r="AJ63" s="53">
        <f t="shared" si="11"/>
        <v>33.988494124861454</v>
      </c>
      <c r="AK63" s="44">
        <f t="shared" si="52"/>
        <v>33.349894989282227</v>
      </c>
      <c r="AL63" s="143">
        <v>64</v>
      </c>
      <c r="AM63" s="35">
        <f t="shared" si="12"/>
        <v>578.16000000000008</v>
      </c>
      <c r="AN63" s="31">
        <f t="shared" si="13"/>
        <v>24.4</v>
      </c>
      <c r="AO63" s="32">
        <f t="shared" si="53"/>
        <v>0.74</v>
      </c>
      <c r="AP63" s="34">
        <f t="shared" si="54"/>
        <v>667.78828441403721</v>
      </c>
      <c r="AQ63" s="52">
        <f t="shared" si="55"/>
        <v>10.857862016660089</v>
      </c>
      <c r="AR63" s="31">
        <f t="shared" si="14"/>
        <v>61.502741827939609</v>
      </c>
      <c r="AS63" s="53">
        <f t="shared" si="15"/>
        <v>36.802580990591046</v>
      </c>
      <c r="AT63" s="44">
        <f t="shared" si="56"/>
        <v>36.158176870637305</v>
      </c>
      <c r="AU63" s="143">
        <v>64</v>
      </c>
      <c r="AV63" s="35">
        <f t="shared" si="16"/>
        <v>462.52800000000008</v>
      </c>
      <c r="AW63" s="31">
        <f t="shared" si="17"/>
        <v>24.4</v>
      </c>
      <c r="AX63" s="32">
        <f t="shared" si="57"/>
        <v>0.67</v>
      </c>
      <c r="AY63" s="34">
        <f t="shared" si="58"/>
        <v>609.56211479006913</v>
      </c>
      <c r="AZ63" s="52">
        <f t="shared" si="59"/>
        <v>10.706722820235816</v>
      </c>
      <c r="BA63" s="31">
        <f t="shared" si="18"/>
        <v>56.93265110384575</v>
      </c>
      <c r="BB63" s="53">
        <f t="shared" si="19"/>
        <v>39.588290521133324</v>
      </c>
      <c r="BC63" s="44">
        <f t="shared" si="60"/>
        <v>38.93583783846811</v>
      </c>
      <c r="BD63" s="143">
        <v>64</v>
      </c>
      <c r="BE63" s="35" t="str">
        <f t="shared" si="20"/>
        <v/>
      </c>
      <c r="BF63" s="31" t="str">
        <f t="shared" si="21"/>
        <v/>
      </c>
      <c r="BG63" s="32" t="str">
        <f t="shared" si="61"/>
        <v/>
      </c>
      <c r="BH63" s="34" t="str">
        <f t="shared" si="62"/>
        <v/>
      </c>
      <c r="BI63" s="52" t="str">
        <f t="shared" si="63"/>
        <v/>
      </c>
      <c r="BJ63" s="31" t="str">
        <f t="shared" si="22"/>
        <v/>
      </c>
      <c r="BK63" s="53" t="str">
        <f t="shared" si="23"/>
        <v/>
      </c>
      <c r="BL63" s="44" t="str">
        <f t="shared" si="64"/>
        <v/>
      </c>
      <c r="BM63" s="143">
        <v>64</v>
      </c>
      <c r="BN63" s="35" t="str">
        <f t="shared" si="24"/>
        <v/>
      </c>
      <c r="BO63" s="31" t="str">
        <f t="shared" si="25"/>
        <v/>
      </c>
      <c r="BP63" s="32" t="str">
        <f t="shared" si="65"/>
        <v/>
      </c>
      <c r="BQ63" s="34" t="str">
        <f t="shared" si="66"/>
        <v/>
      </c>
      <c r="BR63" s="52" t="str">
        <f t="shared" si="67"/>
        <v/>
      </c>
      <c r="BS63" s="31" t="str">
        <f t="shared" si="26"/>
        <v/>
      </c>
      <c r="BT63" s="53" t="str">
        <f t="shared" si="27"/>
        <v/>
      </c>
      <c r="BU63" s="44" t="str">
        <f t="shared" si="68"/>
        <v/>
      </c>
      <c r="BV63" s="5">
        <v>64</v>
      </c>
      <c r="BX63" s="79">
        <v>64</v>
      </c>
      <c r="BY63" s="103">
        <f t="shared" si="28"/>
        <v>462.52800000000008</v>
      </c>
      <c r="BZ63" s="161">
        <f t="shared" si="69"/>
        <v>24.4</v>
      </c>
      <c r="CA63" s="103">
        <f t="shared" si="70"/>
        <v>38.93583783846811</v>
      </c>
      <c r="CB63" s="104">
        <f t="shared" si="29"/>
        <v>609.56211479006913</v>
      </c>
      <c r="CC63" s="105">
        <f t="shared" si="71"/>
        <v>0.67</v>
      </c>
      <c r="CD63" s="86">
        <f t="shared" si="72"/>
        <v>10.706722820235816</v>
      </c>
      <c r="CE63" s="22">
        <f t="shared" si="77"/>
        <v>56.93265110384575</v>
      </c>
      <c r="CF63" s="23">
        <f t="shared" si="78"/>
        <v>39.588290521133324</v>
      </c>
      <c r="CG63" s="87">
        <f t="shared" si="73"/>
        <v>38.93583783846811</v>
      </c>
      <c r="CH63" s="21"/>
      <c r="CI63" s="79">
        <v>64</v>
      </c>
      <c r="CJ63" s="103">
        <f t="shared" si="79"/>
        <v>462.52800000000008</v>
      </c>
      <c r="CK63" s="103">
        <f t="shared" si="79"/>
        <v>24.4</v>
      </c>
      <c r="CL63" s="103">
        <f t="shared" si="79"/>
        <v>38.93583783846811</v>
      </c>
      <c r="CM63" s="103">
        <f t="shared" si="79"/>
        <v>609.56211479006913</v>
      </c>
      <c r="CN63" s="113">
        <f t="shared" si="79"/>
        <v>0.67</v>
      </c>
      <c r="CO63" s="103">
        <f t="shared" si="75"/>
        <v>1389.6273283575147</v>
      </c>
      <c r="CP63" s="113">
        <f t="shared" si="76"/>
        <v>23.708941152655747</v>
      </c>
    </row>
    <row r="64" spans="1:100" ht="15" customHeight="1">
      <c r="A64" s="5">
        <v>65</v>
      </c>
      <c r="B64" s="33">
        <f t="shared" si="0"/>
        <v>1606</v>
      </c>
      <c r="C64" s="31">
        <f t="shared" si="32"/>
        <v>24.5</v>
      </c>
      <c r="D64" s="119">
        <f t="shared" si="33"/>
        <v>1310.5630874689837</v>
      </c>
      <c r="E64" s="32">
        <f t="shared" si="34"/>
        <v>0.98</v>
      </c>
      <c r="F64" s="34">
        <f t="shared" si="35"/>
        <v>889.79706666859124</v>
      </c>
      <c r="G64" s="52">
        <f t="shared" si="36"/>
        <v>11.85743762487515</v>
      </c>
      <c r="H64" s="31">
        <f t="shared" si="37"/>
        <v>75.041260584152568</v>
      </c>
      <c r="I64" s="53">
        <f t="shared" si="38"/>
        <v>24.391154060524251</v>
      </c>
      <c r="J64" s="44">
        <f t="shared" si="39"/>
        <v>23.741119784214568</v>
      </c>
      <c r="K64" s="143">
        <v>65</v>
      </c>
      <c r="L64" s="35">
        <f t="shared" si="1"/>
        <v>1204.5</v>
      </c>
      <c r="M64" s="31">
        <f t="shared" si="2"/>
        <v>24.5</v>
      </c>
      <c r="N64" s="32">
        <f t="shared" si="40"/>
        <v>0.92</v>
      </c>
      <c r="O64" s="34">
        <f t="shared" si="41"/>
        <v>839.11926019690043</v>
      </c>
      <c r="P64" s="52">
        <f t="shared" si="42"/>
        <v>11.536461672455598</v>
      </c>
      <c r="Q64" s="31">
        <f t="shared" si="3"/>
        <v>72.736275993563751</v>
      </c>
      <c r="R64" s="53">
        <f t="shared" si="4"/>
        <v>27.728551811606007</v>
      </c>
      <c r="S64" s="44">
        <f t="shared" si="43"/>
        <v>27.088835699133107</v>
      </c>
      <c r="T64" s="143">
        <v>65</v>
      </c>
      <c r="U64" s="35">
        <f t="shared" si="44"/>
        <v>903.375</v>
      </c>
      <c r="V64" s="31">
        <f t="shared" si="5"/>
        <v>24.5</v>
      </c>
      <c r="W64" s="32">
        <f t="shared" si="45"/>
        <v>0.85</v>
      </c>
      <c r="X64" s="34">
        <f t="shared" si="46"/>
        <v>779.89473799106463</v>
      </c>
      <c r="Y64" s="52">
        <f t="shared" si="47"/>
        <v>11.258488343656362</v>
      </c>
      <c r="Z64" s="31">
        <f t="shared" si="6"/>
        <v>69.271709858855004</v>
      </c>
      <c r="AA64" s="53">
        <f t="shared" si="7"/>
        <v>31.246327418669917</v>
      </c>
      <c r="AB64" s="44">
        <f t="shared" si="48"/>
        <v>30.60887672672472</v>
      </c>
      <c r="AC64" s="143">
        <v>65</v>
      </c>
      <c r="AD64" s="35">
        <f t="shared" si="8"/>
        <v>722.7</v>
      </c>
      <c r="AE64" s="31">
        <f t="shared" si="9"/>
        <v>24.5</v>
      </c>
      <c r="AF64" s="32">
        <f t="shared" si="49"/>
        <v>0.8</v>
      </c>
      <c r="AG64" s="34">
        <f t="shared" si="50"/>
        <v>728.4791283623897</v>
      </c>
      <c r="AH64" s="52">
        <f t="shared" si="51"/>
        <v>11.068790069455815</v>
      </c>
      <c r="AI64" s="31">
        <f t="shared" si="10"/>
        <v>65.813799321446936</v>
      </c>
      <c r="AJ64" s="53">
        <f t="shared" si="11"/>
        <v>34.051364006340066</v>
      </c>
      <c r="AK64" s="44">
        <f t="shared" si="52"/>
        <v>33.411160656367308</v>
      </c>
      <c r="AL64" s="143">
        <v>65</v>
      </c>
      <c r="AM64" s="35">
        <f t="shared" si="12"/>
        <v>578.16000000000008</v>
      </c>
      <c r="AN64" s="31">
        <f t="shared" si="13"/>
        <v>24.5</v>
      </c>
      <c r="AO64" s="32">
        <f t="shared" si="53"/>
        <v>0.74</v>
      </c>
      <c r="AP64" s="34">
        <f t="shared" si="54"/>
        <v>673.01717518603209</v>
      </c>
      <c r="AQ64" s="52">
        <f t="shared" si="55"/>
        <v>10.899118774925089</v>
      </c>
      <c r="AR64" s="31">
        <f t="shared" si="14"/>
        <v>61.74968720722633</v>
      </c>
      <c r="AS64" s="53">
        <f t="shared" si="15"/>
        <v>36.876391706779131</v>
      </c>
      <c r="AT64" s="44">
        <f t="shared" si="56"/>
        <v>36.230365877748277</v>
      </c>
      <c r="AU64" s="143">
        <v>65</v>
      </c>
      <c r="AV64" s="35">
        <f t="shared" si="16"/>
        <v>462.52800000000008</v>
      </c>
      <c r="AW64" s="31">
        <f t="shared" si="17"/>
        <v>24.5</v>
      </c>
      <c r="AX64" s="32">
        <f t="shared" si="57"/>
        <v>0.67</v>
      </c>
      <c r="AY64" s="34">
        <f t="shared" si="58"/>
        <v>614.53362718630638</v>
      </c>
      <c r="AZ64" s="52">
        <f t="shared" si="59"/>
        <v>10.747360155564653</v>
      </c>
      <c r="BA64" s="31">
        <f t="shared" si="18"/>
        <v>57.179960315009986</v>
      </c>
      <c r="BB64" s="53">
        <f t="shared" si="19"/>
        <v>39.674180950194959</v>
      </c>
      <c r="BC64" s="44">
        <f t="shared" si="60"/>
        <v>39.020066526226096</v>
      </c>
      <c r="BD64" s="143">
        <v>65</v>
      </c>
      <c r="BE64" s="35">
        <f t="shared" si="20"/>
        <v>416.2752000000001</v>
      </c>
      <c r="BF64" s="31">
        <f t="shared" si="21"/>
        <v>24.5</v>
      </c>
      <c r="BG64" s="32">
        <f t="shared" si="61"/>
        <v>0.64</v>
      </c>
      <c r="BH64" s="34">
        <f t="shared" si="62"/>
        <v>586.23242429377206</v>
      </c>
      <c r="BI64" s="52">
        <f t="shared" si="63"/>
        <v>10.681381263209445</v>
      </c>
      <c r="BJ64" s="31">
        <f t="shared" si="22"/>
        <v>54.88357824216699</v>
      </c>
      <c r="BK64" s="53">
        <f t="shared" si="23"/>
        <v>40.971890125395575</v>
      </c>
      <c r="BL64" s="44">
        <f t="shared" si="64"/>
        <v>40.313394479932569</v>
      </c>
      <c r="BM64" s="143">
        <v>65</v>
      </c>
      <c r="BN64" s="35" t="str">
        <f t="shared" si="24"/>
        <v/>
      </c>
      <c r="BO64" s="31" t="str">
        <f t="shared" si="25"/>
        <v/>
      </c>
      <c r="BP64" s="32" t="str">
        <f t="shared" si="65"/>
        <v/>
      </c>
      <c r="BQ64" s="34" t="str">
        <f t="shared" si="66"/>
        <v/>
      </c>
      <c r="BR64" s="52" t="str">
        <f t="shared" si="67"/>
        <v/>
      </c>
      <c r="BS64" s="31" t="str">
        <f t="shared" si="26"/>
        <v/>
      </c>
      <c r="BT64" s="53" t="str">
        <f t="shared" si="27"/>
        <v/>
      </c>
      <c r="BU64" s="44" t="str">
        <f t="shared" si="68"/>
        <v/>
      </c>
      <c r="BV64" s="5">
        <v>65</v>
      </c>
      <c r="BX64" s="79">
        <v>65</v>
      </c>
      <c r="BY64" s="103">
        <f t="shared" si="28"/>
        <v>416.2752000000001</v>
      </c>
      <c r="BZ64" s="161">
        <f t="shared" si="69"/>
        <v>24.5</v>
      </c>
      <c r="CA64" s="103">
        <f t="shared" si="70"/>
        <v>40.313394479932569</v>
      </c>
      <c r="CB64" s="104">
        <f t="shared" si="29"/>
        <v>586.23242429377206</v>
      </c>
      <c r="CC64" s="105">
        <f t="shared" si="71"/>
        <v>0.64</v>
      </c>
      <c r="CD64" s="86">
        <f t="shared" si="72"/>
        <v>10.681381263209445</v>
      </c>
      <c r="CE64" s="22">
        <f t="shared" si="77"/>
        <v>54.88357824216699</v>
      </c>
      <c r="CF64" s="23">
        <f t="shared" si="78"/>
        <v>40.971890125395575</v>
      </c>
      <c r="CG64" s="87">
        <f t="shared" si="73"/>
        <v>40.313394479932569</v>
      </c>
      <c r="CH64" s="21"/>
      <c r="CI64" s="79">
        <v>65</v>
      </c>
      <c r="CJ64" s="103">
        <f t="shared" si="79"/>
        <v>416.2752000000001</v>
      </c>
      <c r="CK64" s="103">
        <f t="shared" si="79"/>
        <v>24.5</v>
      </c>
      <c r="CL64" s="103">
        <f t="shared" si="79"/>
        <v>40.313394479932569</v>
      </c>
      <c r="CM64" s="103">
        <f t="shared" si="79"/>
        <v>586.23242429377206</v>
      </c>
      <c r="CN64" s="113">
        <f t="shared" si="79"/>
        <v>0.64</v>
      </c>
      <c r="CO64" s="103">
        <f t="shared" si="75"/>
        <v>1388.039215978157</v>
      </c>
      <c r="CP64" s="113">
        <f t="shared" si="76"/>
        <v>23.741119784214568</v>
      </c>
    </row>
    <row r="65" spans="1:94" ht="15" customHeight="1">
      <c r="A65" s="5">
        <v>66</v>
      </c>
      <c r="B65" s="33">
        <f t="shared" si="0"/>
        <v>1606</v>
      </c>
      <c r="C65" s="31">
        <f t="shared" si="32"/>
        <v>24.6</v>
      </c>
      <c r="D65" s="119">
        <f t="shared" si="33"/>
        <v>1308.9761298685926</v>
      </c>
      <c r="E65" s="32">
        <f t="shared" si="34"/>
        <v>0.98</v>
      </c>
      <c r="F65" s="34">
        <f t="shared" si="35"/>
        <v>895.66122045751581</v>
      </c>
      <c r="G65" s="52">
        <f t="shared" si="36"/>
        <v>11.90260588865015</v>
      </c>
      <c r="H65" s="31">
        <f t="shared" si="37"/>
        <v>75.249170546055183</v>
      </c>
      <c r="I65" s="53">
        <f t="shared" si="38"/>
        <v>24.424919859346087</v>
      </c>
      <c r="J65" s="44">
        <f t="shared" si="39"/>
        <v>23.773131483988205</v>
      </c>
      <c r="K65" s="143">
        <v>66</v>
      </c>
      <c r="L65" s="35">
        <f t="shared" si="1"/>
        <v>1204.5</v>
      </c>
      <c r="M65" s="31">
        <f t="shared" si="2"/>
        <v>24.6</v>
      </c>
      <c r="N65" s="32">
        <f t="shared" si="40"/>
        <v>0.92</v>
      </c>
      <c r="O65" s="34">
        <f t="shared" si="41"/>
        <v>844.88445212388729</v>
      </c>
      <c r="P65" s="52">
        <f t="shared" si="42"/>
        <v>11.580319830302356</v>
      </c>
      <c r="Q65" s="31">
        <f t="shared" si="3"/>
        <v>72.958645745954996</v>
      </c>
      <c r="R65" s="53">
        <f t="shared" si="4"/>
        <v>27.770905407735825</v>
      </c>
      <c r="S65" s="44">
        <f t="shared" si="43"/>
        <v>27.129530825080082</v>
      </c>
      <c r="T65" s="143">
        <v>66</v>
      </c>
      <c r="U65" s="35">
        <f t="shared" si="44"/>
        <v>903.375</v>
      </c>
      <c r="V65" s="31">
        <f t="shared" si="5"/>
        <v>24.6</v>
      </c>
      <c r="W65" s="32">
        <f t="shared" si="45"/>
        <v>0.86</v>
      </c>
      <c r="X65" s="34">
        <f t="shared" si="46"/>
        <v>785.50845872826449</v>
      </c>
      <c r="Y65" s="52">
        <f t="shared" si="47"/>
        <v>11.301211916487613</v>
      </c>
      <c r="Z65" s="31">
        <f t="shared" si="6"/>
        <v>69.506568369208892</v>
      </c>
      <c r="AA65" s="53">
        <f t="shared" si="7"/>
        <v>31.299251306160116</v>
      </c>
      <c r="AB65" s="44">
        <f t="shared" si="48"/>
        <v>30.66019165683586</v>
      </c>
      <c r="AC65" s="143">
        <v>66</v>
      </c>
      <c r="AD65" s="35">
        <f t="shared" si="8"/>
        <v>722.7</v>
      </c>
      <c r="AE65" s="31">
        <f t="shared" si="9"/>
        <v>24.6</v>
      </c>
      <c r="AF65" s="32">
        <f t="shared" si="49"/>
        <v>0.8</v>
      </c>
      <c r="AG65" s="34">
        <f t="shared" si="50"/>
        <v>733.93001660049913</v>
      </c>
      <c r="AH65" s="52">
        <f t="shared" si="51"/>
        <v>11.110739363616862</v>
      </c>
      <c r="AI65" s="31">
        <f t="shared" si="10"/>
        <v>66.055911544808666</v>
      </c>
      <c r="AJ65" s="53">
        <f t="shared" si="11"/>
        <v>34.113939661608981</v>
      </c>
      <c r="AK65" s="44">
        <f t="shared" si="52"/>
        <v>33.472135224867309</v>
      </c>
      <c r="AL65" s="143">
        <v>66</v>
      </c>
      <c r="AM65" s="35">
        <f t="shared" si="12"/>
        <v>578.16000000000008</v>
      </c>
      <c r="AN65" s="31">
        <f t="shared" si="13"/>
        <v>24.6</v>
      </c>
      <c r="AO65" s="32">
        <f t="shared" si="53"/>
        <v>0.74</v>
      </c>
      <c r="AP65" s="34">
        <f t="shared" si="54"/>
        <v>678.25973674752379</v>
      </c>
      <c r="AQ65" s="52">
        <f t="shared" si="55"/>
        <v>10.940375533190091</v>
      </c>
      <c r="AR65" s="31">
        <f t="shared" si="14"/>
        <v>61.996019669514112</v>
      </c>
      <c r="AS65" s="53">
        <f t="shared" si="15"/>
        <v>36.949872330376905</v>
      </c>
      <c r="AT65" s="44">
        <f t="shared" si="56"/>
        <v>36.302228301153178</v>
      </c>
      <c r="AU65" s="143">
        <v>66</v>
      </c>
      <c r="AV65" s="35">
        <f t="shared" si="16"/>
        <v>462.52800000000008</v>
      </c>
      <c r="AW65" s="31">
        <f t="shared" si="17"/>
        <v>24.6</v>
      </c>
      <c r="AX65" s="32">
        <f t="shared" si="57"/>
        <v>0.68</v>
      </c>
      <c r="AY65" s="34">
        <f t="shared" si="58"/>
        <v>619.51974020250975</v>
      </c>
      <c r="AZ65" s="52">
        <f t="shared" si="59"/>
        <v>10.78799749089349</v>
      </c>
      <c r="BA65" s="31">
        <f t="shared" si="18"/>
        <v>57.426759760137791</v>
      </c>
      <c r="BB65" s="53">
        <f t="shared" si="19"/>
        <v>39.759709367594105</v>
      </c>
      <c r="BC65" s="44">
        <f t="shared" si="60"/>
        <v>39.103937050505564</v>
      </c>
      <c r="BD65" s="143">
        <v>66</v>
      </c>
      <c r="BE65" s="35">
        <f t="shared" si="20"/>
        <v>416.2752000000001</v>
      </c>
      <c r="BF65" s="31">
        <f t="shared" si="21"/>
        <v>24.6</v>
      </c>
      <c r="BG65" s="32">
        <f t="shared" si="61"/>
        <v>0.64</v>
      </c>
      <c r="BH65" s="34">
        <f t="shared" si="62"/>
        <v>591.08087378935602</v>
      </c>
      <c r="BI65" s="52">
        <f t="shared" si="63"/>
        <v>10.721749296936832</v>
      </c>
      <c r="BJ65" s="31">
        <f t="shared" si="22"/>
        <v>55.129145200049201</v>
      </c>
      <c r="BK65" s="53">
        <f t="shared" si="23"/>
        <v>41.063448597144927</v>
      </c>
      <c r="BL65" s="44">
        <f t="shared" si="64"/>
        <v>40.403269381235674</v>
      </c>
      <c r="BM65" s="143">
        <v>66</v>
      </c>
      <c r="BN65" s="35" t="str">
        <f t="shared" si="24"/>
        <v/>
      </c>
      <c r="BO65" s="31" t="str">
        <f t="shared" si="25"/>
        <v/>
      </c>
      <c r="BP65" s="32" t="str">
        <f t="shared" si="65"/>
        <v/>
      </c>
      <c r="BQ65" s="34" t="str">
        <f t="shared" si="66"/>
        <v/>
      </c>
      <c r="BR65" s="52" t="str">
        <f t="shared" si="67"/>
        <v/>
      </c>
      <c r="BS65" s="31" t="str">
        <f t="shared" si="26"/>
        <v/>
      </c>
      <c r="BT65" s="53" t="str">
        <f t="shared" si="27"/>
        <v/>
      </c>
      <c r="BU65" s="44" t="str">
        <f t="shared" si="68"/>
        <v/>
      </c>
      <c r="BV65" s="5">
        <v>66</v>
      </c>
      <c r="BX65" s="79">
        <v>66</v>
      </c>
      <c r="BY65" s="103">
        <f t="shared" si="28"/>
        <v>416.2752000000001</v>
      </c>
      <c r="BZ65" s="161">
        <f t="shared" si="69"/>
        <v>24.6</v>
      </c>
      <c r="CA65" s="103">
        <f t="shared" si="70"/>
        <v>40.403269381235674</v>
      </c>
      <c r="CB65" s="104">
        <f t="shared" si="29"/>
        <v>591.08087378935602</v>
      </c>
      <c r="CC65" s="105">
        <f t="shared" si="71"/>
        <v>0.64</v>
      </c>
      <c r="CD65" s="86">
        <f t="shared" si="72"/>
        <v>10.721749296936832</v>
      </c>
      <c r="CE65" s="22">
        <f t="shared" si="77"/>
        <v>55.129145200049201</v>
      </c>
      <c r="CF65" s="23">
        <f t="shared" si="78"/>
        <v>41.063448597144927</v>
      </c>
      <c r="CG65" s="87">
        <f t="shared" si="73"/>
        <v>40.403269381235674</v>
      </c>
      <c r="CH65" s="21"/>
      <c r="CI65" s="79">
        <v>66</v>
      </c>
      <c r="CJ65" s="103">
        <f t="shared" si="79"/>
        <v>416.2752000000001</v>
      </c>
      <c r="CK65" s="103">
        <f t="shared" si="79"/>
        <v>24.6</v>
      </c>
      <c r="CL65" s="103">
        <f t="shared" si="79"/>
        <v>40.403269381235674</v>
      </c>
      <c r="CM65" s="103">
        <f t="shared" si="79"/>
        <v>591.08087378935602</v>
      </c>
      <c r="CN65" s="113">
        <f t="shared" si="79"/>
        <v>0.64</v>
      </c>
      <c r="CO65" s="103">
        <f t="shared" si="75"/>
        <v>1386.4522583777659</v>
      </c>
      <c r="CP65" s="113">
        <f t="shared" si="76"/>
        <v>23.773131483988205</v>
      </c>
    </row>
    <row r="66" spans="1:94" ht="15" customHeight="1">
      <c r="A66" s="5">
        <v>67</v>
      </c>
      <c r="B66" s="33">
        <f t="shared" si="0"/>
        <v>1606</v>
      </c>
      <c r="C66" s="31">
        <f t="shared" si="32"/>
        <v>24.7</v>
      </c>
      <c r="D66" s="119">
        <f t="shared" si="33"/>
        <v>1307.3903435090301</v>
      </c>
      <c r="E66" s="32">
        <f t="shared" si="34"/>
        <v>0.98</v>
      </c>
      <c r="F66" s="34">
        <f t="shared" si="35"/>
        <v>901.53526674325633</v>
      </c>
      <c r="G66" s="52">
        <f t="shared" si="36"/>
        <v>11.947774152425151</v>
      </c>
      <c r="H66" s="31">
        <f t="shared" si="37"/>
        <v>75.456336489275145</v>
      </c>
      <c r="I66" s="53">
        <f t="shared" si="38"/>
        <v>24.458518460321702</v>
      </c>
      <c r="J66" s="44">
        <f t="shared" si="39"/>
        <v>23.804977763228731</v>
      </c>
      <c r="K66" s="143">
        <v>67</v>
      </c>
      <c r="L66" s="35">
        <f t="shared" si="1"/>
        <v>1204.5</v>
      </c>
      <c r="M66" s="31">
        <f t="shared" si="2"/>
        <v>24.7</v>
      </c>
      <c r="N66" s="32">
        <f t="shared" si="40"/>
        <v>0.92</v>
      </c>
      <c r="O66" s="34">
        <f t="shared" si="41"/>
        <v>850.66032953981573</v>
      </c>
      <c r="P66" s="52">
        <f t="shared" si="42"/>
        <v>11.624177988149114</v>
      </c>
      <c r="Q66" s="31">
        <f t="shared" si="3"/>
        <v>73.180256737901516</v>
      </c>
      <c r="R66" s="53">
        <f t="shared" si="4"/>
        <v>27.813050320683491</v>
      </c>
      <c r="S66" s="44">
        <f t="shared" si="43"/>
        <v>27.170019486147133</v>
      </c>
      <c r="T66" s="143">
        <v>67</v>
      </c>
      <c r="U66" s="35">
        <f t="shared" si="44"/>
        <v>903.375</v>
      </c>
      <c r="V66" s="31">
        <f t="shared" si="5"/>
        <v>24.7</v>
      </c>
      <c r="W66" s="32">
        <f t="shared" si="45"/>
        <v>0.86</v>
      </c>
      <c r="X66" s="34">
        <f t="shared" si="46"/>
        <v>791.13389197838706</v>
      </c>
      <c r="Y66" s="52">
        <f t="shared" si="47"/>
        <v>11.343935489318863</v>
      </c>
      <c r="Z66" s="31">
        <f t="shared" si="6"/>
        <v>69.740690320682532</v>
      </c>
      <c r="AA66" s="53">
        <f t="shared" si="7"/>
        <v>31.351920296063064</v>
      </c>
      <c r="AB66" s="44">
        <f t="shared" si="48"/>
        <v>30.711254398921099</v>
      </c>
      <c r="AC66" s="143">
        <v>67</v>
      </c>
      <c r="AD66" s="35">
        <f t="shared" si="8"/>
        <v>722.7</v>
      </c>
      <c r="AE66" s="31">
        <f t="shared" si="9"/>
        <v>24.7</v>
      </c>
      <c r="AF66" s="32">
        <f t="shared" si="49"/>
        <v>0.8</v>
      </c>
      <c r="AG66" s="34">
        <f t="shared" si="50"/>
        <v>739.39354161758763</v>
      </c>
      <c r="AH66" s="52">
        <f t="shared" si="51"/>
        <v>11.152688657777905</v>
      </c>
      <c r="AI66" s="31">
        <f t="shared" si="10"/>
        <v>66.297335495143884</v>
      </c>
      <c r="AJ66" s="53">
        <f t="shared" si="11"/>
        <v>34.176223341852065</v>
      </c>
      <c r="AK66" s="44">
        <f t="shared" si="52"/>
        <v>33.532820922035995</v>
      </c>
      <c r="AL66" s="143">
        <v>67</v>
      </c>
      <c r="AM66" s="35">
        <f t="shared" si="12"/>
        <v>578.16000000000008</v>
      </c>
      <c r="AN66" s="31">
        <f t="shared" si="13"/>
        <v>24.7</v>
      </c>
      <c r="AO66" s="32">
        <f t="shared" si="53"/>
        <v>0.74</v>
      </c>
      <c r="AP66" s="34">
        <f t="shared" si="54"/>
        <v>683.51590690401952</v>
      </c>
      <c r="AQ66" s="52">
        <f t="shared" si="55"/>
        <v>10.981632291455091</v>
      </c>
      <c r="AR66" s="31">
        <f t="shared" si="14"/>
        <v>62.241740459282134</v>
      </c>
      <c r="AS66" s="53">
        <f t="shared" si="15"/>
        <v>37.023025196940637</v>
      </c>
      <c r="AT66" s="44">
        <f t="shared" si="56"/>
        <v>36.373766451581304</v>
      </c>
      <c r="AU66" s="143">
        <v>67</v>
      </c>
      <c r="AV66" s="35">
        <f t="shared" si="16"/>
        <v>462.52800000000008</v>
      </c>
      <c r="AW66" s="31">
        <f t="shared" si="17"/>
        <v>24.7</v>
      </c>
      <c r="AX66" s="32">
        <f t="shared" si="57"/>
        <v>0.68</v>
      </c>
      <c r="AY66" s="34">
        <f t="shared" si="58"/>
        <v>624.52039173462549</v>
      </c>
      <c r="AZ66" s="52">
        <f t="shared" si="59"/>
        <v>10.828634826222324</v>
      </c>
      <c r="BA66" s="31">
        <f t="shared" si="18"/>
        <v>57.673049443158256</v>
      </c>
      <c r="BB66" s="53">
        <f t="shared" si="19"/>
        <v>39.84487810589998</v>
      </c>
      <c r="BC66" s="44">
        <f t="shared" si="60"/>
        <v>39.187451719080521</v>
      </c>
      <c r="BD66" s="143">
        <v>67</v>
      </c>
      <c r="BE66" s="35">
        <f t="shared" si="20"/>
        <v>416.2752000000001</v>
      </c>
      <c r="BF66" s="31">
        <f t="shared" si="21"/>
        <v>24.7</v>
      </c>
      <c r="BG66" s="32">
        <f t="shared" si="61"/>
        <v>0.65</v>
      </c>
      <c r="BH66" s="34">
        <f t="shared" si="62"/>
        <v>595.94425569245561</v>
      </c>
      <c r="BI66" s="52">
        <f t="shared" si="63"/>
        <v>10.762117330664218</v>
      </c>
      <c r="BJ66" s="31">
        <f t="shared" si="22"/>
        <v>55.374257442301555</v>
      </c>
      <c r="BK66" s="53">
        <f t="shared" si="23"/>
        <v>41.1546344022169</v>
      </c>
      <c r="BL66" s="44">
        <f t="shared" si="64"/>
        <v>40.49277557730818</v>
      </c>
      <c r="BM66" s="143">
        <v>67</v>
      </c>
      <c r="BN66" s="35" t="str">
        <f t="shared" si="24"/>
        <v/>
      </c>
      <c r="BO66" s="31" t="str">
        <f t="shared" si="25"/>
        <v/>
      </c>
      <c r="BP66" s="32" t="str">
        <f t="shared" si="65"/>
        <v/>
      </c>
      <c r="BQ66" s="34" t="str">
        <f t="shared" si="66"/>
        <v/>
      </c>
      <c r="BR66" s="52" t="str">
        <f t="shared" si="67"/>
        <v/>
      </c>
      <c r="BS66" s="31" t="str">
        <f t="shared" si="26"/>
        <v/>
      </c>
      <c r="BT66" s="53" t="str">
        <f t="shared" si="27"/>
        <v/>
      </c>
      <c r="BU66" s="44" t="str">
        <f t="shared" si="68"/>
        <v/>
      </c>
      <c r="BV66" s="5">
        <v>67</v>
      </c>
      <c r="BX66" s="79">
        <v>67</v>
      </c>
      <c r="BY66" s="103">
        <f t="shared" si="28"/>
        <v>416.2752000000001</v>
      </c>
      <c r="BZ66" s="161">
        <f t="shared" si="69"/>
        <v>24.7</v>
      </c>
      <c r="CA66" s="103">
        <f t="shared" si="70"/>
        <v>40.49277557730818</v>
      </c>
      <c r="CB66" s="104">
        <f t="shared" si="29"/>
        <v>595.94425569245561</v>
      </c>
      <c r="CC66" s="105">
        <f t="shared" si="71"/>
        <v>0.65</v>
      </c>
      <c r="CD66" s="86">
        <f t="shared" si="72"/>
        <v>10.762117330664218</v>
      </c>
      <c r="CE66" s="22">
        <f t="shared" si="77"/>
        <v>55.374257442301555</v>
      </c>
      <c r="CF66" s="23">
        <f t="shared" si="78"/>
        <v>41.1546344022169</v>
      </c>
      <c r="CG66" s="87">
        <f t="shared" si="73"/>
        <v>40.49277557730818</v>
      </c>
      <c r="CH66" s="21"/>
      <c r="CI66" s="79">
        <v>67</v>
      </c>
      <c r="CJ66" s="103">
        <f t="shared" si="79"/>
        <v>416.2752000000001</v>
      </c>
      <c r="CK66" s="103">
        <f t="shared" si="79"/>
        <v>24.7</v>
      </c>
      <c r="CL66" s="103">
        <f t="shared" si="79"/>
        <v>40.49277557730818</v>
      </c>
      <c r="CM66" s="103">
        <f t="shared" si="79"/>
        <v>595.94425569245561</v>
      </c>
      <c r="CN66" s="113">
        <f t="shared" si="79"/>
        <v>0.65</v>
      </c>
      <c r="CO66" s="103">
        <f t="shared" si="75"/>
        <v>1384.8664720182035</v>
      </c>
      <c r="CP66" s="113">
        <f t="shared" si="76"/>
        <v>23.804977763228731</v>
      </c>
    </row>
    <row r="67" spans="1:94" ht="15" customHeight="1">
      <c r="A67" s="5">
        <v>68</v>
      </c>
      <c r="B67" s="33">
        <f t="shared" si="0"/>
        <v>1606</v>
      </c>
      <c r="C67" s="31">
        <f t="shared" si="32"/>
        <v>24.8</v>
      </c>
      <c r="D67" s="119">
        <f t="shared" si="33"/>
        <v>1305.8057445960255</v>
      </c>
      <c r="E67" s="32">
        <f t="shared" si="34"/>
        <v>0.98</v>
      </c>
      <c r="F67" s="34">
        <f t="shared" si="35"/>
        <v>907.41916551257248</v>
      </c>
      <c r="G67" s="52">
        <f t="shared" si="36"/>
        <v>11.992942416200151</v>
      </c>
      <c r="H67" s="31">
        <f t="shared" si="37"/>
        <v>75.662763483865675</v>
      </c>
      <c r="I67" s="53">
        <f t="shared" si="38"/>
        <v>24.491951372133517</v>
      </c>
      <c r="J67" s="44">
        <f t="shared" si="39"/>
        <v>23.836660114581267</v>
      </c>
      <c r="K67" s="143">
        <v>68</v>
      </c>
      <c r="L67" s="35">
        <f t="shared" si="1"/>
        <v>1204.5</v>
      </c>
      <c r="M67" s="31">
        <f t="shared" si="2"/>
        <v>24.8</v>
      </c>
      <c r="N67" s="32">
        <f t="shared" si="40"/>
        <v>0.92</v>
      </c>
      <c r="O67" s="34">
        <f t="shared" si="41"/>
        <v>856.44684539878006</v>
      </c>
      <c r="P67" s="52">
        <f t="shared" si="42"/>
        <v>11.66803614599587</v>
      </c>
      <c r="Q67" s="31">
        <f t="shared" si="3"/>
        <v>73.401113493523724</v>
      </c>
      <c r="R67" s="53">
        <f t="shared" si="4"/>
        <v>27.854988356098335</v>
      </c>
      <c r="S67" s="44">
        <f t="shared" si="43"/>
        <v>27.210303468789537</v>
      </c>
      <c r="T67" s="143">
        <v>68</v>
      </c>
      <c r="U67" s="35">
        <f t="shared" si="44"/>
        <v>903.375</v>
      </c>
      <c r="V67" s="31">
        <f t="shared" si="5"/>
        <v>24.8</v>
      </c>
      <c r="W67" s="32">
        <f t="shared" si="45"/>
        <v>0.86</v>
      </c>
      <c r="X67" s="34">
        <f t="shared" si="46"/>
        <v>796.77098346682692</v>
      </c>
      <c r="Y67" s="52">
        <f t="shared" si="47"/>
        <v>11.386659062150114</v>
      </c>
      <c r="Z67" s="31">
        <f t="shared" si="6"/>
        <v>69.97407923763501</v>
      </c>
      <c r="AA67" s="53">
        <f t="shared" si="7"/>
        <v>31.4043364617294</v>
      </c>
      <c r="AB67" s="44">
        <f t="shared" si="48"/>
        <v>30.76206700429136</v>
      </c>
      <c r="AC67" s="143">
        <v>68</v>
      </c>
      <c r="AD67" s="35">
        <f t="shared" si="8"/>
        <v>722.7</v>
      </c>
      <c r="AE67" s="31">
        <f t="shared" si="9"/>
        <v>24.8</v>
      </c>
      <c r="AF67" s="32">
        <f t="shared" si="49"/>
        <v>0.8</v>
      </c>
      <c r="AG67" s="34">
        <f t="shared" si="50"/>
        <v>744.86964446466277</v>
      </c>
      <c r="AH67" s="52">
        <f t="shared" si="51"/>
        <v>11.194637951938949</v>
      </c>
      <c r="AI67" s="31">
        <f t="shared" si="10"/>
        <v>66.538073644056425</v>
      </c>
      <c r="AJ67" s="53">
        <f t="shared" si="11"/>
        <v>34.238217276390117</v>
      </c>
      <c r="AK67" s="44">
        <f t="shared" si="52"/>
        <v>33.593219953496494</v>
      </c>
      <c r="AL67" s="143">
        <v>68</v>
      </c>
      <c r="AM67" s="35">
        <f t="shared" si="12"/>
        <v>578.16000000000008</v>
      </c>
      <c r="AN67" s="31">
        <f t="shared" si="13"/>
        <v>24.8</v>
      </c>
      <c r="AO67" s="32">
        <f t="shared" si="53"/>
        <v>0.74</v>
      </c>
      <c r="AP67" s="34">
        <f t="shared" si="54"/>
        <v>688.78562391713717</v>
      </c>
      <c r="AQ67" s="52">
        <f t="shared" si="55"/>
        <v>11.022889049720092</v>
      </c>
      <c r="AR67" s="31">
        <f t="shared" si="14"/>
        <v>62.486850843756585</v>
      </c>
      <c r="AS67" s="53">
        <f t="shared" si="15"/>
        <v>37.095852621626726</v>
      </c>
      <c r="AT67" s="44">
        <f t="shared" si="56"/>
        <v>36.444982619578951</v>
      </c>
      <c r="AU67" s="143">
        <v>68</v>
      </c>
      <c r="AV67" s="35">
        <f t="shared" si="16"/>
        <v>462.52800000000008</v>
      </c>
      <c r="AW67" s="31">
        <f t="shared" si="17"/>
        <v>24.8</v>
      </c>
      <c r="AX67" s="32">
        <f t="shared" si="57"/>
        <v>0.68</v>
      </c>
      <c r="AY67" s="34">
        <f t="shared" si="58"/>
        <v>629.5355200495793</v>
      </c>
      <c r="AZ67" s="52">
        <f t="shared" si="59"/>
        <v>10.86927216155116</v>
      </c>
      <c r="BA67" s="31">
        <f t="shared" si="18"/>
        <v>57.918829402072667</v>
      </c>
      <c r="BB67" s="53">
        <f t="shared" si="19"/>
        <v>39.92968947976351</v>
      </c>
      <c r="BC67" s="44">
        <f t="shared" si="60"/>
        <v>39.270612821997148</v>
      </c>
      <c r="BD67" s="143">
        <v>68</v>
      </c>
      <c r="BE67" s="35">
        <f t="shared" si="20"/>
        <v>416.2752000000001</v>
      </c>
      <c r="BF67" s="31">
        <f t="shared" si="21"/>
        <v>24.8</v>
      </c>
      <c r="BG67" s="32">
        <f t="shared" si="61"/>
        <v>0.65</v>
      </c>
      <c r="BH67" s="34">
        <f t="shared" si="62"/>
        <v>600.82250942366397</v>
      </c>
      <c r="BI67" s="52">
        <f t="shared" si="63"/>
        <v>10.802485364391604</v>
      </c>
      <c r="BJ67" s="31">
        <f t="shared" si="22"/>
        <v>55.618914458719317</v>
      </c>
      <c r="BK67" s="53">
        <f t="shared" si="23"/>
        <v>41.245449823119053</v>
      </c>
      <c r="BL67" s="44">
        <f t="shared" si="64"/>
        <v>40.581915326394586</v>
      </c>
      <c r="BM67" s="143">
        <v>68</v>
      </c>
      <c r="BN67" s="35" t="str">
        <f t="shared" si="24"/>
        <v/>
      </c>
      <c r="BO67" s="31" t="str">
        <f t="shared" si="25"/>
        <v/>
      </c>
      <c r="BP67" s="32" t="str">
        <f t="shared" si="65"/>
        <v/>
      </c>
      <c r="BQ67" s="34" t="str">
        <f t="shared" si="66"/>
        <v/>
      </c>
      <c r="BR67" s="52" t="str">
        <f t="shared" si="67"/>
        <v/>
      </c>
      <c r="BS67" s="31" t="str">
        <f t="shared" si="26"/>
        <v/>
      </c>
      <c r="BT67" s="53" t="str">
        <f t="shared" si="27"/>
        <v/>
      </c>
      <c r="BU67" s="44" t="str">
        <f t="shared" si="68"/>
        <v/>
      </c>
      <c r="BV67" s="5">
        <v>68</v>
      </c>
      <c r="BX67" s="79">
        <v>68</v>
      </c>
      <c r="BY67" s="103">
        <f t="shared" si="28"/>
        <v>416.2752000000001</v>
      </c>
      <c r="BZ67" s="161">
        <f t="shared" si="69"/>
        <v>24.8</v>
      </c>
      <c r="CA67" s="103">
        <f t="shared" si="70"/>
        <v>40.581915326394586</v>
      </c>
      <c r="CB67" s="104">
        <f t="shared" si="29"/>
        <v>600.82250942366397</v>
      </c>
      <c r="CC67" s="105">
        <f t="shared" si="71"/>
        <v>0.65</v>
      </c>
      <c r="CD67" s="86">
        <f t="shared" si="72"/>
        <v>10.802485364391604</v>
      </c>
      <c r="CE67" s="22">
        <f t="shared" si="77"/>
        <v>55.618914458719317</v>
      </c>
      <c r="CF67" s="23">
        <f t="shared" si="78"/>
        <v>41.245449823119053</v>
      </c>
      <c r="CG67" s="87">
        <f t="shared" si="73"/>
        <v>40.581915326394586</v>
      </c>
      <c r="CH67" s="21"/>
      <c r="CI67" s="79">
        <v>68</v>
      </c>
      <c r="CJ67" s="103">
        <f t="shared" si="79"/>
        <v>416.2752000000001</v>
      </c>
      <c r="CK67" s="103">
        <f t="shared" si="79"/>
        <v>24.8</v>
      </c>
      <c r="CL67" s="103">
        <f t="shared" si="79"/>
        <v>40.581915326394586</v>
      </c>
      <c r="CM67" s="103">
        <f t="shared" si="79"/>
        <v>600.82250942366397</v>
      </c>
      <c r="CN67" s="113">
        <f t="shared" si="79"/>
        <v>0.65</v>
      </c>
      <c r="CO67" s="103">
        <f t="shared" si="75"/>
        <v>1383.2818731051989</v>
      </c>
      <c r="CP67" s="113">
        <f t="shared" si="76"/>
        <v>23.836660114581267</v>
      </c>
    </row>
    <row r="68" spans="1:94" ht="15" customHeight="1">
      <c r="A68" s="5">
        <v>69</v>
      </c>
      <c r="B68" s="33">
        <f t="shared" si="0"/>
        <v>1606</v>
      </c>
      <c r="C68" s="31">
        <f t="shared" si="32"/>
        <v>24.9</v>
      </c>
      <c r="D68" s="119">
        <f t="shared" si="33"/>
        <v>1304.2223490827037</v>
      </c>
      <c r="E68" s="32">
        <f t="shared" si="34"/>
        <v>0.98</v>
      </c>
      <c r="F68" s="34">
        <f t="shared" si="35"/>
        <v>913.31287715305621</v>
      </c>
      <c r="G68" s="52">
        <f t="shared" si="36"/>
        <v>12.038110679975151</v>
      </c>
      <c r="H68" s="31">
        <f t="shared" si="37"/>
        <v>75.868456557083377</v>
      </c>
      <c r="I68" s="53">
        <f t="shared" si="38"/>
        <v>24.525220084941569</v>
      </c>
      <c r="J68" s="44">
        <f t="shared" si="39"/>
        <v>23.86818001236545</v>
      </c>
      <c r="K68" s="143">
        <v>69</v>
      </c>
      <c r="L68" s="35">
        <f t="shared" si="1"/>
        <v>1204.5</v>
      </c>
      <c r="M68" s="31">
        <f t="shared" si="2"/>
        <v>24.9</v>
      </c>
      <c r="N68" s="32">
        <f t="shared" si="40"/>
        <v>0.92</v>
      </c>
      <c r="O68" s="34">
        <f t="shared" si="41"/>
        <v>862.24395311943942</v>
      </c>
      <c r="P68" s="52">
        <f t="shared" si="42"/>
        <v>11.711894303842628</v>
      </c>
      <c r="Q68" s="31">
        <f t="shared" si="3"/>
        <v>73.621220508841205</v>
      </c>
      <c r="R68" s="53">
        <f t="shared" si="4"/>
        <v>27.896721298818317</v>
      </c>
      <c r="S68" s="44">
        <f t="shared" si="43"/>
        <v>27.250384538872424</v>
      </c>
      <c r="T68" s="143">
        <v>69</v>
      </c>
      <c r="U68" s="35">
        <f t="shared" si="44"/>
        <v>903.375</v>
      </c>
      <c r="V68" s="31">
        <f t="shared" si="5"/>
        <v>24.9</v>
      </c>
      <c r="W68" s="32">
        <f t="shared" si="45"/>
        <v>0.86</v>
      </c>
      <c r="X68" s="34">
        <f t="shared" si="46"/>
        <v>802.41967942087115</v>
      </c>
      <c r="Y68" s="52">
        <f t="shared" si="47"/>
        <v>11.429382634981364</v>
      </c>
      <c r="Z68" s="31">
        <f t="shared" si="6"/>
        <v>70.206738635641059</v>
      </c>
      <c r="AA68" s="53">
        <f t="shared" si="7"/>
        <v>31.456501854592965</v>
      </c>
      <c r="AB68" s="44">
        <f t="shared" si="48"/>
        <v>30.812631502573748</v>
      </c>
      <c r="AC68" s="143">
        <v>69</v>
      </c>
      <c r="AD68" s="35">
        <f t="shared" si="8"/>
        <v>722.7</v>
      </c>
      <c r="AE68" s="31">
        <f t="shared" si="9"/>
        <v>24.9</v>
      </c>
      <c r="AF68" s="32">
        <f t="shared" si="49"/>
        <v>0.8</v>
      </c>
      <c r="AG68" s="34">
        <f t="shared" si="50"/>
        <v>750.35826668956963</v>
      </c>
      <c r="AH68" s="52">
        <f t="shared" si="51"/>
        <v>11.236587246099992</v>
      </c>
      <c r="AI68" s="31">
        <f t="shared" si="10"/>
        <v>66.778128470457517</v>
      </c>
      <c r="AJ68" s="53">
        <f t="shared" si="11"/>
        <v>34.299923672922866</v>
      </c>
      <c r="AK68" s="44">
        <f t="shared" si="52"/>
        <v>33.653334503480693</v>
      </c>
      <c r="AL68" s="143">
        <v>69</v>
      </c>
      <c r="AM68" s="35">
        <f t="shared" si="12"/>
        <v>578.16000000000008</v>
      </c>
      <c r="AN68" s="31">
        <f t="shared" si="13"/>
        <v>24.9</v>
      </c>
      <c r="AO68" s="32">
        <f t="shared" si="53"/>
        <v>0.74</v>
      </c>
      <c r="AP68" s="34">
        <f t="shared" si="54"/>
        <v>694.06882650145428</v>
      </c>
      <c r="AQ68" s="52">
        <f t="shared" si="55"/>
        <v>11.064145807985092</v>
      </c>
      <c r="AR68" s="31">
        <f t="shared" si="14"/>
        <v>62.731352112201797</v>
      </c>
      <c r="AS68" s="53">
        <f t="shared" si="15"/>
        <v>37.168356899385905</v>
      </c>
      <c r="AT68" s="44">
        <f t="shared" si="56"/>
        <v>36.51587907570152</v>
      </c>
      <c r="AU68" s="143">
        <v>69</v>
      </c>
      <c r="AV68" s="35">
        <f t="shared" si="16"/>
        <v>462.52800000000008</v>
      </c>
      <c r="AW68" s="31">
        <f t="shared" si="17"/>
        <v>24.9</v>
      </c>
      <c r="AX68" s="32">
        <f t="shared" si="57"/>
        <v>0.68</v>
      </c>
      <c r="AY68" s="34">
        <f t="shared" si="58"/>
        <v>634.56506378400616</v>
      </c>
      <c r="AZ68" s="52">
        <f t="shared" si="59"/>
        <v>10.909909496879994</v>
      </c>
      <c r="BA68" s="31">
        <f t="shared" si="18"/>
        <v>58.164099708203672</v>
      </c>
      <c r="BB68" s="53">
        <f t="shared" si="19"/>
        <v>40.014145786057178</v>
      </c>
      <c r="BC68" s="44">
        <f t="shared" si="60"/>
        <v>39.353422631712185</v>
      </c>
      <c r="BD68" s="143">
        <v>69</v>
      </c>
      <c r="BE68" s="35">
        <f t="shared" si="20"/>
        <v>416.2752000000001</v>
      </c>
      <c r="BF68" s="31">
        <f t="shared" si="21"/>
        <v>24.9</v>
      </c>
      <c r="BG68" s="32">
        <f t="shared" si="61"/>
        <v>0.65</v>
      </c>
      <c r="BH68" s="34">
        <f t="shared" si="62"/>
        <v>605.71557472250356</v>
      </c>
      <c r="BI68" s="52">
        <f t="shared" si="63"/>
        <v>10.842853398118988</v>
      </c>
      <c r="BJ68" s="31">
        <f t="shared" si="22"/>
        <v>55.863115776109517</v>
      </c>
      <c r="BK68" s="53">
        <f t="shared" si="23"/>
        <v>41.335897125996226</v>
      </c>
      <c r="BL68" s="44">
        <f t="shared" si="64"/>
        <v>40.670690870550629</v>
      </c>
      <c r="BM68" s="143">
        <v>69</v>
      </c>
      <c r="BN68" s="35" t="str">
        <f t="shared" si="24"/>
        <v/>
      </c>
      <c r="BO68" s="31" t="str">
        <f t="shared" si="25"/>
        <v/>
      </c>
      <c r="BP68" s="32" t="str">
        <f t="shared" si="65"/>
        <v/>
      </c>
      <c r="BQ68" s="34" t="str">
        <f t="shared" si="66"/>
        <v/>
      </c>
      <c r="BR68" s="52" t="str">
        <f t="shared" si="67"/>
        <v/>
      </c>
      <c r="BS68" s="31" t="str">
        <f t="shared" si="26"/>
        <v/>
      </c>
      <c r="BT68" s="53" t="str">
        <f t="shared" si="27"/>
        <v/>
      </c>
      <c r="BU68" s="44" t="str">
        <f t="shared" si="68"/>
        <v/>
      </c>
      <c r="BV68" s="5">
        <v>69</v>
      </c>
      <c r="BX68" s="79">
        <v>69</v>
      </c>
      <c r="BY68" s="103">
        <f t="shared" si="28"/>
        <v>416.2752000000001</v>
      </c>
      <c r="BZ68" s="161">
        <f t="shared" si="69"/>
        <v>24.9</v>
      </c>
      <c r="CA68" s="103">
        <f t="shared" si="70"/>
        <v>40.670690870550629</v>
      </c>
      <c r="CB68" s="104">
        <f t="shared" si="29"/>
        <v>605.71557472250356</v>
      </c>
      <c r="CC68" s="105">
        <f t="shared" si="71"/>
        <v>0.65</v>
      </c>
      <c r="CD68" s="86">
        <f t="shared" si="72"/>
        <v>10.842853398118988</v>
      </c>
      <c r="CE68" s="22">
        <f t="shared" si="77"/>
        <v>55.863115776109517</v>
      </c>
      <c r="CF68" s="23">
        <f t="shared" si="78"/>
        <v>41.335897125996226</v>
      </c>
      <c r="CG68" s="87">
        <f t="shared" si="73"/>
        <v>40.670690870550629</v>
      </c>
      <c r="CH68" s="21"/>
      <c r="CI68" s="79">
        <v>69</v>
      </c>
      <c r="CJ68" s="103">
        <f t="shared" si="79"/>
        <v>416.2752000000001</v>
      </c>
      <c r="CK68" s="103">
        <f t="shared" si="79"/>
        <v>24.9</v>
      </c>
      <c r="CL68" s="103">
        <f t="shared" si="79"/>
        <v>40.670690870550629</v>
      </c>
      <c r="CM68" s="103">
        <f t="shared" si="79"/>
        <v>605.71557472250356</v>
      </c>
      <c r="CN68" s="113">
        <f t="shared" si="79"/>
        <v>0.65</v>
      </c>
      <c r="CO68" s="103">
        <f t="shared" si="75"/>
        <v>1381.698477591877</v>
      </c>
      <c r="CP68" s="113">
        <f t="shared" si="76"/>
        <v>23.86818001236545</v>
      </c>
    </row>
    <row r="69" spans="1:94" ht="15" customHeight="1" thickBot="1">
      <c r="A69" s="6">
        <v>70</v>
      </c>
      <c r="B69" s="36">
        <f t="shared" si="0"/>
        <v>1606</v>
      </c>
      <c r="C69" s="37">
        <f t="shared" si="32"/>
        <v>25</v>
      </c>
      <c r="D69" s="118">
        <f t="shared" si="33"/>
        <v>1302.6401726730608</v>
      </c>
      <c r="E69" s="38">
        <f t="shared" si="34"/>
        <v>0.98</v>
      </c>
      <c r="F69" s="39">
        <f t="shared" si="35"/>
        <v>919.2163624474482</v>
      </c>
      <c r="G69" s="50">
        <f t="shared" si="36"/>
        <v>12.083278943750152</v>
      </c>
      <c r="H69" s="37">
        <f t="shared" si="37"/>
        <v>76.073420693717864</v>
      </c>
      <c r="I69" s="51">
        <f t="shared" si="38"/>
        <v>24.558326070662883</v>
      </c>
      <c r="J69" s="43">
        <f t="shared" si="39"/>
        <v>23.899538912851824</v>
      </c>
      <c r="K69" s="143">
        <v>70</v>
      </c>
      <c r="L69" s="40">
        <f t="shared" si="1"/>
        <v>1204.5</v>
      </c>
      <c r="M69" s="37">
        <f t="shared" si="2"/>
        <v>25</v>
      </c>
      <c r="N69" s="38">
        <f t="shared" si="40"/>
        <v>0.93</v>
      </c>
      <c r="O69" s="39">
        <f t="shared" si="41"/>
        <v>868.05160657894328</v>
      </c>
      <c r="P69" s="50">
        <f t="shared" si="42"/>
        <v>11.755752461689385</v>
      </c>
      <c r="Q69" s="37">
        <f t="shared" si="3"/>
        <v>73.840582251780262</v>
      </c>
      <c r="R69" s="51">
        <f t="shared" si="4"/>
        <v>27.938250913159223</v>
      </c>
      <c r="S69" s="43">
        <f t="shared" si="43"/>
        <v>27.290264441956904</v>
      </c>
      <c r="T69" s="143">
        <v>70</v>
      </c>
      <c r="U69" s="40">
        <f t="shared" si="44"/>
        <v>903.375</v>
      </c>
      <c r="V69" s="37">
        <f t="shared" si="5"/>
        <v>25</v>
      </c>
      <c r="W69" s="38">
        <f t="shared" si="45"/>
        <v>0.86</v>
      </c>
      <c r="X69" s="39">
        <f t="shared" si="46"/>
        <v>808.07992656401677</v>
      </c>
      <c r="Y69" s="50">
        <f t="shared" si="47"/>
        <v>11.472106207812613</v>
      </c>
      <c r="Z69" s="37">
        <f t="shared" si="6"/>
        <v>70.438672021159178</v>
      </c>
      <c r="AA69" s="51">
        <f t="shared" si="7"/>
        <v>31.508418504442837</v>
      </c>
      <c r="AB69" s="43">
        <f t="shared" si="48"/>
        <v>30.862949901980677</v>
      </c>
      <c r="AC69" s="143">
        <v>70</v>
      </c>
      <c r="AD69" s="40">
        <f t="shared" si="8"/>
        <v>722.7</v>
      </c>
      <c r="AE69" s="37">
        <f t="shared" si="9"/>
        <v>25</v>
      </c>
      <c r="AF69" s="38">
        <f t="shared" si="49"/>
        <v>0.81</v>
      </c>
      <c r="AG69" s="39">
        <f t="shared" si="50"/>
        <v>755.85935033230123</v>
      </c>
      <c r="AH69" s="50">
        <f t="shared" si="51"/>
        <v>11.278536540261035</v>
      </c>
      <c r="AI69" s="37">
        <f t="shared" si="10"/>
        <v>67.017502460013958</v>
      </c>
      <c r="AJ69" s="51">
        <f t="shared" si="11"/>
        <v>34.36134471776797</v>
      </c>
      <c r="AK69" s="43">
        <f t="shared" si="52"/>
        <v>33.713166735065684</v>
      </c>
      <c r="AL69" s="143">
        <v>70</v>
      </c>
      <c r="AM69" s="40">
        <f t="shared" si="12"/>
        <v>578.16000000000008</v>
      </c>
      <c r="AN69" s="37">
        <f t="shared" si="13"/>
        <v>25</v>
      </c>
      <c r="AO69" s="38">
        <f t="shared" si="53"/>
        <v>0.75</v>
      </c>
      <c r="AP69" s="39">
        <f t="shared" si="54"/>
        <v>699.36545382135205</v>
      </c>
      <c r="AQ69" s="50">
        <f t="shared" si="55"/>
        <v>11.10540256625009</v>
      </c>
      <c r="AR69" s="37">
        <f t="shared" si="14"/>
        <v>62.975245575226687</v>
      </c>
      <c r="AS69" s="51">
        <f t="shared" si="15"/>
        <v>37.240540305155569</v>
      </c>
      <c r="AT69" s="43">
        <f t="shared" si="56"/>
        <v>36.586458070703813</v>
      </c>
      <c r="AU69" s="143">
        <v>70</v>
      </c>
      <c r="AV69" s="40">
        <f t="shared" si="16"/>
        <v>462.52800000000008</v>
      </c>
      <c r="AW69" s="37">
        <f t="shared" si="17"/>
        <v>25</v>
      </c>
      <c r="AX69" s="38">
        <f t="shared" si="57"/>
        <v>0.68</v>
      </c>
      <c r="AY69" s="39">
        <f t="shared" si="58"/>
        <v>639.6089619429448</v>
      </c>
      <c r="AZ69" s="50">
        <f t="shared" si="59"/>
        <v>10.950546832208829</v>
      </c>
      <c r="BA69" s="37">
        <f t="shared" si="18"/>
        <v>58.40886046545765</v>
      </c>
      <c r="BB69" s="51">
        <f t="shared" si="19"/>
        <v>40.098249304013841</v>
      </c>
      <c r="BC69" s="43">
        <f t="shared" si="60"/>
        <v>39.43588340323025</v>
      </c>
      <c r="BD69" s="143">
        <v>70</v>
      </c>
      <c r="BE69" s="40">
        <f t="shared" si="20"/>
        <v>416.2752000000001</v>
      </c>
      <c r="BF69" s="37">
        <f t="shared" si="21"/>
        <v>25</v>
      </c>
      <c r="BG69" s="38">
        <f t="shared" si="61"/>
        <v>0.65</v>
      </c>
      <c r="BH69" s="39">
        <f t="shared" si="62"/>
        <v>610.62339164700757</v>
      </c>
      <c r="BI69" s="50">
        <f t="shared" si="63"/>
        <v>10.883221431846373</v>
      </c>
      <c r="BJ69" s="37">
        <f t="shared" si="22"/>
        <v>56.10686095756607</v>
      </c>
      <c r="BK69" s="51">
        <f t="shared" si="23"/>
        <v>41.425978560744319</v>
      </c>
      <c r="BL69" s="43">
        <f t="shared" si="64"/>
        <v>40.759104435755795</v>
      </c>
      <c r="BM69" s="143">
        <v>70</v>
      </c>
      <c r="BN69" s="40">
        <f t="shared" si="24"/>
        <v>416.2752000000001</v>
      </c>
      <c r="BO69" s="37">
        <f t="shared" si="25"/>
        <v>25</v>
      </c>
      <c r="BP69" s="38">
        <f t="shared" si="65"/>
        <v>0.65</v>
      </c>
      <c r="BQ69" s="39">
        <f t="shared" si="66"/>
        <v>610.62339164700757</v>
      </c>
      <c r="BR69" s="50">
        <f t="shared" si="67"/>
        <v>10.883221431846373</v>
      </c>
      <c r="BS69" s="37">
        <f t="shared" si="26"/>
        <v>56.10686095756607</v>
      </c>
      <c r="BT69" s="51">
        <f t="shared" si="27"/>
        <v>41.425978560744319</v>
      </c>
      <c r="BU69" s="43">
        <f t="shared" si="68"/>
        <v>40.759104435755795</v>
      </c>
      <c r="BV69" s="6">
        <v>70</v>
      </c>
      <c r="BX69" s="80">
        <v>70</v>
      </c>
      <c r="BY69" s="109">
        <f t="shared" si="28"/>
        <v>416.2752000000001</v>
      </c>
      <c r="BZ69" s="162">
        <f t="shared" si="69"/>
        <v>25</v>
      </c>
      <c r="CA69" s="109">
        <f t="shared" si="70"/>
        <v>40.759104435755795</v>
      </c>
      <c r="CB69" s="110">
        <f t="shared" si="29"/>
        <v>610.62339164700757</v>
      </c>
      <c r="CC69" s="111">
        <f t="shared" si="71"/>
        <v>0.65</v>
      </c>
      <c r="CD69" s="96">
        <f t="shared" si="72"/>
        <v>10.883221431846373</v>
      </c>
      <c r="CE69" s="97">
        <f t="shared" si="77"/>
        <v>56.10686095756607</v>
      </c>
      <c r="CF69" s="98">
        <f t="shared" si="78"/>
        <v>41.425978560744319</v>
      </c>
      <c r="CG69" s="99">
        <f t="shared" si="73"/>
        <v>40.759104435755795</v>
      </c>
      <c r="CH69" s="21"/>
      <c r="CI69" s="80">
        <v>70</v>
      </c>
      <c r="CJ69" s="109">
        <f t="shared" si="79"/>
        <v>416.2752000000001</v>
      </c>
      <c r="CK69" s="109">
        <f t="shared" si="79"/>
        <v>25</v>
      </c>
      <c r="CL69" s="109">
        <f t="shared" si="79"/>
        <v>40.759104435755795</v>
      </c>
      <c r="CM69" s="109">
        <f t="shared" si="79"/>
        <v>610.62339164700757</v>
      </c>
      <c r="CN69" s="115">
        <f t="shared" si="79"/>
        <v>0.65</v>
      </c>
      <c r="CO69" s="109">
        <f t="shared" si="75"/>
        <v>1380.1163011822341</v>
      </c>
      <c r="CP69" s="115">
        <f t="shared" si="76"/>
        <v>23.899538912851824</v>
      </c>
    </row>
    <row r="70" spans="1:94" ht="15" customHeight="1">
      <c r="A70" s="15">
        <v>71</v>
      </c>
      <c r="B70" s="29">
        <f t="shared" si="0"/>
        <v>1606</v>
      </c>
      <c r="C70" s="26">
        <f t="shared" si="32"/>
        <v>25.1</v>
      </c>
      <c r="D70" s="117">
        <f t="shared" si="33"/>
        <v>1301.0592308253852</v>
      </c>
      <c r="E70" s="27">
        <f t="shared" si="34"/>
        <v>0.98</v>
      </c>
      <c r="F70" s="28">
        <f t="shared" si="35"/>
        <v>925.12958256805905</v>
      </c>
      <c r="G70" s="48">
        <f t="shared" si="36"/>
        <v>12.128447207525152</v>
      </c>
      <c r="H70" s="26">
        <f t="shared" si="37"/>
        <v>76.277660836422498</v>
      </c>
      <c r="I70" s="49">
        <f t="shared" si="38"/>
        <v>24.591270783246031</v>
      </c>
      <c r="J70" s="42">
        <f t="shared" si="39"/>
        <v>23.930738254533495</v>
      </c>
      <c r="K70" s="143">
        <v>71</v>
      </c>
      <c r="L70" s="30">
        <f t="shared" si="1"/>
        <v>1204.5</v>
      </c>
      <c r="M70" s="26">
        <f t="shared" si="2"/>
        <v>25.1</v>
      </c>
      <c r="N70" s="27">
        <f t="shared" si="40"/>
        <v>0.93</v>
      </c>
      <c r="O70" s="28">
        <f t="shared" si="41"/>
        <v>873.86976010695173</v>
      </c>
      <c r="P70" s="48">
        <f t="shared" si="42"/>
        <v>11.799610619536143</v>
      </c>
      <c r="Q70" s="26">
        <f t="shared" si="3"/>
        <v>74.059203162189149</v>
      </c>
      <c r="R70" s="49">
        <f t="shared" si="4"/>
        <v>27.979578943199389</v>
      </c>
      <c r="S70" s="42">
        <f t="shared" si="43"/>
        <v>27.329944903581762</v>
      </c>
      <c r="T70" s="143">
        <v>71</v>
      </c>
      <c r="U70" s="30">
        <f t="shared" si="44"/>
        <v>903.375</v>
      </c>
      <c r="V70" s="26">
        <f t="shared" si="5"/>
        <v>25.1</v>
      </c>
      <c r="W70" s="27">
        <f t="shared" si="45"/>
        <v>0.86</v>
      </c>
      <c r="X70" s="28">
        <f t="shared" si="46"/>
        <v>813.75167211036137</v>
      </c>
      <c r="Y70" s="48">
        <f t="shared" si="47"/>
        <v>11.514829780643865</v>
      </c>
      <c r="Z70" s="26">
        <f t="shared" si="6"/>
        <v>70.669882891213661</v>
      </c>
      <c r="AA70" s="49">
        <f t="shared" si="7"/>
        <v>31.560088419691802</v>
      </c>
      <c r="AB70" s="42">
        <f t="shared" si="48"/>
        <v>30.913024189575506</v>
      </c>
      <c r="AC70" s="143">
        <v>71</v>
      </c>
      <c r="AD70" s="30">
        <f t="shared" si="8"/>
        <v>722.7</v>
      </c>
      <c r="AE70" s="26">
        <f t="shared" si="9"/>
        <v>25.1</v>
      </c>
      <c r="AF70" s="27">
        <f t="shared" si="49"/>
        <v>0.81</v>
      </c>
      <c r="AG70" s="28">
        <f t="shared" si="50"/>
        <v>761.37283792034782</v>
      </c>
      <c r="AH70" s="48">
        <f t="shared" si="51"/>
        <v>11.320485834422081</v>
      </c>
      <c r="AI70" s="26">
        <f t="shared" si="10"/>
        <v>67.25619810461221</v>
      </c>
      <c r="AJ70" s="49">
        <f t="shared" si="11"/>
        <v>34.42248257609748</v>
      </c>
      <c r="AK70" s="42">
        <f t="shared" si="52"/>
        <v>33.772718790407744</v>
      </c>
      <c r="AL70" s="143">
        <v>71</v>
      </c>
      <c r="AM70" s="30">
        <f t="shared" si="12"/>
        <v>578.16000000000008</v>
      </c>
      <c r="AN70" s="26">
        <f t="shared" si="13"/>
        <v>25.1</v>
      </c>
      <c r="AO70" s="27">
        <f t="shared" si="53"/>
        <v>0.75</v>
      </c>
      <c r="AP70" s="28">
        <f t="shared" si="54"/>
        <v>704.67544548786691</v>
      </c>
      <c r="AQ70" s="48">
        <f t="shared" si="55"/>
        <v>11.146659324515092</v>
      </c>
      <c r="AR70" s="26">
        <f t="shared" si="14"/>
        <v>63.218532564107235</v>
      </c>
      <c r="AS70" s="49">
        <f t="shared" si="15"/>
        <v>37.312405094050618</v>
      </c>
      <c r="AT70" s="42">
        <f t="shared" si="56"/>
        <v>36.656721835728881</v>
      </c>
      <c r="AU70" s="143">
        <v>71</v>
      </c>
      <c r="AV70" s="30">
        <f t="shared" si="16"/>
        <v>462.52800000000008</v>
      </c>
      <c r="AW70" s="26">
        <f t="shared" si="17"/>
        <v>25.1</v>
      </c>
      <c r="AX70" s="27">
        <f t="shared" si="57"/>
        <v>0.68</v>
      </c>
      <c r="AY70" s="28">
        <f t="shared" si="58"/>
        <v>644.66715389850685</v>
      </c>
      <c r="AZ70" s="48">
        <f t="shared" si="59"/>
        <v>10.991184167537664</v>
      </c>
      <c r="BA70" s="26">
        <f t="shared" si="18"/>
        <v>58.653111809601356</v>
      </c>
      <c r="BB70" s="49">
        <f t="shared" si="19"/>
        <v>40.182002295365137</v>
      </c>
      <c r="BC70" s="42">
        <f t="shared" si="60"/>
        <v>39.51799737424075</v>
      </c>
      <c r="BD70" s="143">
        <v>71</v>
      </c>
      <c r="BE70" s="30">
        <f t="shared" si="20"/>
        <v>416.2752000000001</v>
      </c>
      <c r="BF70" s="26">
        <f t="shared" si="21"/>
        <v>25.1</v>
      </c>
      <c r="BG70" s="27">
        <f t="shared" si="61"/>
        <v>0.65</v>
      </c>
      <c r="BH70" s="28">
        <f t="shared" si="62"/>
        <v>615.54590057326345</v>
      </c>
      <c r="BI70" s="48">
        <f t="shared" si="63"/>
        <v>10.923589465573759</v>
      </c>
      <c r="BJ70" s="26">
        <f t="shared" si="22"/>
        <v>56.350149601757487</v>
      </c>
      <c r="BK70" s="49">
        <f t="shared" si="23"/>
        <v>41.515696361123787</v>
      </c>
      <c r="BL70" s="42">
        <f t="shared" si="64"/>
        <v>40.847158232025677</v>
      </c>
      <c r="BM70" s="143">
        <v>71</v>
      </c>
      <c r="BN70" s="30">
        <f t="shared" si="24"/>
        <v>416.2752000000001</v>
      </c>
      <c r="BO70" s="26">
        <f t="shared" si="25"/>
        <v>25.1</v>
      </c>
      <c r="BP70" s="27">
        <f t="shared" si="65"/>
        <v>0.65</v>
      </c>
      <c r="BQ70" s="28">
        <f t="shared" si="66"/>
        <v>615.54590057326345</v>
      </c>
      <c r="BR70" s="48">
        <f t="shared" si="67"/>
        <v>10.923589465573759</v>
      </c>
      <c r="BS70" s="26">
        <f t="shared" si="26"/>
        <v>56.350149601757487</v>
      </c>
      <c r="BT70" s="49">
        <f t="shared" si="27"/>
        <v>41.515696361123787</v>
      </c>
      <c r="BU70" s="42">
        <f t="shared" si="68"/>
        <v>40.847158232025677</v>
      </c>
      <c r="BV70" s="15">
        <v>71</v>
      </c>
      <c r="BX70" s="78">
        <v>71</v>
      </c>
      <c r="BY70" s="100">
        <f t="shared" si="28"/>
        <v>416.2752000000001</v>
      </c>
      <c r="BZ70" s="160">
        <f t="shared" si="69"/>
        <v>25.1</v>
      </c>
      <c r="CA70" s="100">
        <f t="shared" si="70"/>
        <v>40.847158232025677</v>
      </c>
      <c r="CB70" s="101">
        <f t="shared" si="29"/>
        <v>615.54590057326345</v>
      </c>
      <c r="CC70" s="102">
        <f t="shared" si="71"/>
        <v>0.65</v>
      </c>
      <c r="CD70" s="92">
        <f t="shared" si="72"/>
        <v>10.923589465573759</v>
      </c>
      <c r="CE70" s="93">
        <f t="shared" si="77"/>
        <v>56.350149601757487</v>
      </c>
      <c r="CF70" s="94">
        <f t="shared" si="78"/>
        <v>41.515696361123787</v>
      </c>
      <c r="CG70" s="95">
        <f t="shared" si="73"/>
        <v>40.847158232025677</v>
      </c>
      <c r="CH70" s="21"/>
      <c r="CI70" s="78">
        <v>71</v>
      </c>
      <c r="CJ70" s="100">
        <f t="shared" si="79"/>
        <v>416.2752000000001</v>
      </c>
      <c r="CK70" s="100">
        <f t="shared" si="79"/>
        <v>25.1</v>
      </c>
      <c r="CL70" s="100">
        <f t="shared" si="79"/>
        <v>40.847158232025677</v>
      </c>
      <c r="CM70" s="100">
        <f t="shared" si="79"/>
        <v>615.54590057326345</v>
      </c>
      <c r="CN70" s="112">
        <f t="shared" si="79"/>
        <v>0.65</v>
      </c>
      <c r="CO70" s="100">
        <f t="shared" si="75"/>
        <v>1378.5353593345585</v>
      </c>
      <c r="CP70" s="112">
        <f t="shared" si="76"/>
        <v>23.930738254533495</v>
      </c>
    </row>
    <row r="71" spans="1:94" ht="15" customHeight="1">
      <c r="A71" s="4">
        <v>72</v>
      </c>
      <c r="B71" s="33">
        <f t="shared" si="0"/>
        <v>1606</v>
      </c>
      <c r="C71" s="31">
        <f t="shared" si="32"/>
        <v>25.2</v>
      </c>
      <c r="D71" s="119">
        <f t="shared" si="33"/>
        <v>1299.4795387556296</v>
      </c>
      <c r="E71" s="32">
        <f t="shared" si="34"/>
        <v>0.98</v>
      </c>
      <c r="F71" s="34">
        <f t="shared" si="35"/>
        <v>931.05249907126961</v>
      </c>
      <c r="G71" s="52">
        <f t="shared" si="36"/>
        <v>12.173615471300153</v>
      </c>
      <c r="H71" s="31">
        <f t="shared" si="37"/>
        <v>76.481181886044283</v>
      </c>
      <c r="I71" s="53">
        <f t="shared" si="38"/>
        <v>24.624055658940687</v>
      </c>
      <c r="J71" s="44">
        <f t="shared" si="39"/>
        <v>23.961779458392801</v>
      </c>
      <c r="K71" s="143">
        <v>72</v>
      </c>
      <c r="L71" s="35">
        <f t="shared" si="1"/>
        <v>1204.5</v>
      </c>
      <c r="M71" s="31">
        <f t="shared" si="2"/>
        <v>25.2</v>
      </c>
      <c r="N71" s="32">
        <f t="shared" si="40"/>
        <v>0.93</v>
      </c>
      <c r="O71" s="34">
        <f t="shared" si="41"/>
        <v>879.69836847973056</v>
      </c>
      <c r="P71" s="52">
        <f t="shared" si="42"/>
        <v>11.843468777382899</v>
      </c>
      <c r="Q71" s="31">
        <f t="shared" si="3"/>
        <v>74.277087651859475</v>
      </c>
      <c r="R71" s="53">
        <f t="shared" si="4"/>
        <v>28.020707113059736</v>
      </c>
      <c r="S71" s="44">
        <f t="shared" si="43"/>
        <v>27.36942762954051</v>
      </c>
      <c r="T71" s="143">
        <v>72</v>
      </c>
      <c r="U71" s="35">
        <f t="shared" si="44"/>
        <v>903.375</v>
      </c>
      <c r="V71" s="31">
        <f t="shared" si="5"/>
        <v>25.2</v>
      </c>
      <c r="W71" s="32">
        <f t="shared" si="45"/>
        <v>0.86</v>
      </c>
      <c r="X71" s="34">
        <f t="shared" si="46"/>
        <v>819.43486375904342</v>
      </c>
      <c r="Y71" s="52">
        <f t="shared" si="47"/>
        <v>11.557553353475114</v>
      </c>
      <c r="Z71" s="31">
        <f t="shared" si="6"/>
        <v>70.900374733088</v>
      </c>
      <c r="AA71" s="53">
        <f t="shared" si="7"/>
        <v>31.61151358764101</v>
      </c>
      <c r="AB71" s="44">
        <f t="shared" si="48"/>
        <v>30.962856331534372</v>
      </c>
      <c r="AC71" s="143">
        <v>72</v>
      </c>
      <c r="AD71" s="35">
        <f t="shared" si="8"/>
        <v>722.7</v>
      </c>
      <c r="AE71" s="31">
        <f t="shared" si="9"/>
        <v>25.2</v>
      </c>
      <c r="AF71" s="32">
        <f t="shared" si="49"/>
        <v>0.81</v>
      </c>
      <c r="AG71" s="34">
        <f t="shared" si="50"/>
        <v>766.89867246406993</v>
      </c>
      <c r="AH71" s="52">
        <f t="shared" si="51"/>
        <v>11.362435128583124</v>
      </c>
      <c r="AI71" s="31">
        <f t="shared" si="10"/>
        <v>67.494217901836407</v>
      </c>
      <c r="AJ71" s="53">
        <f t="shared" si="11"/>
        <v>34.483339392171295</v>
      </c>
      <c r="AK71" s="44">
        <f t="shared" si="52"/>
        <v>33.831992790973288</v>
      </c>
      <c r="AL71" s="143">
        <v>72</v>
      </c>
      <c r="AM71" s="35">
        <f t="shared" si="12"/>
        <v>578.16000000000008</v>
      </c>
      <c r="AN71" s="31">
        <f t="shared" si="13"/>
        <v>25.2</v>
      </c>
      <c r="AO71" s="32">
        <f t="shared" si="53"/>
        <v>0.75</v>
      </c>
      <c r="AP71" s="34">
        <f t="shared" si="54"/>
        <v>709.99874155552857</v>
      </c>
      <c r="AQ71" s="52">
        <f t="shared" si="55"/>
        <v>11.187916082780092</v>
      </c>
      <c r="AR71" s="31">
        <f t="shared" si="14"/>
        <v>63.461214430122951</v>
      </c>
      <c r="AS71" s="53">
        <f t="shared" si="15"/>
        <v>37.383953501552305</v>
      </c>
      <c r="AT71" s="44">
        <f t="shared" si="56"/>
        <v>36.726672582494793</v>
      </c>
      <c r="AU71" s="143">
        <v>72</v>
      </c>
      <c r="AV71" s="35">
        <f t="shared" si="16"/>
        <v>462.52800000000008</v>
      </c>
      <c r="AW71" s="31">
        <f t="shared" si="17"/>
        <v>25.2</v>
      </c>
      <c r="AX71" s="32">
        <f t="shared" si="57"/>
        <v>0.69</v>
      </c>
      <c r="AY71" s="34">
        <f t="shared" si="58"/>
        <v>649.73957938850401</v>
      </c>
      <c r="AZ71" s="52">
        <f t="shared" si="59"/>
        <v>11.031821502866499</v>
      </c>
      <c r="BA71" s="31">
        <f t="shared" si="18"/>
        <v>58.896853907550643</v>
      </c>
      <c r="BB71" s="53">
        <f t="shared" si="19"/>
        <v>40.265407004478639</v>
      </c>
      <c r="BC71" s="44">
        <f t="shared" si="60"/>
        <v>39.599766765253648</v>
      </c>
      <c r="BD71" s="143">
        <v>72</v>
      </c>
      <c r="BE71" s="35">
        <f t="shared" si="20"/>
        <v>416.2752000000001</v>
      </c>
      <c r="BF71" s="31">
        <f t="shared" si="21"/>
        <v>25.2</v>
      </c>
      <c r="BG71" s="32">
        <f t="shared" si="61"/>
        <v>0.65</v>
      </c>
      <c r="BH71" s="34">
        <f t="shared" si="62"/>
        <v>620.48304219490387</v>
      </c>
      <c r="BI71" s="52">
        <f t="shared" si="63"/>
        <v>10.963957499301143</v>
      </c>
      <c r="BJ71" s="31">
        <f t="shared" si="22"/>
        <v>56.592981342225585</v>
      </c>
      <c r="BK71" s="53">
        <f t="shared" si="23"/>
        <v>41.60505274487236</v>
      </c>
      <c r="BL71" s="44">
        <f t="shared" si="64"/>
        <v>40.93485445352345</v>
      </c>
      <c r="BM71" s="143">
        <v>72</v>
      </c>
      <c r="BN71" s="35">
        <f t="shared" si="24"/>
        <v>416.2752000000001</v>
      </c>
      <c r="BO71" s="31">
        <f t="shared" si="25"/>
        <v>25.2</v>
      </c>
      <c r="BP71" s="32">
        <f t="shared" si="65"/>
        <v>0.65</v>
      </c>
      <c r="BQ71" s="34">
        <f t="shared" si="66"/>
        <v>620.48304219490387</v>
      </c>
      <c r="BR71" s="52">
        <f t="shared" si="67"/>
        <v>10.963957499301143</v>
      </c>
      <c r="BS71" s="31">
        <f t="shared" si="26"/>
        <v>56.592981342225585</v>
      </c>
      <c r="BT71" s="53">
        <f t="shared" si="27"/>
        <v>41.60505274487236</v>
      </c>
      <c r="BU71" s="44">
        <f t="shared" si="68"/>
        <v>40.93485445352345</v>
      </c>
      <c r="BV71" s="4">
        <v>72</v>
      </c>
      <c r="BX71" s="76">
        <v>72</v>
      </c>
      <c r="BY71" s="103">
        <f t="shared" si="28"/>
        <v>416.2752000000001</v>
      </c>
      <c r="BZ71" s="161">
        <f t="shared" si="69"/>
        <v>25.2</v>
      </c>
      <c r="CA71" s="103">
        <f t="shared" si="70"/>
        <v>40.93485445352345</v>
      </c>
      <c r="CB71" s="104">
        <f t="shared" si="29"/>
        <v>620.48304219490387</v>
      </c>
      <c r="CC71" s="105">
        <f t="shared" si="71"/>
        <v>0.65</v>
      </c>
      <c r="CD71" s="86">
        <f t="shared" si="72"/>
        <v>10.963957499301143</v>
      </c>
      <c r="CE71" s="22">
        <f t="shared" si="77"/>
        <v>56.592981342225585</v>
      </c>
      <c r="CF71" s="23">
        <f t="shared" si="78"/>
        <v>41.60505274487236</v>
      </c>
      <c r="CG71" s="87">
        <f t="shared" si="73"/>
        <v>40.93485445352345</v>
      </c>
      <c r="CH71" s="21"/>
      <c r="CI71" s="76">
        <v>72</v>
      </c>
      <c r="CJ71" s="103">
        <f t="shared" si="79"/>
        <v>416.2752000000001</v>
      </c>
      <c r="CK71" s="103">
        <f t="shared" si="79"/>
        <v>25.2</v>
      </c>
      <c r="CL71" s="103">
        <f t="shared" si="79"/>
        <v>40.93485445352345</v>
      </c>
      <c r="CM71" s="103">
        <f t="shared" si="79"/>
        <v>620.48304219490387</v>
      </c>
      <c r="CN71" s="113">
        <f t="shared" si="79"/>
        <v>0.65</v>
      </c>
      <c r="CO71" s="103">
        <f t="shared" si="75"/>
        <v>1376.955667264803</v>
      </c>
      <c r="CP71" s="113">
        <f t="shared" si="76"/>
        <v>23.961779458392801</v>
      </c>
    </row>
    <row r="72" spans="1:94" ht="15" customHeight="1">
      <c r="A72" s="4">
        <v>73</v>
      </c>
      <c r="B72" s="33">
        <f t="shared" si="0"/>
        <v>1606</v>
      </c>
      <c r="C72" s="31">
        <f t="shared" si="32"/>
        <v>25.3</v>
      </c>
      <c r="D72" s="119">
        <f t="shared" si="33"/>
        <v>1297.9011114407244</v>
      </c>
      <c r="E72" s="32">
        <f t="shared" si="34"/>
        <v>0.98</v>
      </c>
      <c r="F72" s="34">
        <f t="shared" si="35"/>
        <v>936.9850738921466</v>
      </c>
      <c r="G72" s="52">
        <f t="shared" si="36"/>
        <v>12.218783735075153</v>
      </c>
      <c r="H72" s="31">
        <f t="shared" si="37"/>
        <v>76.683988701955982</v>
      </c>
      <c r="I72" s="53">
        <f t="shared" si="38"/>
        <v>24.656682116562799</v>
      </c>
      <c r="J72" s="44">
        <f t="shared" si="39"/>
        <v>23.992663928163669</v>
      </c>
      <c r="K72" s="143">
        <v>73</v>
      </c>
      <c r="L72" s="35">
        <f t="shared" si="1"/>
        <v>1204.5</v>
      </c>
      <c r="M72" s="31">
        <f t="shared" si="2"/>
        <v>25.3</v>
      </c>
      <c r="N72" s="32">
        <f t="shared" si="40"/>
        <v>0.93</v>
      </c>
      <c r="O72" s="34">
        <f t="shared" si="41"/>
        <v>885.53738691435774</v>
      </c>
      <c r="P72" s="52">
        <f t="shared" si="42"/>
        <v>11.887326935229659</v>
      </c>
      <c r="Q72" s="31">
        <f t="shared" si="3"/>
        <v>74.494240104556312</v>
      </c>
      <c r="R72" s="53">
        <f t="shared" si="4"/>
        <v>28.061637127179711</v>
      </c>
      <c r="S72" s="44">
        <f t="shared" si="43"/>
        <v>27.408714306154408</v>
      </c>
      <c r="T72" s="143">
        <v>73</v>
      </c>
      <c r="U72" s="35">
        <f t="shared" si="44"/>
        <v>903.375</v>
      </c>
      <c r="V72" s="31">
        <f t="shared" si="5"/>
        <v>25.3</v>
      </c>
      <c r="W72" s="32">
        <f t="shared" si="45"/>
        <v>0.87</v>
      </c>
      <c r="X72" s="34">
        <f t="shared" si="46"/>
        <v>825.12944968876843</v>
      </c>
      <c r="Y72" s="52">
        <f t="shared" si="47"/>
        <v>11.600276926306366</v>
      </c>
      <c r="Z72" s="31">
        <f t="shared" si="6"/>
        <v>71.130151024032244</v>
      </c>
      <c r="AA72" s="53">
        <f t="shared" si="7"/>
        <v>31.662695974741307</v>
      </c>
      <c r="AB72" s="44">
        <f t="shared" si="48"/>
        <v>31.012448273404754</v>
      </c>
      <c r="AC72" s="143">
        <v>73</v>
      </c>
      <c r="AD72" s="35">
        <f t="shared" si="8"/>
        <v>722.7</v>
      </c>
      <c r="AE72" s="31">
        <f t="shared" si="9"/>
        <v>25.3</v>
      </c>
      <c r="AF72" s="32">
        <f t="shared" si="49"/>
        <v>0.81</v>
      </c>
      <c r="AG72" s="34">
        <f t="shared" si="50"/>
        <v>772.43679745212637</v>
      </c>
      <c r="AH72" s="52">
        <f t="shared" si="51"/>
        <v>11.404384422744169</v>
      </c>
      <c r="AI72" s="31">
        <f t="shared" si="10"/>
        <v>67.731564354462506</v>
      </c>
      <c r="AJ72" s="53">
        <f t="shared" si="11"/>
        <v>34.54391728956837</v>
      </c>
      <c r="AK72" s="44">
        <f t="shared" si="52"/>
        <v>33.890990837767617</v>
      </c>
      <c r="AL72" s="143">
        <v>73</v>
      </c>
      <c r="AM72" s="35">
        <f t="shared" si="12"/>
        <v>578.16000000000008</v>
      </c>
      <c r="AN72" s="31">
        <f t="shared" si="13"/>
        <v>25.3</v>
      </c>
      <c r="AO72" s="32">
        <f t="shared" si="53"/>
        <v>0.75</v>
      </c>
      <c r="AP72" s="34">
        <f t="shared" si="54"/>
        <v>715.33528251922246</v>
      </c>
      <c r="AQ72" s="52">
        <f t="shared" si="55"/>
        <v>11.229172841045092</v>
      </c>
      <c r="AR72" s="31">
        <f t="shared" si="14"/>
        <v>63.703292543909825</v>
      </c>
      <c r="AS72" s="53">
        <f t="shared" si="15"/>
        <v>37.455187743695816</v>
      </c>
      <c r="AT72" s="44">
        <f t="shared" si="56"/>
        <v>36.796312503480287</v>
      </c>
      <c r="AU72" s="143">
        <v>73</v>
      </c>
      <c r="AV72" s="35">
        <f t="shared" si="16"/>
        <v>462.52800000000008</v>
      </c>
      <c r="AW72" s="31">
        <f t="shared" si="17"/>
        <v>25.3</v>
      </c>
      <c r="AX72" s="32">
        <f t="shared" si="57"/>
        <v>0.69</v>
      </c>
      <c r="AY72" s="34">
        <f t="shared" si="58"/>
        <v>654.8261785150662</v>
      </c>
      <c r="AZ72" s="52">
        <f t="shared" si="59"/>
        <v>11.072458838195335</v>
      </c>
      <c r="BA72" s="31">
        <f t="shared" si="18"/>
        <v>59.140086956674047</v>
      </c>
      <c r="BB72" s="53">
        <f t="shared" si="19"/>
        <v>40.348465658494895</v>
      </c>
      <c r="BC72" s="44">
        <f t="shared" si="60"/>
        <v>39.681193779734983</v>
      </c>
      <c r="BD72" s="143">
        <v>73</v>
      </c>
      <c r="BE72" s="35">
        <f t="shared" si="20"/>
        <v>416.2752000000001</v>
      </c>
      <c r="BF72" s="31">
        <f t="shared" si="21"/>
        <v>25.3</v>
      </c>
      <c r="BG72" s="32">
        <f t="shared" si="61"/>
        <v>0.66</v>
      </c>
      <c r="BH72" s="34">
        <f t="shared" si="62"/>
        <v>625.43475752257609</v>
      </c>
      <c r="BI72" s="52">
        <f t="shared" si="63"/>
        <v>11.004325533028529</v>
      </c>
      <c r="BJ72" s="31">
        <f t="shared" si="22"/>
        <v>56.835355846697546</v>
      </c>
      <c r="BK72" s="53">
        <f t="shared" si="23"/>
        <v>41.694049913817956</v>
      </c>
      <c r="BL72" s="44">
        <f t="shared" si="64"/>
        <v>41.022195278671603</v>
      </c>
      <c r="BM72" s="143">
        <v>73</v>
      </c>
      <c r="BN72" s="35">
        <f t="shared" si="24"/>
        <v>416.2752000000001</v>
      </c>
      <c r="BO72" s="31">
        <f t="shared" si="25"/>
        <v>25.3</v>
      </c>
      <c r="BP72" s="32">
        <f t="shared" si="65"/>
        <v>0.66</v>
      </c>
      <c r="BQ72" s="34">
        <f t="shared" si="66"/>
        <v>625.43475752257609</v>
      </c>
      <c r="BR72" s="52">
        <f t="shared" si="67"/>
        <v>11.004325533028529</v>
      </c>
      <c r="BS72" s="31">
        <f t="shared" si="26"/>
        <v>56.835355846697546</v>
      </c>
      <c r="BT72" s="53">
        <f t="shared" si="27"/>
        <v>41.694049913817956</v>
      </c>
      <c r="BU72" s="44">
        <f t="shared" si="68"/>
        <v>41.022195278671603</v>
      </c>
      <c r="BV72" s="4">
        <v>73</v>
      </c>
      <c r="BX72" s="76">
        <v>73</v>
      </c>
      <c r="BY72" s="103">
        <f t="shared" si="28"/>
        <v>416.2752000000001</v>
      </c>
      <c r="BZ72" s="161">
        <f t="shared" si="69"/>
        <v>25.3</v>
      </c>
      <c r="CA72" s="103">
        <f t="shared" si="70"/>
        <v>41.022195278671603</v>
      </c>
      <c r="CB72" s="104">
        <f t="shared" si="29"/>
        <v>625.43475752257609</v>
      </c>
      <c r="CC72" s="105">
        <f t="shared" si="71"/>
        <v>0.66</v>
      </c>
      <c r="CD72" s="86">
        <f t="shared" si="72"/>
        <v>11.004325533028529</v>
      </c>
      <c r="CE72" s="22">
        <f t="shared" si="77"/>
        <v>56.835355846697546</v>
      </c>
      <c r="CF72" s="23">
        <f t="shared" si="78"/>
        <v>41.694049913817956</v>
      </c>
      <c r="CG72" s="87">
        <f t="shared" si="73"/>
        <v>41.022195278671603</v>
      </c>
      <c r="CH72" s="21"/>
      <c r="CI72" s="76">
        <v>73</v>
      </c>
      <c r="CJ72" s="103">
        <f t="shared" si="79"/>
        <v>416.2752000000001</v>
      </c>
      <c r="CK72" s="103">
        <f t="shared" si="79"/>
        <v>25.3</v>
      </c>
      <c r="CL72" s="103">
        <f t="shared" si="79"/>
        <v>41.022195278671603</v>
      </c>
      <c r="CM72" s="103">
        <f t="shared" si="79"/>
        <v>625.43475752257609</v>
      </c>
      <c r="CN72" s="113">
        <f t="shared" si="79"/>
        <v>0.66</v>
      </c>
      <c r="CO72" s="103">
        <f t="shared" si="75"/>
        <v>1375.3772399498978</v>
      </c>
      <c r="CP72" s="113">
        <f t="shared" si="76"/>
        <v>23.992663928163669</v>
      </c>
    </row>
    <row r="73" spans="1:94" ht="15" customHeight="1">
      <c r="A73" s="4">
        <v>74</v>
      </c>
      <c r="B73" s="33">
        <f t="shared" ref="B73:B99" si="80">IF($B$5&gt;$A73,"",$E$5)</f>
        <v>1606</v>
      </c>
      <c r="C73" s="31">
        <f t="shared" si="32"/>
        <v>25.4</v>
      </c>
      <c r="D73" s="119">
        <f t="shared" si="33"/>
        <v>1296.3239636218486</v>
      </c>
      <c r="E73" s="32">
        <f t="shared" si="34"/>
        <v>0.98</v>
      </c>
      <c r="F73" s="34">
        <f t="shared" si="35"/>
        <v>942.92726933913184</v>
      </c>
      <c r="G73" s="52">
        <f t="shared" si="36"/>
        <v>12.263951998850153</v>
      </c>
      <c r="H73" s="31">
        <f t="shared" si="37"/>
        <v>76.886086102386827</v>
      </c>
      <c r="I73" s="53">
        <f t="shared" si="38"/>
        <v>24.689151557754879</v>
      </c>
      <c r="J73" s="44">
        <f t="shared" si="39"/>
        <v>24.023393050589156</v>
      </c>
      <c r="K73" s="143">
        <v>74</v>
      </c>
      <c r="L73" s="35">
        <f t="shared" ref="L73:L99" si="81">IF(A73&gt;=$M$5,B73*(1-$M$6),"")</f>
        <v>1204.5</v>
      </c>
      <c r="M73" s="31">
        <f t="shared" ref="M73:M99" si="82">IF(L73="","",C73)</f>
        <v>25.4</v>
      </c>
      <c r="N73" s="32">
        <f t="shared" si="40"/>
        <v>0.93</v>
      </c>
      <c r="O73" s="34">
        <f t="shared" si="41"/>
        <v>891.38677106299235</v>
      </c>
      <c r="P73" s="52">
        <f t="shared" si="42"/>
        <v>11.931185093076415</v>
      </c>
      <c r="Q73" s="31">
        <f t="shared" ref="Q73:Q99" si="83">IF($M$5&gt;$A73,"",O73/P73)</f>
        <v>74.710664876053087</v>
      </c>
      <c r="R73" s="53">
        <f t="shared" ref="R73:R99" si="84">IF($M$5&gt;$A73,"",200*(Q73/(PI()*L73))^0.5)</f>
        <v>28.102370670588588</v>
      </c>
      <c r="S73" s="44">
        <f t="shared" si="43"/>
        <v>27.447806600540865</v>
      </c>
      <c r="T73" s="143">
        <v>74</v>
      </c>
      <c r="U73" s="35">
        <f t="shared" si="44"/>
        <v>903.375</v>
      </c>
      <c r="V73" s="31">
        <f t="shared" ref="V73:V99" si="85">IF(U73="","",M73)</f>
        <v>25.4</v>
      </c>
      <c r="W73" s="32">
        <f t="shared" si="45"/>
        <v>0.87</v>
      </c>
      <c r="X73" s="34">
        <f t="shared" si="46"/>
        <v>830.8353785523808</v>
      </c>
      <c r="Y73" s="52">
        <f t="shared" si="47"/>
        <v>11.643000499137614</v>
      </c>
      <c r="Z73" s="31">
        <f t="shared" ref="Z73:Z99" si="86">IF($V$5&gt;$A73,"",X73/Y73)</f>
        <v>71.35921523098105</v>
      </c>
      <c r="AA73" s="53">
        <f t="shared" ref="AA73:AA99" si="87">IF($V$5&gt;$A73,"",200*(Z73/(PI()*U73))^0.5)</f>
        <v>31.713637526850778</v>
      </c>
      <c r="AB73" s="44">
        <f t="shared" si="48"/>
        <v>31.061801940360262</v>
      </c>
      <c r="AC73" s="143">
        <v>74</v>
      </c>
      <c r="AD73" s="35">
        <f t="shared" ref="AD73:AD99" si="88">IF(A73&gt;=$AE$5,U73*(1-$AE$6),"")</f>
        <v>722.7</v>
      </c>
      <c r="AE73" s="31">
        <f t="shared" ref="AE73:AE99" si="89">IF(AD73="","",V73)</f>
        <v>25.4</v>
      </c>
      <c r="AF73" s="32">
        <f t="shared" si="49"/>
        <v>0.81</v>
      </c>
      <c r="AG73" s="34">
        <f t="shared" si="50"/>
        <v>777.98715684691922</v>
      </c>
      <c r="AH73" s="52">
        <f t="shared" si="51"/>
        <v>11.446333716905212</v>
      </c>
      <c r="AI73" s="31">
        <f t="shared" ref="AI73:AI99" si="90">IF($AE$5&gt;$A73,"",AG73/AH73)</f>
        <v>67.968239969965381</v>
      </c>
      <c r="AJ73" s="53">
        <f t="shared" ref="AJ73:AJ99" si="91">IF($AE$5&gt;$A73,"",200*(AI73/(PI()*AD73))^0.5)</f>
        <v>34.604218371414902</v>
      </c>
      <c r="AK73" s="44">
        <f t="shared" si="52"/>
        <v>33.949715011560713</v>
      </c>
      <c r="AL73" s="143">
        <v>74</v>
      </c>
      <c r="AM73" s="35">
        <f t="shared" ref="AM73:AM99" si="92">IF(A73&gt;=$AN$5,AD73*(1-$AN$6),"")</f>
        <v>578.16000000000008</v>
      </c>
      <c r="AN73" s="31">
        <f t="shared" ref="AN73:AN99" si="93">IF(AM73="","",AE73)</f>
        <v>25.4</v>
      </c>
      <c r="AO73" s="32">
        <f t="shared" si="53"/>
        <v>0.75</v>
      </c>
      <c r="AP73" s="34">
        <f t="shared" si="54"/>
        <v>720.6850093110354</v>
      </c>
      <c r="AQ73" s="52">
        <f t="shared" si="55"/>
        <v>11.270429599310091</v>
      </c>
      <c r="AR73" s="31">
        <f t="shared" ref="AR73:AR99" si="94">IF($AN$5&gt;$A73,"",AP73/AQ73)</f>
        <v>63.944768294826261</v>
      </c>
      <c r="AS73" s="53">
        <f t="shared" ref="AS73:AS99" si="95">IF($AN$5&gt;$A73,"",200*(AR73/(PI()*AM73))^0.5)</f>
        <v>37.52611001725586</v>
      </c>
      <c r="AT73" s="44">
        <f t="shared" si="56"/>
        <v>36.865643772108356</v>
      </c>
      <c r="AU73" s="143">
        <v>74</v>
      </c>
      <c r="AV73" s="35">
        <f t="shared" ref="AV73:AV99" si="96">IF(A73&gt;=$AW$5,AM73*(1-$AW$6),"")</f>
        <v>462.52800000000008</v>
      </c>
      <c r="AW73" s="31">
        <f t="shared" ref="AW73:AW99" si="97">IF(AV73="","",AN73)</f>
        <v>25.4</v>
      </c>
      <c r="AX73" s="32">
        <f t="shared" si="57"/>
        <v>0.69</v>
      </c>
      <c r="AY73" s="34">
        <f t="shared" si="58"/>
        <v>659.92689174321606</v>
      </c>
      <c r="AZ73" s="52">
        <f t="shared" si="59"/>
        <v>11.11309617352417</v>
      </c>
      <c r="BA73" s="31">
        <f t="shared" ref="BA73:BA99" si="98">IF($AW$5&gt;$A73,"",AY73/AZ73)</f>
        <v>59.382811184107744</v>
      </c>
      <c r="BB73" s="53">
        <f t="shared" ref="BB73:BB99" si="99">IF($AW$5&gt;$A73,"",200*(BA73/(PI()*AV73))^0.5)</f>
        <v>40.431180467463086</v>
      </c>
      <c r="BC73" s="44">
        <f t="shared" si="60"/>
        <v>39.762280604241113</v>
      </c>
      <c r="BD73" s="143">
        <v>74</v>
      </c>
      <c r="BE73" s="35">
        <f t="shared" ref="BE73:BE99" si="100">IF(A73&gt;=$BF$5,AV73*(1-$BF$6),"")</f>
        <v>416.2752000000001</v>
      </c>
      <c r="BF73" s="31">
        <f t="shared" ref="BF73:BF99" si="101">IF(BE73="","",AW73)</f>
        <v>25.4</v>
      </c>
      <c r="BG73" s="32">
        <f t="shared" si="61"/>
        <v>0.66</v>
      </c>
      <c r="BH73" s="34">
        <f t="shared" si="62"/>
        <v>630.40098788335729</v>
      </c>
      <c r="BI73" s="52">
        <f t="shared" si="63"/>
        <v>11.044693566755914</v>
      </c>
      <c r="BJ73" s="31">
        <f t="shared" ref="BJ73:BJ99" si="102">IF($BF$5&gt;$A73,"",BH73/BI73)</f>
        <v>57.077272816408332</v>
      </c>
      <c r="BK73" s="53">
        <f t="shared" ref="BK73:BK99" si="103">IF($BF$5&gt;$A73,"",200*(BJ73/(PI()*BE73))^0.5)</f>
        <v>41.78269005399067</v>
      </c>
      <c r="BL73" s="44">
        <f t="shared" si="64"/>
        <v>41.109182870262728</v>
      </c>
      <c r="BM73" s="143">
        <v>74</v>
      </c>
      <c r="BN73" s="35">
        <f t="shared" ref="BN73:BN99" si="104">IF(A73&gt;=$BO$5,BE73*(1-$BO$6),"")</f>
        <v>416.2752000000001</v>
      </c>
      <c r="BO73" s="31">
        <f t="shared" ref="BO73:BO99" si="105">IF(BN73="","",BF73)</f>
        <v>25.4</v>
      </c>
      <c r="BP73" s="32">
        <f t="shared" si="65"/>
        <v>0.66</v>
      </c>
      <c r="BQ73" s="34">
        <f t="shared" si="66"/>
        <v>630.40098788335729</v>
      </c>
      <c r="BR73" s="52">
        <f t="shared" si="67"/>
        <v>11.044693566755914</v>
      </c>
      <c r="BS73" s="31">
        <f t="shared" ref="BS73:BS99" si="106">IF($BO$5&gt;$A73,"",BQ73/BR73)</f>
        <v>57.077272816408332</v>
      </c>
      <c r="BT73" s="53">
        <f t="shared" ref="BT73:BT99" si="107">IF($BO$5&gt;$A73,"",200*(BS73/(PI()*BN73))^0.5)</f>
        <v>41.78269005399067</v>
      </c>
      <c r="BU73" s="44">
        <f t="shared" si="68"/>
        <v>41.109182870262728</v>
      </c>
      <c r="BV73" s="4">
        <v>74</v>
      </c>
      <c r="BX73" s="76">
        <v>74</v>
      </c>
      <c r="BY73" s="103">
        <f t="shared" ref="BY73:BY99" si="108">IF($B$5&gt;$A73,"",MIN(B73,L73,U73,AD73,AM73,AV73,BE73,BN73))</f>
        <v>416.2752000000001</v>
      </c>
      <c r="BZ73" s="161">
        <f t="shared" si="69"/>
        <v>25.4</v>
      </c>
      <c r="CA73" s="103">
        <f t="shared" si="70"/>
        <v>41.109182870262728</v>
      </c>
      <c r="CB73" s="104">
        <f t="shared" ref="CB73:CB99" si="109">IF($B$5&gt;$A73,"",MIN(F73,O73,X73,AG73,AP73,AY73,BH73,BQ73))</f>
        <v>630.40098788335729</v>
      </c>
      <c r="CC73" s="105">
        <f t="shared" si="71"/>
        <v>0.66</v>
      </c>
      <c r="CD73" s="86">
        <f t="shared" si="72"/>
        <v>11.044693566755914</v>
      </c>
      <c r="CE73" s="22">
        <f t="shared" si="77"/>
        <v>57.077272816408332</v>
      </c>
      <c r="CF73" s="23">
        <f t="shared" si="78"/>
        <v>41.78269005399067</v>
      </c>
      <c r="CG73" s="87">
        <f t="shared" si="73"/>
        <v>41.109182870262728</v>
      </c>
      <c r="CH73" s="21"/>
      <c r="CI73" s="76">
        <v>74</v>
      </c>
      <c r="CJ73" s="103">
        <f t="shared" si="79"/>
        <v>416.2752000000001</v>
      </c>
      <c r="CK73" s="103">
        <f t="shared" si="79"/>
        <v>25.4</v>
      </c>
      <c r="CL73" s="103">
        <f t="shared" si="79"/>
        <v>41.109182870262728</v>
      </c>
      <c r="CM73" s="103">
        <f t="shared" si="79"/>
        <v>630.40098788335729</v>
      </c>
      <c r="CN73" s="113">
        <f t="shared" si="79"/>
        <v>0.66</v>
      </c>
      <c r="CO73" s="103">
        <f t="shared" si="75"/>
        <v>1373.800092131022</v>
      </c>
      <c r="CP73" s="113">
        <f t="shared" si="76"/>
        <v>24.023393050589156</v>
      </c>
    </row>
    <row r="74" spans="1:94" ht="15" customHeight="1">
      <c r="A74" s="4">
        <v>75</v>
      </c>
      <c r="B74" s="33">
        <f t="shared" si="80"/>
        <v>1606</v>
      </c>
      <c r="C74" s="31">
        <f t="shared" ref="C74:C99" si="110">IF($B$5&gt;$A74,"",ROUND($E$6*(28.75994*(1-1.06764*EXP(-0.03423*A74)))/(28.75994*(1-1.06764*EXP(-0.03423*40))),1))</f>
        <v>25.5</v>
      </c>
      <c r="D74" s="119">
        <f t="shared" ref="D74:D99" si="111">IF($B$5&gt;$A74,"",1/((1/B74)-(((0.068509*C74^(-1.347464)*B74+2658.2*C74^(-2.814651))^-1)/(-3.47089*10^(6)*B74^(-0.9184)))))</f>
        <v>1294.7481098076437</v>
      </c>
      <c r="E74" s="32">
        <f t="shared" ref="E74:E99" si="112">IF($B$5&gt;$A74,"",ROUND(((0.068509*C74^-1.347464)+2658.2*(C74^-2.814651)/10^(5.3083-1.4672*LOG(C74)))/((0.068509*C74^-1.347464)+2658.2*(C74^-2.814651)/B74),2))</f>
        <v>0.99</v>
      </c>
      <c r="F74" s="34">
        <f t="shared" ref="F74:F99" si="113">IF($B$5&gt;$A74,"",1/((0.068509*C74^-1.347464)+2658.2*(C74^-2.814651)/B74))</f>
        <v>948.87904808882581</v>
      </c>
      <c r="G74" s="52">
        <f t="shared" ref="G74:G99" si="114">IF($B$5&gt;$A74,"",0.791213+0.353895*C74+0.244012*(B74^0.5)*C74/100)</f>
        <v>12.309120262625154</v>
      </c>
      <c r="H74" s="31">
        <f t="shared" ref="H74:H99" si="115">IF($B$5&gt;$A74,"",F74/G74)</f>
        <v>77.087478864753521</v>
      </c>
      <c r="I74" s="53">
        <f t="shared" ref="I74:I99" si="116">IF($B$5&gt;$A74,"",200*(H74/(PI()*B74))^0.5)</f>
        <v>24.721465367241834</v>
      </c>
      <c r="J74" s="44">
        <f t="shared" ref="J74:J99" si="117">IF($B$5&gt;$A74,"",-0.04894+0.98937*I74-0.034814*(B74^0.5)*C74/100)</f>
        <v>24.053968195674543</v>
      </c>
      <c r="K74" s="143">
        <v>75</v>
      </c>
      <c r="L74" s="35">
        <f t="shared" si="81"/>
        <v>1204.5</v>
      </c>
      <c r="M74" s="31">
        <f t="shared" si="82"/>
        <v>25.5</v>
      </c>
      <c r="N74" s="32">
        <f t="shared" ref="N74:N99" si="118">IF(L74="","",ROUND(((0.068509*M74^-1.347464)+2658.2*(M74^-2.814651)/10^(5.3083-1.4672*LOG(M74)))/((0.068509*M74^-1.347464)+2658.2*(M74^-2.814651)/L74),2))</f>
        <v>0.93</v>
      </c>
      <c r="O74" s="34">
        <f t="shared" ref="O74:O99" si="119">IF(L74="","",1/((0.068509*M74^-1.347464)+2658.2*(M74^-2.814651)/L74))</f>
        <v>897.24647700724165</v>
      </c>
      <c r="P74" s="52">
        <f t="shared" ref="P74:P99" si="120">IF($M$5&gt;$A74,"",0.791213+0.353895*M74+0.244012*(L74^0.5)*M74/100)</f>
        <v>11.975043250923173</v>
      </c>
      <c r="Q74" s="31">
        <f t="shared" si="83"/>
        <v>74.926366294173647</v>
      </c>
      <c r="R74" s="53">
        <f t="shared" si="84"/>
        <v>28.142909409172663</v>
      </c>
      <c r="S74" s="44">
        <f t="shared" ref="S74:S99" si="121">IF($M$5&gt;$A74,"",-0.04894+0.98937*R74-0.034814*(L74^0.5)*M74/100)</f>
        <v>27.486706160877809</v>
      </c>
      <c r="T74" s="143">
        <v>75</v>
      </c>
      <c r="U74" s="35">
        <f t="shared" ref="U74:U99" si="122">IF(A74&gt;=$V$5,L74*(1-$V$6),"")</f>
        <v>903.375</v>
      </c>
      <c r="V74" s="31">
        <f t="shared" si="85"/>
        <v>25.5</v>
      </c>
      <c r="W74" s="32">
        <f t="shared" ref="W74:W99" si="123">IF(U74="","",ROUND(((0.068509*V74^-1.347464)+2658.2*(V74^-2.814651)/10^(5.3083-1.4672*LOG(V74)))/((0.068509*V74^-1.347464)+2658.2*(V74^-2.814651)/U74),2))</f>
        <v>0.87</v>
      </c>
      <c r="X74" s="34">
        <f t="shared" ref="X74:X99" si="124">IF(U74="","",1/((0.068509*V74^-1.347464)+2658.2*(V74^-2.814651)/U74))</f>
        <v>836.55259947150591</v>
      </c>
      <c r="Y74" s="52">
        <f t="shared" ref="Y74:Y99" si="125">IF($V$5&gt;$A74,"",0.791213+0.353895*V74+0.244012*(U74^0.5)*V74/100)</f>
        <v>11.685724071968867</v>
      </c>
      <c r="Z74" s="31">
        <f t="shared" si="86"/>
        <v>71.587570810283523</v>
      </c>
      <c r="AA74" s="53">
        <f t="shared" si="87"/>
        <v>31.764340169488907</v>
      </c>
      <c r="AB74" s="44">
        <f t="shared" ref="AB74:AB99" si="126">IF($V$5&gt;$A74,"",-0.04894+0.98937*AA74-0.034814*(U74^0.5)*V74/100)</f>
        <v>31.110919237452105</v>
      </c>
      <c r="AC74" s="143">
        <v>75</v>
      </c>
      <c r="AD74" s="35">
        <f t="shared" si="88"/>
        <v>722.7</v>
      </c>
      <c r="AE74" s="31">
        <f t="shared" si="89"/>
        <v>25.5</v>
      </c>
      <c r="AF74" s="32">
        <f t="shared" ref="AF74:AF99" si="127">IF(AD74="","",ROUND(((0.068509*AE74^-1.347464)+2658.2*(AE74^-2.814651)/10^(5.3083-1.4672*LOG(AE74)))/((0.068509*AE74^-1.347464)+2658.2*(AE74^-2.814651)/AD74),2))</f>
        <v>0.81</v>
      </c>
      <c r="AG74" s="34">
        <f t="shared" ref="AG74:AG99" si="128">IF(AD74="","",1/((0.068509*AE74^-1.347464)+2658.2*(AE74^-2.814651)/AD74))</f>
        <v>783.54969508008526</v>
      </c>
      <c r="AH74" s="52">
        <f t="shared" ref="AH74:AH99" si="129">IF($AE$5&gt;$A74,"",0.791213+0.353895*AE74+0.244012*(AD74^0.5)*AE74/100)</f>
        <v>11.488283011066256</v>
      </c>
      <c r="AI74" s="31">
        <f t="shared" si="90"/>
        <v>68.204247260040475</v>
      </c>
      <c r="AJ74" s="53">
        <f t="shared" si="91"/>
        <v>34.664244720610093</v>
      </c>
      <c r="AK74" s="44">
        <f t="shared" ref="AK74:AK99" si="130">IF($AE$5&gt;$A74,"",-0.04894+0.98937*AJ74-0.034814*(AD74^0.5)*AE74/100)</f>
        <v>34.008167373110552</v>
      </c>
      <c r="AL74" s="143">
        <v>75</v>
      </c>
      <c r="AM74" s="35">
        <f t="shared" si="92"/>
        <v>578.16000000000008</v>
      </c>
      <c r="AN74" s="31">
        <f t="shared" si="93"/>
        <v>25.5</v>
      </c>
      <c r="AO74" s="32">
        <f t="shared" ref="AO74:AO99" si="131">IF(AM74="","",ROUND(((0.068509*AN74^-1.347464)+2658.2*(AN74^-2.814651)/10^(5.3083-1.4672*LOG(AN74)))/((0.068509*AN74^-1.347464)+2658.2*(AN74^-2.814651)/AM74),2))</f>
        <v>0.75</v>
      </c>
      <c r="AP74" s="34">
        <f t="shared" ref="AP74:AP99" si="132">IF(AM74="","",1/((0.068509*AN74^-1.347464)+2658.2*(AN74^-2.814651)/AM74))</f>
        <v>726.04786329711692</v>
      </c>
      <c r="AQ74" s="52">
        <f t="shared" ref="AQ74:AQ99" si="133">IF($AN$5&gt;$A74,"",0.791213+0.353895*AN74+0.244012*(AM74^0.5)*AN74/100)</f>
        <v>11.311686357575093</v>
      </c>
      <c r="AR74" s="31">
        <f t="shared" si="94"/>
        <v>64.185643090334153</v>
      </c>
      <c r="AS74" s="53">
        <f t="shared" si="95"/>
        <v>37.596722499930728</v>
      </c>
      <c r="AT74" s="44">
        <f t="shared" ref="AT74:AT99" si="134">IF($AN$5&gt;$A74,"",-0.04894+0.98937*AS74-0.034814*(AM74^0.5)*AN74/100)</f>
        <v>36.934668542928357</v>
      </c>
      <c r="AU74" s="143">
        <v>75</v>
      </c>
      <c r="AV74" s="35">
        <f t="shared" si="96"/>
        <v>462.52800000000008</v>
      </c>
      <c r="AW74" s="31">
        <f t="shared" si="97"/>
        <v>25.5</v>
      </c>
      <c r="AX74" s="32">
        <f t="shared" ref="AX74:AX99" si="135">IF(AV74="","",ROUND(((0.068509*AW74^-1.347464)+2658.2*(AW74^-2.814651)/10^(5.3083-1.4672*LOG(AW74)))/((0.068509*AW74^-1.347464)+2658.2*(AW74^-2.814651)/AV74),2))</f>
        <v>0.69</v>
      </c>
      <c r="AY74" s="34">
        <f t="shared" ref="AY74:AY99" si="136">IF(AV74="","",1/((0.068509*AW74^-1.347464)+2658.2*(AW74^-2.814651)/AV74))</f>
        <v>665.04165989942692</v>
      </c>
      <c r="AZ74" s="52">
        <f t="shared" ref="AZ74:AZ99" si="137">IF($AW$5&gt;$A74,"",0.791213+0.353895*AW74+0.244012*(AV74^0.5)*AW74/100)</f>
        <v>11.153733508853005</v>
      </c>
      <c r="BA74" s="31">
        <f t="shared" si="98"/>
        <v>59.625026846083983</v>
      </c>
      <c r="BB74" s="53">
        <f t="shared" si="99"/>
        <v>40.513553624476309</v>
      </c>
      <c r="BC74" s="44">
        <f t="shared" ref="BC74:BC99" si="138">IF($AW$5&gt;$A74,"",-0.04894+0.98937*BB74-0.034814*(AV74^0.5)*AW74/100)</f>
        <v>39.84302940855256</v>
      </c>
      <c r="BD74" s="143">
        <v>75</v>
      </c>
      <c r="BE74" s="35">
        <f t="shared" si="100"/>
        <v>416.2752000000001</v>
      </c>
      <c r="BF74" s="31">
        <f t="shared" si="101"/>
        <v>25.5</v>
      </c>
      <c r="BG74" s="32">
        <f t="shared" ref="BG74:BG99" si="139">IF(BE74="","",ROUND(((0.068509*BF74^-1.347464)+2658.2*(BF74^-2.814651)/10^(5.3083-1.4672*LOG(BF74)))/((0.068509*BF74^-1.347464)+2658.2*(BF74^-2.814651)/BE74),2))</f>
        <v>0.66</v>
      </c>
      <c r="BH74" s="34">
        <f t="shared" ref="BH74:BH99" si="140">IF(BE74="","",1/((0.068509*BF74^-1.347464)+2658.2*(BF74^-2.814651)/BE74))</f>
        <v>635.38167492014122</v>
      </c>
      <c r="BI74" s="52">
        <f t="shared" ref="BI74:BI99" si="141">IF($BF$5&gt;$A74,"",0.791213+0.353895*BF74+0.244012*(BE74^0.5)*BF74/100)</f>
        <v>11.0850616004833</v>
      </c>
      <c r="BJ74" s="31">
        <f t="shared" si="102"/>
        <v>57.318731985435164</v>
      </c>
      <c r="BK74" s="53">
        <f t="shared" si="103"/>
        <v>41.870975335734535</v>
      </c>
      <c r="BL74" s="44">
        <f t="shared" ref="BL74:BL99" si="142">IF($BF$5&gt;$A74,"",-0.04894+0.98937*BK74-0.034814*(BE74^0.5)*BF74/100)</f>
        <v>41.195819375570117</v>
      </c>
      <c r="BM74" s="143">
        <v>75</v>
      </c>
      <c r="BN74" s="35">
        <f t="shared" si="104"/>
        <v>416.2752000000001</v>
      </c>
      <c r="BO74" s="31">
        <f t="shared" si="105"/>
        <v>25.5</v>
      </c>
      <c r="BP74" s="32">
        <f t="shared" ref="BP74:BP99" si="143">IF(BN74="","",ROUND(((0.068509*BO74^-1.347464)+2658.2*(BO74^-2.814651)/10^(5.3083-1.4672*LOG(BO74)))/((0.068509*BO74^-1.347464)+2658.2*(BO74^-2.814651)/BN74),2))</f>
        <v>0.66</v>
      </c>
      <c r="BQ74" s="34">
        <f t="shared" ref="BQ74:BQ99" si="144">IF(BN74="","",1/((0.068509*BO74^-1.347464)+2658.2*(BO74^-2.814651)/BN74))</f>
        <v>635.38167492014122</v>
      </c>
      <c r="BR74" s="52">
        <f t="shared" ref="BR74:BR99" si="145">IF($BO$5&gt;$A74,"",0.791213+0.353895*BO74+0.244012*(BN74^0.5)*BO74/100)</f>
        <v>11.0850616004833</v>
      </c>
      <c r="BS74" s="31">
        <f t="shared" si="106"/>
        <v>57.318731985435164</v>
      </c>
      <c r="BT74" s="53">
        <f t="shared" si="107"/>
        <v>41.870975335734535</v>
      </c>
      <c r="BU74" s="44">
        <f t="shared" ref="BU74:BU99" si="146">IF($BO$5&gt;$A74,"",-0.04894+0.98937*BT74-0.034814*(BN74^0.5)*BO74/100)</f>
        <v>41.195819375570117</v>
      </c>
      <c r="BV74" s="4">
        <v>75</v>
      </c>
      <c r="BX74" s="76">
        <v>75</v>
      </c>
      <c r="BY74" s="103">
        <f t="shared" si="108"/>
        <v>416.2752000000001</v>
      </c>
      <c r="BZ74" s="161">
        <f t="shared" ref="BZ74:BZ99" si="147">IF($B$5&gt;$A74,"",C74)</f>
        <v>25.5</v>
      </c>
      <c r="CA74" s="103">
        <f t="shared" ref="CA74:CA99" si="148">CG74</f>
        <v>41.195819375570117</v>
      </c>
      <c r="CB74" s="104">
        <f t="shared" si="109"/>
        <v>635.38167492014122</v>
      </c>
      <c r="CC74" s="105">
        <f t="shared" ref="CC74:CC99" si="149">IF($B$5&gt;$A74,"",MIN(E74,N74,W74,AF74,AO74,AX74,BG74,BP74))</f>
        <v>0.66</v>
      </c>
      <c r="CD74" s="86">
        <f t="shared" ref="CD74:CD99" si="150">IF($B$5&gt;$A74,"",0.791213+0.353895*C74+0.244012*(BY74^0.5)*C74/100)</f>
        <v>11.0850616004833</v>
      </c>
      <c r="CE74" s="22">
        <f t="shared" si="77"/>
        <v>57.318731985435164</v>
      </c>
      <c r="CF74" s="23">
        <f t="shared" si="78"/>
        <v>41.870975335734535</v>
      </c>
      <c r="CG74" s="87">
        <f t="shared" ref="CG74:CG99" si="151">IF($B$5&gt;$A74,"",-0.04894+0.98937*CF74-0.034814*(BY74^0.5)*BZ74/100)</f>
        <v>41.195819375570117</v>
      </c>
      <c r="CH74" s="21"/>
      <c r="CI74" s="76">
        <v>75</v>
      </c>
      <c r="CJ74" s="103">
        <f t="shared" si="79"/>
        <v>416.2752000000001</v>
      </c>
      <c r="CK74" s="103">
        <f t="shared" si="79"/>
        <v>25.5</v>
      </c>
      <c r="CL74" s="103">
        <f t="shared" si="79"/>
        <v>41.195819375570117</v>
      </c>
      <c r="CM74" s="103">
        <f t="shared" si="79"/>
        <v>635.38167492014122</v>
      </c>
      <c r="CN74" s="113">
        <f t="shared" si="79"/>
        <v>0.66</v>
      </c>
      <c r="CO74" s="103">
        <f t="shared" ref="CO74:CO99" si="152">IF($B$5&gt;$A74,NA(),D74+$G$7)</f>
        <v>1372.224238316817</v>
      </c>
      <c r="CP74" s="113">
        <f t="shared" ref="CP74:CP99" si="153">IF($B$5&gt;$A74,NA(),J74)</f>
        <v>24.053968195674543</v>
      </c>
    </row>
    <row r="75" spans="1:94" ht="15" customHeight="1">
      <c r="A75" s="4">
        <v>76</v>
      </c>
      <c r="B75" s="33">
        <f t="shared" si="80"/>
        <v>1606</v>
      </c>
      <c r="C75" s="31">
        <f t="shared" si="110"/>
        <v>25.5</v>
      </c>
      <c r="D75" s="119">
        <f t="shared" si="111"/>
        <v>1294.7481098076437</v>
      </c>
      <c r="E75" s="32">
        <f t="shared" si="112"/>
        <v>0.99</v>
      </c>
      <c r="F75" s="34">
        <f t="shared" si="113"/>
        <v>948.87904808882581</v>
      </c>
      <c r="G75" s="52">
        <f t="shared" si="114"/>
        <v>12.309120262625154</v>
      </c>
      <c r="H75" s="31">
        <f t="shared" si="115"/>
        <v>77.087478864753521</v>
      </c>
      <c r="I75" s="53">
        <f t="shared" si="116"/>
        <v>24.721465367241834</v>
      </c>
      <c r="J75" s="44">
        <f t="shared" si="117"/>
        <v>24.053968195674543</v>
      </c>
      <c r="K75" s="143">
        <v>76</v>
      </c>
      <c r="L75" s="35">
        <f t="shared" si="81"/>
        <v>1204.5</v>
      </c>
      <c r="M75" s="31">
        <f t="shared" si="82"/>
        <v>25.5</v>
      </c>
      <c r="N75" s="32">
        <f t="shared" si="118"/>
        <v>0.93</v>
      </c>
      <c r="O75" s="34">
        <f t="shared" si="119"/>
        <v>897.24647700724165</v>
      </c>
      <c r="P75" s="52">
        <f t="shared" si="120"/>
        <v>11.975043250923173</v>
      </c>
      <c r="Q75" s="31">
        <f t="shared" si="83"/>
        <v>74.926366294173647</v>
      </c>
      <c r="R75" s="53">
        <f t="shared" si="84"/>
        <v>28.142909409172663</v>
      </c>
      <c r="S75" s="44">
        <f t="shared" si="121"/>
        <v>27.486706160877809</v>
      </c>
      <c r="T75" s="143">
        <v>76</v>
      </c>
      <c r="U75" s="35">
        <f t="shared" si="122"/>
        <v>903.375</v>
      </c>
      <c r="V75" s="31">
        <f t="shared" si="85"/>
        <v>25.5</v>
      </c>
      <c r="W75" s="32">
        <f t="shared" si="123"/>
        <v>0.87</v>
      </c>
      <c r="X75" s="34">
        <f t="shared" si="124"/>
        <v>836.55259947150591</v>
      </c>
      <c r="Y75" s="52">
        <f t="shared" si="125"/>
        <v>11.685724071968867</v>
      </c>
      <c r="Z75" s="31">
        <f t="shared" si="86"/>
        <v>71.587570810283523</v>
      </c>
      <c r="AA75" s="53">
        <f t="shared" si="87"/>
        <v>31.764340169488907</v>
      </c>
      <c r="AB75" s="44">
        <f t="shared" si="126"/>
        <v>31.110919237452105</v>
      </c>
      <c r="AC75" s="143">
        <v>76</v>
      </c>
      <c r="AD75" s="35">
        <f t="shared" si="88"/>
        <v>722.7</v>
      </c>
      <c r="AE75" s="31">
        <f t="shared" si="89"/>
        <v>25.5</v>
      </c>
      <c r="AF75" s="32">
        <f t="shared" si="127"/>
        <v>0.81</v>
      </c>
      <c r="AG75" s="34">
        <f t="shared" si="128"/>
        <v>783.54969508008526</v>
      </c>
      <c r="AH75" s="52">
        <f t="shared" si="129"/>
        <v>11.488283011066256</v>
      </c>
      <c r="AI75" s="31">
        <f t="shared" si="90"/>
        <v>68.204247260040475</v>
      </c>
      <c r="AJ75" s="53">
        <f t="shared" si="91"/>
        <v>34.664244720610093</v>
      </c>
      <c r="AK75" s="44">
        <f t="shared" si="130"/>
        <v>34.008167373110552</v>
      </c>
      <c r="AL75" s="143">
        <v>76</v>
      </c>
      <c r="AM75" s="35">
        <f t="shared" si="92"/>
        <v>578.16000000000008</v>
      </c>
      <c r="AN75" s="31">
        <f t="shared" si="93"/>
        <v>25.5</v>
      </c>
      <c r="AO75" s="32">
        <f t="shared" si="131"/>
        <v>0.75</v>
      </c>
      <c r="AP75" s="34">
        <f t="shared" si="132"/>
        <v>726.04786329711692</v>
      </c>
      <c r="AQ75" s="52">
        <f t="shared" si="133"/>
        <v>11.311686357575093</v>
      </c>
      <c r="AR75" s="31">
        <f t="shared" si="94"/>
        <v>64.185643090334153</v>
      </c>
      <c r="AS75" s="53">
        <f t="shared" si="95"/>
        <v>37.596722499930728</v>
      </c>
      <c r="AT75" s="44">
        <f t="shared" si="134"/>
        <v>36.934668542928357</v>
      </c>
      <c r="AU75" s="143">
        <v>76</v>
      </c>
      <c r="AV75" s="35">
        <f t="shared" si="96"/>
        <v>462.52800000000008</v>
      </c>
      <c r="AW75" s="31">
        <f t="shared" si="97"/>
        <v>25.5</v>
      </c>
      <c r="AX75" s="32">
        <f t="shared" si="135"/>
        <v>0.69</v>
      </c>
      <c r="AY75" s="34">
        <f t="shared" si="136"/>
        <v>665.04165989942692</v>
      </c>
      <c r="AZ75" s="52">
        <f t="shared" si="137"/>
        <v>11.153733508853005</v>
      </c>
      <c r="BA75" s="31">
        <f t="shared" si="98"/>
        <v>59.625026846083983</v>
      </c>
      <c r="BB75" s="53">
        <f t="shared" si="99"/>
        <v>40.513553624476309</v>
      </c>
      <c r="BC75" s="44">
        <f t="shared" si="138"/>
        <v>39.84302940855256</v>
      </c>
      <c r="BD75" s="143">
        <v>76</v>
      </c>
      <c r="BE75" s="35">
        <f t="shared" si="100"/>
        <v>416.2752000000001</v>
      </c>
      <c r="BF75" s="31">
        <f t="shared" si="101"/>
        <v>25.5</v>
      </c>
      <c r="BG75" s="32">
        <f t="shared" si="139"/>
        <v>0.66</v>
      </c>
      <c r="BH75" s="34">
        <f t="shared" si="140"/>
        <v>635.38167492014122</v>
      </c>
      <c r="BI75" s="52">
        <f t="shared" si="141"/>
        <v>11.0850616004833</v>
      </c>
      <c r="BJ75" s="31">
        <f t="shared" si="102"/>
        <v>57.318731985435164</v>
      </c>
      <c r="BK75" s="53">
        <f t="shared" si="103"/>
        <v>41.870975335734535</v>
      </c>
      <c r="BL75" s="44">
        <f t="shared" si="142"/>
        <v>41.195819375570117</v>
      </c>
      <c r="BM75" s="143">
        <v>76</v>
      </c>
      <c r="BN75" s="35">
        <f t="shared" si="104"/>
        <v>416.2752000000001</v>
      </c>
      <c r="BO75" s="31">
        <f t="shared" si="105"/>
        <v>25.5</v>
      </c>
      <c r="BP75" s="32">
        <f t="shared" si="143"/>
        <v>0.66</v>
      </c>
      <c r="BQ75" s="34">
        <f t="shared" si="144"/>
        <v>635.38167492014122</v>
      </c>
      <c r="BR75" s="52">
        <f t="shared" si="145"/>
        <v>11.0850616004833</v>
      </c>
      <c r="BS75" s="31">
        <f t="shared" si="106"/>
        <v>57.318731985435164</v>
      </c>
      <c r="BT75" s="53">
        <f t="shared" si="107"/>
        <v>41.870975335734535</v>
      </c>
      <c r="BU75" s="44">
        <f t="shared" si="146"/>
        <v>41.195819375570117</v>
      </c>
      <c r="BV75" s="4">
        <v>76</v>
      </c>
      <c r="BX75" s="76">
        <v>76</v>
      </c>
      <c r="BY75" s="103">
        <f t="shared" si="108"/>
        <v>416.2752000000001</v>
      </c>
      <c r="BZ75" s="161">
        <f t="shared" si="147"/>
        <v>25.5</v>
      </c>
      <c r="CA75" s="103">
        <f t="shared" si="148"/>
        <v>41.195819375570117</v>
      </c>
      <c r="CB75" s="104">
        <f t="shared" si="109"/>
        <v>635.38167492014122</v>
      </c>
      <c r="CC75" s="105">
        <f t="shared" si="149"/>
        <v>0.66</v>
      </c>
      <c r="CD75" s="86">
        <f t="shared" si="150"/>
        <v>11.0850616004833</v>
      </c>
      <c r="CE75" s="22">
        <f t="shared" si="77"/>
        <v>57.318731985435164</v>
      </c>
      <c r="CF75" s="23">
        <f t="shared" si="78"/>
        <v>41.870975335734535</v>
      </c>
      <c r="CG75" s="87">
        <f t="shared" si="151"/>
        <v>41.195819375570117</v>
      </c>
      <c r="CH75" s="21"/>
      <c r="CI75" s="76">
        <v>76</v>
      </c>
      <c r="CJ75" s="103">
        <f t="shared" si="79"/>
        <v>416.2752000000001</v>
      </c>
      <c r="CK75" s="103">
        <f t="shared" si="79"/>
        <v>25.5</v>
      </c>
      <c r="CL75" s="103">
        <f t="shared" si="79"/>
        <v>41.195819375570117</v>
      </c>
      <c r="CM75" s="103">
        <f t="shared" si="79"/>
        <v>635.38167492014122</v>
      </c>
      <c r="CN75" s="113">
        <f t="shared" si="79"/>
        <v>0.66</v>
      </c>
      <c r="CO75" s="103">
        <f t="shared" si="152"/>
        <v>1372.224238316817</v>
      </c>
      <c r="CP75" s="113">
        <f t="shared" si="153"/>
        <v>24.053968195674543</v>
      </c>
    </row>
    <row r="76" spans="1:94" ht="15" customHeight="1">
      <c r="A76" s="4">
        <v>77</v>
      </c>
      <c r="B76" s="33">
        <f t="shared" si="80"/>
        <v>1606</v>
      </c>
      <c r="C76" s="31">
        <f t="shared" si="110"/>
        <v>25.6</v>
      </c>
      <c r="D76" s="119">
        <f t="shared" si="111"/>
        <v>1293.173564277384</v>
      </c>
      <c r="E76" s="32">
        <f t="shared" si="112"/>
        <v>0.99</v>
      </c>
      <c r="F76" s="34">
        <f t="shared" si="113"/>
        <v>954.84037318086348</v>
      </c>
      <c r="G76" s="52">
        <f t="shared" si="114"/>
        <v>12.354288526400156</v>
      </c>
      <c r="H76" s="31">
        <f t="shared" si="115"/>
        <v>77.288171725991646</v>
      </c>
      <c r="I76" s="53">
        <f t="shared" si="116"/>
        <v>24.753624913082444</v>
      </c>
      <c r="J76" s="44">
        <f t="shared" si="117"/>
        <v>24.084390716936149</v>
      </c>
      <c r="K76" s="143">
        <v>77</v>
      </c>
      <c r="L76" s="35">
        <f t="shared" si="81"/>
        <v>1204.5</v>
      </c>
      <c r="M76" s="31">
        <f t="shared" si="82"/>
        <v>25.6</v>
      </c>
      <c r="N76" s="32">
        <f t="shared" si="118"/>
        <v>0.93</v>
      </c>
      <c r="O76" s="34">
        <f t="shared" si="119"/>
        <v>903.11646125260847</v>
      </c>
      <c r="P76" s="52">
        <f t="shared" si="120"/>
        <v>12.018901408769931</v>
      </c>
      <c r="Q76" s="31">
        <f t="shared" si="83"/>
        <v>75.141348658840315</v>
      </c>
      <c r="R76" s="53">
        <f t="shared" si="84"/>
        <v>28.183254989938238</v>
      </c>
      <c r="S76" s="44">
        <f t="shared" si="121"/>
        <v>27.525414616663866</v>
      </c>
      <c r="T76" s="143">
        <v>77</v>
      </c>
      <c r="U76" s="35">
        <f t="shared" si="122"/>
        <v>903.375</v>
      </c>
      <c r="V76" s="31">
        <f t="shared" si="85"/>
        <v>25.6</v>
      </c>
      <c r="W76" s="32">
        <f t="shared" si="123"/>
        <v>0.87</v>
      </c>
      <c r="X76" s="34">
        <f t="shared" si="124"/>
        <v>842.28106203125662</v>
      </c>
      <c r="Y76" s="52">
        <f t="shared" si="125"/>
        <v>11.728447644800116</v>
      </c>
      <c r="Z76" s="31">
        <f t="shared" si="86"/>
        <v>71.815221207444907</v>
      </c>
      <c r="AA76" s="53">
        <f t="shared" si="87"/>
        <v>31.814805808087311</v>
      </c>
      <c r="AB76" s="44">
        <f t="shared" si="126"/>
        <v>31.15980204985717</v>
      </c>
      <c r="AC76" s="143">
        <v>77</v>
      </c>
      <c r="AD76" s="35">
        <f t="shared" si="88"/>
        <v>722.7</v>
      </c>
      <c r="AE76" s="31">
        <f t="shared" si="89"/>
        <v>25.6</v>
      </c>
      <c r="AF76" s="32">
        <f t="shared" si="127"/>
        <v>0.82</v>
      </c>
      <c r="AG76" s="34">
        <f t="shared" si="128"/>
        <v>789.12435704802067</v>
      </c>
      <c r="AH76" s="52">
        <f t="shared" si="129"/>
        <v>11.530232305227303</v>
      </c>
      <c r="AI76" s="31">
        <f t="shared" si="90"/>
        <v>68.43958874013893</v>
      </c>
      <c r="AJ76" s="53">
        <f t="shared" si="91"/>
        <v>34.723998400049254</v>
      </c>
      <c r="AK76" s="44">
        <f t="shared" si="130"/>
        <v>34.066349963383864</v>
      </c>
      <c r="AL76" s="143">
        <v>77</v>
      </c>
      <c r="AM76" s="35">
        <f t="shared" si="92"/>
        <v>578.16000000000008</v>
      </c>
      <c r="AN76" s="31">
        <f t="shared" si="93"/>
        <v>25.6</v>
      </c>
      <c r="AO76" s="32">
        <f t="shared" si="131"/>
        <v>0.76</v>
      </c>
      <c r="AP76" s="34">
        <f t="shared" si="132"/>
        <v>731.42378627454082</v>
      </c>
      <c r="AQ76" s="52">
        <f t="shared" si="133"/>
        <v>11.352943115840095</v>
      </c>
      <c r="AR76" s="31">
        <f t="shared" si="94"/>
        <v>64.42591835539352</v>
      </c>
      <c r="AS76" s="53">
        <f t="shared" si="95"/>
        <v>37.667027350524705</v>
      </c>
      <c r="AT76" s="44">
        <f t="shared" si="134"/>
        <v>37.003388951796495</v>
      </c>
      <c r="AU76" s="143">
        <v>77</v>
      </c>
      <c r="AV76" s="35">
        <f t="shared" si="96"/>
        <v>462.52800000000008</v>
      </c>
      <c r="AW76" s="31">
        <f t="shared" si="97"/>
        <v>25.6</v>
      </c>
      <c r="AX76" s="32">
        <f t="shared" si="135"/>
        <v>0.69</v>
      </c>
      <c r="AY76" s="34">
        <f t="shared" si="136"/>
        <v>670.17042417015386</v>
      </c>
      <c r="AZ76" s="52">
        <f t="shared" si="137"/>
        <v>11.194370844181842</v>
      </c>
      <c r="BA76" s="31">
        <f t="shared" si="98"/>
        <v>59.866734227271735</v>
      </c>
      <c r="BB76" s="53">
        <f t="shared" si="99"/>
        <v>40.5955873058059</v>
      </c>
      <c r="BC76" s="44">
        <f t="shared" si="138"/>
        <v>39.923442345806883</v>
      </c>
      <c r="BD76" s="143">
        <v>77</v>
      </c>
      <c r="BE76" s="35">
        <f t="shared" si="100"/>
        <v>416.2752000000001</v>
      </c>
      <c r="BF76" s="31">
        <f t="shared" si="101"/>
        <v>25.6</v>
      </c>
      <c r="BG76" s="32">
        <f t="shared" si="139"/>
        <v>0.66</v>
      </c>
      <c r="BH76" s="34">
        <f t="shared" si="140"/>
        <v>640.37676059098806</v>
      </c>
      <c r="BI76" s="52">
        <f t="shared" si="141"/>
        <v>11.125429634210686</v>
      </c>
      <c r="BJ76" s="31">
        <f t="shared" si="102"/>
        <v>57.559733120043298</v>
      </c>
      <c r="BK76" s="53">
        <f t="shared" si="103"/>
        <v>41.958907913818926</v>
      </c>
      <c r="BL76" s="44">
        <f t="shared" si="142"/>
        <v>41.282106926457914</v>
      </c>
      <c r="BM76" s="143">
        <v>77</v>
      </c>
      <c r="BN76" s="35">
        <f t="shared" si="104"/>
        <v>416.2752000000001</v>
      </c>
      <c r="BO76" s="31">
        <f t="shared" si="105"/>
        <v>25.6</v>
      </c>
      <c r="BP76" s="32">
        <f t="shared" si="143"/>
        <v>0.66</v>
      </c>
      <c r="BQ76" s="34">
        <f t="shared" si="144"/>
        <v>640.37676059098806</v>
      </c>
      <c r="BR76" s="52">
        <f t="shared" si="145"/>
        <v>11.125429634210686</v>
      </c>
      <c r="BS76" s="31">
        <f t="shared" si="106"/>
        <v>57.559733120043298</v>
      </c>
      <c r="BT76" s="53">
        <f t="shared" si="107"/>
        <v>41.958907913818926</v>
      </c>
      <c r="BU76" s="44">
        <f t="shared" si="146"/>
        <v>41.282106926457914</v>
      </c>
      <c r="BV76" s="4">
        <v>77</v>
      </c>
      <c r="BX76" s="76">
        <v>77</v>
      </c>
      <c r="BY76" s="103">
        <f t="shared" si="108"/>
        <v>416.2752000000001</v>
      </c>
      <c r="BZ76" s="161">
        <f t="shared" si="147"/>
        <v>25.6</v>
      </c>
      <c r="CA76" s="103">
        <f t="shared" si="148"/>
        <v>41.282106926457914</v>
      </c>
      <c r="CB76" s="104">
        <f t="shared" si="109"/>
        <v>640.37676059098806</v>
      </c>
      <c r="CC76" s="105">
        <f t="shared" si="149"/>
        <v>0.66</v>
      </c>
      <c r="CD76" s="86">
        <f t="shared" si="150"/>
        <v>11.125429634210686</v>
      </c>
      <c r="CE76" s="22">
        <f t="shared" si="77"/>
        <v>57.559733120043298</v>
      </c>
      <c r="CF76" s="23">
        <f t="shared" si="78"/>
        <v>41.958907913818926</v>
      </c>
      <c r="CG76" s="87">
        <f t="shared" si="151"/>
        <v>41.282106926457914</v>
      </c>
      <c r="CH76" s="21"/>
      <c r="CI76" s="76">
        <v>77</v>
      </c>
      <c r="CJ76" s="103">
        <f t="shared" si="79"/>
        <v>416.2752000000001</v>
      </c>
      <c r="CK76" s="103">
        <f t="shared" si="79"/>
        <v>25.6</v>
      </c>
      <c r="CL76" s="103">
        <f t="shared" si="79"/>
        <v>41.282106926457914</v>
      </c>
      <c r="CM76" s="103">
        <f t="shared" si="79"/>
        <v>640.37676059098806</v>
      </c>
      <c r="CN76" s="113">
        <f t="shared" si="79"/>
        <v>0.66</v>
      </c>
      <c r="CO76" s="103">
        <f t="shared" si="152"/>
        <v>1370.6496927865574</v>
      </c>
      <c r="CP76" s="113">
        <f t="shared" si="153"/>
        <v>24.084390716936149</v>
      </c>
    </row>
    <row r="77" spans="1:94" ht="15" customHeight="1">
      <c r="A77" s="4">
        <v>78</v>
      </c>
      <c r="B77" s="33">
        <f t="shared" si="80"/>
        <v>1606</v>
      </c>
      <c r="C77" s="31">
        <f t="shared" si="110"/>
        <v>25.7</v>
      </c>
      <c r="D77" s="119">
        <f t="shared" si="111"/>
        <v>1291.6003410840956</v>
      </c>
      <c r="E77" s="32">
        <f t="shared" si="112"/>
        <v>0.99</v>
      </c>
      <c r="F77" s="34">
        <f t="shared" si="113"/>
        <v>960.81120801287136</v>
      </c>
      <c r="G77" s="52">
        <f t="shared" si="114"/>
        <v>12.399456790175156</v>
      </c>
      <c r="H77" s="31">
        <f t="shared" si="115"/>
        <v>77.488169382886241</v>
      </c>
      <c r="I77" s="53">
        <f t="shared" si="116"/>
        <v>24.785631546916395</v>
      </c>
      <c r="J77" s="44">
        <f t="shared" si="117"/>
        <v>24.114661951645726</v>
      </c>
      <c r="K77" s="143">
        <v>78</v>
      </c>
      <c r="L77" s="35">
        <f t="shared" si="81"/>
        <v>1204.5</v>
      </c>
      <c r="M77" s="31">
        <f t="shared" si="82"/>
        <v>25.7</v>
      </c>
      <c r="N77" s="32">
        <f t="shared" si="118"/>
        <v>0.93</v>
      </c>
      <c r="O77" s="34">
        <f t="shared" si="119"/>
        <v>908.99668072302018</v>
      </c>
      <c r="P77" s="52">
        <f t="shared" si="120"/>
        <v>12.062759566616688</v>
      </c>
      <c r="Q77" s="31">
        <f t="shared" si="83"/>
        <v>75.355616242127567</v>
      </c>
      <c r="R77" s="53">
        <f t="shared" si="84"/>
        <v>28.223409041270486</v>
      </c>
      <c r="S77" s="44">
        <f t="shared" si="121"/>
        <v>27.563933578974471</v>
      </c>
      <c r="T77" s="143">
        <v>78</v>
      </c>
      <c r="U77" s="35">
        <f t="shared" si="122"/>
        <v>903.375</v>
      </c>
      <c r="V77" s="31">
        <f t="shared" si="85"/>
        <v>25.7</v>
      </c>
      <c r="W77" s="32">
        <f t="shared" si="123"/>
        <v>0.87</v>
      </c>
      <c r="X77" s="34">
        <f t="shared" si="124"/>
        <v>848.02071627499845</v>
      </c>
      <c r="Y77" s="52">
        <f t="shared" si="125"/>
        <v>11.771171217631366</v>
      </c>
      <c r="Z77" s="31">
        <f t="shared" si="86"/>
        <v>72.042169856878516</v>
      </c>
      <c r="AA77" s="53">
        <f t="shared" si="87"/>
        <v>31.865036328237011</v>
      </c>
      <c r="AB77" s="44">
        <f t="shared" si="126"/>
        <v>31.20845224312264</v>
      </c>
      <c r="AC77" s="143">
        <v>78</v>
      </c>
      <c r="AD77" s="35">
        <f t="shared" si="88"/>
        <v>722.7</v>
      </c>
      <c r="AE77" s="31">
        <f t="shared" si="89"/>
        <v>25.7</v>
      </c>
      <c r="AF77" s="32">
        <f t="shared" si="127"/>
        <v>0.82</v>
      </c>
      <c r="AG77" s="34">
        <f t="shared" si="128"/>
        <v>794.71108810744113</v>
      </c>
      <c r="AH77" s="52">
        <f t="shared" si="129"/>
        <v>11.572181599388346</v>
      </c>
      <c r="AI77" s="31">
        <f t="shared" si="90"/>
        <v>68.674266929015872</v>
      </c>
      <c r="AJ77" s="53">
        <f t="shared" si="91"/>
        <v>34.78348145284437</v>
      </c>
      <c r="AK77" s="44">
        <f t="shared" si="130"/>
        <v>34.124264803774359</v>
      </c>
      <c r="AL77" s="143">
        <v>78</v>
      </c>
      <c r="AM77" s="35">
        <f t="shared" si="92"/>
        <v>578.16000000000008</v>
      </c>
      <c r="AN77" s="31">
        <f t="shared" si="93"/>
        <v>25.7</v>
      </c>
      <c r="AO77" s="32">
        <f t="shared" si="131"/>
        <v>0.76</v>
      </c>
      <c r="AP77" s="34">
        <f t="shared" si="132"/>
        <v>736.81272046817276</v>
      </c>
      <c r="AQ77" s="52">
        <f t="shared" si="133"/>
        <v>11.394199874105094</v>
      </c>
      <c r="AR77" s="31">
        <f t="shared" si="94"/>
        <v>64.665595531870764</v>
      </c>
      <c r="AS77" s="53">
        <f t="shared" si="95"/>
        <v>37.737026709128763</v>
      </c>
      <c r="AT77" s="44">
        <f t="shared" si="134"/>
        <v>37.071807116054551</v>
      </c>
      <c r="AU77" s="143">
        <v>78</v>
      </c>
      <c r="AV77" s="35">
        <f t="shared" si="96"/>
        <v>462.52800000000008</v>
      </c>
      <c r="AW77" s="31">
        <f t="shared" si="97"/>
        <v>25.7</v>
      </c>
      <c r="AX77" s="32">
        <f t="shared" si="135"/>
        <v>0.69</v>
      </c>
      <c r="AY77" s="34">
        <f t="shared" si="136"/>
        <v>675.31312610034001</v>
      </c>
      <c r="AZ77" s="52">
        <f t="shared" si="137"/>
        <v>11.235008179510677</v>
      </c>
      <c r="BA77" s="31">
        <f t="shared" si="98"/>
        <v>60.107933640129509</v>
      </c>
      <c r="BB77" s="53">
        <f t="shared" si="99"/>
        <v>40.677283671035021</v>
      </c>
      <c r="BC77" s="44">
        <f t="shared" si="138"/>
        <v>40.0035215526309</v>
      </c>
      <c r="BD77" s="143">
        <v>78</v>
      </c>
      <c r="BE77" s="35">
        <f t="shared" si="100"/>
        <v>416.2752000000001</v>
      </c>
      <c r="BF77" s="31">
        <f t="shared" si="101"/>
        <v>25.7</v>
      </c>
      <c r="BG77" s="32">
        <f t="shared" si="139"/>
        <v>0.66</v>
      </c>
      <c r="BH77" s="34">
        <f t="shared" si="140"/>
        <v>645.38618716843666</v>
      </c>
      <c r="BI77" s="52">
        <f t="shared" si="141"/>
        <v>11.165797667938071</v>
      </c>
      <c r="BJ77" s="31">
        <f t="shared" si="102"/>
        <v>57.800276018042581</v>
      </c>
      <c r="BK77" s="53">
        <f t="shared" si="103"/>
        <v>42.046489927549302</v>
      </c>
      <c r="BL77" s="44">
        <f t="shared" si="142"/>
        <v>41.36804763949079</v>
      </c>
      <c r="BM77" s="143">
        <v>78</v>
      </c>
      <c r="BN77" s="35">
        <f t="shared" si="104"/>
        <v>416.2752000000001</v>
      </c>
      <c r="BO77" s="31">
        <f t="shared" si="105"/>
        <v>25.7</v>
      </c>
      <c r="BP77" s="32">
        <f t="shared" si="143"/>
        <v>0.66</v>
      </c>
      <c r="BQ77" s="34">
        <f t="shared" si="144"/>
        <v>645.38618716843666</v>
      </c>
      <c r="BR77" s="52">
        <f t="shared" si="145"/>
        <v>11.165797667938071</v>
      </c>
      <c r="BS77" s="31">
        <f t="shared" si="106"/>
        <v>57.800276018042581</v>
      </c>
      <c r="BT77" s="53">
        <f t="shared" si="107"/>
        <v>42.046489927549302</v>
      </c>
      <c r="BU77" s="44">
        <f t="shared" si="146"/>
        <v>41.36804763949079</v>
      </c>
      <c r="BV77" s="4">
        <v>78</v>
      </c>
      <c r="BX77" s="76">
        <v>78</v>
      </c>
      <c r="BY77" s="103">
        <f t="shared" si="108"/>
        <v>416.2752000000001</v>
      </c>
      <c r="BZ77" s="161">
        <f t="shared" si="147"/>
        <v>25.7</v>
      </c>
      <c r="CA77" s="103">
        <f t="shared" si="148"/>
        <v>41.36804763949079</v>
      </c>
      <c r="CB77" s="104">
        <f t="shared" si="109"/>
        <v>645.38618716843666</v>
      </c>
      <c r="CC77" s="105">
        <f t="shared" si="149"/>
        <v>0.66</v>
      </c>
      <c r="CD77" s="86">
        <f t="shared" si="150"/>
        <v>11.165797667938071</v>
      </c>
      <c r="CE77" s="22">
        <f t="shared" si="77"/>
        <v>57.800276018042581</v>
      </c>
      <c r="CF77" s="23">
        <f t="shared" si="78"/>
        <v>42.046489927549302</v>
      </c>
      <c r="CG77" s="87">
        <f t="shared" si="151"/>
        <v>41.36804763949079</v>
      </c>
      <c r="CH77" s="21"/>
      <c r="CI77" s="76">
        <v>78</v>
      </c>
      <c r="CJ77" s="103">
        <f t="shared" si="79"/>
        <v>416.2752000000001</v>
      </c>
      <c r="CK77" s="103">
        <f t="shared" si="79"/>
        <v>25.7</v>
      </c>
      <c r="CL77" s="103">
        <f t="shared" si="79"/>
        <v>41.36804763949079</v>
      </c>
      <c r="CM77" s="103">
        <f t="shared" si="79"/>
        <v>645.38618716843666</v>
      </c>
      <c r="CN77" s="113">
        <f t="shared" si="79"/>
        <v>0.66</v>
      </c>
      <c r="CO77" s="103">
        <f t="shared" si="152"/>
        <v>1369.0764695932689</v>
      </c>
      <c r="CP77" s="113">
        <f t="shared" si="153"/>
        <v>24.114661951645726</v>
      </c>
    </row>
    <row r="78" spans="1:94" ht="15" customHeight="1">
      <c r="A78" s="4">
        <v>79</v>
      </c>
      <c r="B78" s="33">
        <f t="shared" si="80"/>
        <v>1606</v>
      </c>
      <c r="C78" s="31">
        <f t="shared" si="110"/>
        <v>25.7</v>
      </c>
      <c r="D78" s="119">
        <f t="shared" si="111"/>
        <v>1291.6003410840956</v>
      </c>
      <c r="E78" s="32">
        <f t="shared" si="112"/>
        <v>0.99</v>
      </c>
      <c r="F78" s="34">
        <f t="shared" si="113"/>
        <v>960.81120801287136</v>
      </c>
      <c r="G78" s="52">
        <f t="shared" si="114"/>
        <v>12.399456790175156</v>
      </c>
      <c r="H78" s="31">
        <f t="shared" si="115"/>
        <v>77.488169382886241</v>
      </c>
      <c r="I78" s="53">
        <f t="shared" si="116"/>
        <v>24.785631546916395</v>
      </c>
      <c r="J78" s="44">
        <f t="shared" si="117"/>
        <v>24.114661951645726</v>
      </c>
      <c r="K78" s="143">
        <v>79</v>
      </c>
      <c r="L78" s="35">
        <f t="shared" si="81"/>
        <v>1204.5</v>
      </c>
      <c r="M78" s="31">
        <f t="shared" si="82"/>
        <v>25.7</v>
      </c>
      <c r="N78" s="32">
        <f t="shared" si="118"/>
        <v>0.93</v>
      </c>
      <c r="O78" s="34">
        <f t="shared" si="119"/>
        <v>908.99668072302018</v>
      </c>
      <c r="P78" s="52">
        <f t="shared" si="120"/>
        <v>12.062759566616688</v>
      </c>
      <c r="Q78" s="31">
        <f t="shared" si="83"/>
        <v>75.355616242127567</v>
      </c>
      <c r="R78" s="53">
        <f t="shared" si="84"/>
        <v>28.223409041270486</v>
      </c>
      <c r="S78" s="44">
        <f t="shared" si="121"/>
        <v>27.563933578974471</v>
      </c>
      <c r="T78" s="143">
        <v>79</v>
      </c>
      <c r="U78" s="35">
        <f t="shared" si="122"/>
        <v>903.375</v>
      </c>
      <c r="V78" s="31">
        <f t="shared" si="85"/>
        <v>25.7</v>
      </c>
      <c r="W78" s="32">
        <f t="shared" si="123"/>
        <v>0.87</v>
      </c>
      <c r="X78" s="34">
        <f t="shared" si="124"/>
        <v>848.02071627499845</v>
      </c>
      <c r="Y78" s="52">
        <f t="shared" si="125"/>
        <v>11.771171217631366</v>
      </c>
      <c r="Z78" s="31">
        <f t="shared" si="86"/>
        <v>72.042169856878516</v>
      </c>
      <c r="AA78" s="53">
        <f t="shared" si="87"/>
        <v>31.865036328237011</v>
      </c>
      <c r="AB78" s="44">
        <f t="shared" si="126"/>
        <v>31.20845224312264</v>
      </c>
      <c r="AC78" s="143">
        <v>79</v>
      </c>
      <c r="AD78" s="35">
        <f t="shared" si="88"/>
        <v>722.7</v>
      </c>
      <c r="AE78" s="31">
        <f t="shared" si="89"/>
        <v>25.7</v>
      </c>
      <c r="AF78" s="32">
        <f t="shared" si="127"/>
        <v>0.82</v>
      </c>
      <c r="AG78" s="34">
        <f t="shared" si="128"/>
        <v>794.71108810744113</v>
      </c>
      <c r="AH78" s="52">
        <f t="shared" si="129"/>
        <v>11.572181599388346</v>
      </c>
      <c r="AI78" s="31">
        <f t="shared" si="90"/>
        <v>68.674266929015872</v>
      </c>
      <c r="AJ78" s="53">
        <f t="shared" si="91"/>
        <v>34.78348145284437</v>
      </c>
      <c r="AK78" s="44">
        <f t="shared" si="130"/>
        <v>34.124264803774359</v>
      </c>
      <c r="AL78" s="143">
        <v>79</v>
      </c>
      <c r="AM78" s="35">
        <f t="shared" si="92"/>
        <v>578.16000000000008</v>
      </c>
      <c r="AN78" s="31">
        <f t="shared" si="93"/>
        <v>25.7</v>
      </c>
      <c r="AO78" s="32">
        <f t="shared" si="131"/>
        <v>0.76</v>
      </c>
      <c r="AP78" s="34">
        <f t="shared" si="132"/>
        <v>736.81272046817276</v>
      </c>
      <c r="AQ78" s="52">
        <f t="shared" si="133"/>
        <v>11.394199874105094</v>
      </c>
      <c r="AR78" s="31">
        <f t="shared" si="94"/>
        <v>64.665595531870764</v>
      </c>
      <c r="AS78" s="53">
        <f t="shared" si="95"/>
        <v>37.737026709128763</v>
      </c>
      <c r="AT78" s="44">
        <f t="shared" si="134"/>
        <v>37.071807116054551</v>
      </c>
      <c r="AU78" s="143">
        <v>79</v>
      </c>
      <c r="AV78" s="35">
        <f t="shared" si="96"/>
        <v>462.52800000000008</v>
      </c>
      <c r="AW78" s="31">
        <f t="shared" si="97"/>
        <v>25.7</v>
      </c>
      <c r="AX78" s="32">
        <f t="shared" si="135"/>
        <v>0.69</v>
      </c>
      <c r="AY78" s="34">
        <f t="shared" si="136"/>
        <v>675.31312610034001</v>
      </c>
      <c r="AZ78" s="52">
        <f t="shared" si="137"/>
        <v>11.235008179510677</v>
      </c>
      <c r="BA78" s="31">
        <f t="shared" si="98"/>
        <v>60.107933640129509</v>
      </c>
      <c r="BB78" s="53">
        <f t="shared" si="99"/>
        <v>40.677283671035021</v>
      </c>
      <c r="BC78" s="44">
        <f t="shared" si="138"/>
        <v>40.0035215526309</v>
      </c>
      <c r="BD78" s="143">
        <v>79</v>
      </c>
      <c r="BE78" s="35">
        <f t="shared" si="100"/>
        <v>416.2752000000001</v>
      </c>
      <c r="BF78" s="31">
        <f t="shared" si="101"/>
        <v>25.7</v>
      </c>
      <c r="BG78" s="32">
        <f t="shared" si="139"/>
        <v>0.66</v>
      </c>
      <c r="BH78" s="34">
        <f t="shared" si="140"/>
        <v>645.38618716843666</v>
      </c>
      <c r="BI78" s="52">
        <f t="shared" si="141"/>
        <v>11.165797667938071</v>
      </c>
      <c r="BJ78" s="31">
        <f t="shared" si="102"/>
        <v>57.800276018042581</v>
      </c>
      <c r="BK78" s="53">
        <f t="shared" si="103"/>
        <v>42.046489927549302</v>
      </c>
      <c r="BL78" s="44">
        <f t="shared" si="142"/>
        <v>41.36804763949079</v>
      </c>
      <c r="BM78" s="143">
        <v>79</v>
      </c>
      <c r="BN78" s="35">
        <f t="shared" si="104"/>
        <v>416.2752000000001</v>
      </c>
      <c r="BO78" s="31">
        <f t="shared" si="105"/>
        <v>25.7</v>
      </c>
      <c r="BP78" s="32">
        <f t="shared" si="143"/>
        <v>0.66</v>
      </c>
      <c r="BQ78" s="34">
        <f t="shared" si="144"/>
        <v>645.38618716843666</v>
      </c>
      <c r="BR78" s="52">
        <f t="shared" si="145"/>
        <v>11.165797667938071</v>
      </c>
      <c r="BS78" s="31">
        <f t="shared" si="106"/>
        <v>57.800276018042581</v>
      </c>
      <c r="BT78" s="53">
        <f t="shared" si="107"/>
        <v>42.046489927549302</v>
      </c>
      <c r="BU78" s="44">
        <f t="shared" si="146"/>
        <v>41.36804763949079</v>
      </c>
      <c r="BV78" s="4">
        <v>79</v>
      </c>
      <c r="BX78" s="76">
        <v>79</v>
      </c>
      <c r="BY78" s="103">
        <f t="shared" si="108"/>
        <v>416.2752000000001</v>
      </c>
      <c r="BZ78" s="161">
        <f t="shared" si="147"/>
        <v>25.7</v>
      </c>
      <c r="CA78" s="103">
        <f t="shared" si="148"/>
        <v>41.36804763949079</v>
      </c>
      <c r="CB78" s="104">
        <f t="shared" si="109"/>
        <v>645.38618716843666</v>
      </c>
      <c r="CC78" s="105">
        <f t="shared" si="149"/>
        <v>0.66</v>
      </c>
      <c r="CD78" s="86">
        <f t="shared" si="150"/>
        <v>11.165797667938071</v>
      </c>
      <c r="CE78" s="22">
        <f t="shared" si="77"/>
        <v>57.800276018042581</v>
      </c>
      <c r="CF78" s="23">
        <f t="shared" si="78"/>
        <v>42.046489927549302</v>
      </c>
      <c r="CG78" s="87">
        <f t="shared" si="151"/>
        <v>41.36804763949079</v>
      </c>
      <c r="CH78" s="21"/>
      <c r="CI78" s="76">
        <v>79</v>
      </c>
      <c r="CJ78" s="103">
        <f t="shared" si="79"/>
        <v>416.2752000000001</v>
      </c>
      <c r="CK78" s="103">
        <f t="shared" si="79"/>
        <v>25.7</v>
      </c>
      <c r="CL78" s="103">
        <f t="shared" si="79"/>
        <v>41.36804763949079</v>
      </c>
      <c r="CM78" s="103">
        <f t="shared" si="79"/>
        <v>645.38618716843666</v>
      </c>
      <c r="CN78" s="113">
        <f t="shared" si="79"/>
        <v>0.66</v>
      </c>
      <c r="CO78" s="103">
        <f t="shared" si="152"/>
        <v>1369.0764695932689</v>
      </c>
      <c r="CP78" s="113">
        <f t="shared" si="153"/>
        <v>24.114661951645726</v>
      </c>
    </row>
    <row r="79" spans="1:94" ht="15" customHeight="1" thickBot="1">
      <c r="A79" s="16">
        <v>80</v>
      </c>
      <c r="B79" s="36">
        <f t="shared" si="80"/>
        <v>1606</v>
      </c>
      <c r="C79" s="37">
        <f t="shared" si="110"/>
        <v>25.8</v>
      </c>
      <c r="D79" s="118">
        <f t="shared" si="111"/>
        <v>1290.028454057629</v>
      </c>
      <c r="E79" s="38">
        <f t="shared" si="112"/>
        <v>0.99</v>
      </c>
      <c r="F79" s="39">
        <f t="shared" si="113"/>
        <v>966.79151633550907</v>
      </c>
      <c r="G79" s="50">
        <f t="shared" si="114"/>
        <v>12.444625053950157</v>
      </c>
      <c r="H79" s="37">
        <f t="shared" si="115"/>
        <v>77.687476492401942</v>
      </c>
      <c r="I79" s="51">
        <f t="shared" si="116"/>
        <v>24.817486604207058</v>
      </c>
      <c r="J79" s="43">
        <f t="shared" si="117"/>
        <v>24.144783221070668</v>
      </c>
      <c r="K79" s="143">
        <v>80</v>
      </c>
      <c r="L79" s="40">
        <f t="shared" si="81"/>
        <v>1204.5</v>
      </c>
      <c r="M79" s="37">
        <f t="shared" si="82"/>
        <v>25.8</v>
      </c>
      <c r="N79" s="38">
        <f t="shared" si="118"/>
        <v>0.94</v>
      </c>
      <c r="O79" s="39">
        <f t="shared" si="119"/>
        <v>914.8870927554367</v>
      </c>
      <c r="P79" s="50">
        <f t="shared" si="120"/>
        <v>12.106617724463447</v>
      </c>
      <c r="Q79" s="37">
        <f t="shared" si="83"/>
        <v>75.569173288320997</v>
      </c>
      <c r="R79" s="51">
        <f t="shared" si="84"/>
        <v>28.263373173188199</v>
      </c>
      <c r="S79" s="43">
        <f t="shared" si="121"/>
        <v>27.602264640713916</v>
      </c>
      <c r="T79" s="143">
        <v>80</v>
      </c>
      <c r="U79" s="40">
        <f t="shared" si="122"/>
        <v>903.375</v>
      </c>
      <c r="V79" s="37">
        <f t="shared" si="85"/>
        <v>25.8</v>
      </c>
      <c r="W79" s="38">
        <f t="shared" si="123"/>
        <v>0.87</v>
      </c>
      <c r="X79" s="39">
        <f t="shared" si="124"/>
        <v>853.77151269917613</v>
      </c>
      <c r="Y79" s="50">
        <f t="shared" si="125"/>
        <v>11.813894790462619</v>
      </c>
      <c r="Z79" s="37">
        <f t="shared" si="86"/>
        <v>72.268420181668418</v>
      </c>
      <c r="AA79" s="51">
        <f t="shared" si="87"/>
        <v>31.915033595932407</v>
      </c>
      <c r="AB79" s="43">
        <f t="shared" si="126"/>
        <v>31.256871663407395</v>
      </c>
      <c r="AC79" s="143">
        <v>80</v>
      </c>
      <c r="AD79" s="40">
        <f t="shared" si="88"/>
        <v>722.7</v>
      </c>
      <c r="AE79" s="37">
        <f t="shared" si="89"/>
        <v>25.8</v>
      </c>
      <c r="AF79" s="38">
        <f t="shared" si="127"/>
        <v>0.82</v>
      </c>
      <c r="AG79" s="39">
        <f t="shared" si="128"/>
        <v>800.30983407097824</v>
      </c>
      <c r="AH79" s="50">
        <f t="shared" si="129"/>
        <v>11.61413089354939</v>
      </c>
      <c r="AI79" s="37">
        <f t="shared" si="90"/>
        <v>68.908284348291502</v>
      </c>
      <c r="AJ79" s="51">
        <f t="shared" si="91"/>
        <v>34.84269590254204</v>
      </c>
      <c r="AK79" s="43">
        <f t="shared" si="130"/>
        <v>34.181913896318328</v>
      </c>
      <c r="AL79" s="143">
        <v>80</v>
      </c>
      <c r="AM79" s="40">
        <f t="shared" si="92"/>
        <v>578.16000000000008</v>
      </c>
      <c r="AN79" s="37">
        <f t="shared" si="93"/>
        <v>25.8</v>
      </c>
      <c r="AO79" s="38">
        <f t="shared" si="131"/>
        <v>0.76</v>
      </c>
      <c r="AP79" s="39">
        <f t="shared" si="132"/>
        <v>742.21460852754524</v>
      </c>
      <c r="AQ79" s="50">
        <f t="shared" si="133"/>
        <v>11.435456632370094</v>
      </c>
      <c r="AR79" s="37">
        <f t="shared" si="94"/>
        <v>64.904676077960431</v>
      </c>
      <c r="AS79" s="51">
        <f t="shared" si="95"/>
        <v>37.806722697299683</v>
      </c>
      <c r="AT79" s="43">
        <f t="shared" si="134"/>
        <v>37.139925134707184</v>
      </c>
      <c r="AU79" s="143">
        <v>80</v>
      </c>
      <c r="AV79" s="40">
        <f t="shared" si="96"/>
        <v>462.52800000000008</v>
      </c>
      <c r="AW79" s="37">
        <f t="shared" si="97"/>
        <v>25.8</v>
      </c>
      <c r="AX79" s="38">
        <f t="shared" si="135"/>
        <v>0.7</v>
      </c>
      <c r="AY79" s="39">
        <f t="shared" si="136"/>
        <v>680.46970759190401</v>
      </c>
      <c r="AZ79" s="50">
        <f t="shared" si="137"/>
        <v>11.275645514839512</v>
      </c>
      <c r="BA79" s="37">
        <f t="shared" si="98"/>
        <v>60.348625424270374</v>
      </c>
      <c r="BB79" s="51">
        <f t="shared" si="99"/>
        <v>40.758644863191392</v>
      </c>
      <c r="BC79" s="43">
        <f t="shared" si="138"/>
        <v>40.083269149271921</v>
      </c>
      <c r="BD79" s="143">
        <v>80</v>
      </c>
      <c r="BE79" s="40">
        <f t="shared" si="100"/>
        <v>416.2752000000001</v>
      </c>
      <c r="BF79" s="37">
        <f t="shared" si="101"/>
        <v>25.8</v>
      </c>
      <c r="BG79" s="38">
        <f t="shared" si="139"/>
        <v>0.66</v>
      </c>
      <c r="BH79" s="39">
        <f t="shared" si="140"/>
        <v>650.40989723878863</v>
      </c>
      <c r="BI79" s="50">
        <f t="shared" si="141"/>
        <v>11.206165701665459</v>
      </c>
      <c r="BJ79" s="37">
        <f t="shared" si="102"/>
        <v>58.040360508155331</v>
      </c>
      <c r="BK79" s="51">
        <f t="shared" si="103"/>
        <v>42.133723500877679</v>
      </c>
      <c r="BL79" s="43">
        <f t="shared" si="142"/>
        <v>41.453643616043131</v>
      </c>
      <c r="BM79" s="143">
        <v>80</v>
      </c>
      <c r="BN79" s="40">
        <f t="shared" si="104"/>
        <v>416.2752000000001</v>
      </c>
      <c r="BO79" s="37">
        <f t="shared" si="105"/>
        <v>25.8</v>
      </c>
      <c r="BP79" s="38">
        <f t="shared" si="143"/>
        <v>0.66</v>
      </c>
      <c r="BQ79" s="39">
        <f t="shared" si="144"/>
        <v>650.40989723878863</v>
      </c>
      <c r="BR79" s="50">
        <f t="shared" si="145"/>
        <v>11.206165701665459</v>
      </c>
      <c r="BS79" s="37">
        <f t="shared" si="106"/>
        <v>58.040360508155331</v>
      </c>
      <c r="BT79" s="51">
        <f t="shared" si="107"/>
        <v>42.133723500877679</v>
      </c>
      <c r="BU79" s="43">
        <f t="shared" si="146"/>
        <v>41.453643616043131</v>
      </c>
      <c r="BV79" s="16">
        <v>80</v>
      </c>
      <c r="BX79" s="77">
        <v>80</v>
      </c>
      <c r="BY79" s="106">
        <f t="shared" si="108"/>
        <v>416.2752000000001</v>
      </c>
      <c r="BZ79" s="159">
        <f t="shared" si="147"/>
        <v>25.8</v>
      </c>
      <c r="CA79" s="106">
        <f t="shared" si="148"/>
        <v>41.453643616043131</v>
      </c>
      <c r="CB79" s="107">
        <f t="shared" si="109"/>
        <v>650.40989723878863</v>
      </c>
      <c r="CC79" s="108">
        <f t="shared" si="149"/>
        <v>0.66</v>
      </c>
      <c r="CD79" s="88">
        <f t="shared" si="150"/>
        <v>11.206165701665459</v>
      </c>
      <c r="CE79" s="89">
        <f t="shared" si="77"/>
        <v>58.040360508155331</v>
      </c>
      <c r="CF79" s="90">
        <f t="shared" si="78"/>
        <v>42.133723500877679</v>
      </c>
      <c r="CG79" s="91">
        <f t="shared" si="151"/>
        <v>41.453643616043131</v>
      </c>
      <c r="CH79" s="21"/>
      <c r="CI79" s="77">
        <v>80</v>
      </c>
      <c r="CJ79" s="106">
        <f t="shared" si="79"/>
        <v>416.2752000000001</v>
      </c>
      <c r="CK79" s="106">
        <f t="shared" si="79"/>
        <v>25.8</v>
      </c>
      <c r="CL79" s="106">
        <f t="shared" si="79"/>
        <v>41.453643616043131</v>
      </c>
      <c r="CM79" s="106">
        <f t="shared" si="79"/>
        <v>650.40989723878863</v>
      </c>
      <c r="CN79" s="114">
        <f t="shared" si="79"/>
        <v>0.66</v>
      </c>
      <c r="CO79" s="106">
        <f t="shared" si="152"/>
        <v>1367.5045825668024</v>
      </c>
      <c r="CP79" s="114">
        <f t="shared" si="153"/>
        <v>24.144783221070668</v>
      </c>
    </row>
    <row r="80" spans="1:94" ht="15" customHeight="1">
      <c r="A80" s="4">
        <v>81</v>
      </c>
      <c r="B80" s="29">
        <f t="shared" si="80"/>
        <v>1606</v>
      </c>
      <c r="C80" s="26">
        <f t="shared" si="110"/>
        <v>25.9</v>
      </c>
      <c r="D80" s="117">
        <f t="shared" si="111"/>
        <v>1288.4579168076862</v>
      </c>
      <c r="E80" s="27">
        <f t="shared" si="112"/>
        <v>0.99</v>
      </c>
      <c r="F80" s="28">
        <f t="shared" si="113"/>
        <v>972.78126224759899</v>
      </c>
      <c r="G80" s="48">
        <f t="shared" si="114"/>
        <v>12.489793317725157</v>
      </c>
      <c r="H80" s="26">
        <f t="shared" si="115"/>
        <v>77.886097672013165</v>
      </c>
      <c r="I80" s="49">
        <f t="shared" si="116"/>
        <v>24.849191404480166</v>
      </c>
      <c r="J80" s="42">
        <f t="shared" si="117"/>
        <v>24.174755830710154</v>
      </c>
      <c r="K80" s="143">
        <v>81</v>
      </c>
      <c r="L80" s="30">
        <f t="shared" si="81"/>
        <v>1204.5</v>
      </c>
      <c r="M80" s="26">
        <f t="shared" si="82"/>
        <v>25.9</v>
      </c>
      <c r="N80" s="27">
        <f t="shared" si="118"/>
        <v>0.94</v>
      </c>
      <c r="O80" s="28">
        <f t="shared" si="119"/>
        <v>920.78765509454433</v>
      </c>
      <c r="P80" s="48">
        <f t="shared" si="120"/>
        <v>12.150475882310204</v>
      </c>
      <c r="Q80" s="26">
        <f t="shared" si="83"/>
        <v>75.78202401398228</v>
      </c>
      <c r="R80" s="49">
        <f t="shared" si="84"/>
        <v>28.303148977594699</v>
      </c>
      <c r="S80" s="42">
        <f t="shared" si="121"/>
        <v>27.640409376863595</v>
      </c>
      <c r="T80" s="143">
        <v>81</v>
      </c>
      <c r="U80" s="30">
        <f t="shared" si="122"/>
        <v>903.375</v>
      </c>
      <c r="V80" s="26">
        <f t="shared" si="85"/>
        <v>25.9</v>
      </c>
      <c r="W80" s="27">
        <f t="shared" si="123"/>
        <v>0.87</v>
      </c>
      <c r="X80" s="28">
        <f t="shared" si="124"/>
        <v>859.53340224820499</v>
      </c>
      <c r="Y80" s="48">
        <f t="shared" si="125"/>
        <v>11.856618363293867</v>
      </c>
      <c r="Z80" s="26">
        <f t="shared" si="86"/>
        <v>72.493975593342739</v>
      </c>
      <c r="AA80" s="49">
        <f t="shared" si="87"/>
        <v>31.964799457811939</v>
      </c>
      <c r="AB80" s="42">
        <f t="shared" si="126"/>
        <v>31.305062137720107</v>
      </c>
      <c r="AC80" s="143">
        <v>81</v>
      </c>
      <c r="AD80" s="30">
        <f t="shared" si="88"/>
        <v>722.7</v>
      </c>
      <c r="AE80" s="26">
        <f t="shared" si="89"/>
        <v>25.9</v>
      </c>
      <c r="AF80" s="27">
        <f t="shared" si="127"/>
        <v>0.82</v>
      </c>
      <c r="AG80" s="28">
        <f t="shared" si="128"/>
        <v>805.92054120281352</v>
      </c>
      <c r="AH80" s="48">
        <f t="shared" si="129"/>
        <v>11.656080187710433</v>
      </c>
      <c r="AI80" s="26">
        <f t="shared" si="90"/>
        <v>69.141643522025049</v>
      </c>
      <c r="AJ80" s="49">
        <f t="shared" si="91"/>
        <v>34.901643753339009</v>
      </c>
      <c r="AK80" s="42">
        <f t="shared" si="130"/>
        <v>34.239299223907913</v>
      </c>
      <c r="AL80" s="143">
        <v>81</v>
      </c>
      <c r="AM80" s="30">
        <f t="shared" si="92"/>
        <v>578.16000000000008</v>
      </c>
      <c r="AN80" s="26">
        <f t="shared" si="93"/>
        <v>25.9</v>
      </c>
      <c r="AO80" s="27">
        <f t="shared" si="131"/>
        <v>0.76</v>
      </c>
      <c r="AP80" s="28">
        <f t="shared" si="132"/>
        <v>747.62939352373814</v>
      </c>
      <c r="AQ80" s="48">
        <f t="shared" si="133"/>
        <v>11.476713390635094</v>
      </c>
      <c r="AR80" s="26">
        <f t="shared" si="94"/>
        <v>65.143161467619962</v>
      </c>
      <c r="AS80" s="49">
        <f t="shared" si="95"/>
        <v>37.876117418237534</v>
      </c>
      <c r="AT80" s="42">
        <f t="shared" si="134"/>
        <v>37.207745088597434</v>
      </c>
      <c r="AU80" s="143">
        <v>81</v>
      </c>
      <c r="AV80" s="30">
        <f t="shared" si="96"/>
        <v>462.52800000000008</v>
      </c>
      <c r="AW80" s="26">
        <f t="shared" si="97"/>
        <v>25.9</v>
      </c>
      <c r="AX80" s="27">
        <f t="shared" si="135"/>
        <v>0.7</v>
      </c>
      <c r="AY80" s="28">
        <f t="shared" si="136"/>
        <v>685.64011090220231</v>
      </c>
      <c r="AZ80" s="48">
        <f t="shared" si="137"/>
        <v>11.316282850168347</v>
      </c>
      <c r="BA80" s="26">
        <f t="shared" si="98"/>
        <v>60.588809945838562</v>
      </c>
      <c r="BB80" s="49">
        <f t="shared" si="99"/>
        <v>40.839673008879338</v>
      </c>
      <c r="BC80" s="42">
        <f t="shared" si="138"/>
        <v>40.16268723972847</v>
      </c>
      <c r="BD80" s="143">
        <v>81</v>
      </c>
      <c r="BE80" s="30">
        <f t="shared" si="100"/>
        <v>416.2752000000001</v>
      </c>
      <c r="BF80" s="26">
        <f t="shared" si="101"/>
        <v>25.9</v>
      </c>
      <c r="BG80" s="27">
        <f t="shared" si="139"/>
        <v>0.67</v>
      </c>
      <c r="BH80" s="28">
        <f t="shared" si="140"/>
        <v>655.44783370135463</v>
      </c>
      <c r="BI80" s="48">
        <f t="shared" si="141"/>
        <v>11.246533735392843</v>
      </c>
      <c r="BJ80" s="26">
        <f t="shared" si="102"/>
        <v>58.279986449394642</v>
      </c>
      <c r="BK80" s="49">
        <f t="shared" si="103"/>
        <v>42.220610742512527</v>
      </c>
      <c r="BL80" s="42">
        <f t="shared" si="142"/>
        <v>41.538896942407852</v>
      </c>
      <c r="BM80" s="143">
        <v>81</v>
      </c>
      <c r="BN80" s="30">
        <f t="shared" si="104"/>
        <v>416.2752000000001</v>
      </c>
      <c r="BO80" s="26">
        <f t="shared" si="105"/>
        <v>25.9</v>
      </c>
      <c r="BP80" s="27">
        <f t="shared" si="143"/>
        <v>0.67</v>
      </c>
      <c r="BQ80" s="28">
        <f t="shared" si="144"/>
        <v>655.44783370135463</v>
      </c>
      <c r="BR80" s="48">
        <f t="shared" si="145"/>
        <v>11.246533735392843</v>
      </c>
      <c r="BS80" s="26">
        <f t="shared" si="106"/>
        <v>58.279986449394642</v>
      </c>
      <c r="BT80" s="49">
        <f t="shared" si="107"/>
        <v>42.220610742512527</v>
      </c>
      <c r="BU80" s="42">
        <f t="shared" si="146"/>
        <v>41.538896942407852</v>
      </c>
      <c r="BV80" s="4">
        <v>81</v>
      </c>
      <c r="BX80" s="78">
        <v>81</v>
      </c>
      <c r="BY80" s="100">
        <f t="shared" si="108"/>
        <v>416.2752000000001</v>
      </c>
      <c r="BZ80" s="160">
        <f t="shared" si="147"/>
        <v>25.9</v>
      </c>
      <c r="CA80" s="100">
        <f t="shared" si="148"/>
        <v>41.538896942407852</v>
      </c>
      <c r="CB80" s="101">
        <f t="shared" si="109"/>
        <v>655.44783370135463</v>
      </c>
      <c r="CC80" s="102">
        <f t="shared" si="149"/>
        <v>0.67</v>
      </c>
      <c r="CD80" s="92">
        <f t="shared" si="150"/>
        <v>11.246533735392843</v>
      </c>
      <c r="CE80" s="93">
        <f t="shared" si="77"/>
        <v>58.279986449394642</v>
      </c>
      <c r="CF80" s="94">
        <f t="shared" si="78"/>
        <v>42.220610742512527</v>
      </c>
      <c r="CG80" s="95">
        <f t="shared" si="151"/>
        <v>41.538896942407852</v>
      </c>
      <c r="CH80" s="21"/>
      <c r="CI80" s="78">
        <v>81</v>
      </c>
      <c r="CJ80" s="100">
        <f t="shared" si="79"/>
        <v>416.2752000000001</v>
      </c>
      <c r="CK80" s="100">
        <f t="shared" si="79"/>
        <v>25.9</v>
      </c>
      <c r="CL80" s="100">
        <f t="shared" si="79"/>
        <v>41.538896942407852</v>
      </c>
      <c r="CM80" s="100">
        <f t="shared" si="79"/>
        <v>655.44783370135463</v>
      </c>
      <c r="CN80" s="112">
        <f t="shared" si="79"/>
        <v>0.67</v>
      </c>
      <c r="CO80" s="100">
        <f t="shared" si="152"/>
        <v>1365.9340453168595</v>
      </c>
      <c r="CP80" s="112">
        <f t="shared" si="153"/>
        <v>24.174755830710154</v>
      </c>
    </row>
    <row r="81" spans="1:94" ht="15" customHeight="1">
      <c r="A81" s="5">
        <v>82</v>
      </c>
      <c r="B81" s="33">
        <f t="shared" si="80"/>
        <v>1606</v>
      </c>
      <c r="C81" s="31">
        <f t="shared" si="110"/>
        <v>25.9</v>
      </c>
      <c r="D81" s="119">
        <f t="shared" si="111"/>
        <v>1288.4579168076862</v>
      </c>
      <c r="E81" s="32">
        <f t="shared" si="112"/>
        <v>0.99</v>
      </c>
      <c r="F81" s="34">
        <f t="shared" si="113"/>
        <v>972.78126224759899</v>
      </c>
      <c r="G81" s="52">
        <f t="shared" si="114"/>
        <v>12.489793317725157</v>
      </c>
      <c r="H81" s="31">
        <f t="shared" si="115"/>
        <v>77.886097672013165</v>
      </c>
      <c r="I81" s="53">
        <f t="shared" si="116"/>
        <v>24.849191404480166</v>
      </c>
      <c r="J81" s="44">
        <f t="shared" si="117"/>
        <v>24.174755830710154</v>
      </c>
      <c r="K81" s="143">
        <v>82</v>
      </c>
      <c r="L81" s="35">
        <f t="shared" si="81"/>
        <v>1204.5</v>
      </c>
      <c r="M81" s="31">
        <f t="shared" si="82"/>
        <v>25.9</v>
      </c>
      <c r="N81" s="32">
        <f t="shared" si="118"/>
        <v>0.94</v>
      </c>
      <c r="O81" s="34">
        <f t="shared" si="119"/>
        <v>920.78765509454433</v>
      </c>
      <c r="P81" s="52">
        <f t="shared" si="120"/>
        <v>12.150475882310204</v>
      </c>
      <c r="Q81" s="31">
        <f t="shared" si="83"/>
        <v>75.78202401398228</v>
      </c>
      <c r="R81" s="53">
        <f t="shared" si="84"/>
        <v>28.303148977594699</v>
      </c>
      <c r="S81" s="44">
        <f t="shared" si="121"/>
        <v>27.640409376863595</v>
      </c>
      <c r="T81" s="143">
        <v>82</v>
      </c>
      <c r="U81" s="35">
        <f t="shared" si="122"/>
        <v>903.375</v>
      </c>
      <c r="V81" s="31">
        <f t="shared" si="85"/>
        <v>25.9</v>
      </c>
      <c r="W81" s="32">
        <f t="shared" si="123"/>
        <v>0.87</v>
      </c>
      <c r="X81" s="34">
        <f t="shared" si="124"/>
        <v>859.53340224820499</v>
      </c>
      <c r="Y81" s="52">
        <f t="shared" si="125"/>
        <v>11.856618363293867</v>
      </c>
      <c r="Z81" s="31">
        <f t="shared" si="86"/>
        <v>72.493975593342739</v>
      </c>
      <c r="AA81" s="53">
        <f t="shared" si="87"/>
        <v>31.964799457811939</v>
      </c>
      <c r="AB81" s="44">
        <f t="shared" si="126"/>
        <v>31.305062137720107</v>
      </c>
      <c r="AC81" s="143">
        <v>82</v>
      </c>
      <c r="AD81" s="35">
        <f t="shared" si="88"/>
        <v>722.7</v>
      </c>
      <c r="AE81" s="31">
        <f t="shared" si="89"/>
        <v>25.9</v>
      </c>
      <c r="AF81" s="32">
        <f t="shared" si="127"/>
        <v>0.82</v>
      </c>
      <c r="AG81" s="34">
        <f t="shared" si="128"/>
        <v>805.92054120281352</v>
      </c>
      <c r="AH81" s="52">
        <f t="shared" si="129"/>
        <v>11.656080187710433</v>
      </c>
      <c r="AI81" s="31">
        <f t="shared" si="90"/>
        <v>69.141643522025049</v>
      </c>
      <c r="AJ81" s="53">
        <f t="shared" si="91"/>
        <v>34.901643753339009</v>
      </c>
      <c r="AK81" s="44">
        <f t="shared" si="130"/>
        <v>34.239299223907913</v>
      </c>
      <c r="AL81" s="143">
        <v>82</v>
      </c>
      <c r="AM81" s="35">
        <f t="shared" si="92"/>
        <v>578.16000000000008</v>
      </c>
      <c r="AN81" s="31">
        <f t="shared" si="93"/>
        <v>25.9</v>
      </c>
      <c r="AO81" s="32">
        <f t="shared" si="131"/>
        <v>0.76</v>
      </c>
      <c r="AP81" s="34">
        <f t="shared" si="132"/>
        <v>747.62939352373814</v>
      </c>
      <c r="AQ81" s="52">
        <f t="shared" si="133"/>
        <v>11.476713390635094</v>
      </c>
      <c r="AR81" s="31">
        <f t="shared" si="94"/>
        <v>65.143161467619962</v>
      </c>
      <c r="AS81" s="53">
        <f t="shared" si="95"/>
        <v>37.876117418237534</v>
      </c>
      <c r="AT81" s="44">
        <f t="shared" si="134"/>
        <v>37.207745088597434</v>
      </c>
      <c r="AU81" s="143">
        <v>82</v>
      </c>
      <c r="AV81" s="35">
        <f t="shared" si="96"/>
        <v>462.52800000000008</v>
      </c>
      <c r="AW81" s="31">
        <f t="shared" si="97"/>
        <v>25.9</v>
      </c>
      <c r="AX81" s="32">
        <f t="shared" si="135"/>
        <v>0.7</v>
      </c>
      <c r="AY81" s="34">
        <f t="shared" si="136"/>
        <v>685.64011090220231</v>
      </c>
      <c r="AZ81" s="52">
        <f t="shared" si="137"/>
        <v>11.316282850168347</v>
      </c>
      <c r="BA81" s="31">
        <f t="shared" si="98"/>
        <v>60.588809945838562</v>
      </c>
      <c r="BB81" s="53">
        <f t="shared" si="99"/>
        <v>40.839673008879338</v>
      </c>
      <c r="BC81" s="44">
        <f t="shared" si="138"/>
        <v>40.16268723972847</v>
      </c>
      <c r="BD81" s="143">
        <v>82</v>
      </c>
      <c r="BE81" s="35">
        <f t="shared" si="100"/>
        <v>416.2752000000001</v>
      </c>
      <c r="BF81" s="31">
        <f t="shared" si="101"/>
        <v>25.9</v>
      </c>
      <c r="BG81" s="32">
        <f t="shared" si="139"/>
        <v>0.67</v>
      </c>
      <c r="BH81" s="34">
        <f t="shared" si="140"/>
        <v>655.44783370135463</v>
      </c>
      <c r="BI81" s="52">
        <f t="shared" si="141"/>
        <v>11.246533735392843</v>
      </c>
      <c r="BJ81" s="31">
        <f t="shared" si="102"/>
        <v>58.279986449394642</v>
      </c>
      <c r="BK81" s="53">
        <f t="shared" si="103"/>
        <v>42.220610742512527</v>
      </c>
      <c r="BL81" s="44">
        <f t="shared" si="142"/>
        <v>41.538896942407852</v>
      </c>
      <c r="BM81" s="143">
        <v>82</v>
      </c>
      <c r="BN81" s="35">
        <f t="shared" si="104"/>
        <v>416.2752000000001</v>
      </c>
      <c r="BO81" s="31">
        <f t="shared" si="105"/>
        <v>25.9</v>
      </c>
      <c r="BP81" s="32">
        <f t="shared" si="143"/>
        <v>0.67</v>
      </c>
      <c r="BQ81" s="34">
        <f t="shared" si="144"/>
        <v>655.44783370135463</v>
      </c>
      <c r="BR81" s="52">
        <f t="shared" si="145"/>
        <v>11.246533735392843</v>
      </c>
      <c r="BS81" s="31">
        <f t="shared" si="106"/>
        <v>58.279986449394642</v>
      </c>
      <c r="BT81" s="53">
        <f t="shared" si="107"/>
        <v>42.220610742512527</v>
      </c>
      <c r="BU81" s="44">
        <f t="shared" si="146"/>
        <v>41.538896942407852</v>
      </c>
      <c r="BV81" s="5">
        <v>82</v>
      </c>
      <c r="BX81" s="79">
        <v>82</v>
      </c>
      <c r="BY81" s="103">
        <f t="shared" si="108"/>
        <v>416.2752000000001</v>
      </c>
      <c r="BZ81" s="161">
        <f t="shared" si="147"/>
        <v>25.9</v>
      </c>
      <c r="CA81" s="103">
        <f t="shared" si="148"/>
        <v>41.538896942407852</v>
      </c>
      <c r="CB81" s="104">
        <f t="shared" si="109"/>
        <v>655.44783370135463</v>
      </c>
      <c r="CC81" s="105">
        <f t="shared" si="149"/>
        <v>0.67</v>
      </c>
      <c r="CD81" s="86">
        <f t="shared" si="150"/>
        <v>11.246533735392843</v>
      </c>
      <c r="CE81" s="22">
        <f t="shared" si="77"/>
        <v>58.279986449394642</v>
      </c>
      <c r="CF81" s="23">
        <f t="shared" si="78"/>
        <v>42.220610742512527</v>
      </c>
      <c r="CG81" s="87">
        <f t="shared" si="151"/>
        <v>41.538896942407852</v>
      </c>
      <c r="CH81" s="21"/>
      <c r="CI81" s="79">
        <v>82</v>
      </c>
      <c r="CJ81" s="103">
        <f t="shared" si="79"/>
        <v>416.2752000000001</v>
      </c>
      <c r="CK81" s="103">
        <f t="shared" si="79"/>
        <v>25.9</v>
      </c>
      <c r="CL81" s="103">
        <f t="shared" si="79"/>
        <v>41.538896942407852</v>
      </c>
      <c r="CM81" s="103">
        <f t="shared" si="79"/>
        <v>655.44783370135463</v>
      </c>
      <c r="CN81" s="113">
        <f t="shared" si="79"/>
        <v>0.67</v>
      </c>
      <c r="CO81" s="103">
        <f t="shared" si="152"/>
        <v>1365.9340453168595</v>
      </c>
      <c r="CP81" s="113">
        <f t="shared" si="153"/>
        <v>24.174755830710154</v>
      </c>
    </row>
    <row r="82" spans="1:94" ht="15" customHeight="1">
      <c r="A82" s="5">
        <v>83</v>
      </c>
      <c r="B82" s="33">
        <f t="shared" si="80"/>
        <v>1606</v>
      </c>
      <c r="C82" s="31">
        <f t="shared" si="110"/>
        <v>26</v>
      </c>
      <c r="D82" s="119">
        <f t="shared" si="111"/>
        <v>1286.8887427267991</v>
      </c>
      <c r="E82" s="32">
        <f t="shared" si="112"/>
        <v>0.99</v>
      </c>
      <c r="F82" s="34">
        <f t="shared" si="113"/>
        <v>978.78041019133082</v>
      </c>
      <c r="G82" s="52">
        <f t="shared" si="114"/>
        <v>12.534961581500159</v>
      </c>
      <c r="H82" s="31">
        <f t="shared" si="115"/>
        <v>78.084037500032949</v>
      </c>
      <c r="I82" s="53">
        <f t="shared" si="116"/>
        <v>24.880747251558251</v>
      </c>
      <c r="J82" s="44">
        <f t="shared" si="117"/>
        <v>24.20458107052708</v>
      </c>
      <c r="K82" s="143">
        <v>83</v>
      </c>
      <c r="L82" s="35">
        <f t="shared" si="81"/>
        <v>1204.5</v>
      </c>
      <c r="M82" s="31">
        <f t="shared" si="82"/>
        <v>26</v>
      </c>
      <c r="N82" s="32">
        <f t="shared" si="118"/>
        <v>0.94</v>
      </c>
      <c r="O82" s="34">
        <f t="shared" si="119"/>
        <v>926.69832588752115</v>
      </c>
      <c r="P82" s="52">
        <f t="shared" si="120"/>
        <v>12.194334040156962</v>
      </c>
      <c r="Q82" s="31">
        <f t="shared" si="83"/>
        <v>75.994172608018289</v>
      </c>
      <c r="R82" s="53">
        <f t="shared" si="84"/>
        <v>28.342738028524678</v>
      </c>
      <c r="S82" s="44">
        <f t="shared" si="121"/>
        <v>27.678369344726207</v>
      </c>
      <c r="T82" s="143">
        <v>83</v>
      </c>
      <c r="U82" s="35">
        <f t="shared" si="122"/>
        <v>903.375</v>
      </c>
      <c r="V82" s="31">
        <f t="shared" si="85"/>
        <v>26</v>
      </c>
      <c r="W82" s="32">
        <f t="shared" si="123"/>
        <v>0.88</v>
      </c>
      <c r="X82" s="34">
        <f t="shared" si="124"/>
        <v>865.30633630941873</v>
      </c>
      <c r="Y82" s="52">
        <f t="shared" si="125"/>
        <v>11.899341936125118</v>
      </c>
      <c r="Z82" s="31">
        <f t="shared" si="86"/>
        <v>72.718839491656425</v>
      </c>
      <c r="AA82" s="53">
        <f t="shared" si="87"/>
        <v>32.014335741395442</v>
      </c>
      <c r="AB82" s="44">
        <f t="shared" si="126"/>
        <v>31.353025474154077</v>
      </c>
      <c r="AC82" s="143">
        <v>83</v>
      </c>
      <c r="AD82" s="35">
        <f t="shared" si="88"/>
        <v>722.7</v>
      </c>
      <c r="AE82" s="31">
        <f t="shared" si="89"/>
        <v>26</v>
      </c>
      <c r="AF82" s="32">
        <f t="shared" si="127"/>
        <v>0.82</v>
      </c>
      <c r="AG82" s="34">
        <f t="shared" si="128"/>
        <v>811.54315621434762</v>
      </c>
      <c r="AH82" s="52">
        <f t="shared" si="129"/>
        <v>11.698029481871478</v>
      </c>
      <c r="AI82" s="31">
        <f t="shared" si="90"/>
        <v>69.374346976300757</v>
      </c>
      <c r="AJ82" s="53">
        <f t="shared" si="91"/>
        <v>34.960326990295158</v>
      </c>
      <c r="AK82" s="44">
        <f t="shared" si="130"/>
        <v>34.296422750501819</v>
      </c>
      <c r="AL82" s="143">
        <v>83</v>
      </c>
      <c r="AM82" s="35">
        <f t="shared" si="92"/>
        <v>578.16000000000008</v>
      </c>
      <c r="AN82" s="31">
        <f t="shared" si="93"/>
        <v>26</v>
      </c>
      <c r="AO82" s="32">
        <f t="shared" si="131"/>
        <v>0.76</v>
      </c>
      <c r="AP82" s="34">
        <f t="shared" si="132"/>
        <v>753.05701894626782</v>
      </c>
      <c r="AQ82" s="52">
        <f t="shared" si="133"/>
        <v>11.517970148900096</v>
      </c>
      <c r="AR82" s="31">
        <f t="shared" si="94"/>
        <v>65.381053190017226</v>
      </c>
      <c r="AS82" s="53">
        <f t="shared" si="95"/>
        <v>37.945212956961505</v>
      </c>
      <c r="AT82" s="44">
        <f t="shared" si="134"/>
        <v>37.275269040580739</v>
      </c>
      <c r="AU82" s="143">
        <v>83</v>
      </c>
      <c r="AV82" s="35">
        <f t="shared" si="96"/>
        <v>462.52800000000008</v>
      </c>
      <c r="AW82" s="31">
        <f t="shared" si="97"/>
        <v>26</v>
      </c>
      <c r="AX82" s="32">
        <f t="shared" si="135"/>
        <v>0.7</v>
      </c>
      <c r="AY82" s="34">
        <f t="shared" si="136"/>
        <v>690.82427864247552</v>
      </c>
      <c r="AZ82" s="52">
        <f t="shared" si="137"/>
        <v>11.356920185497183</v>
      </c>
      <c r="BA82" s="31">
        <f t="shared" si="98"/>
        <v>60.828487596897965</v>
      </c>
      <c r="BB82" s="53">
        <f t="shared" si="99"/>
        <v>40.920370218410895</v>
      </c>
      <c r="BC82" s="44">
        <f t="shared" si="138"/>
        <v>40.241777911879986</v>
      </c>
      <c r="BD82" s="143">
        <v>83</v>
      </c>
      <c r="BE82" s="35">
        <f t="shared" si="100"/>
        <v>416.2752000000001</v>
      </c>
      <c r="BF82" s="31">
        <f t="shared" si="101"/>
        <v>26</v>
      </c>
      <c r="BG82" s="32">
        <f t="shared" si="139"/>
        <v>0.67</v>
      </c>
      <c r="BH82" s="34">
        <f t="shared" si="140"/>
        <v>660.4999397676753</v>
      </c>
      <c r="BI82" s="52">
        <f t="shared" si="141"/>
        <v>11.286901769120229</v>
      </c>
      <c r="BJ82" s="31">
        <f t="shared" si="102"/>
        <v>58.519153730453588</v>
      </c>
      <c r="BK82" s="53">
        <f t="shared" si="103"/>
        <v>42.30715374602827</v>
      </c>
      <c r="BL82" s="44">
        <f t="shared" si="142"/>
        <v>41.623809689904668</v>
      </c>
      <c r="BM82" s="143">
        <v>83</v>
      </c>
      <c r="BN82" s="35">
        <f t="shared" si="104"/>
        <v>416.2752000000001</v>
      </c>
      <c r="BO82" s="31">
        <f t="shared" si="105"/>
        <v>26</v>
      </c>
      <c r="BP82" s="32">
        <f t="shared" si="143"/>
        <v>0.67</v>
      </c>
      <c r="BQ82" s="34">
        <f t="shared" si="144"/>
        <v>660.4999397676753</v>
      </c>
      <c r="BR82" s="52">
        <f t="shared" si="145"/>
        <v>11.286901769120229</v>
      </c>
      <c r="BS82" s="31">
        <f t="shared" si="106"/>
        <v>58.519153730453588</v>
      </c>
      <c r="BT82" s="53">
        <f t="shared" si="107"/>
        <v>42.30715374602827</v>
      </c>
      <c r="BU82" s="44">
        <f t="shared" si="146"/>
        <v>41.623809689904668</v>
      </c>
      <c r="BV82" s="5">
        <v>83</v>
      </c>
      <c r="BX82" s="79">
        <v>83</v>
      </c>
      <c r="BY82" s="103">
        <f t="shared" si="108"/>
        <v>416.2752000000001</v>
      </c>
      <c r="BZ82" s="161">
        <f t="shared" si="147"/>
        <v>26</v>
      </c>
      <c r="CA82" s="103">
        <f t="shared" si="148"/>
        <v>41.623809689904668</v>
      </c>
      <c r="CB82" s="104">
        <f t="shared" si="109"/>
        <v>660.4999397676753</v>
      </c>
      <c r="CC82" s="105">
        <f t="shared" si="149"/>
        <v>0.67</v>
      </c>
      <c r="CD82" s="86">
        <f t="shared" si="150"/>
        <v>11.286901769120229</v>
      </c>
      <c r="CE82" s="22">
        <f t="shared" si="77"/>
        <v>58.519153730453588</v>
      </c>
      <c r="CF82" s="23">
        <f t="shared" si="78"/>
        <v>42.30715374602827</v>
      </c>
      <c r="CG82" s="87">
        <f t="shared" si="151"/>
        <v>41.623809689904668</v>
      </c>
      <c r="CH82" s="21"/>
      <c r="CI82" s="79">
        <v>83</v>
      </c>
      <c r="CJ82" s="103">
        <f t="shared" si="79"/>
        <v>416.2752000000001</v>
      </c>
      <c r="CK82" s="103">
        <f t="shared" si="79"/>
        <v>26</v>
      </c>
      <c r="CL82" s="103">
        <f t="shared" si="79"/>
        <v>41.623809689904668</v>
      </c>
      <c r="CM82" s="103">
        <f t="shared" si="79"/>
        <v>660.4999397676753</v>
      </c>
      <c r="CN82" s="113">
        <f t="shared" si="79"/>
        <v>0.67</v>
      </c>
      <c r="CO82" s="103">
        <f t="shared" si="152"/>
        <v>1364.3648712359725</v>
      </c>
      <c r="CP82" s="113">
        <f t="shared" si="153"/>
        <v>24.20458107052708</v>
      </c>
    </row>
    <row r="83" spans="1:94" ht="15" customHeight="1">
      <c r="A83" s="5">
        <v>84</v>
      </c>
      <c r="B83" s="33">
        <f t="shared" si="80"/>
        <v>1606</v>
      </c>
      <c r="C83" s="31">
        <f t="shared" si="110"/>
        <v>26.1</v>
      </c>
      <c r="D83" s="119">
        <f t="shared" si="111"/>
        <v>1285.3209449932685</v>
      </c>
      <c r="E83" s="32">
        <f t="shared" si="112"/>
        <v>0.99</v>
      </c>
      <c r="F83" s="34">
        <f t="shared" si="113"/>
        <v>984.78892494754848</v>
      </c>
      <c r="G83" s="52">
        <f t="shared" si="114"/>
        <v>12.580129845275158</v>
      </c>
      <c r="H83" s="31">
        <f t="shared" si="115"/>
        <v>78.281300515941439</v>
      </c>
      <c r="I83" s="53">
        <f t="shared" si="116"/>
        <v>24.912155433791163</v>
      </c>
      <c r="J83" s="44">
        <f t="shared" si="117"/>
        <v>24.234260215176135</v>
      </c>
      <c r="K83" s="143">
        <v>84</v>
      </c>
      <c r="L83" s="35">
        <f t="shared" si="81"/>
        <v>1204.5</v>
      </c>
      <c r="M83" s="31">
        <f t="shared" si="82"/>
        <v>26.1</v>
      </c>
      <c r="N83" s="32">
        <f t="shared" si="118"/>
        <v>0.94</v>
      </c>
      <c r="O83" s="34">
        <f t="shared" si="119"/>
        <v>932.6190636788815</v>
      </c>
      <c r="P83" s="52">
        <f t="shared" si="120"/>
        <v>12.238192198003718</v>
      </c>
      <c r="Q83" s="31">
        <f t="shared" si="83"/>
        <v>76.205623231755538</v>
      </c>
      <c r="R83" s="53">
        <f t="shared" si="84"/>
        <v>28.38214188238727</v>
      </c>
      <c r="S83" s="44">
        <f t="shared" si="121"/>
        <v>27.716146084166255</v>
      </c>
      <c r="T83" s="143">
        <v>84</v>
      </c>
      <c r="U83" s="35">
        <f t="shared" si="122"/>
        <v>903.375</v>
      </c>
      <c r="V83" s="31">
        <f t="shared" si="85"/>
        <v>26.1</v>
      </c>
      <c r="W83" s="32">
        <f t="shared" si="123"/>
        <v>0.88</v>
      </c>
      <c r="X83" s="34">
        <f t="shared" si="124"/>
        <v>871.090266708076</v>
      </c>
      <c r="Y83" s="52">
        <f t="shared" si="125"/>
        <v>11.942065508956368</v>
      </c>
      <c r="Z83" s="31">
        <f t="shared" si="86"/>
        <v>72.943015264383831</v>
      </c>
      <c r="AA83" s="53">
        <f t="shared" si="87"/>
        <v>32.063644255318323</v>
      </c>
      <c r="AB83" s="44">
        <f t="shared" si="126"/>
        <v>31.400763462118917</v>
      </c>
      <c r="AC83" s="143">
        <v>84</v>
      </c>
      <c r="AD83" s="35">
        <f t="shared" si="88"/>
        <v>722.7</v>
      </c>
      <c r="AE83" s="31">
        <f t="shared" si="89"/>
        <v>26.1</v>
      </c>
      <c r="AF83" s="32">
        <f t="shared" si="127"/>
        <v>0.82</v>
      </c>
      <c r="AG83" s="34">
        <f t="shared" si="128"/>
        <v>817.17762625990417</v>
      </c>
      <c r="AH83" s="52">
        <f t="shared" si="129"/>
        <v>11.739978776032522</v>
      </c>
      <c r="AI83" s="31">
        <f t="shared" si="90"/>
        <v>69.606397238825849</v>
      </c>
      <c r="AJ83" s="53">
        <f t="shared" si="91"/>
        <v>35.018747579543962</v>
      </c>
      <c r="AK83" s="44">
        <f t="shared" si="130"/>
        <v>34.353286421333493</v>
      </c>
      <c r="AL83" s="143">
        <v>84</v>
      </c>
      <c r="AM83" s="35">
        <f t="shared" si="92"/>
        <v>578.16000000000008</v>
      </c>
      <c r="AN83" s="31">
        <f t="shared" si="93"/>
        <v>26.1</v>
      </c>
      <c r="AO83" s="32">
        <f t="shared" si="131"/>
        <v>0.76</v>
      </c>
      <c r="AP83" s="34">
        <f t="shared" si="132"/>
        <v>758.4974286999809</v>
      </c>
      <c r="AQ83" s="52">
        <f t="shared" si="133"/>
        <v>11.559226907165096</v>
      </c>
      <c r="AR83" s="31">
        <f t="shared" si="94"/>
        <v>65.618352748990432</v>
      </c>
      <c r="AS83" s="53">
        <f t="shared" si="95"/>
        <v>38.014011380484078</v>
      </c>
      <c r="AT83" s="44">
        <f t="shared" si="134"/>
        <v>37.342499035697237</v>
      </c>
      <c r="AU83" s="143">
        <v>84</v>
      </c>
      <c r="AV83" s="35">
        <f t="shared" si="96"/>
        <v>462.52800000000008</v>
      </c>
      <c r="AW83" s="31">
        <f t="shared" si="97"/>
        <v>26.1</v>
      </c>
      <c r="AX83" s="32">
        <f t="shared" si="135"/>
        <v>0.7</v>
      </c>
      <c r="AY83" s="34">
        <f t="shared" si="136"/>
        <v>696.02215377626931</v>
      </c>
      <c r="AZ83" s="52">
        <f t="shared" si="137"/>
        <v>11.397557520826018</v>
      </c>
      <c r="BA83" s="31">
        <f t="shared" si="98"/>
        <v>61.067658794831537</v>
      </c>
      <c r="BB83" s="53">
        <f t="shared" si="99"/>
        <v>41.000738585936162</v>
      </c>
      <c r="BC83" s="44">
        <f t="shared" si="138"/>
        <v>40.32054323761573</v>
      </c>
      <c r="BD83" s="143">
        <v>84</v>
      </c>
      <c r="BE83" s="35">
        <f t="shared" si="100"/>
        <v>416.2752000000001</v>
      </c>
      <c r="BF83" s="31">
        <f t="shared" si="101"/>
        <v>26.1</v>
      </c>
      <c r="BG83" s="32">
        <f t="shared" si="139"/>
        <v>0.67</v>
      </c>
      <c r="BH83" s="34">
        <f t="shared" si="140"/>
        <v>665.56615896070582</v>
      </c>
      <c r="BI83" s="52">
        <f t="shared" si="141"/>
        <v>11.327269802847614</v>
      </c>
      <c r="BJ83" s="31">
        <f t="shared" si="102"/>
        <v>58.757862269104436</v>
      </c>
      <c r="BK83" s="53">
        <f t="shared" si="103"/>
        <v>42.393354589974159</v>
      </c>
      <c r="BL83" s="44">
        <f t="shared" si="142"/>
        <v>41.708383914987863</v>
      </c>
      <c r="BM83" s="143">
        <v>84</v>
      </c>
      <c r="BN83" s="35">
        <f t="shared" si="104"/>
        <v>416.2752000000001</v>
      </c>
      <c r="BO83" s="31">
        <f t="shared" si="105"/>
        <v>26.1</v>
      </c>
      <c r="BP83" s="32">
        <f t="shared" si="143"/>
        <v>0.67</v>
      </c>
      <c r="BQ83" s="34">
        <f t="shared" si="144"/>
        <v>665.56615896070582</v>
      </c>
      <c r="BR83" s="52">
        <f t="shared" si="145"/>
        <v>11.327269802847614</v>
      </c>
      <c r="BS83" s="31">
        <f t="shared" si="106"/>
        <v>58.757862269104436</v>
      </c>
      <c r="BT83" s="53">
        <f t="shared" si="107"/>
        <v>42.393354589974159</v>
      </c>
      <c r="BU83" s="44">
        <f t="shared" si="146"/>
        <v>41.708383914987863</v>
      </c>
      <c r="BV83" s="5">
        <v>84</v>
      </c>
      <c r="BX83" s="79">
        <v>84</v>
      </c>
      <c r="BY83" s="103">
        <f t="shared" si="108"/>
        <v>416.2752000000001</v>
      </c>
      <c r="BZ83" s="161">
        <f t="shared" si="147"/>
        <v>26.1</v>
      </c>
      <c r="CA83" s="103">
        <f t="shared" si="148"/>
        <v>41.708383914987863</v>
      </c>
      <c r="CB83" s="104">
        <f t="shared" si="109"/>
        <v>665.56615896070582</v>
      </c>
      <c r="CC83" s="105">
        <f t="shared" si="149"/>
        <v>0.67</v>
      </c>
      <c r="CD83" s="86">
        <f t="shared" si="150"/>
        <v>11.327269802847614</v>
      </c>
      <c r="CE83" s="22">
        <f t="shared" si="77"/>
        <v>58.757862269104436</v>
      </c>
      <c r="CF83" s="23">
        <f t="shared" si="78"/>
        <v>42.393354589974159</v>
      </c>
      <c r="CG83" s="87">
        <f t="shared" si="151"/>
        <v>41.708383914987863</v>
      </c>
      <c r="CH83" s="21"/>
      <c r="CI83" s="79">
        <v>84</v>
      </c>
      <c r="CJ83" s="103">
        <f t="shared" si="79"/>
        <v>416.2752000000001</v>
      </c>
      <c r="CK83" s="103">
        <f t="shared" si="79"/>
        <v>26.1</v>
      </c>
      <c r="CL83" s="103">
        <f t="shared" si="79"/>
        <v>41.708383914987863</v>
      </c>
      <c r="CM83" s="103">
        <f t="shared" si="79"/>
        <v>665.56615896070582</v>
      </c>
      <c r="CN83" s="113">
        <f t="shared" si="79"/>
        <v>0.67</v>
      </c>
      <c r="CO83" s="103">
        <f t="shared" si="152"/>
        <v>1362.7970735024419</v>
      </c>
      <c r="CP83" s="113">
        <f t="shared" si="153"/>
        <v>24.234260215176135</v>
      </c>
    </row>
    <row r="84" spans="1:94" ht="15" customHeight="1">
      <c r="A84" s="5">
        <v>85</v>
      </c>
      <c r="B84" s="33">
        <f t="shared" si="80"/>
        <v>1606</v>
      </c>
      <c r="C84" s="31">
        <f t="shared" si="110"/>
        <v>26.1</v>
      </c>
      <c r="D84" s="119">
        <f t="shared" si="111"/>
        <v>1285.3209449932685</v>
      </c>
      <c r="E84" s="32">
        <f t="shared" si="112"/>
        <v>0.99</v>
      </c>
      <c r="F84" s="34">
        <f t="shared" si="113"/>
        <v>984.78892494754848</v>
      </c>
      <c r="G84" s="52">
        <f t="shared" si="114"/>
        <v>12.580129845275158</v>
      </c>
      <c r="H84" s="31">
        <f t="shared" si="115"/>
        <v>78.281300515941439</v>
      </c>
      <c r="I84" s="53">
        <f t="shared" si="116"/>
        <v>24.912155433791163</v>
      </c>
      <c r="J84" s="44">
        <f t="shared" si="117"/>
        <v>24.234260215176135</v>
      </c>
      <c r="K84" s="143">
        <v>85</v>
      </c>
      <c r="L84" s="35">
        <f t="shared" si="81"/>
        <v>1204.5</v>
      </c>
      <c r="M84" s="31">
        <f t="shared" si="82"/>
        <v>26.1</v>
      </c>
      <c r="N84" s="32">
        <f t="shared" si="118"/>
        <v>0.94</v>
      </c>
      <c r="O84" s="34">
        <f t="shared" si="119"/>
        <v>932.6190636788815</v>
      </c>
      <c r="P84" s="52">
        <f t="shared" si="120"/>
        <v>12.238192198003718</v>
      </c>
      <c r="Q84" s="31">
        <f t="shared" si="83"/>
        <v>76.205623231755538</v>
      </c>
      <c r="R84" s="53">
        <f t="shared" si="84"/>
        <v>28.38214188238727</v>
      </c>
      <c r="S84" s="44">
        <f t="shared" si="121"/>
        <v>27.716146084166255</v>
      </c>
      <c r="T84" s="143">
        <v>85</v>
      </c>
      <c r="U84" s="35">
        <f t="shared" si="122"/>
        <v>903.375</v>
      </c>
      <c r="V84" s="31">
        <f t="shared" si="85"/>
        <v>26.1</v>
      </c>
      <c r="W84" s="32">
        <f t="shared" si="123"/>
        <v>0.88</v>
      </c>
      <c r="X84" s="34">
        <f t="shared" si="124"/>
        <v>871.090266708076</v>
      </c>
      <c r="Y84" s="52">
        <f t="shared" si="125"/>
        <v>11.942065508956368</v>
      </c>
      <c r="Z84" s="31">
        <f t="shared" si="86"/>
        <v>72.943015264383831</v>
      </c>
      <c r="AA84" s="53">
        <f t="shared" si="87"/>
        <v>32.063644255318323</v>
      </c>
      <c r="AB84" s="44">
        <f t="shared" si="126"/>
        <v>31.400763462118917</v>
      </c>
      <c r="AC84" s="143">
        <v>85</v>
      </c>
      <c r="AD84" s="35">
        <f t="shared" si="88"/>
        <v>722.7</v>
      </c>
      <c r="AE84" s="31">
        <f t="shared" si="89"/>
        <v>26.1</v>
      </c>
      <c r="AF84" s="32">
        <f t="shared" si="127"/>
        <v>0.82</v>
      </c>
      <c r="AG84" s="34">
        <f t="shared" si="128"/>
        <v>817.17762625990417</v>
      </c>
      <c r="AH84" s="52">
        <f t="shared" si="129"/>
        <v>11.739978776032522</v>
      </c>
      <c r="AI84" s="31">
        <f t="shared" si="90"/>
        <v>69.606397238825849</v>
      </c>
      <c r="AJ84" s="53">
        <f t="shared" si="91"/>
        <v>35.018747579543962</v>
      </c>
      <c r="AK84" s="44">
        <f t="shared" si="130"/>
        <v>34.353286421333493</v>
      </c>
      <c r="AL84" s="143">
        <v>85</v>
      </c>
      <c r="AM84" s="35">
        <f t="shared" si="92"/>
        <v>578.16000000000008</v>
      </c>
      <c r="AN84" s="31">
        <f t="shared" si="93"/>
        <v>26.1</v>
      </c>
      <c r="AO84" s="32">
        <f t="shared" si="131"/>
        <v>0.76</v>
      </c>
      <c r="AP84" s="34">
        <f t="shared" si="132"/>
        <v>758.4974286999809</v>
      </c>
      <c r="AQ84" s="52">
        <f t="shared" si="133"/>
        <v>11.559226907165096</v>
      </c>
      <c r="AR84" s="31">
        <f t="shared" si="94"/>
        <v>65.618352748990432</v>
      </c>
      <c r="AS84" s="53">
        <f t="shared" si="95"/>
        <v>38.014011380484078</v>
      </c>
      <c r="AT84" s="44">
        <f t="shared" si="134"/>
        <v>37.342499035697237</v>
      </c>
      <c r="AU84" s="143">
        <v>85</v>
      </c>
      <c r="AV84" s="35">
        <f t="shared" si="96"/>
        <v>462.52800000000008</v>
      </c>
      <c r="AW84" s="31">
        <f t="shared" si="97"/>
        <v>26.1</v>
      </c>
      <c r="AX84" s="32">
        <f t="shared" si="135"/>
        <v>0.7</v>
      </c>
      <c r="AY84" s="34">
        <f t="shared" si="136"/>
        <v>696.02215377626931</v>
      </c>
      <c r="AZ84" s="52">
        <f t="shared" si="137"/>
        <v>11.397557520826018</v>
      </c>
      <c r="BA84" s="31">
        <f t="shared" si="98"/>
        <v>61.067658794831537</v>
      </c>
      <c r="BB84" s="53">
        <f t="shared" si="99"/>
        <v>41.000738585936162</v>
      </c>
      <c r="BC84" s="44">
        <f t="shared" si="138"/>
        <v>40.32054323761573</v>
      </c>
      <c r="BD84" s="143">
        <v>85</v>
      </c>
      <c r="BE84" s="35">
        <f t="shared" si="100"/>
        <v>416.2752000000001</v>
      </c>
      <c r="BF84" s="31">
        <f t="shared" si="101"/>
        <v>26.1</v>
      </c>
      <c r="BG84" s="32">
        <f t="shared" si="139"/>
        <v>0.67</v>
      </c>
      <c r="BH84" s="34">
        <f t="shared" si="140"/>
        <v>665.56615896070582</v>
      </c>
      <c r="BI84" s="52">
        <f t="shared" si="141"/>
        <v>11.327269802847614</v>
      </c>
      <c r="BJ84" s="31">
        <f t="shared" si="102"/>
        <v>58.757862269104436</v>
      </c>
      <c r="BK84" s="53">
        <f t="shared" si="103"/>
        <v>42.393354589974159</v>
      </c>
      <c r="BL84" s="44">
        <f t="shared" si="142"/>
        <v>41.708383914987863</v>
      </c>
      <c r="BM84" s="143">
        <v>85</v>
      </c>
      <c r="BN84" s="35">
        <f t="shared" si="104"/>
        <v>416.2752000000001</v>
      </c>
      <c r="BO84" s="31">
        <f t="shared" si="105"/>
        <v>26.1</v>
      </c>
      <c r="BP84" s="32">
        <f t="shared" si="143"/>
        <v>0.67</v>
      </c>
      <c r="BQ84" s="34">
        <f t="shared" si="144"/>
        <v>665.56615896070582</v>
      </c>
      <c r="BR84" s="52">
        <f t="shared" si="145"/>
        <v>11.327269802847614</v>
      </c>
      <c r="BS84" s="31">
        <f t="shared" si="106"/>
        <v>58.757862269104436</v>
      </c>
      <c r="BT84" s="53">
        <f t="shared" si="107"/>
        <v>42.393354589974159</v>
      </c>
      <c r="BU84" s="44">
        <f t="shared" si="146"/>
        <v>41.708383914987863</v>
      </c>
      <c r="BV84" s="5">
        <v>85</v>
      </c>
      <c r="BX84" s="79">
        <v>85</v>
      </c>
      <c r="BY84" s="103">
        <f t="shared" si="108"/>
        <v>416.2752000000001</v>
      </c>
      <c r="BZ84" s="161">
        <f t="shared" si="147"/>
        <v>26.1</v>
      </c>
      <c r="CA84" s="103">
        <f t="shared" si="148"/>
        <v>41.708383914987863</v>
      </c>
      <c r="CB84" s="104">
        <f t="shared" si="109"/>
        <v>665.56615896070582</v>
      </c>
      <c r="CC84" s="105">
        <f t="shared" si="149"/>
        <v>0.67</v>
      </c>
      <c r="CD84" s="86">
        <f t="shared" si="150"/>
        <v>11.327269802847614</v>
      </c>
      <c r="CE84" s="22">
        <f t="shared" si="77"/>
        <v>58.757862269104436</v>
      </c>
      <c r="CF84" s="23">
        <f t="shared" si="78"/>
        <v>42.393354589974159</v>
      </c>
      <c r="CG84" s="87">
        <f t="shared" si="151"/>
        <v>41.708383914987863</v>
      </c>
      <c r="CH84" s="21"/>
      <c r="CI84" s="79">
        <v>85</v>
      </c>
      <c r="CJ84" s="103">
        <f t="shared" si="79"/>
        <v>416.2752000000001</v>
      </c>
      <c r="CK84" s="103">
        <f t="shared" si="79"/>
        <v>26.1</v>
      </c>
      <c r="CL84" s="103">
        <f t="shared" si="79"/>
        <v>41.708383914987863</v>
      </c>
      <c r="CM84" s="103">
        <f t="shared" si="79"/>
        <v>665.56615896070582</v>
      </c>
      <c r="CN84" s="113">
        <f t="shared" si="79"/>
        <v>0.67</v>
      </c>
      <c r="CO84" s="103">
        <f t="shared" si="152"/>
        <v>1362.7970735024419</v>
      </c>
      <c r="CP84" s="113">
        <f t="shared" si="153"/>
        <v>24.234260215176135</v>
      </c>
    </row>
    <row r="85" spans="1:94" ht="15" customHeight="1">
      <c r="A85" s="5">
        <v>86</v>
      </c>
      <c r="B85" s="33">
        <f t="shared" si="80"/>
        <v>1606</v>
      </c>
      <c r="C85" s="31">
        <f t="shared" si="110"/>
        <v>26.2</v>
      </c>
      <c r="D85" s="119">
        <f t="shared" si="111"/>
        <v>1283.7545365740525</v>
      </c>
      <c r="E85" s="32">
        <f t="shared" si="112"/>
        <v>0.99</v>
      </c>
      <c r="F85" s="34">
        <f t="shared" si="113"/>
        <v>990.80677163111977</v>
      </c>
      <c r="G85" s="52">
        <f t="shared" si="114"/>
        <v>12.62529810905016</v>
      </c>
      <c r="H85" s="31">
        <f t="shared" si="115"/>
        <v>78.477891220713616</v>
      </c>
      <c r="I85" s="53">
        <f t="shared" si="116"/>
        <v>24.943417224282623</v>
      </c>
      <c r="J85" s="44">
        <f t="shared" si="117"/>
        <v>24.263794524227951</v>
      </c>
      <c r="K85" s="143">
        <v>86</v>
      </c>
      <c r="L85" s="35">
        <f t="shared" si="81"/>
        <v>1204.5</v>
      </c>
      <c r="M85" s="31">
        <f t="shared" si="82"/>
        <v>26.2</v>
      </c>
      <c r="N85" s="32">
        <f t="shared" si="118"/>
        <v>0.94</v>
      </c>
      <c r="O85" s="34">
        <f t="shared" si="119"/>
        <v>938.54982740540095</v>
      </c>
      <c r="P85" s="52">
        <f t="shared" si="120"/>
        <v>12.282050355850476</v>
      </c>
      <c r="Q85" s="31">
        <f t="shared" si="83"/>
        <v>76.416380019019286</v>
      </c>
      <c r="R85" s="53">
        <f t="shared" si="84"/>
        <v>28.42136207820538</v>
      </c>
      <c r="S85" s="44">
        <f t="shared" si="121"/>
        <v>27.75374111784684</v>
      </c>
      <c r="T85" s="143">
        <v>86</v>
      </c>
      <c r="U85" s="35">
        <f t="shared" si="122"/>
        <v>903.375</v>
      </c>
      <c r="V85" s="31">
        <f t="shared" si="85"/>
        <v>26.2</v>
      </c>
      <c r="W85" s="32">
        <f t="shared" si="123"/>
        <v>0.88</v>
      </c>
      <c r="X85" s="34">
        <f t="shared" si="124"/>
        <v>876.88514570243353</v>
      </c>
      <c r="Y85" s="52">
        <f t="shared" si="125"/>
        <v>11.984789081787619</v>
      </c>
      <c r="Z85" s="31">
        <f t="shared" si="86"/>
        <v>73.166506287121052</v>
      </c>
      <c r="AA85" s="53">
        <f t="shared" si="87"/>
        <v>32.112726789562615</v>
      </c>
      <c r="AB85" s="44">
        <f t="shared" si="126"/>
        <v>31.448277872569154</v>
      </c>
      <c r="AC85" s="143">
        <v>86</v>
      </c>
      <c r="AD85" s="35">
        <f t="shared" si="88"/>
        <v>722.7</v>
      </c>
      <c r="AE85" s="31">
        <f t="shared" si="89"/>
        <v>26.2</v>
      </c>
      <c r="AF85" s="32">
        <f t="shared" si="127"/>
        <v>0.82</v>
      </c>
      <c r="AG85" s="34">
        <f t="shared" si="128"/>
        <v>822.82389893247478</v>
      </c>
      <c r="AH85" s="52">
        <f t="shared" si="129"/>
        <v>11.781928070193567</v>
      </c>
      <c r="AI85" s="31">
        <f t="shared" si="90"/>
        <v>69.837796838540413</v>
      </c>
      <c r="AJ85" s="53">
        <f t="shared" si="91"/>
        <v>35.076907468500643</v>
      </c>
      <c r="AK85" s="44">
        <f t="shared" si="130"/>
        <v>34.409892163117156</v>
      </c>
      <c r="AL85" s="143">
        <v>86</v>
      </c>
      <c r="AM85" s="35">
        <f t="shared" si="92"/>
        <v>578.16000000000008</v>
      </c>
      <c r="AN85" s="31">
        <f t="shared" si="93"/>
        <v>26.2</v>
      </c>
      <c r="AO85" s="32">
        <f t="shared" si="131"/>
        <v>0.76</v>
      </c>
      <c r="AP85" s="34">
        <f t="shared" si="132"/>
        <v>763.95056710196241</v>
      </c>
      <c r="AQ85" s="52">
        <f t="shared" si="133"/>
        <v>11.600483665430096</v>
      </c>
      <c r="AR85" s="31">
        <f t="shared" si="94"/>
        <v>65.85506166252064</v>
      </c>
      <c r="AS85" s="53">
        <f t="shared" si="95"/>
        <v>38.082514737983708</v>
      </c>
      <c r="AT85" s="44">
        <f t="shared" si="134"/>
        <v>37.409437101342611</v>
      </c>
      <c r="AU85" s="143">
        <v>86</v>
      </c>
      <c r="AV85" s="35">
        <f t="shared" si="96"/>
        <v>462.52800000000008</v>
      </c>
      <c r="AW85" s="31">
        <f t="shared" si="97"/>
        <v>26.2</v>
      </c>
      <c r="AX85" s="32">
        <f t="shared" si="135"/>
        <v>0.7</v>
      </c>
      <c r="AY85" s="34">
        <f t="shared" si="136"/>
        <v>701.23367961784504</v>
      </c>
      <c r="AZ85" s="52">
        <f t="shared" si="137"/>
        <v>11.438194856154855</v>
      </c>
      <c r="BA85" s="31">
        <f t="shared" si="98"/>
        <v>61.306323981752548</v>
      </c>
      <c r="BB85" s="53">
        <f t="shared" si="99"/>
        <v>41.080780189572899</v>
      </c>
      <c r="BC85" s="44">
        <f t="shared" si="138"/>
        <v>40.398985272963074</v>
      </c>
      <c r="BD85" s="143">
        <v>86</v>
      </c>
      <c r="BE85" s="35">
        <f t="shared" si="100"/>
        <v>416.2752000000001</v>
      </c>
      <c r="BF85" s="31">
        <f t="shared" si="101"/>
        <v>26.2</v>
      </c>
      <c r="BG85" s="32">
        <f t="shared" si="139"/>
        <v>0.67</v>
      </c>
      <c r="BH85" s="34">
        <f t="shared" si="140"/>
        <v>670.64643511397821</v>
      </c>
      <c r="BI85" s="52">
        <f t="shared" si="141"/>
        <v>11.367637836575</v>
      </c>
      <c r="BJ85" s="31">
        <f t="shared" si="102"/>
        <v>58.996112011608552</v>
      </c>
      <c r="BK85" s="53">
        <f t="shared" si="103"/>
        <v>42.479215337982836</v>
      </c>
      <c r="BL85" s="44">
        <f t="shared" si="142"/>
        <v>41.792621659353657</v>
      </c>
      <c r="BM85" s="143">
        <v>86</v>
      </c>
      <c r="BN85" s="35">
        <f t="shared" si="104"/>
        <v>416.2752000000001</v>
      </c>
      <c r="BO85" s="31">
        <f t="shared" si="105"/>
        <v>26.2</v>
      </c>
      <c r="BP85" s="32">
        <f t="shared" si="143"/>
        <v>0.67</v>
      </c>
      <c r="BQ85" s="34">
        <f t="shared" si="144"/>
        <v>670.64643511397821</v>
      </c>
      <c r="BR85" s="52">
        <f t="shared" si="145"/>
        <v>11.367637836575</v>
      </c>
      <c r="BS85" s="31">
        <f t="shared" si="106"/>
        <v>58.996112011608552</v>
      </c>
      <c r="BT85" s="53">
        <f t="shared" si="107"/>
        <v>42.479215337982836</v>
      </c>
      <c r="BU85" s="44">
        <f t="shared" si="146"/>
        <v>41.792621659353657</v>
      </c>
      <c r="BV85" s="5">
        <v>86</v>
      </c>
      <c r="BX85" s="79">
        <v>86</v>
      </c>
      <c r="BY85" s="103">
        <f t="shared" si="108"/>
        <v>416.2752000000001</v>
      </c>
      <c r="BZ85" s="161">
        <f t="shared" si="147"/>
        <v>26.2</v>
      </c>
      <c r="CA85" s="103">
        <f t="shared" si="148"/>
        <v>41.792621659353657</v>
      </c>
      <c r="CB85" s="104">
        <f t="shared" si="109"/>
        <v>670.64643511397821</v>
      </c>
      <c r="CC85" s="105">
        <f t="shared" si="149"/>
        <v>0.67</v>
      </c>
      <c r="CD85" s="86">
        <f t="shared" si="150"/>
        <v>11.367637836575</v>
      </c>
      <c r="CE85" s="22">
        <f t="shared" si="77"/>
        <v>58.996112011608552</v>
      </c>
      <c r="CF85" s="23">
        <f t="shared" si="78"/>
        <v>42.479215337982836</v>
      </c>
      <c r="CG85" s="87">
        <f t="shared" si="151"/>
        <v>41.792621659353657</v>
      </c>
      <c r="CH85" s="21"/>
      <c r="CI85" s="79">
        <v>86</v>
      </c>
      <c r="CJ85" s="103">
        <f t="shared" si="79"/>
        <v>416.2752000000001</v>
      </c>
      <c r="CK85" s="103">
        <f t="shared" si="79"/>
        <v>26.2</v>
      </c>
      <c r="CL85" s="103">
        <f t="shared" si="79"/>
        <v>41.792621659353657</v>
      </c>
      <c r="CM85" s="103">
        <f t="shared" si="79"/>
        <v>670.64643511397821</v>
      </c>
      <c r="CN85" s="113">
        <f t="shared" si="79"/>
        <v>0.67</v>
      </c>
      <c r="CO85" s="103">
        <f t="shared" si="152"/>
        <v>1361.2306650832259</v>
      </c>
      <c r="CP85" s="113">
        <f t="shared" si="153"/>
        <v>24.263794524227951</v>
      </c>
    </row>
    <row r="86" spans="1:94" ht="15" customHeight="1">
      <c r="A86" s="5">
        <v>87</v>
      </c>
      <c r="B86" s="33">
        <f t="shared" si="80"/>
        <v>1606</v>
      </c>
      <c r="C86" s="31">
        <f t="shared" si="110"/>
        <v>26.2</v>
      </c>
      <c r="D86" s="119">
        <f t="shared" si="111"/>
        <v>1283.7545365740525</v>
      </c>
      <c r="E86" s="32">
        <f t="shared" si="112"/>
        <v>0.99</v>
      </c>
      <c r="F86" s="34">
        <f t="shared" si="113"/>
        <v>990.80677163111977</v>
      </c>
      <c r="G86" s="52">
        <f t="shared" si="114"/>
        <v>12.62529810905016</v>
      </c>
      <c r="H86" s="31">
        <f t="shared" si="115"/>
        <v>78.477891220713616</v>
      </c>
      <c r="I86" s="53">
        <f t="shared" si="116"/>
        <v>24.943417224282623</v>
      </c>
      <c r="J86" s="44">
        <f t="shared" si="117"/>
        <v>24.263794524227951</v>
      </c>
      <c r="K86" s="143">
        <v>87</v>
      </c>
      <c r="L86" s="35">
        <f t="shared" si="81"/>
        <v>1204.5</v>
      </c>
      <c r="M86" s="31">
        <f t="shared" si="82"/>
        <v>26.2</v>
      </c>
      <c r="N86" s="32">
        <f t="shared" si="118"/>
        <v>0.94</v>
      </c>
      <c r="O86" s="34">
        <f t="shared" si="119"/>
        <v>938.54982740540095</v>
      </c>
      <c r="P86" s="52">
        <f t="shared" si="120"/>
        <v>12.282050355850476</v>
      </c>
      <c r="Q86" s="31">
        <f t="shared" si="83"/>
        <v>76.416380019019286</v>
      </c>
      <c r="R86" s="53">
        <f t="shared" si="84"/>
        <v>28.42136207820538</v>
      </c>
      <c r="S86" s="44">
        <f t="shared" si="121"/>
        <v>27.75374111784684</v>
      </c>
      <c r="T86" s="143">
        <v>87</v>
      </c>
      <c r="U86" s="35">
        <f t="shared" si="122"/>
        <v>903.375</v>
      </c>
      <c r="V86" s="31">
        <f t="shared" si="85"/>
        <v>26.2</v>
      </c>
      <c r="W86" s="32">
        <f t="shared" si="123"/>
        <v>0.88</v>
      </c>
      <c r="X86" s="34">
        <f t="shared" si="124"/>
        <v>876.88514570243353</v>
      </c>
      <c r="Y86" s="52">
        <f t="shared" si="125"/>
        <v>11.984789081787619</v>
      </c>
      <c r="Z86" s="31">
        <f t="shared" si="86"/>
        <v>73.166506287121052</v>
      </c>
      <c r="AA86" s="53">
        <f t="shared" si="87"/>
        <v>32.112726789562615</v>
      </c>
      <c r="AB86" s="44">
        <f t="shared" si="126"/>
        <v>31.448277872569154</v>
      </c>
      <c r="AC86" s="143">
        <v>87</v>
      </c>
      <c r="AD86" s="35">
        <f t="shared" si="88"/>
        <v>722.7</v>
      </c>
      <c r="AE86" s="31">
        <f t="shared" si="89"/>
        <v>26.2</v>
      </c>
      <c r="AF86" s="32">
        <f t="shared" si="127"/>
        <v>0.82</v>
      </c>
      <c r="AG86" s="34">
        <f t="shared" si="128"/>
        <v>822.82389893247478</v>
      </c>
      <c r="AH86" s="52">
        <f t="shared" si="129"/>
        <v>11.781928070193567</v>
      </c>
      <c r="AI86" s="31">
        <f t="shared" si="90"/>
        <v>69.837796838540413</v>
      </c>
      <c r="AJ86" s="53">
        <f t="shared" si="91"/>
        <v>35.076907468500643</v>
      </c>
      <c r="AK86" s="44">
        <f t="shared" si="130"/>
        <v>34.409892163117156</v>
      </c>
      <c r="AL86" s="143">
        <v>87</v>
      </c>
      <c r="AM86" s="35">
        <f t="shared" si="92"/>
        <v>578.16000000000008</v>
      </c>
      <c r="AN86" s="31">
        <f t="shared" si="93"/>
        <v>26.2</v>
      </c>
      <c r="AO86" s="32">
        <f t="shared" si="131"/>
        <v>0.76</v>
      </c>
      <c r="AP86" s="34">
        <f t="shared" si="132"/>
        <v>763.95056710196241</v>
      </c>
      <c r="AQ86" s="52">
        <f t="shared" si="133"/>
        <v>11.600483665430096</v>
      </c>
      <c r="AR86" s="31">
        <f t="shared" si="94"/>
        <v>65.85506166252064</v>
      </c>
      <c r="AS86" s="53">
        <f t="shared" si="95"/>
        <v>38.082514737983708</v>
      </c>
      <c r="AT86" s="44">
        <f t="shared" si="134"/>
        <v>37.409437101342611</v>
      </c>
      <c r="AU86" s="143">
        <v>87</v>
      </c>
      <c r="AV86" s="35">
        <f t="shared" si="96"/>
        <v>462.52800000000008</v>
      </c>
      <c r="AW86" s="31">
        <f t="shared" si="97"/>
        <v>26.2</v>
      </c>
      <c r="AX86" s="32">
        <f t="shared" si="135"/>
        <v>0.7</v>
      </c>
      <c r="AY86" s="34">
        <f t="shared" si="136"/>
        <v>701.23367961784504</v>
      </c>
      <c r="AZ86" s="52">
        <f t="shared" si="137"/>
        <v>11.438194856154855</v>
      </c>
      <c r="BA86" s="31">
        <f t="shared" si="98"/>
        <v>61.306323981752548</v>
      </c>
      <c r="BB86" s="53">
        <f t="shared" si="99"/>
        <v>41.080780189572899</v>
      </c>
      <c r="BC86" s="44">
        <f t="shared" si="138"/>
        <v>40.398985272963074</v>
      </c>
      <c r="BD86" s="143">
        <v>87</v>
      </c>
      <c r="BE86" s="35">
        <f t="shared" si="100"/>
        <v>416.2752000000001</v>
      </c>
      <c r="BF86" s="31">
        <f t="shared" si="101"/>
        <v>26.2</v>
      </c>
      <c r="BG86" s="32">
        <f t="shared" si="139"/>
        <v>0.67</v>
      </c>
      <c r="BH86" s="34">
        <f t="shared" si="140"/>
        <v>670.64643511397821</v>
      </c>
      <c r="BI86" s="52">
        <f t="shared" si="141"/>
        <v>11.367637836575</v>
      </c>
      <c r="BJ86" s="31">
        <f t="shared" si="102"/>
        <v>58.996112011608552</v>
      </c>
      <c r="BK86" s="53">
        <f t="shared" si="103"/>
        <v>42.479215337982836</v>
      </c>
      <c r="BL86" s="44">
        <f t="shared" si="142"/>
        <v>41.792621659353657</v>
      </c>
      <c r="BM86" s="143">
        <v>87</v>
      </c>
      <c r="BN86" s="35">
        <f t="shared" si="104"/>
        <v>416.2752000000001</v>
      </c>
      <c r="BO86" s="31">
        <f t="shared" si="105"/>
        <v>26.2</v>
      </c>
      <c r="BP86" s="32">
        <f t="shared" si="143"/>
        <v>0.67</v>
      </c>
      <c r="BQ86" s="34">
        <f t="shared" si="144"/>
        <v>670.64643511397821</v>
      </c>
      <c r="BR86" s="52">
        <f t="shared" si="145"/>
        <v>11.367637836575</v>
      </c>
      <c r="BS86" s="31">
        <f t="shared" si="106"/>
        <v>58.996112011608552</v>
      </c>
      <c r="BT86" s="53">
        <f t="shared" si="107"/>
        <v>42.479215337982836</v>
      </c>
      <c r="BU86" s="44">
        <f t="shared" si="146"/>
        <v>41.792621659353657</v>
      </c>
      <c r="BV86" s="5">
        <v>87</v>
      </c>
      <c r="BX86" s="79">
        <v>87</v>
      </c>
      <c r="BY86" s="103">
        <f t="shared" si="108"/>
        <v>416.2752000000001</v>
      </c>
      <c r="BZ86" s="161">
        <f t="shared" si="147"/>
        <v>26.2</v>
      </c>
      <c r="CA86" s="103">
        <f t="shared" si="148"/>
        <v>41.792621659353657</v>
      </c>
      <c r="CB86" s="104">
        <f t="shared" si="109"/>
        <v>670.64643511397821</v>
      </c>
      <c r="CC86" s="105">
        <f t="shared" si="149"/>
        <v>0.67</v>
      </c>
      <c r="CD86" s="86">
        <f t="shared" si="150"/>
        <v>11.367637836575</v>
      </c>
      <c r="CE86" s="22">
        <f t="shared" si="77"/>
        <v>58.996112011608552</v>
      </c>
      <c r="CF86" s="23">
        <f t="shared" si="78"/>
        <v>42.479215337982836</v>
      </c>
      <c r="CG86" s="87">
        <f t="shared" si="151"/>
        <v>41.792621659353657</v>
      </c>
      <c r="CH86" s="21"/>
      <c r="CI86" s="79">
        <v>87</v>
      </c>
      <c r="CJ86" s="103">
        <f t="shared" si="79"/>
        <v>416.2752000000001</v>
      </c>
      <c r="CK86" s="103">
        <f t="shared" si="79"/>
        <v>26.2</v>
      </c>
      <c r="CL86" s="103">
        <f t="shared" si="79"/>
        <v>41.792621659353657</v>
      </c>
      <c r="CM86" s="103">
        <f t="shared" si="79"/>
        <v>670.64643511397821</v>
      </c>
      <c r="CN86" s="113">
        <f t="shared" si="79"/>
        <v>0.67</v>
      </c>
      <c r="CO86" s="103">
        <f t="shared" si="152"/>
        <v>1361.2306650832259</v>
      </c>
      <c r="CP86" s="113">
        <f t="shared" si="153"/>
        <v>24.263794524227951</v>
      </c>
    </row>
    <row r="87" spans="1:94" ht="15" customHeight="1">
      <c r="A87" s="5">
        <v>88</v>
      </c>
      <c r="B87" s="33">
        <f t="shared" si="80"/>
        <v>1606</v>
      </c>
      <c r="C87" s="31">
        <f t="shared" si="110"/>
        <v>26.3</v>
      </c>
      <c r="D87" s="119">
        <f t="shared" si="111"/>
        <v>1282.1895302276153</v>
      </c>
      <c r="E87" s="32">
        <f t="shared" si="112"/>
        <v>0.99</v>
      </c>
      <c r="F87" s="34">
        <f t="shared" si="113"/>
        <v>996.83391568637512</v>
      </c>
      <c r="G87" s="52">
        <f t="shared" si="114"/>
        <v>12.670466372825159</v>
      </c>
      <c r="H87" s="31">
        <f t="shared" si="115"/>
        <v>78.673814077145849</v>
      </c>
      <c r="I87" s="53">
        <f t="shared" si="116"/>
        <v>24.974533881112865</v>
      </c>
      <c r="J87" s="44">
        <f t="shared" si="117"/>
        <v>24.29318524238937</v>
      </c>
      <c r="K87" s="143">
        <v>88</v>
      </c>
      <c r="L87" s="35">
        <f t="shared" si="81"/>
        <v>1204.5</v>
      </c>
      <c r="M87" s="31">
        <f t="shared" si="82"/>
        <v>26.3</v>
      </c>
      <c r="N87" s="32">
        <f t="shared" si="118"/>
        <v>0.94</v>
      </c>
      <c r="O87" s="34">
        <f t="shared" si="119"/>
        <v>944.49057639111027</v>
      </c>
      <c r="P87" s="52">
        <f t="shared" si="120"/>
        <v>12.325908513697232</v>
      </c>
      <c r="Q87" s="31">
        <f t="shared" si="83"/>
        <v>76.626447076216735</v>
      </c>
      <c r="R87" s="53">
        <f t="shared" si="84"/>
        <v>28.460400137851227</v>
      </c>
      <c r="S87" s="44">
        <f t="shared" si="121"/>
        <v>27.79115595146267</v>
      </c>
      <c r="T87" s="143">
        <v>88</v>
      </c>
      <c r="U87" s="35">
        <f t="shared" si="122"/>
        <v>903.375</v>
      </c>
      <c r="V87" s="31">
        <f t="shared" si="85"/>
        <v>26.3</v>
      </c>
      <c r="W87" s="32">
        <f t="shared" si="123"/>
        <v>0.88</v>
      </c>
      <c r="X87" s="34">
        <f t="shared" si="124"/>
        <v>882.69092597886799</v>
      </c>
      <c r="Y87" s="52">
        <f t="shared" si="125"/>
        <v>12.027512654618869</v>
      </c>
      <c r="Z87" s="31">
        <f t="shared" si="86"/>
        <v>73.389315923096731</v>
      </c>
      <c r="AA87" s="53">
        <f t="shared" si="87"/>
        <v>32.161585115684801</v>
      </c>
      <c r="AB87" s="44">
        <f t="shared" si="126"/>
        <v>31.495570458229622</v>
      </c>
      <c r="AC87" s="143">
        <v>88</v>
      </c>
      <c r="AD87" s="35">
        <f t="shared" si="88"/>
        <v>722.7</v>
      </c>
      <c r="AE87" s="31">
        <f t="shared" si="89"/>
        <v>26.3</v>
      </c>
      <c r="AF87" s="32">
        <f t="shared" si="127"/>
        <v>0.83</v>
      </c>
      <c r="AG87" s="34">
        <f t="shared" si="128"/>
        <v>828.48192225949435</v>
      </c>
      <c r="AH87" s="52">
        <f t="shared" si="129"/>
        <v>11.82387736435461</v>
      </c>
      <c r="AI87" s="31">
        <f t="shared" si="90"/>
        <v>70.068548305238266</v>
      </c>
      <c r="AJ87" s="53">
        <f t="shared" si="91"/>
        <v>35.134808586067784</v>
      </c>
      <c r="AK87" s="44">
        <f t="shared" si="130"/>
        <v>34.466241884251147</v>
      </c>
      <c r="AL87" s="143">
        <v>88</v>
      </c>
      <c r="AM87" s="35">
        <f t="shared" si="92"/>
        <v>578.16000000000008</v>
      </c>
      <c r="AN87" s="31">
        <f t="shared" si="93"/>
        <v>26.3</v>
      </c>
      <c r="AO87" s="32">
        <f t="shared" si="131"/>
        <v>0.77</v>
      </c>
      <c r="AP87" s="34">
        <f t="shared" si="132"/>
        <v>769.41637887844763</v>
      </c>
      <c r="AQ87" s="52">
        <f t="shared" si="133"/>
        <v>11.641740423695095</v>
      </c>
      <c r="AR87" s="31">
        <f t="shared" si="94"/>
        <v>66.091181462215971</v>
      </c>
      <c r="AS87" s="53">
        <f t="shared" si="95"/>
        <v>38.150725060975802</v>
      </c>
      <c r="AT87" s="44">
        <f t="shared" si="134"/>
        <v>37.476085247437261</v>
      </c>
      <c r="AU87" s="143">
        <v>88</v>
      </c>
      <c r="AV87" s="35">
        <f t="shared" si="96"/>
        <v>462.52800000000008</v>
      </c>
      <c r="AW87" s="31">
        <f t="shared" si="97"/>
        <v>26.3</v>
      </c>
      <c r="AX87" s="32">
        <f t="shared" si="135"/>
        <v>0.7</v>
      </c>
      <c r="AY87" s="34">
        <f t="shared" si="136"/>
        <v>706.45879983056602</v>
      </c>
      <c r="AZ87" s="52">
        <f t="shared" si="137"/>
        <v>11.478832191483688</v>
      </c>
      <c r="BA87" s="31">
        <f t="shared" si="98"/>
        <v>61.544483623926311</v>
      </c>
      <c r="BB87" s="53">
        <f t="shared" si="99"/>
        <v>41.160497091535184</v>
      </c>
      <c r="BC87" s="44">
        <f t="shared" si="138"/>
        <v>40.477106058214773</v>
      </c>
      <c r="BD87" s="143">
        <v>88</v>
      </c>
      <c r="BE87" s="35">
        <f t="shared" si="100"/>
        <v>416.2752000000001</v>
      </c>
      <c r="BF87" s="31">
        <f t="shared" si="101"/>
        <v>26.3</v>
      </c>
      <c r="BG87" s="32">
        <f t="shared" si="139"/>
        <v>0.67</v>
      </c>
      <c r="BH87" s="34">
        <f t="shared" si="140"/>
        <v>675.74071237073088</v>
      </c>
      <c r="BI87" s="52">
        <f t="shared" si="141"/>
        <v>11.408005870302384</v>
      </c>
      <c r="BJ87" s="31">
        <f t="shared" si="102"/>
        <v>59.233902932136154</v>
      </c>
      <c r="BK87" s="53">
        <f t="shared" si="103"/>
        <v>42.564738038878282</v>
      </c>
      <c r="BL87" s="44">
        <f t="shared" si="142"/>
        <v>41.876524950047028</v>
      </c>
      <c r="BM87" s="143">
        <v>88</v>
      </c>
      <c r="BN87" s="35">
        <f t="shared" si="104"/>
        <v>416.2752000000001</v>
      </c>
      <c r="BO87" s="31">
        <f t="shared" si="105"/>
        <v>26.3</v>
      </c>
      <c r="BP87" s="32">
        <f t="shared" si="143"/>
        <v>0.67</v>
      </c>
      <c r="BQ87" s="34">
        <f t="shared" si="144"/>
        <v>675.74071237073088</v>
      </c>
      <c r="BR87" s="52">
        <f t="shared" si="145"/>
        <v>11.408005870302384</v>
      </c>
      <c r="BS87" s="31">
        <f t="shared" si="106"/>
        <v>59.233902932136154</v>
      </c>
      <c r="BT87" s="53">
        <f t="shared" si="107"/>
        <v>42.564738038878282</v>
      </c>
      <c r="BU87" s="44">
        <f t="shared" si="146"/>
        <v>41.876524950047028</v>
      </c>
      <c r="BV87" s="5">
        <v>88</v>
      </c>
      <c r="BX87" s="79">
        <v>88</v>
      </c>
      <c r="BY87" s="103">
        <f t="shared" si="108"/>
        <v>416.2752000000001</v>
      </c>
      <c r="BZ87" s="161">
        <f t="shared" si="147"/>
        <v>26.3</v>
      </c>
      <c r="CA87" s="103">
        <f t="shared" si="148"/>
        <v>41.876524950047028</v>
      </c>
      <c r="CB87" s="104">
        <f t="shared" si="109"/>
        <v>675.74071237073088</v>
      </c>
      <c r="CC87" s="105">
        <f t="shared" si="149"/>
        <v>0.67</v>
      </c>
      <c r="CD87" s="86">
        <f t="shared" si="150"/>
        <v>11.408005870302384</v>
      </c>
      <c r="CE87" s="22">
        <f t="shared" si="77"/>
        <v>59.233902932136154</v>
      </c>
      <c r="CF87" s="23">
        <f t="shared" si="78"/>
        <v>42.564738038878282</v>
      </c>
      <c r="CG87" s="87">
        <f t="shared" si="151"/>
        <v>41.876524950047028</v>
      </c>
      <c r="CH87" s="21"/>
      <c r="CI87" s="79">
        <v>88</v>
      </c>
      <c r="CJ87" s="103">
        <f t="shared" si="79"/>
        <v>416.2752000000001</v>
      </c>
      <c r="CK87" s="103">
        <f t="shared" si="79"/>
        <v>26.3</v>
      </c>
      <c r="CL87" s="103">
        <f t="shared" si="79"/>
        <v>41.876524950047028</v>
      </c>
      <c r="CM87" s="103">
        <f t="shared" si="79"/>
        <v>675.74071237073088</v>
      </c>
      <c r="CN87" s="113">
        <f t="shared" si="79"/>
        <v>0.67</v>
      </c>
      <c r="CO87" s="103">
        <f t="shared" si="152"/>
        <v>1359.6656587367886</v>
      </c>
      <c r="CP87" s="113">
        <f t="shared" si="153"/>
        <v>24.29318524238937</v>
      </c>
    </row>
    <row r="88" spans="1:94" ht="15" customHeight="1">
      <c r="A88" s="5">
        <v>89</v>
      </c>
      <c r="B88" s="33">
        <f t="shared" si="80"/>
        <v>1606</v>
      </c>
      <c r="C88" s="31">
        <f t="shared" si="110"/>
        <v>26.3</v>
      </c>
      <c r="D88" s="119">
        <f t="shared" si="111"/>
        <v>1282.1895302276153</v>
      </c>
      <c r="E88" s="32">
        <f t="shared" si="112"/>
        <v>0.99</v>
      </c>
      <c r="F88" s="34">
        <f t="shared" si="113"/>
        <v>996.83391568637512</v>
      </c>
      <c r="G88" s="52">
        <f t="shared" si="114"/>
        <v>12.670466372825159</v>
      </c>
      <c r="H88" s="31">
        <f t="shared" si="115"/>
        <v>78.673814077145849</v>
      </c>
      <c r="I88" s="53">
        <f t="shared" si="116"/>
        <v>24.974533881112865</v>
      </c>
      <c r="J88" s="44">
        <f t="shared" si="117"/>
        <v>24.29318524238937</v>
      </c>
      <c r="K88" s="143">
        <v>89</v>
      </c>
      <c r="L88" s="35">
        <f t="shared" si="81"/>
        <v>1204.5</v>
      </c>
      <c r="M88" s="31">
        <f t="shared" si="82"/>
        <v>26.3</v>
      </c>
      <c r="N88" s="32">
        <f t="shared" si="118"/>
        <v>0.94</v>
      </c>
      <c r="O88" s="34">
        <f t="shared" si="119"/>
        <v>944.49057639111027</v>
      </c>
      <c r="P88" s="52">
        <f t="shared" si="120"/>
        <v>12.325908513697232</v>
      </c>
      <c r="Q88" s="31">
        <f t="shared" si="83"/>
        <v>76.626447076216735</v>
      </c>
      <c r="R88" s="53">
        <f t="shared" si="84"/>
        <v>28.460400137851227</v>
      </c>
      <c r="S88" s="44">
        <f t="shared" si="121"/>
        <v>27.79115595146267</v>
      </c>
      <c r="T88" s="143">
        <v>89</v>
      </c>
      <c r="U88" s="35">
        <f t="shared" si="122"/>
        <v>903.375</v>
      </c>
      <c r="V88" s="31">
        <f t="shared" si="85"/>
        <v>26.3</v>
      </c>
      <c r="W88" s="32">
        <f t="shared" si="123"/>
        <v>0.88</v>
      </c>
      <c r="X88" s="34">
        <f t="shared" si="124"/>
        <v>882.69092597886799</v>
      </c>
      <c r="Y88" s="52">
        <f t="shared" si="125"/>
        <v>12.027512654618869</v>
      </c>
      <c r="Z88" s="31">
        <f t="shared" si="86"/>
        <v>73.389315923096731</v>
      </c>
      <c r="AA88" s="53">
        <f t="shared" si="87"/>
        <v>32.161585115684801</v>
      </c>
      <c r="AB88" s="44">
        <f t="shared" si="126"/>
        <v>31.495570458229622</v>
      </c>
      <c r="AC88" s="143">
        <v>89</v>
      </c>
      <c r="AD88" s="35">
        <f t="shared" si="88"/>
        <v>722.7</v>
      </c>
      <c r="AE88" s="31">
        <f t="shared" si="89"/>
        <v>26.3</v>
      </c>
      <c r="AF88" s="32">
        <f t="shared" si="127"/>
        <v>0.83</v>
      </c>
      <c r="AG88" s="34">
        <f t="shared" si="128"/>
        <v>828.48192225949435</v>
      </c>
      <c r="AH88" s="52">
        <f t="shared" si="129"/>
        <v>11.82387736435461</v>
      </c>
      <c r="AI88" s="31">
        <f t="shared" si="90"/>
        <v>70.068548305238266</v>
      </c>
      <c r="AJ88" s="53">
        <f t="shared" si="91"/>
        <v>35.134808586067784</v>
      </c>
      <c r="AK88" s="44">
        <f t="shared" si="130"/>
        <v>34.466241884251147</v>
      </c>
      <c r="AL88" s="143">
        <v>89</v>
      </c>
      <c r="AM88" s="35">
        <f t="shared" si="92"/>
        <v>578.16000000000008</v>
      </c>
      <c r="AN88" s="31">
        <f t="shared" si="93"/>
        <v>26.3</v>
      </c>
      <c r="AO88" s="32">
        <f t="shared" si="131"/>
        <v>0.77</v>
      </c>
      <c r="AP88" s="34">
        <f t="shared" si="132"/>
        <v>769.41637887844763</v>
      </c>
      <c r="AQ88" s="52">
        <f t="shared" si="133"/>
        <v>11.641740423695095</v>
      </c>
      <c r="AR88" s="31">
        <f t="shared" si="94"/>
        <v>66.091181462215971</v>
      </c>
      <c r="AS88" s="53">
        <f t="shared" si="95"/>
        <v>38.150725060975802</v>
      </c>
      <c r="AT88" s="44">
        <f t="shared" si="134"/>
        <v>37.476085247437261</v>
      </c>
      <c r="AU88" s="143">
        <v>89</v>
      </c>
      <c r="AV88" s="35">
        <f t="shared" si="96"/>
        <v>462.52800000000008</v>
      </c>
      <c r="AW88" s="31">
        <f t="shared" si="97"/>
        <v>26.3</v>
      </c>
      <c r="AX88" s="32">
        <f t="shared" si="135"/>
        <v>0.7</v>
      </c>
      <c r="AY88" s="34">
        <f t="shared" si="136"/>
        <v>706.45879983056602</v>
      </c>
      <c r="AZ88" s="52">
        <f t="shared" si="137"/>
        <v>11.478832191483688</v>
      </c>
      <c r="BA88" s="31">
        <f t="shared" si="98"/>
        <v>61.544483623926311</v>
      </c>
      <c r="BB88" s="53">
        <f t="shared" si="99"/>
        <v>41.160497091535184</v>
      </c>
      <c r="BC88" s="44">
        <f t="shared" si="138"/>
        <v>40.477106058214773</v>
      </c>
      <c r="BD88" s="143">
        <v>89</v>
      </c>
      <c r="BE88" s="35">
        <f t="shared" si="100"/>
        <v>416.2752000000001</v>
      </c>
      <c r="BF88" s="31">
        <f t="shared" si="101"/>
        <v>26.3</v>
      </c>
      <c r="BG88" s="32">
        <f t="shared" si="139"/>
        <v>0.67</v>
      </c>
      <c r="BH88" s="34">
        <f t="shared" si="140"/>
        <v>675.74071237073088</v>
      </c>
      <c r="BI88" s="52">
        <f t="shared" si="141"/>
        <v>11.408005870302384</v>
      </c>
      <c r="BJ88" s="31">
        <f t="shared" si="102"/>
        <v>59.233902932136154</v>
      </c>
      <c r="BK88" s="53">
        <f t="shared" si="103"/>
        <v>42.564738038878282</v>
      </c>
      <c r="BL88" s="44">
        <f t="shared" si="142"/>
        <v>41.876524950047028</v>
      </c>
      <c r="BM88" s="143">
        <v>89</v>
      </c>
      <c r="BN88" s="35">
        <f t="shared" si="104"/>
        <v>416.2752000000001</v>
      </c>
      <c r="BO88" s="31">
        <f t="shared" si="105"/>
        <v>26.3</v>
      </c>
      <c r="BP88" s="32">
        <f t="shared" si="143"/>
        <v>0.67</v>
      </c>
      <c r="BQ88" s="34">
        <f t="shared" si="144"/>
        <v>675.74071237073088</v>
      </c>
      <c r="BR88" s="52">
        <f t="shared" si="145"/>
        <v>11.408005870302384</v>
      </c>
      <c r="BS88" s="31">
        <f t="shared" si="106"/>
        <v>59.233902932136154</v>
      </c>
      <c r="BT88" s="53">
        <f t="shared" si="107"/>
        <v>42.564738038878282</v>
      </c>
      <c r="BU88" s="44">
        <f t="shared" si="146"/>
        <v>41.876524950047028</v>
      </c>
      <c r="BV88" s="5">
        <v>89</v>
      </c>
      <c r="BX88" s="79">
        <v>89</v>
      </c>
      <c r="BY88" s="103">
        <f t="shared" si="108"/>
        <v>416.2752000000001</v>
      </c>
      <c r="BZ88" s="161">
        <f t="shared" si="147"/>
        <v>26.3</v>
      </c>
      <c r="CA88" s="103">
        <f t="shared" si="148"/>
        <v>41.876524950047028</v>
      </c>
      <c r="CB88" s="104">
        <f t="shared" si="109"/>
        <v>675.74071237073088</v>
      </c>
      <c r="CC88" s="105">
        <f t="shared" si="149"/>
        <v>0.67</v>
      </c>
      <c r="CD88" s="86">
        <f t="shared" si="150"/>
        <v>11.408005870302384</v>
      </c>
      <c r="CE88" s="22">
        <f t="shared" si="77"/>
        <v>59.233902932136154</v>
      </c>
      <c r="CF88" s="23">
        <f t="shared" si="78"/>
        <v>42.564738038878282</v>
      </c>
      <c r="CG88" s="87">
        <f t="shared" si="151"/>
        <v>41.876524950047028</v>
      </c>
      <c r="CH88" s="21"/>
      <c r="CI88" s="79">
        <v>89</v>
      </c>
      <c r="CJ88" s="103">
        <f t="shared" si="79"/>
        <v>416.2752000000001</v>
      </c>
      <c r="CK88" s="103">
        <f t="shared" si="79"/>
        <v>26.3</v>
      </c>
      <c r="CL88" s="103">
        <f t="shared" si="79"/>
        <v>41.876524950047028</v>
      </c>
      <c r="CM88" s="103">
        <f t="shared" si="79"/>
        <v>675.74071237073088</v>
      </c>
      <c r="CN88" s="113">
        <f t="shared" si="79"/>
        <v>0.67</v>
      </c>
      <c r="CO88" s="103">
        <f t="shared" si="152"/>
        <v>1359.6656587367886</v>
      </c>
      <c r="CP88" s="113">
        <f t="shared" si="153"/>
        <v>24.29318524238937</v>
      </c>
    </row>
    <row r="89" spans="1:94" ht="15" customHeight="1" thickBot="1">
      <c r="A89" s="6">
        <v>90</v>
      </c>
      <c r="B89" s="36">
        <f t="shared" si="80"/>
        <v>1606</v>
      </c>
      <c r="C89" s="37">
        <f t="shared" si="110"/>
        <v>26.4</v>
      </c>
      <c r="D89" s="118">
        <f t="shared" si="111"/>
        <v>1280.6259385067337</v>
      </c>
      <c r="E89" s="38">
        <f t="shared" si="112"/>
        <v>0.99</v>
      </c>
      <c r="F89" s="39">
        <f t="shared" si="113"/>
        <v>1002.8703228826271</v>
      </c>
      <c r="G89" s="50">
        <f t="shared" si="114"/>
        <v>12.715634636600159</v>
      </c>
      <c r="H89" s="37">
        <f t="shared" si="115"/>
        <v>78.869073510181437</v>
      </c>
      <c r="I89" s="51">
        <f t="shared" si="116"/>
        <v>25.005506647557514</v>
      </c>
      <c r="J89" s="43">
        <f t="shared" si="117"/>
        <v>24.322433599719989</v>
      </c>
      <c r="K89" s="143">
        <v>90</v>
      </c>
      <c r="L89" s="40">
        <f t="shared" si="81"/>
        <v>1204.5</v>
      </c>
      <c r="M89" s="37">
        <f t="shared" si="82"/>
        <v>26.4</v>
      </c>
      <c r="N89" s="38">
        <f t="shared" si="118"/>
        <v>0.94</v>
      </c>
      <c r="O89" s="39">
        <f t="shared" si="119"/>
        <v>950.44127034236487</v>
      </c>
      <c r="P89" s="50">
        <f t="shared" si="120"/>
        <v>12.369766671543989</v>
      </c>
      <c r="Q89" s="37">
        <f t="shared" si="83"/>
        <v>76.835828482424503</v>
      </c>
      <c r="R89" s="51">
        <f t="shared" si="84"/>
        <v>28.499257566278246</v>
      </c>
      <c r="S89" s="43">
        <f t="shared" si="121"/>
        <v>27.828392073969528</v>
      </c>
      <c r="T89" s="143">
        <v>90</v>
      </c>
      <c r="U89" s="40">
        <f t="shared" si="122"/>
        <v>903.375</v>
      </c>
      <c r="V89" s="37">
        <f t="shared" si="85"/>
        <v>26.4</v>
      </c>
      <c r="W89" s="38">
        <f t="shared" si="123"/>
        <v>0.88</v>
      </c>
      <c r="X89" s="39">
        <f t="shared" si="124"/>
        <v>888.50756064706275</v>
      </c>
      <c r="Y89" s="50">
        <f t="shared" si="125"/>
        <v>12.070236227450119</v>
      </c>
      <c r="Z89" s="37">
        <f t="shared" si="86"/>
        <v>73.611447522992123</v>
      </c>
      <c r="AA89" s="51">
        <f t="shared" si="87"/>
        <v>32.210220987040636</v>
      </c>
      <c r="AB89" s="43">
        <f t="shared" si="126"/>
        <v>31.542642953817904</v>
      </c>
      <c r="AC89" s="143">
        <v>90</v>
      </c>
      <c r="AD89" s="40">
        <f t="shared" si="88"/>
        <v>722.7</v>
      </c>
      <c r="AE89" s="37">
        <f t="shared" si="89"/>
        <v>26.4</v>
      </c>
      <c r="AF89" s="38">
        <f t="shared" si="127"/>
        <v>0.83</v>
      </c>
      <c r="AG89" s="39">
        <f t="shared" si="128"/>
        <v>834.15164469865715</v>
      </c>
      <c r="AH89" s="50">
        <f t="shared" si="129"/>
        <v>11.865826658515653</v>
      </c>
      <c r="AI89" s="37">
        <f t="shared" si="90"/>
        <v>70.298654169199267</v>
      </c>
      <c r="AJ89" s="51">
        <f t="shared" si="91"/>
        <v>35.192452842838605</v>
      </c>
      <c r="AK89" s="43">
        <f t="shared" si="130"/>
        <v>34.522337475019086</v>
      </c>
      <c r="AL89" s="143">
        <v>90</v>
      </c>
      <c r="AM89" s="40">
        <f t="shared" si="92"/>
        <v>578.16000000000008</v>
      </c>
      <c r="AN89" s="37">
        <f t="shared" si="93"/>
        <v>26.4</v>
      </c>
      <c r="AO89" s="38">
        <f t="shared" si="131"/>
        <v>0.77</v>
      </c>
      <c r="AP89" s="39">
        <f t="shared" si="132"/>
        <v>774.89480916174637</v>
      </c>
      <c r="AQ89" s="50">
        <f t="shared" si="133"/>
        <v>11.682997181960095</v>
      </c>
      <c r="AR89" s="37">
        <f t="shared" si="94"/>
        <v>66.326713692807701</v>
      </c>
      <c r="AS89" s="51">
        <f t="shared" si="95"/>
        <v>38.218644363482106</v>
      </c>
      <c r="AT89" s="43">
        <f t="shared" si="134"/>
        <v>37.542445466593897</v>
      </c>
      <c r="AU89" s="143">
        <v>90</v>
      </c>
      <c r="AV89" s="40">
        <f t="shared" si="96"/>
        <v>462.52800000000008</v>
      </c>
      <c r="AW89" s="37">
        <f t="shared" si="97"/>
        <v>26.4</v>
      </c>
      <c r="AX89" s="38">
        <f t="shared" si="135"/>
        <v>0.71</v>
      </c>
      <c r="AY89" s="39">
        <f t="shared" si="136"/>
        <v>711.69745842527038</v>
      </c>
      <c r="AZ89" s="50">
        <f t="shared" si="137"/>
        <v>11.519469526812522</v>
      </c>
      <c r="BA89" s="37">
        <f t="shared" si="98"/>
        <v>61.78213821120282</v>
      </c>
      <c r="BB89" s="51">
        <f t="shared" si="99"/>
        <v>41.239891338261309</v>
      </c>
      <c r="BC89" s="43">
        <f t="shared" si="138"/>
        <v>40.554907618055474</v>
      </c>
      <c r="BD89" s="143">
        <v>90</v>
      </c>
      <c r="BE89" s="40">
        <f t="shared" si="100"/>
        <v>416.2752000000001</v>
      </c>
      <c r="BF89" s="37">
        <f t="shared" si="101"/>
        <v>26.4</v>
      </c>
      <c r="BG89" s="38">
        <f t="shared" si="139"/>
        <v>0.67</v>
      </c>
      <c r="BH89" s="39">
        <f t="shared" si="140"/>
        <v>680.8489351830118</v>
      </c>
      <c r="BI89" s="50">
        <f t="shared" si="141"/>
        <v>11.448373904029769</v>
      </c>
      <c r="BJ89" s="37">
        <f t="shared" si="102"/>
        <v>59.471235032195835</v>
      </c>
      <c r="BK89" s="51">
        <f t="shared" si="103"/>
        <v>42.649924726783176</v>
      </c>
      <c r="BL89" s="43">
        <f t="shared" si="142"/>
        <v>41.960095799567945</v>
      </c>
      <c r="BM89" s="143">
        <v>90</v>
      </c>
      <c r="BN89" s="40">
        <f t="shared" si="104"/>
        <v>416.2752000000001</v>
      </c>
      <c r="BO89" s="37">
        <f t="shared" si="105"/>
        <v>26.4</v>
      </c>
      <c r="BP89" s="38">
        <f t="shared" si="143"/>
        <v>0.67</v>
      </c>
      <c r="BQ89" s="39">
        <f t="shared" si="144"/>
        <v>680.8489351830118</v>
      </c>
      <c r="BR89" s="50">
        <f t="shared" si="145"/>
        <v>11.448373904029769</v>
      </c>
      <c r="BS89" s="37">
        <f t="shared" si="106"/>
        <v>59.471235032195835</v>
      </c>
      <c r="BT89" s="51">
        <f t="shared" si="107"/>
        <v>42.649924726783176</v>
      </c>
      <c r="BU89" s="43">
        <f t="shared" si="146"/>
        <v>41.960095799567945</v>
      </c>
      <c r="BV89" s="6">
        <v>90</v>
      </c>
      <c r="BX89" s="80">
        <v>90</v>
      </c>
      <c r="BY89" s="106">
        <f t="shared" si="108"/>
        <v>416.2752000000001</v>
      </c>
      <c r="BZ89" s="159">
        <f t="shared" si="147"/>
        <v>26.4</v>
      </c>
      <c r="CA89" s="106">
        <f t="shared" si="148"/>
        <v>41.960095799567945</v>
      </c>
      <c r="CB89" s="107">
        <f t="shared" si="109"/>
        <v>680.8489351830118</v>
      </c>
      <c r="CC89" s="108">
        <f t="shared" si="149"/>
        <v>0.67</v>
      </c>
      <c r="CD89" s="88">
        <f t="shared" si="150"/>
        <v>11.448373904029769</v>
      </c>
      <c r="CE89" s="89">
        <f t="shared" si="77"/>
        <v>59.471235032195835</v>
      </c>
      <c r="CF89" s="90">
        <f t="shared" si="78"/>
        <v>42.649924726783176</v>
      </c>
      <c r="CG89" s="91">
        <f t="shared" si="151"/>
        <v>41.960095799567945</v>
      </c>
      <c r="CH89" s="21"/>
      <c r="CI89" s="80">
        <v>90</v>
      </c>
      <c r="CJ89" s="106">
        <f t="shared" si="79"/>
        <v>416.2752000000001</v>
      </c>
      <c r="CK89" s="106">
        <f t="shared" si="79"/>
        <v>26.4</v>
      </c>
      <c r="CL89" s="106">
        <f t="shared" si="79"/>
        <v>41.960095799567945</v>
      </c>
      <c r="CM89" s="106">
        <f t="shared" si="79"/>
        <v>680.8489351830118</v>
      </c>
      <c r="CN89" s="114">
        <f t="shared" si="79"/>
        <v>0.67</v>
      </c>
      <c r="CO89" s="106">
        <f t="shared" si="152"/>
        <v>1358.1020670159071</v>
      </c>
      <c r="CP89" s="114">
        <f t="shared" si="153"/>
        <v>24.322433599719989</v>
      </c>
    </row>
    <row r="90" spans="1:94" ht="15" customHeight="1">
      <c r="A90" s="15">
        <v>91</v>
      </c>
      <c r="B90" s="29">
        <f t="shared" si="80"/>
        <v>1606</v>
      </c>
      <c r="C90" s="26">
        <f t="shared" si="110"/>
        <v>26.4</v>
      </c>
      <c r="D90" s="117">
        <f t="shared" si="111"/>
        <v>1280.6259385067337</v>
      </c>
      <c r="E90" s="27">
        <f t="shared" si="112"/>
        <v>0.99</v>
      </c>
      <c r="F90" s="28">
        <f t="shared" si="113"/>
        <v>1002.8703228826271</v>
      </c>
      <c r="G90" s="48">
        <f t="shared" si="114"/>
        <v>12.715634636600159</v>
      </c>
      <c r="H90" s="26">
        <f t="shared" si="115"/>
        <v>78.869073510181437</v>
      </c>
      <c r="I90" s="49">
        <f t="shared" si="116"/>
        <v>25.005506647557514</v>
      </c>
      <c r="J90" s="42">
        <f t="shared" si="117"/>
        <v>24.322433599719989</v>
      </c>
      <c r="K90" s="143">
        <v>91</v>
      </c>
      <c r="L90" s="30">
        <f t="shared" si="81"/>
        <v>1204.5</v>
      </c>
      <c r="M90" s="26">
        <f t="shared" si="82"/>
        <v>26.4</v>
      </c>
      <c r="N90" s="27">
        <f t="shared" si="118"/>
        <v>0.94</v>
      </c>
      <c r="O90" s="28">
        <f t="shared" si="119"/>
        <v>950.44127034236487</v>
      </c>
      <c r="P90" s="48">
        <f t="shared" si="120"/>
        <v>12.369766671543989</v>
      </c>
      <c r="Q90" s="26">
        <f t="shared" si="83"/>
        <v>76.835828482424503</v>
      </c>
      <c r="R90" s="49">
        <f t="shared" si="84"/>
        <v>28.499257566278246</v>
      </c>
      <c r="S90" s="42">
        <f t="shared" si="121"/>
        <v>27.828392073969528</v>
      </c>
      <c r="T90" s="143">
        <v>91</v>
      </c>
      <c r="U90" s="30">
        <f t="shared" si="122"/>
        <v>903.375</v>
      </c>
      <c r="V90" s="26">
        <f t="shared" si="85"/>
        <v>26.4</v>
      </c>
      <c r="W90" s="27">
        <f t="shared" si="123"/>
        <v>0.88</v>
      </c>
      <c r="X90" s="28">
        <f t="shared" si="124"/>
        <v>888.50756064706275</v>
      </c>
      <c r="Y90" s="48">
        <f t="shared" si="125"/>
        <v>12.070236227450119</v>
      </c>
      <c r="Z90" s="26">
        <f t="shared" si="86"/>
        <v>73.611447522992123</v>
      </c>
      <c r="AA90" s="49">
        <f t="shared" si="87"/>
        <v>32.210220987040636</v>
      </c>
      <c r="AB90" s="42">
        <f t="shared" si="126"/>
        <v>31.542642953817904</v>
      </c>
      <c r="AC90" s="143">
        <v>91</v>
      </c>
      <c r="AD90" s="30">
        <f t="shared" si="88"/>
        <v>722.7</v>
      </c>
      <c r="AE90" s="26">
        <f t="shared" si="89"/>
        <v>26.4</v>
      </c>
      <c r="AF90" s="27">
        <f t="shared" si="127"/>
        <v>0.83</v>
      </c>
      <c r="AG90" s="28">
        <f t="shared" si="128"/>
        <v>834.15164469865715</v>
      </c>
      <c r="AH90" s="48">
        <f t="shared" si="129"/>
        <v>11.865826658515653</v>
      </c>
      <c r="AI90" s="26">
        <f t="shared" si="90"/>
        <v>70.298654169199267</v>
      </c>
      <c r="AJ90" s="49">
        <f t="shared" si="91"/>
        <v>35.192452842838605</v>
      </c>
      <c r="AK90" s="42">
        <f t="shared" si="130"/>
        <v>34.522337475019086</v>
      </c>
      <c r="AL90" s="143">
        <v>91</v>
      </c>
      <c r="AM90" s="30">
        <f t="shared" si="92"/>
        <v>578.16000000000008</v>
      </c>
      <c r="AN90" s="26">
        <f t="shared" si="93"/>
        <v>26.4</v>
      </c>
      <c r="AO90" s="27">
        <f t="shared" si="131"/>
        <v>0.77</v>
      </c>
      <c r="AP90" s="28">
        <f t="shared" si="132"/>
        <v>774.89480916174637</v>
      </c>
      <c r="AQ90" s="48">
        <f t="shared" si="133"/>
        <v>11.682997181960095</v>
      </c>
      <c r="AR90" s="26">
        <f t="shared" si="94"/>
        <v>66.326713692807701</v>
      </c>
      <c r="AS90" s="49">
        <f t="shared" si="95"/>
        <v>38.218644363482106</v>
      </c>
      <c r="AT90" s="42">
        <f t="shared" si="134"/>
        <v>37.542445466593897</v>
      </c>
      <c r="AU90" s="143">
        <v>91</v>
      </c>
      <c r="AV90" s="30">
        <f t="shared" si="96"/>
        <v>462.52800000000008</v>
      </c>
      <c r="AW90" s="26">
        <f t="shared" si="97"/>
        <v>26.4</v>
      </c>
      <c r="AX90" s="27">
        <f t="shared" si="135"/>
        <v>0.71</v>
      </c>
      <c r="AY90" s="28">
        <f t="shared" si="136"/>
        <v>711.69745842527038</v>
      </c>
      <c r="AZ90" s="48">
        <f t="shared" si="137"/>
        <v>11.519469526812522</v>
      </c>
      <c r="BA90" s="26">
        <f t="shared" si="98"/>
        <v>61.78213821120282</v>
      </c>
      <c r="BB90" s="49">
        <f t="shared" si="99"/>
        <v>41.239891338261309</v>
      </c>
      <c r="BC90" s="42">
        <f t="shared" si="138"/>
        <v>40.554907618055474</v>
      </c>
      <c r="BD90" s="143">
        <v>91</v>
      </c>
      <c r="BE90" s="30">
        <f t="shared" si="100"/>
        <v>416.2752000000001</v>
      </c>
      <c r="BF90" s="26">
        <f t="shared" si="101"/>
        <v>26.4</v>
      </c>
      <c r="BG90" s="27">
        <f t="shared" si="139"/>
        <v>0.67</v>
      </c>
      <c r="BH90" s="28">
        <f t="shared" si="140"/>
        <v>680.8489351830118</v>
      </c>
      <c r="BI90" s="48">
        <f t="shared" si="141"/>
        <v>11.448373904029769</v>
      </c>
      <c r="BJ90" s="26">
        <f t="shared" si="102"/>
        <v>59.471235032195835</v>
      </c>
      <c r="BK90" s="49">
        <f t="shared" si="103"/>
        <v>42.649924726783176</v>
      </c>
      <c r="BL90" s="42">
        <f t="shared" si="142"/>
        <v>41.960095799567945</v>
      </c>
      <c r="BM90" s="143">
        <v>91</v>
      </c>
      <c r="BN90" s="30">
        <f t="shared" si="104"/>
        <v>416.2752000000001</v>
      </c>
      <c r="BO90" s="26">
        <f t="shared" si="105"/>
        <v>26.4</v>
      </c>
      <c r="BP90" s="27">
        <f t="shared" si="143"/>
        <v>0.67</v>
      </c>
      <c r="BQ90" s="28">
        <f t="shared" si="144"/>
        <v>680.8489351830118</v>
      </c>
      <c r="BR90" s="48">
        <f t="shared" si="145"/>
        <v>11.448373904029769</v>
      </c>
      <c r="BS90" s="26">
        <f t="shared" si="106"/>
        <v>59.471235032195835</v>
      </c>
      <c r="BT90" s="49">
        <f t="shared" si="107"/>
        <v>42.649924726783176</v>
      </c>
      <c r="BU90" s="42">
        <f t="shared" si="146"/>
        <v>41.960095799567945</v>
      </c>
      <c r="BV90" s="15">
        <v>91</v>
      </c>
      <c r="BX90" s="78">
        <v>91</v>
      </c>
      <c r="BY90" s="100">
        <f t="shared" si="108"/>
        <v>416.2752000000001</v>
      </c>
      <c r="BZ90" s="160">
        <f t="shared" si="147"/>
        <v>26.4</v>
      </c>
      <c r="CA90" s="100">
        <f t="shared" si="148"/>
        <v>41.960095799567945</v>
      </c>
      <c r="CB90" s="101">
        <f t="shared" si="109"/>
        <v>680.8489351830118</v>
      </c>
      <c r="CC90" s="102">
        <f t="shared" si="149"/>
        <v>0.67</v>
      </c>
      <c r="CD90" s="92">
        <f t="shared" si="150"/>
        <v>11.448373904029769</v>
      </c>
      <c r="CE90" s="93">
        <f t="shared" si="77"/>
        <v>59.471235032195835</v>
      </c>
      <c r="CF90" s="94">
        <f t="shared" si="78"/>
        <v>42.649924726783176</v>
      </c>
      <c r="CG90" s="95">
        <f t="shared" si="151"/>
        <v>41.960095799567945</v>
      </c>
      <c r="CH90" s="21"/>
      <c r="CI90" s="78">
        <v>91</v>
      </c>
      <c r="CJ90" s="100">
        <f t="shared" si="79"/>
        <v>416.2752000000001</v>
      </c>
      <c r="CK90" s="100">
        <f t="shared" si="79"/>
        <v>26.4</v>
      </c>
      <c r="CL90" s="100">
        <f t="shared" si="79"/>
        <v>41.960095799567945</v>
      </c>
      <c r="CM90" s="100">
        <f t="shared" si="79"/>
        <v>680.8489351830118</v>
      </c>
      <c r="CN90" s="112">
        <f t="shared" si="79"/>
        <v>0.67</v>
      </c>
      <c r="CO90" s="100">
        <f t="shared" si="152"/>
        <v>1358.1020670159071</v>
      </c>
      <c r="CP90" s="112">
        <f t="shared" si="153"/>
        <v>24.322433599719989</v>
      </c>
    </row>
    <row r="91" spans="1:94" ht="15" customHeight="1">
      <c r="A91" s="4">
        <v>92</v>
      </c>
      <c r="B91" s="33">
        <f t="shared" si="80"/>
        <v>1606</v>
      </c>
      <c r="C91" s="31">
        <f t="shared" si="110"/>
        <v>26.5</v>
      </c>
      <c r="D91" s="119">
        <f t="shared" si="111"/>
        <v>1279.0637737612608</v>
      </c>
      <c r="E91" s="32">
        <f t="shared" si="112"/>
        <v>0.99</v>
      </c>
      <c r="F91" s="34">
        <f t="shared" si="113"/>
        <v>1008.9159593097626</v>
      </c>
      <c r="G91" s="52">
        <f t="shared" si="114"/>
        <v>12.760802900375161</v>
      </c>
      <c r="H91" s="31">
        <f t="shared" si="115"/>
        <v>79.06367390723517</v>
      </c>
      <c r="I91" s="53">
        <f t="shared" si="116"/>
        <v>25.036336752302724</v>
      </c>
      <c r="J91" s="44">
        <f t="shared" si="117"/>
        <v>24.351540811845041</v>
      </c>
      <c r="K91" s="143">
        <v>92</v>
      </c>
      <c r="L91" s="35">
        <f t="shared" si="81"/>
        <v>1204.5</v>
      </c>
      <c r="M91" s="31">
        <f t="shared" si="82"/>
        <v>26.5</v>
      </c>
      <c r="N91" s="32">
        <f t="shared" si="118"/>
        <v>0.94</v>
      </c>
      <c r="O91" s="34">
        <f t="shared" si="119"/>
        <v>956.40186934298936</v>
      </c>
      <c r="P91" s="52">
        <f t="shared" si="120"/>
        <v>12.413624829390749</v>
      </c>
      <c r="Q91" s="31">
        <f t="shared" si="83"/>
        <v>77.044528289480198</v>
      </c>
      <c r="R91" s="53">
        <f t="shared" si="84"/>
        <v>28.537935851749417</v>
      </c>
      <c r="S91" s="44">
        <f t="shared" si="121"/>
        <v>27.865450957810157</v>
      </c>
      <c r="T91" s="143">
        <v>92</v>
      </c>
      <c r="U91" s="35">
        <f t="shared" si="122"/>
        <v>903.375</v>
      </c>
      <c r="V91" s="31">
        <f t="shared" si="85"/>
        <v>26.5</v>
      </c>
      <c r="W91" s="32">
        <f t="shared" si="123"/>
        <v>0.88</v>
      </c>
      <c r="X91" s="34">
        <f t="shared" si="124"/>
        <v>894.33500323524993</v>
      </c>
      <c r="Y91" s="52">
        <f t="shared" si="125"/>
        <v>12.11295980028137</v>
      </c>
      <c r="Z91" s="31">
        <f t="shared" si="86"/>
        <v>73.832904424769538</v>
      </c>
      <c r="AA91" s="53">
        <f t="shared" si="87"/>
        <v>32.258636139006875</v>
      </c>
      <c r="AB91" s="44">
        <f t="shared" si="126"/>
        <v>31.589497076263701</v>
      </c>
      <c r="AC91" s="143">
        <v>92</v>
      </c>
      <c r="AD91" s="35">
        <f t="shared" si="88"/>
        <v>722.7</v>
      </c>
      <c r="AE91" s="31">
        <f t="shared" si="89"/>
        <v>26.5</v>
      </c>
      <c r="AF91" s="32">
        <f t="shared" si="127"/>
        <v>0.83</v>
      </c>
      <c r="AG91" s="34">
        <f t="shared" si="128"/>
        <v>839.83301513376796</v>
      </c>
      <c r="AH91" s="52">
        <f t="shared" si="129"/>
        <v>11.907775952676698</v>
      </c>
      <c r="AI91" s="31">
        <f t="shared" si="90"/>
        <v>70.528116960832264</v>
      </c>
      <c r="AJ91" s="53">
        <f t="shared" si="91"/>
        <v>35.249842131297868</v>
      </c>
      <c r="AK91" s="44">
        <f t="shared" si="130"/>
        <v>34.578180807788613</v>
      </c>
      <c r="AL91" s="143">
        <v>92</v>
      </c>
      <c r="AM91" s="35">
        <f t="shared" si="92"/>
        <v>578.16000000000008</v>
      </c>
      <c r="AN91" s="31">
        <f t="shared" si="93"/>
        <v>26.5</v>
      </c>
      <c r="AO91" s="32">
        <f t="shared" si="131"/>
        <v>0.77</v>
      </c>
      <c r="AP91" s="34">
        <f t="shared" si="132"/>
        <v>780.38580348717812</v>
      </c>
      <c r="AQ91" s="52">
        <f t="shared" si="133"/>
        <v>11.724253940225097</v>
      </c>
      <c r="AR91" s="31">
        <f t="shared" si="94"/>
        <v>66.561659911657912</v>
      </c>
      <c r="AS91" s="53">
        <f t="shared" si="95"/>
        <v>38.286274642198627</v>
      </c>
      <c r="AT91" s="44">
        <f t="shared" si="134"/>
        <v>37.608519734283632</v>
      </c>
      <c r="AU91" s="143">
        <v>92</v>
      </c>
      <c r="AV91" s="35">
        <f t="shared" si="96"/>
        <v>462.52800000000008</v>
      </c>
      <c r="AW91" s="31">
        <f t="shared" si="97"/>
        <v>26.5</v>
      </c>
      <c r="AX91" s="32">
        <f t="shared" si="135"/>
        <v>0.71</v>
      </c>
      <c r="AY91" s="34">
        <f t="shared" si="136"/>
        <v>716.94959975863014</v>
      </c>
      <c r="AZ91" s="52">
        <f t="shared" si="137"/>
        <v>11.560106862141359</v>
      </c>
      <c r="BA91" s="31">
        <f t="shared" si="98"/>
        <v>62.019288256460342</v>
      </c>
      <c r="BB91" s="53">
        <f t="shared" si="99"/>
        <v>41.318964960540882</v>
      </c>
      <c r="BC91" s="44">
        <f t="shared" si="138"/>
        <v>40.632391961687489</v>
      </c>
      <c r="BD91" s="143">
        <v>92</v>
      </c>
      <c r="BE91" s="35">
        <f t="shared" si="100"/>
        <v>416.2752000000001</v>
      </c>
      <c r="BF91" s="31">
        <f t="shared" si="101"/>
        <v>26.5</v>
      </c>
      <c r="BG91" s="32">
        <f t="shared" si="139"/>
        <v>0.68</v>
      </c>
      <c r="BH91" s="34">
        <f t="shared" si="140"/>
        <v>685.9710483107599</v>
      </c>
      <c r="BI91" s="52">
        <f t="shared" si="141"/>
        <v>11.488741937757155</v>
      </c>
      <c r="BJ91" s="31">
        <f t="shared" si="102"/>
        <v>59.708108340074347</v>
      </c>
      <c r="BK91" s="53">
        <f t="shared" si="103"/>
        <v>42.734777421225992</v>
      </c>
      <c r="BL91" s="44">
        <f t="shared" si="142"/>
        <v>42.043336205977283</v>
      </c>
      <c r="BM91" s="143">
        <v>92</v>
      </c>
      <c r="BN91" s="35">
        <f t="shared" si="104"/>
        <v>416.2752000000001</v>
      </c>
      <c r="BO91" s="31">
        <f t="shared" si="105"/>
        <v>26.5</v>
      </c>
      <c r="BP91" s="32">
        <f t="shared" si="143"/>
        <v>0.68</v>
      </c>
      <c r="BQ91" s="34">
        <f t="shared" si="144"/>
        <v>685.9710483107599</v>
      </c>
      <c r="BR91" s="52">
        <f t="shared" si="145"/>
        <v>11.488741937757155</v>
      </c>
      <c r="BS91" s="31">
        <f t="shared" si="106"/>
        <v>59.708108340074347</v>
      </c>
      <c r="BT91" s="53">
        <f t="shared" si="107"/>
        <v>42.734777421225992</v>
      </c>
      <c r="BU91" s="44">
        <f t="shared" si="146"/>
        <v>42.043336205977283</v>
      </c>
      <c r="BV91" s="4">
        <v>92</v>
      </c>
      <c r="BX91" s="76">
        <v>92</v>
      </c>
      <c r="BY91" s="103">
        <f t="shared" si="108"/>
        <v>416.2752000000001</v>
      </c>
      <c r="BZ91" s="161">
        <f t="shared" si="147"/>
        <v>26.5</v>
      </c>
      <c r="CA91" s="103">
        <f t="shared" si="148"/>
        <v>42.043336205977283</v>
      </c>
      <c r="CB91" s="104">
        <f t="shared" si="109"/>
        <v>685.9710483107599</v>
      </c>
      <c r="CC91" s="105">
        <f t="shared" si="149"/>
        <v>0.68</v>
      </c>
      <c r="CD91" s="86">
        <f t="shared" si="150"/>
        <v>11.488741937757155</v>
      </c>
      <c r="CE91" s="22">
        <f t="shared" si="77"/>
        <v>59.708108340074347</v>
      </c>
      <c r="CF91" s="23">
        <f t="shared" si="78"/>
        <v>42.734777421225992</v>
      </c>
      <c r="CG91" s="87">
        <f t="shared" si="151"/>
        <v>42.043336205977283</v>
      </c>
      <c r="CH91" s="21"/>
      <c r="CI91" s="76">
        <v>92</v>
      </c>
      <c r="CJ91" s="103">
        <f t="shared" si="79"/>
        <v>416.2752000000001</v>
      </c>
      <c r="CK91" s="103">
        <f t="shared" si="79"/>
        <v>26.5</v>
      </c>
      <c r="CL91" s="103">
        <f t="shared" si="79"/>
        <v>42.043336205977283</v>
      </c>
      <c r="CM91" s="103">
        <f t="shared" si="79"/>
        <v>685.9710483107599</v>
      </c>
      <c r="CN91" s="113">
        <f t="shared" si="79"/>
        <v>0.68</v>
      </c>
      <c r="CO91" s="103">
        <f t="shared" si="152"/>
        <v>1356.5399022704341</v>
      </c>
      <c r="CP91" s="113">
        <f t="shared" si="153"/>
        <v>24.351540811845041</v>
      </c>
    </row>
    <row r="92" spans="1:94" ht="15" customHeight="1">
      <c r="A92" s="4">
        <v>93</v>
      </c>
      <c r="B92" s="33">
        <f t="shared" si="80"/>
        <v>1606</v>
      </c>
      <c r="C92" s="31">
        <f t="shared" si="110"/>
        <v>26.5</v>
      </c>
      <c r="D92" s="119">
        <f t="shared" si="111"/>
        <v>1279.0637737612608</v>
      </c>
      <c r="E92" s="32">
        <f t="shared" si="112"/>
        <v>0.99</v>
      </c>
      <c r="F92" s="34">
        <f t="shared" si="113"/>
        <v>1008.9159593097626</v>
      </c>
      <c r="G92" s="52">
        <f t="shared" si="114"/>
        <v>12.760802900375161</v>
      </c>
      <c r="H92" s="31">
        <f t="shared" si="115"/>
        <v>79.06367390723517</v>
      </c>
      <c r="I92" s="53">
        <f t="shared" si="116"/>
        <v>25.036336752302724</v>
      </c>
      <c r="J92" s="44">
        <f t="shared" si="117"/>
        <v>24.351540811845041</v>
      </c>
      <c r="K92" s="143">
        <v>93</v>
      </c>
      <c r="L92" s="35">
        <f t="shared" si="81"/>
        <v>1204.5</v>
      </c>
      <c r="M92" s="31">
        <f t="shared" si="82"/>
        <v>26.5</v>
      </c>
      <c r="N92" s="32">
        <f t="shared" si="118"/>
        <v>0.94</v>
      </c>
      <c r="O92" s="34">
        <f t="shared" si="119"/>
        <v>956.40186934298936</v>
      </c>
      <c r="P92" s="52">
        <f t="shared" si="120"/>
        <v>12.413624829390749</v>
      </c>
      <c r="Q92" s="31">
        <f t="shared" si="83"/>
        <v>77.044528289480198</v>
      </c>
      <c r="R92" s="53">
        <f t="shared" si="84"/>
        <v>28.537935851749417</v>
      </c>
      <c r="S92" s="44">
        <f t="shared" si="121"/>
        <v>27.865450957810157</v>
      </c>
      <c r="T92" s="143">
        <v>93</v>
      </c>
      <c r="U92" s="35">
        <f t="shared" si="122"/>
        <v>903.375</v>
      </c>
      <c r="V92" s="31">
        <f t="shared" si="85"/>
        <v>26.5</v>
      </c>
      <c r="W92" s="32">
        <f t="shared" si="123"/>
        <v>0.88</v>
      </c>
      <c r="X92" s="34">
        <f t="shared" si="124"/>
        <v>894.33500323524993</v>
      </c>
      <c r="Y92" s="52">
        <f t="shared" si="125"/>
        <v>12.11295980028137</v>
      </c>
      <c r="Z92" s="31">
        <f t="shared" si="86"/>
        <v>73.832904424769538</v>
      </c>
      <c r="AA92" s="53">
        <f t="shared" si="87"/>
        <v>32.258636139006875</v>
      </c>
      <c r="AB92" s="44">
        <f t="shared" si="126"/>
        <v>31.589497076263701</v>
      </c>
      <c r="AC92" s="143">
        <v>93</v>
      </c>
      <c r="AD92" s="35">
        <f t="shared" si="88"/>
        <v>722.7</v>
      </c>
      <c r="AE92" s="31">
        <f t="shared" si="89"/>
        <v>26.5</v>
      </c>
      <c r="AF92" s="32">
        <f t="shared" si="127"/>
        <v>0.83</v>
      </c>
      <c r="AG92" s="34">
        <f t="shared" si="128"/>
        <v>839.83301513376796</v>
      </c>
      <c r="AH92" s="52">
        <f t="shared" si="129"/>
        <v>11.907775952676698</v>
      </c>
      <c r="AI92" s="31">
        <f t="shared" si="90"/>
        <v>70.528116960832264</v>
      </c>
      <c r="AJ92" s="53">
        <f t="shared" si="91"/>
        <v>35.249842131297868</v>
      </c>
      <c r="AK92" s="44">
        <f t="shared" si="130"/>
        <v>34.578180807788613</v>
      </c>
      <c r="AL92" s="143">
        <v>93</v>
      </c>
      <c r="AM92" s="35">
        <f t="shared" si="92"/>
        <v>578.16000000000008</v>
      </c>
      <c r="AN92" s="31">
        <f t="shared" si="93"/>
        <v>26.5</v>
      </c>
      <c r="AO92" s="32">
        <f t="shared" si="131"/>
        <v>0.77</v>
      </c>
      <c r="AP92" s="34">
        <f t="shared" si="132"/>
        <v>780.38580348717812</v>
      </c>
      <c r="AQ92" s="52">
        <f t="shared" si="133"/>
        <v>11.724253940225097</v>
      </c>
      <c r="AR92" s="31">
        <f t="shared" si="94"/>
        <v>66.561659911657912</v>
      </c>
      <c r="AS92" s="53">
        <f t="shared" si="95"/>
        <v>38.286274642198627</v>
      </c>
      <c r="AT92" s="44">
        <f t="shared" si="134"/>
        <v>37.608519734283632</v>
      </c>
      <c r="AU92" s="143">
        <v>93</v>
      </c>
      <c r="AV92" s="35">
        <f t="shared" si="96"/>
        <v>462.52800000000008</v>
      </c>
      <c r="AW92" s="31">
        <f t="shared" si="97"/>
        <v>26.5</v>
      </c>
      <c r="AX92" s="32">
        <f t="shared" si="135"/>
        <v>0.71</v>
      </c>
      <c r="AY92" s="34">
        <f t="shared" si="136"/>
        <v>716.94959975863014</v>
      </c>
      <c r="AZ92" s="52">
        <f t="shared" si="137"/>
        <v>11.560106862141359</v>
      </c>
      <c r="BA92" s="31">
        <f t="shared" si="98"/>
        <v>62.019288256460342</v>
      </c>
      <c r="BB92" s="53">
        <f t="shared" si="99"/>
        <v>41.318964960540882</v>
      </c>
      <c r="BC92" s="44">
        <f t="shared" si="138"/>
        <v>40.632391961687489</v>
      </c>
      <c r="BD92" s="143">
        <v>93</v>
      </c>
      <c r="BE92" s="35">
        <f t="shared" si="100"/>
        <v>416.2752000000001</v>
      </c>
      <c r="BF92" s="31">
        <f t="shared" si="101"/>
        <v>26.5</v>
      </c>
      <c r="BG92" s="32">
        <f t="shared" si="139"/>
        <v>0.68</v>
      </c>
      <c r="BH92" s="34">
        <f t="shared" si="140"/>
        <v>685.9710483107599</v>
      </c>
      <c r="BI92" s="52">
        <f t="shared" si="141"/>
        <v>11.488741937757155</v>
      </c>
      <c r="BJ92" s="31">
        <f t="shared" si="102"/>
        <v>59.708108340074347</v>
      </c>
      <c r="BK92" s="53">
        <f t="shared" si="103"/>
        <v>42.734777421225992</v>
      </c>
      <c r="BL92" s="44">
        <f t="shared" si="142"/>
        <v>42.043336205977283</v>
      </c>
      <c r="BM92" s="143">
        <v>93</v>
      </c>
      <c r="BN92" s="35">
        <f t="shared" si="104"/>
        <v>416.2752000000001</v>
      </c>
      <c r="BO92" s="31">
        <f t="shared" si="105"/>
        <v>26.5</v>
      </c>
      <c r="BP92" s="32">
        <f t="shared" si="143"/>
        <v>0.68</v>
      </c>
      <c r="BQ92" s="34">
        <f t="shared" si="144"/>
        <v>685.9710483107599</v>
      </c>
      <c r="BR92" s="52">
        <f t="shared" si="145"/>
        <v>11.488741937757155</v>
      </c>
      <c r="BS92" s="31">
        <f t="shared" si="106"/>
        <v>59.708108340074347</v>
      </c>
      <c r="BT92" s="53">
        <f t="shared" si="107"/>
        <v>42.734777421225992</v>
      </c>
      <c r="BU92" s="44">
        <f t="shared" si="146"/>
        <v>42.043336205977283</v>
      </c>
      <c r="BV92" s="4">
        <v>93</v>
      </c>
      <c r="BX92" s="76">
        <v>93</v>
      </c>
      <c r="BY92" s="103">
        <f t="shared" si="108"/>
        <v>416.2752000000001</v>
      </c>
      <c r="BZ92" s="161">
        <f t="shared" si="147"/>
        <v>26.5</v>
      </c>
      <c r="CA92" s="103">
        <f t="shared" si="148"/>
        <v>42.043336205977283</v>
      </c>
      <c r="CB92" s="104">
        <f t="shared" si="109"/>
        <v>685.9710483107599</v>
      </c>
      <c r="CC92" s="105">
        <f t="shared" si="149"/>
        <v>0.68</v>
      </c>
      <c r="CD92" s="86">
        <f t="shared" si="150"/>
        <v>11.488741937757155</v>
      </c>
      <c r="CE92" s="22">
        <f t="shared" si="77"/>
        <v>59.708108340074347</v>
      </c>
      <c r="CF92" s="23">
        <f t="shared" si="78"/>
        <v>42.734777421225992</v>
      </c>
      <c r="CG92" s="87">
        <f t="shared" si="151"/>
        <v>42.043336205977283</v>
      </c>
      <c r="CH92" s="21"/>
      <c r="CI92" s="76">
        <v>93</v>
      </c>
      <c r="CJ92" s="103">
        <f t="shared" si="79"/>
        <v>416.2752000000001</v>
      </c>
      <c r="CK92" s="103">
        <f t="shared" si="79"/>
        <v>26.5</v>
      </c>
      <c r="CL92" s="103">
        <f t="shared" si="79"/>
        <v>42.043336205977283</v>
      </c>
      <c r="CM92" s="103">
        <f t="shared" si="79"/>
        <v>685.9710483107599</v>
      </c>
      <c r="CN92" s="113">
        <f t="shared" si="79"/>
        <v>0.68</v>
      </c>
      <c r="CO92" s="103">
        <f t="shared" si="152"/>
        <v>1356.5399022704341</v>
      </c>
      <c r="CP92" s="113">
        <f t="shared" si="153"/>
        <v>24.351540811845041</v>
      </c>
    </row>
    <row r="93" spans="1:94" ht="15" customHeight="1">
      <c r="A93" s="4">
        <v>94</v>
      </c>
      <c r="B93" s="33">
        <f t="shared" si="80"/>
        <v>1606</v>
      </c>
      <c r="C93" s="31">
        <f t="shared" si="110"/>
        <v>26.5</v>
      </c>
      <c r="D93" s="119">
        <f t="shared" si="111"/>
        <v>1279.0637737612608</v>
      </c>
      <c r="E93" s="32">
        <f t="shared" si="112"/>
        <v>0.99</v>
      </c>
      <c r="F93" s="34">
        <f t="shared" si="113"/>
        <v>1008.9159593097626</v>
      </c>
      <c r="G93" s="52">
        <f t="shared" si="114"/>
        <v>12.760802900375161</v>
      </c>
      <c r="H93" s="31">
        <f t="shared" si="115"/>
        <v>79.06367390723517</v>
      </c>
      <c r="I93" s="53">
        <f t="shared" si="116"/>
        <v>25.036336752302724</v>
      </c>
      <c r="J93" s="44">
        <f t="shared" si="117"/>
        <v>24.351540811845041</v>
      </c>
      <c r="K93" s="143">
        <v>94</v>
      </c>
      <c r="L93" s="35">
        <f t="shared" si="81"/>
        <v>1204.5</v>
      </c>
      <c r="M93" s="31">
        <f t="shared" si="82"/>
        <v>26.5</v>
      </c>
      <c r="N93" s="32">
        <f t="shared" si="118"/>
        <v>0.94</v>
      </c>
      <c r="O93" s="34">
        <f t="shared" si="119"/>
        <v>956.40186934298936</v>
      </c>
      <c r="P93" s="52">
        <f t="shared" si="120"/>
        <v>12.413624829390749</v>
      </c>
      <c r="Q93" s="31">
        <f t="shared" si="83"/>
        <v>77.044528289480198</v>
      </c>
      <c r="R93" s="53">
        <f t="shared" si="84"/>
        <v>28.537935851749417</v>
      </c>
      <c r="S93" s="44">
        <f t="shared" si="121"/>
        <v>27.865450957810157</v>
      </c>
      <c r="T93" s="143">
        <v>94</v>
      </c>
      <c r="U93" s="35">
        <f t="shared" si="122"/>
        <v>903.375</v>
      </c>
      <c r="V93" s="31">
        <f t="shared" si="85"/>
        <v>26.5</v>
      </c>
      <c r="W93" s="32">
        <f t="shared" si="123"/>
        <v>0.88</v>
      </c>
      <c r="X93" s="34">
        <f t="shared" si="124"/>
        <v>894.33500323524993</v>
      </c>
      <c r="Y93" s="52">
        <f t="shared" si="125"/>
        <v>12.11295980028137</v>
      </c>
      <c r="Z93" s="31">
        <f t="shared" si="86"/>
        <v>73.832904424769538</v>
      </c>
      <c r="AA93" s="53">
        <f t="shared" si="87"/>
        <v>32.258636139006875</v>
      </c>
      <c r="AB93" s="44">
        <f t="shared" si="126"/>
        <v>31.589497076263701</v>
      </c>
      <c r="AC93" s="143">
        <v>94</v>
      </c>
      <c r="AD93" s="35">
        <f t="shared" si="88"/>
        <v>722.7</v>
      </c>
      <c r="AE93" s="31">
        <f t="shared" si="89"/>
        <v>26.5</v>
      </c>
      <c r="AF93" s="32">
        <f t="shared" si="127"/>
        <v>0.83</v>
      </c>
      <c r="AG93" s="34">
        <f t="shared" si="128"/>
        <v>839.83301513376796</v>
      </c>
      <c r="AH93" s="52">
        <f t="shared" si="129"/>
        <v>11.907775952676698</v>
      </c>
      <c r="AI93" s="31">
        <f t="shared" si="90"/>
        <v>70.528116960832264</v>
      </c>
      <c r="AJ93" s="53">
        <f t="shared" si="91"/>
        <v>35.249842131297868</v>
      </c>
      <c r="AK93" s="44">
        <f t="shared" si="130"/>
        <v>34.578180807788613</v>
      </c>
      <c r="AL93" s="143">
        <v>94</v>
      </c>
      <c r="AM93" s="35">
        <f t="shared" si="92"/>
        <v>578.16000000000008</v>
      </c>
      <c r="AN93" s="31">
        <f t="shared" si="93"/>
        <v>26.5</v>
      </c>
      <c r="AO93" s="32">
        <f t="shared" si="131"/>
        <v>0.77</v>
      </c>
      <c r="AP93" s="34">
        <f t="shared" si="132"/>
        <v>780.38580348717812</v>
      </c>
      <c r="AQ93" s="52">
        <f t="shared" si="133"/>
        <v>11.724253940225097</v>
      </c>
      <c r="AR93" s="31">
        <f t="shared" si="94"/>
        <v>66.561659911657912</v>
      </c>
      <c r="AS93" s="53">
        <f t="shared" si="95"/>
        <v>38.286274642198627</v>
      </c>
      <c r="AT93" s="44">
        <f t="shared" si="134"/>
        <v>37.608519734283632</v>
      </c>
      <c r="AU93" s="143">
        <v>94</v>
      </c>
      <c r="AV93" s="35">
        <f t="shared" si="96"/>
        <v>462.52800000000008</v>
      </c>
      <c r="AW93" s="31">
        <f t="shared" si="97"/>
        <v>26.5</v>
      </c>
      <c r="AX93" s="32">
        <f t="shared" si="135"/>
        <v>0.71</v>
      </c>
      <c r="AY93" s="34">
        <f t="shared" si="136"/>
        <v>716.94959975863014</v>
      </c>
      <c r="AZ93" s="52">
        <f t="shared" si="137"/>
        <v>11.560106862141359</v>
      </c>
      <c r="BA93" s="31">
        <f t="shared" si="98"/>
        <v>62.019288256460342</v>
      </c>
      <c r="BB93" s="53">
        <f t="shared" si="99"/>
        <v>41.318964960540882</v>
      </c>
      <c r="BC93" s="44">
        <f t="shared" si="138"/>
        <v>40.632391961687489</v>
      </c>
      <c r="BD93" s="143">
        <v>94</v>
      </c>
      <c r="BE93" s="35">
        <f t="shared" si="100"/>
        <v>416.2752000000001</v>
      </c>
      <c r="BF93" s="31">
        <f t="shared" si="101"/>
        <v>26.5</v>
      </c>
      <c r="BG93" s="32">
        <f t="shared" si="139"/>
        <v>0.68</v>
      </c>
      <c r="BH93" s="34">
        <f t="shared" si="140"/>
        <v>685.9710483107599</v>
      </c>
      <c r="BI93" s="52">
        <f t="shared" si="141"/>
        <v>11.488741937757155</v>
      </c>
      <c r="BJ93" s="31">
        <f t="shared" si="102"/>
        <v>59.708108340074347</v>
      </c>
      <c r="BK93" s="53">
        <f t="shared" si="103"/>
        <v>42.734777421225992</v>
      </c>
      <c r="BL93" s="44">
        <f t="shared" si="142"/>
        <v>42.043336205977283</v>
      </c>
      <c r="BM93" s="143">
        <v>94</v>
      </c>
      <c r="BN93" s="35">
        <f t="shared" si="104"/>
        <v>416.2752000000001</v>
      </c>
      <c r="BO93" s="31">
        <f t="shared" si="105"/>
        <v>26.5</v>
      </c>
      <c r="BP93" s="32">
        <f t="shared" si="143"/>
        <v>0.68</v>
      </c>
      <c r="BQ93" s="34">
        <f t="shared" si="144"/>
        <v>685.9710483107599</v>
      </c>
      <c r="BR93" s="52">
        <f t="shared" si="145"/>
        <v>11.488741937757155</v>
      </c>
      <c r="BS93" s="31">
        <f t="shared" si="106"/>
        <v>59.708108340074347</v>
      </c>
      <c r="BT93" s="53">
        <f t="shared" si="107"/>
        <v>42.734777421225992</v>
      </c>
      <c r="BU93" s="44">
        <f t="shared" si="146"/>
        <v>42.043336205977283</v>
      </c>
      <c r="BV93" s="4">
        <v>94</v>
      </c>
      <c r="BX93" s="76">
        <v>94</v>
      </c>
      <c r="BY93" s="103">
        <f t="shared" si="108"/>
        <v>416.2752000000001</v>
      </c>
      <c r="BZ93" s="161">
        <f t="shared" si="147"/>
        <v>26.5</v>
      </c>
      <c r="CA93" s="103">
        <f t="shared" si="148"/>
        <v>42.043336205977283</v>
      </c>
      <c r="CB93" s="104">
        <f t="shared" si="109"/>
        <v>685.9710483107599</v>
      </c>
      <c r="CC93" s="105">
        <f t="shared" si="149"/>
        <v>0.68</v>
      </c>
      <c r="CD93" s="86">
        <f t="shared" si="150"/>
        <v>11.488741937757155</v>
      </c>
      <c r="CE93" s="22">
        <f t="shared" si="77"/>
        <v>59.708108340074347</v>
      </c>
      <c r="CF93" s="23">
        <f t="shared" si="78"/>
        <v>42.734777421225992</v>
      </c>
      <c r="CG93" s="87">
        <f t="shared" si="151"/>
        <v>42.043336205977283</v>
      </c>
      <c r="CH93" s="21"/>
      <c r="CI93" s="76">
        <v>94</v>
      </c>
      <c r="CJ93" s="103">
        <f t="shared" si="79"/>
        <v>416.2752000000001</v>
      </c>
      <c r="CK93" s="103">
        <f t="shared" si="79"/>
        <v>26.5</v>
      </c>
      <c r="CL93" s="103">
        <f t="shared" si="79"/>
        <v>42.043336205977283</v>
      </c>
      <c r="CM93" s="103">
        <f t="shared" si="79"/>
        <v>685.9710483107599</v>
      </c>
      <c r="CN93" s="113">
        <f t="shared" si="79"/>
        <v>0.68</v>
      </c>
      <c r="CO93" s="103">
        <f t="shared" si="152"/>
        <v>1356.5399022704341</v>
      </c>
      <c r="CP93" s="113">
        <f t="shared" si="153"/>
        <v>24.351540811845041</v>
      </c>
    </row>
    <row r="94" spans="1:94" ht="15" customHeight="1">
      <c r="A94" s="4">
        <v>95</v>
      </c>
      <c r="B94" s="33">
        <f t="shared" si="80"/>
        <v>1606</v>
      </c>
      <c r="C94" s="31">
        <f t="shared" si="110"/>
        <v>26.6</v>
      </c>
      <c r="D94" s="119">
        <f t="shared" si="111"/>
        <v>1277.5030481408462</v>
      </c>
      <c r="E94" s="32">
        <f t="shared" si="112"/>
        <v>1</v>
      </c>
      <c r="F94" s="34">
        <f t="shared" si="113"/>
        <v>1014.9707913739085</v>
      </c>
      <c r="G94" s="52">
        <f t="shared" si="114"/>
        <v>12.805971164150161</v>
      </c>
      <c r="H94" s="31">
        <f t="shared" si="115"/>
        <v>79.257619618516813</v>
      </c>
      <c r="I94" s="53">
        <f t="shared" si="116"/>
        <v>25.067025409656711</v>
      </c>
      <c r="J94" s="44">
        <f t="shared" si="117"/>
        <v>24.380508080164638</v>
      </c>
      <c r="K94" s="143">
        <v>95</v>
      </c>
      <c r="L94" s="35">
        <f t="shared" si="81"/>
        <v>1204.5</v>
      </c>
      <c r="M94" s="31">
        <f t="shared" si="82"/>
        <v>26.6</v>
      </c>
      <c r="N94" s="32">
        <f t="shared" si="118"/>
        <v>0.94</v>
      </c>
      <c r="O94" s="34">
        <f t="shared" si="119"/>
        <v>962.37233384948979</v>
      </c>
      <c r="P94" s="52">
        <f t="shared" si="120"/>
        <v>12.457482987237507</v>
      </c>
      <c r="Q94" s="31">
        <f t="shared" si="83"/>
        <v>77.252550522077769</v>
      </c>
      <c r="R94" s="53">
        <f t="shared" si="84"/>
        <v>28.576436466062088</v>
      </c>
      <c r="S94" s="44">
        <f t="shared" si="121"/>
        <v>27.902334059136699</v>
      </c>
      <c r="T94" s="143">
        <v>95</v>
      </c>
      <c r="U94" s="35">
        <f t="shared" si="122"/>
        <v>903.375</v>
      </c>
      <c r="V94" s="31">
        <f t="shared" si="85"/>
        <v>26.6</v>
      </c>
      <c r="W94" s="32">
        <f t="shared" si="123"/>
        <v>0.88</v>
      </c>
      <c r="X94" s="34">
        <f t="shared" si="124"/>
        <v>900.17320768550894</v>
      </c>
      <c r="Y94" s="52">
        <f t="shared" si="125"/>
        <v>12.155683373112621</v>
      </c>
      <c r="Z94" s="31">
        <f t="shared" si="86"/>
        <v>74.053689953509192</v>
      </c>
      <c r="AA94" s="53">
        <f t="shared" si="87"/>
        <v>32.306832289200081</v>
      </c>
      <c r="AB94" s="44">
        <f t="shared" si="126"/>
        <v>31.636134524925318</v>
      </c>
      <c r="AC94" s="143">
        <v>95</v>
      </c>
      <c r="AD94" s="35">
        <f t="shared" si="88"/>
        <v>722.7</v>
      </c>
      <c r="AE94" s="31">
        <f t="shared" si="89"/>
        <v>26.6</v>
      </c>
      <c r="AF94" s="32">
        <f t="shared" si="127"/>
        <v>0.83</v>
      </c>
      <c r="AG94" s="34">
        <f t="shared" si="128"/>
        <v>845.52598287062858</v>
      </c>
      <c r="AH94" s="52">
        <f t="shared" si="129"/>
        <v>11.949725246837744</v>
      </c>
      <c r="AI94" s="31">
        <f t="shared" si="90"/>
        <v>70.756939210328724</v>
      </c>
      <c r="AJ94" s="53">
        <f t="shared" si="91"/>
        <v>35.306978326020477</v>
      </c>
      <c r="AK94" s="44">
        <f t="shared" si="130"/>
        <v>34.633773737207918</v>
      </c>
      <c r="AL94" s="143">
        <v>95</v>
      </c>
      <c r="AM94" s="35">
        <f t="shared" si="92"/>
        <v>578.16000000000008</v>
      </c>
      <c r="AN94" s="31">
        <f t="shared" si="93"/>
        <v>26.6</v>
      </c>
      <c r="AO94" s="32">
        <f t="shared" si="131"/>
        <v>0.77</v>
      </c>
      <c r="AP94" s="34">
        <f t="shared" si="132"/>
        <v>785.88930779001475</v>
      </c>
      <c r="AQ94" s="52">
        <f t="shared" si="133"/>
        <v>11.765510698490097</v>
      </c>
      <c r="AR94" s="31">
        <f t="shared" si="94"/>
        <v>66.796021688278287</v>
      </c>
      <c r="AS94" s="53">
        <f t="shared" si="95"/>
        <v>38.353617876661829</v>
      </c>
      <c r="AT94" s="44">
        <f t="shared" si="134"/>
        <v>37.674310009000457</v>
      </c>
      <c r="AU94" s="143">
        <v>95</v>
      </c>
      <c r="AV94" s="35">
        <f t="shared" si="96"/>
        <v>462.52800000000008</v>
      </c>
      <c r="AW94" s="31">
        <f t="shared" si="97"/>
        <v>26.6</v>
      </c>
      <c r="AX94" s="32">
        <f t="shared" si="135"/>
        <v>0.71</v>
      </c>
      <c r="AY94" s="34">
        <f t="shared" si="136"/>
        <v>722.2151685314916</v>
      </c>
      <c r="AZ94" s="52">
        <f t="shared" si="137"/>
        <v>11.600744197470195</v>
      </c>
      <c r="BA94" s="31">
        <f t="shared" si="98"/>
        <v>62.255934295059014</v>
      </c>
      <c r="BB94" s="53">
        <f t="shared" si="99"/>
        <v>41.397719973641031</v>
      </c>
      <c r="BC94" s="44">
        <f t="shared" si="138"/>
        <v>40.709561082955652</v>
      </c>
      <c r="BD94" s="143">
        <v>95</v>
      </c>
      <c r="BE94" s="35">
        <f t="shared" si="100"/>
        <v>416.2752000000001</v>
      </c>
      <c r="BF94" s="31">
        <f t="shared" si="101"/>
        <v>26.6</v>
      </c>
      <c r="BG94" s="32">
        <f t="shared" si="139"/>
        <v>0.68</v>
      </c>
      <c r="BH94" s="34">
        <f t="shared" si="140"/>
        <v>691.10699682085658</v>
      </c>
      <c r="BI94" s="52">
        <f t="shared" si="141"/>
        <v>11.529109971484541</v>
      </c>
      <c r="BJ94" s="31">
        <f t="shared" si="102"/>
        <v>59.944522910285542</v>
      </c>
      <c r="BK94" s="53">
        <f t="shared" si="103"/>
        <v>42.819298127247329</v>
      </c>
      <c r="BL94" s="44">
        <f t="shared" si="142"/>
        <v>42.126248153002059</v>
      </c>
      <c r="BM94" s="143">
        <v>95</v>
      </c>
      <c r="BN94" s="35">
        <f t="shared" si="104"/>
        <v>416.2752000000001</v>
      </c>
      <c r="BO94" s="31">
        <f t="shared" si="105"/>
        <v>26.6</v>
      </c>
      <c r="BP94" s="32">
        <f t="shared" si="143"/>
        <v>0.68</v>
      </c>
      <c r="BQ94" s="34">
        <f t="shared" si="144"/>
        <v>691.10699682085658</v>
      </c>
      <c r="BR94" s="52">
        <f t="shared" si="145"/>
        <v>11.529109971484541</v>
      </c>
      <c r="BS94" s="31">
        <f t="shared" si="106"/>
        <v>59.944522910285542</v>
      </c>
      <c r="BT94" s="53">
        <f t="shared" si="107"/>
        <v>42.819298127247329</v>
      </c>
      <c r="BU94" s="44">
        <f t="shared" si="146"/>
        <v>42.126248153002059</v>
      </c>
      <c r="BV94" s="4">
        <v>95</v>
      </c>
      <c r="BX94" s="76">
        <v>95</v>
      </c>
      <c r="BY94" s="103">
        <f t="shared" si="108"/>
        <v>416.2752000000001</v>
      </c>
      <c r="BZ94" s="161">
        <f t="shared" si="147"/>
        <v>26.6</v>
      </c>
      <c r="CA94" s="103">
        <f t="shared" si="148"/>
        <v>42.126248153002059</v>
      </c>
      <c r="CB94" s="104">
        <f t="shared" si="109"/>
        <v>691.10699682085658</v>
      </c>
      <c r="CC94" s="105">
        <f t="shared" si="149"/>
        <v>0.68</v>
      </c>
      <c r="CD94" s="86">
        <f t="shared" si="150"/>
        <v>11.529109971484541</v>
      </c>
      <c r="CE94" s="22">
        <f t="shared" si="77"/>
        <v>59.944522910285542</v>
      </c>
      <c r="CF94" s="23">
        <f t="shared" si="78"/>
        <v>42.819298127247329</v>
      </c>
      <c r="CG94" s="87">
        <f t="shared" si="151"/>
        <v>42.126248153002059</v>
      </c>
      <c r="CH94" s="21"/>
      <c r="CI94" s="76">
        <v>95</v>
      </c>
      <c r="CJ94" s="103">
        <f t="shared" si="79"/>
        <v>416.2752000000001</v>
      </c>
      <c r="CK94" s="103">
        <f t="shared" si="79"/>
        <v>26.6</v>
      </c>
      <c r="CL94" s="103">
        <f t="shared" si="79"/>
        <v>42.126248153002059</v>
      </c>
      <c r="CM94" s="103">
        <f t="shared" si="79"/>
        <v>691.10699682085658</v>
      </c>
      <c r="CN94" s="113">
        <f t="shared" si="79"/>
        <v>0.68</v>
      </c>
      <c r="CO94" s="103">
        <f t="shared" si="152"/>
        <v>1354.9791766500196</v>
      </c>
      <c r="CP94" s="113">
        <f t="shared" si="153"/>
        <v>24.380508080164638</v>
      </c>
    </row>
    <row r="95" spans="1:94" ht="15" customHeight="1">
      <c r="A95" s="4">
        <v>96</v>
      </c>
      <c r="B95" s="33">
        <f t="shared" si="80"/>
        <v>1606</v>
      </c>
      <c r="C95" s="31">
        <f t="shared" si="110"/>
        <v>26.6</v>
      </c>
      <c r="D95" s="119">
        <f t="shared" si="111"/>
        <v>1277.5030481408462</v>
      </c>
      <c r="E95" s="32">
        <f t="shared" si="112"/>
        <v>1</v>
      </c>
      <c r="F95" s="34">
        <f t="shared" si="113"/>
        <v>1014.9707913739085</v>
      </c>
      <c r="G95" s="52">
        <f t="shared" si="114"/>
        <v>12.805971164150161</v>
      </c>
      <c r="H95" s="31">
        <f t="shared" si="115"/>
        <v>79.257619618516813</v>
      </c>
      <c r="I95" s="53">
        <f t="shared" si="116"/>
        <v>25.067025409656711</v>
      </c>
      <c r="J95" s="44">
        <f t="shared" si="117"/>
        <v>24.380508080164638</v>
      </c>
      <c r="K95" s="143">
        <v>96</v>
      </c>
      <c r="L95" s="35">
        <f t="shared" si="81"/>
        <v>1204.5</v>
      </c>
      <c r="M95" s="31">
        <f t="shared" si="82"/>
        <v>26.6</v>
      </c>
      <c r="N95" s="32">
        <f t="shared" si="118"/>
        <v>0.94</v>
      </c>
      <c r="O95" s="34">
        <f t="shared" si="119"/>
        <v>962.37233384948979</v>
      </c>
      <c r="P95" s="52">
        <f t="shared" si="120"/>
        <v>12.457482987237507</v>
      </c>
      <c r="Q95" s="31">
        <f t="shared" si="83"/>
        <v>77.252550522077769</v>
      </c>
      <c r="R95" s="53">
        <f t="shared" si="84"/>
        <v>28.576436466062088</v>
      </c>
      <c r="S95" s="44">
        <f t="shared" si="121"/>
        <v>27.902334059136699</v>
      </c>
      <c r="T95" s="143">
        <v>96</v>
      </c>
      <c r="U95" s="35">
        <f t="shared" si="122"/>
        <v>903.375</v>
      </c>
      <c r="V95" s="31">
        <f t="shared" si="85"/>
        <v>26.6</v>
      </c>
      <c r="W95" s="32">
        <f t="shared" si="123"/>
        <v>0.88</v>
      </c>
      <c r="X95" s="34">
        <f t="shared" si="124"/>
        <v>900.17320768550894</v>
      </c>
      <c r="Y95" s="52">
        <f t="shared" si="125"/>
        <v>12.155683373112621</v>
      </c>
      <c r="Z95" s="31">
        <f t="shared" si="86"/>
        <v>74.053689953509192</v>
      </c>
      <c r="AA95" s="53">
        <f t="shared" si="87"/>
        <v>32.306832289200081</v>
      </c>
      <c r="AB95" s="44">
        <f t="shared" si="126"/>
        <v>31.636134524925318</v>
      </c>
      <c r="AC95" s="143">
        <v>96</v>
      </c>
      <c r="AD95" s="35">
        <f t="shared" si="88"/>
        <v>722.7</v>
      </c>
      <c r="AE95" s="31">
        <f t="shared" si="89"/>
        <v>26.6</v>
      </c>
      <c r="AF95" s="32">
        <f t="shared" si="127"/>
        <v>0.83</v>
      </c>
      <c r="AG95" s="34">
        <f t="shared" si="128"/>
        <v>845.52598287062858</v>
      </c>
      <c r="AH95" s="52">
        <f t="shared" si="129"/>
        <v>11.949725246837744</v>
      </c>
      <c r="AI95" s="31">
        <f t="shared" si="90"/>
        <v>70.756939210328724</v>
      </c>
      <c r="AJ95" s="53">
        <f t="shared" si="91"/>
        <v>35.306978326020477</v>
      </c>
      <c r="AK95" s="44">
        <f t="shared" si="130"/>
        <v>34.633773737207918</v>
      </c>
      <c r="AL95" s="143">
        <v>96</v>
      </c>
      <c r="AM95" s="35">
        <f t="shared" si="92"/>
        <v>578.16000000000008</v>
      </c>
      <c r="AN95" s="31">
        <f t="shared" si="93"/>
        <v>26.6</v>
      </c>
      <c r="AO95" s="32">
        <f t="shared" si="131"/>
        <v>0.77</v>
      </c>
      <c r="AP95" s="34">
        <f t="shared" si="132"/>
        <v>785.88930779001475</v>
      </c>
      <c r="AQ95" s="52">
        <f t="shared" si="133"/>
        <v>11.765510698490097</v>
      </c>
      <c r="AR95" s="31">
        <f t="shared" si="94"/>
        <v>66.796021688278287</v>
      </c>
      <c r="AS95" s="53">
        <f t="shared" si="95"/>
        <v>38.353617876661829</v>
      </c>
      <c r="AT95" s="44">
        <f t="shared" si="134"/>
        <v>37.674310009000457</v>
      </c>
      <c r="AU95" s="143">
        <v>96</v>
      </c>
      <c r="AV95" s="35">
        <f t="shared" si="96"/>
        <v>462.52800000000008</v>
      </c>
      <c r="AW95" s="31">
        <f t="shared" si="97"/>
        <v>26.6</v>
      </c>
      <c r="AX95" s="32">
        <f t="shared" si="135"/>
        <v>0.71</v>
      </c>
      <c r="AY95" s="34">
        <f t="shared" si="136"/>
        <v>722.2151685314916</v>
      </c>
      <c r="AZ95" s="52">
        <f t="shared" si="137"/>
        <v>11.600744197470195</v>
      </c>
      <c r="BA95" s="31">
        <f t="shared" si="98"/>
        <v>62.255934295059014</v>
      </c>
      <c r="BB95" s="53">
        <f t="shared" si="99"/>
        <v>41.397719973641031</v>
      </c>
      <c r="BC95" s="44">
        <f t="shared" si="138"/>
        <v>40.709561082955652</v>
      </c>
      <c r="BD95" s="143">
        <v>96</v>
      </c>
      <c r="BE95" s="35">
        <f t="shared" si="100"/>
        <v>416.2752000000001</v>
      </c>
      <c r="BF95" s="31">
        <f t="shared" si="101"/>
        <v>26.6</v>
      </c>
      <c r="BG95" s="32">
        <f t="shared" si="139"/>
        <v>0.68</v>
      </c>
      <c r="BH95" s="34">
        <f t="shared" si="140"/>
        <v>691.10699682085658</v>
      </c>
      <c r="BI95" s="52">
        <f t="shared" si="141"/>
        <v>11.529109971484541</v>
      </c>
      <c r="BJ95" s="31">
        <f t="shared" si="102"/>
        <v>59.944522910285542</v>
      </c>
      <c r="BK95" s="53">
        <f t="shared" si="103"/>
        <v>42.819298127247329</v>
      </c>
      <c r="BL95" s="44">
        <f t="shared" si="142"/>
        <v>42.126248153002059</v>
      </c>
      <c r="BM95" s="143">
        <v>96</v>
      </c>
      <c r="BN95" s="35">
        <f t="shared" si="104"/>
        <v>416.2752000000001</v>
      </c>
      <c r="BO95" s="31">
        <f t="shared" si="105"/>
        <v>26.6</v>
      </c>
      <c r="BP95" s="32">
        <f t="shared" si="143"/>
        <v>0.68</v>
      </c>
      <c r="BQ95" s="34">
        <f t="shared" si="144"/>
        <v>691.10699682085658</v>
      </c>
      <c r="BR95" s="52">
        <f t="shared" si="145"/>
        <v>11.529109971484541</v>
      </c>
      <c r="BS95" s="31">
        <f t="shared" si="106"/>
        <v>59.944522910285542</v>
      </c>
      <c r="BT95" s="53">
        <f t="shared" si="107"/>
        <v>42.819298127247329</v>
      </c>
      <c r="BU95" s="44">
        <f t="shared" si="146"/>
        <v>42.126248153002059</v>
      </c>
      <c r="BV95" s="4">
        <v>96</v>
      </c>
      <c r="BX95" s="76">
        <v>96</v>
      </c>
      <c r="BY95" s="103">
        <f t="shared" si="108"/>
        <v>416.2752000000001</v>
      </c>
      <c r="BZ95" s="161">
        <f t="shared" si="147"/>
        <v>26.6</v>
      </c>
      <c r="CA95" s="103">
        <f t="shared" si="148"/>
        <v>42.126248153002059</v>
      </c>
      <c r="CB95" s="104">
        <f t="shared" si="109"/>
        <v>691.10699682085658</v>
      </c>
      <c r="CC95" s="105">
        <f t="shared" si="149"/>
        <v>0.68</v>
      </c>
      <c r="CD95" s="86">
        <f t="shared" si="150"/>
        <v>11.529109971484541</v>
      </c>
      <c r="CE95" s="22">
        <f t="shared" si="77"/>
        <v>59.944522910285542</v>
      </c>
      <c r="CF95" s="23">
        <f t="shared" si="78"/>
        <v>42.819298127247329</v>
      </c>
      <c r="CG95" s="87">
        <f t="shared" si="151"/>
        <v>42.126248153002059</v>
      </c>
      <c r="CH95" s="21"/>
      <c r="CI95" s="76">
        <v>96</v>
      </c>
      <c r="CJ95" s="103">
        <f t="shared" si="79"/>
        <v>416.2752000000001</v>
      </c>
      <c r="CK95" s="103">
        <f t="shared" si="79"/>
        <v>26.6</v>
      </c>
      <c r="CL95" s="103">
        <f t="shared" si="79"/>
        <v>42.126248153002059</v>
      </c>
      <c r="CM95" s="103">
        <f t="shared" si="79"/>
        <v>691.10699682085658</v>
      </c>
      <c r="CN95" s="113">
        <f t="shared" si="79"/>
        <v>0.68</v>
      </c>
      <c r="CO95" s="103">
        <f t="shared" si="152"/>
        <v>1354.9791766500196</v>
      </c>
      <c r="CP95" s="113">
        <f t="shared" si="153"/>
        <v>24.380508080164638</v>
      </c>
    </row>
    <row r="96" spans="1:94" ht="15" customHeight="1">
      <c r="A96" s="4">
        <v>97</v>
      </c>
      <c r="B96" s="33">
        <f t="shared" si="80"/>
        <v>1606</v>
      </c>
      <c r="C96" s="31">
        <f t="shared" si="110"/>
        <v>26.7</v>
      </c>
      <c r="D96" s="119">
        <f t="shared" si="111"/>
        <v>1275.9437735976203</v>
      </c>
      <c r="E96" s="32">
        <f t="shared" si="112"/>
        <v>1</v>
      </c>
      <c r="F96" s="34">
        <f t="shared" si="113"/>
        <v>1021.034785793166</v>
      </c>
      <c r="G96" s="52">
        <f t="shared" si="114"/>
        <v>12.851139427925162</v>
      </c>
      <c r="H96" s="31">
        <f t="shared" si="115"/>
        <v>79.450914957352836</v>
      </c>
      <c r="I96" s="53">
        <f t="shared" si="116"/>
        <v>25.097573819757603</v>
      </c>
      <c r="J96" s="44">
        <f t="shared" si="117"/>
        <v>24.409336592059436</v>
      </c>
      <c r="K96" s="143">
        <v>97</v>
      </c>
      <c r="L96" s="35">
        <f t="shared" si="81"/>
        <v>1204.5</v>
      </c>
      <c r="M96" s="31">
        <f t="shared" si="82"/>
        <v>26.7</v>
      </c>
      <c r="N96" s="32">
        <f t="shared" si="118"/>
        <v>0.95</v>
      </c>
      <c r="O96" s="34">
        <f t="shared" si="119"/>
        <v>968.35262468633812</v>
      </c>
      <c r="P96" s="52">
        <f t="shared" si="120"/>
        <v>12.501341145084263</v>
      </c>
      <c r="Q96" s="31">
        <f t="shared" si="83"/>
        <v>77.459899177866262</v>
      </c>
      <c r="R96" s="53">
        <f t="shared" si="84"/>
        <v>28.614760864769234</v>
      </c>
      <c r="S96" s="44">
        <f t="shared" si="121"/>
        <v>27.939042818029609</v>
      </c>
      <c r="T96" s="143">
        <v>97</v>
      </c>
      <c r="U96" s="35">
        <f t="shared" si="122"/>
        <v>903.375</v>
      </c>
      <c r="V96" s="31">
        <f t="shared" si="85"/>
        <v>26.7</v>
      </c>
      <c r="W96" s="32">
        <f t="shared" si="123"/>
        <v>0.88</v>
      </c>
      <c r="X96" s="34">
        <f t="shared" si="124"/>
        <v>906.02212834912063</v>
      </c>
      <c r="Y96" s="52">
        <f t="shared" si="125"/>
        <v>12.198406945943871</v>
      </c>
      <c r="Z96" s="31">
        <f t="shared" si="86"/>
        <v>74.273807421253863</v>
      </c>
      <c r="AA96" s="53">
        <f t="shared" si="87"/>
        <v>32.35481113769238</v>
      </c>
      <c r="AB96" s="44">
        <f t="shared" si="126"/>
        <v>31.682556981803103</v>
      </c>
      <c r="AC96" s="143">
        <v>97</v>
      </c>
      <c r="AD96" s="35">
        <f t="shared" si="88"/>
        <v>722.7</v>
      </c>
      <c r="AE96" s="31">
        <f t="shared" si="89"/>
        <v>26.7</v>
      </c>
      <c r="AF96" s="32">
        <f t="shared" si="127"/>
        <v>0.83</v>
      </c>
      <c r="AG96" s="34">
        <f t="shared" si="128"/>
        <v>851.23049763295967</v>
      </c>
      <c r="AH96" s="52">
        <f t="shared" si="129"/>
        <v>11.991674540998787</v>
      </c>
      <c r="AI96" s="31">
        <f t="shared" si="90"/>
        <v>70.985123447326373</v>
      </c>
      <c r="AJ96" s="53">
        <f t="shared" si="91"/>
        <v>35.363863283867644</v>
      </c>
      <c r="AK96" s="44">
        <f t="shared" si="130"/>
        <v>34.689118100399753</v>
      </c>
      <c r="AL96" s="143">
        <v>97</v>
      </c>
      <c r="AM96" s="35">
        <f t="shared" si="92"/>
        <v>578.16000000000008</v>
      </c>
      <c r="AN96" s="31">
        <f t="shared" si="93"/>
        <v>26.7</v>
      </c>
      <c r="AO96" s="32">
        <f t="shared" si="131"/>
        <v>0.77</v>
      </c>
      <c r="AP96" s="34">
        <f t="shared" si="132"/>
        <v>791.40526840243592</v>
      </c>
      <c r="AQ96" s="52">
        <f t="shared" si="133"/>
        <v>11.806767456755097</v>
      </c>
      <c r="AR96" s="31">
        <f t="shared" si="94"/>
        <v>67.029800603859883</v>
      </c>
      <c r="AS96" s="53">
        <f t="shared" si="95"/>
        <v>38.420676029413308</v>
      </c>
      <c r="AT96" s="44">
        <f t="shared" si="134"/>
        <v>37.739818232424156</v>
      </c>
      <c r="AU96" s="143">
        <v>97</v>
      </c>
      <c r="AV96" s="35">
        <f t="shared" si="96"/>
        <v>462.52800000000008</v>
      </c>
      <c r="AW96" s="31">
        <f t="shared" si="97"/>
        <v>26.7</v>
      </c>
      <c r="AX96" s="32">
        <f t="shared" si="135"/>
        <v>0.71</v>
      </c>
      <c r="AY96" s="34">
        <f t="shared" si="136"/>
        <v>727.49410978720277</v>
      </c>
      <c r="AZ96" s="52">
        <f t="shared" si="137"/>
        <v>11.641381532799029</v>
      </c>
      <c r="BA96" s="31">
        <f t="shared" si="98"/>
        <v>62.49207688430478</v>
      </c>
      <c r="BB96" s="53">
        <f t="shared" si="99"/>
        <v>41.476158377431787</v>
      </c>
      <c r="BC96" s="44">
        <f t="shared" si="138"/>
        <v>40.786416960471385</v>
      </c>
      <c r="BD96" s="143">
        <v>97</v>
      </c>
      <c r="BE96" s="35">
        <f t="shared" si="100"/>
        <v>416.2752000000001</v>
      </c>
      <c r="BF96" s="31">
        <f t="shared" si="101"/>
        <v>26.7</v>
      </c>
      <c r="BG96" s="32">
        <f t="shared" si="139"/>
        <v>0.68</v>
      </c>
      <c r="BH96" s="34">
        <f t="shared" si="140"/>
        <v>696.25672608615264</v>
      </c>
      <c r="BI96" s="52">
        <f t="shared" si="141"/>
        <v>11.569478005211925</v>
      </c>
      <c r="BJ96" s="31">
        <f t="shared" si="102"/>
        <v>60.1804788230287</v>
      </c>
      <c r="BK96" s="53">
        <f t="shared" si="103"/>
        <v>42.903488835505726</v>
      </c>
      <c r="BL96" s="44">
        <f t="shared" si="142"/>
        <v>42.208833610140118</v>
      </c>
      <c r="BM96" s="143">
        <v>97</v>
      </c>
      <c r="BN96" s="35">
        <f t="shared" si="104"/>
        <v>416.2752000000001</v>
      </c>
      <c r="BO96" s="31">
        <f t="shared" si="105"/>
        <v>26.7</v>
      </c>
      <c r="BP96" s="32">
        <f t="shared" si="143"/>
        <v>0.68</v>
      </c>
      <c r="BQ96" s="34">
        <f t="shared" si="144"/>
        <v>696.25672608615264</v>
      </c>
      <c r="BR96" s="52">
        <f t="shared" si="145"/>
        <v>11.569478005211925</v>
      </c>
      <c r="BS96" s="31">
        <f t="shared" si="106"/>
        <v>60.1804788230287</v>
      </c>
      <c r="BT96" s="53">
        <f t="shared" si="107"/>
        <v>42.903488835505726</v>
      </c>
      <c r="BU96" s="44">
        <f t="shared" si="146"/>
        <v>42.208833610140118</v>
      </c>
      <c r="BV96" s="4">
        <v>97</v>
      </c>
      <c r="BX96" s="76">
        <v>97</v>
      </c>
      <c r="BY96" s="103">
        <f t="shared" si="108"/>
        <v>416.2752000000001</v>
      </c>
      <c r="BZ96" s="161">
        <f t="shared" si="147"/>
        <v>26.7</v>
      </c>
      <c r="CA96" s="103">
        <f t="shared" si="148"/>
        <v>42.208833610140118</v>
      </c>
      <c r="CB96" s="104">
        <f t="shared" si="109"/>
        <v>696.25672608615264</v>
      </c>
      <c r="CC96" s="105">
        <f t="shared" si="149"/>
        <v>0.68</v>
      </c>
      <c r="CD96" s="86">
        <f t="shared" si="150"/>
        <v>11.569478005211925</v>
      </c>
      <c r="CE96" s="22">
        <f t="shared" si="77"/>
        <v>60.1804788230287</v>
      </c>
      <c r="CF96" s="23">
        <f t="shared" si="78"/>
        <v>42.903488835505726</v>
      </c>
      <c r="CG96" s="87">
        <f t="shared" si="151"/>
        <v>42.208833610140118</v>
      </c>
      <c r="CH96" s="21"/>
      <c r="CI96" s="76">
        <v>97</v>
      </c>
      <c r="CJ96" s="103">
        <f t="shared" si="79"/>
        <v>416.2752000000001</v>
      </c>
      <c r="CK96" s="103">
        <f t="shared" si="79"/>
        <v>26.7</v>
      </c>
      <c r="CL96" s="103">
        <f t="shared" si="79"/>
        <v>42.208833610140118</v>
      </c>
      <c r="CM96" s="103">
        <f t="shared" si="79"/>
        <v>696.25672608615264</v>
      </c>
      <c r="CN96" s="113">
        <f t="shared" si="79"/>
        <v>0.68</v>
      </c>
      <c r="CO96" s="103">
        <f t="shared" si="152"/>
        <v>1353.4199021067936</v>
      </c>
      <c r="CP96" s="113">
        <f t="shared" si="153"/>
        <v>24.409336592059436</v>
      </c>
    </row>
    <row r="97" spans="1:94" ht="15" customHeight="1">
      <c r="A97" s="4">
        <v>98</v>
      </c>
      <c r="B97" s="33">
        <f t="shared" si="80"/>
        <v>1606</v>
      </c>
      <c r="C97" s="31">
        <f t="shared" si="110"/>
        <v>26.7</v>
      </c>
      <c r="D97" s="119">
        <f t="shared" si="111"/>
        <v>1275.9437735976203</v>
      </c>
      <c r="E97" s="32">
        <f t="shared" si="112"/>
        <v>1</v>
      </c>
      <c r="F97" s="34">
        <f t="shared" si="113"/>
        <v>1021.034785793166</v>
      </c>
      <c r="G97" s="52">
        <f t="shared" si="114"/>
        <v>12.851139427925162</v>
      </c>
      <c r="H97" s="31">
        <f t="shared" si="115"/>
        <v>79.450914957352836</v>
      </c>
      <c r="I97" s="53">
        <f t="shared" si="116"/>
        <v>25.097573819757603</v>
      </c>
      <c r="J97" s="44">
        <f t="shared" si="117"/>
        <v>24.409336592059436</v>
      </c>
      <c r="K97" s="143">
        <v>98</v>
      </c>
      <c r="L97" s="35">
        <f t="shared" si="81"/>
        <v>1204.5</v>
      </c>
      <c r="M97" s="31">
        <f t="shared" si="82"/>
        <v>26.7</v>
      </c>
      <c r="N97" s="32">
        <f t="shared" si="118"/>
        <v>0.95</v>
      </c>
      <c r="O97" s="34">
        <f t="shared" si="119"/>
        <v>968.35262468633812</v>
      </c>
      <c r="P97" s="52">
        <f t="shared" si="120"/>
        <v>12.501341145084263</v>
      </c>
      <c r="Q97" s="31">
        <f t="shared" si="83"/>
        <v>77.459899177866262</v>
      </c>
      <c r="R97" s="53">
        <f t="shared" si="84"/>
        <v>28.614760864769234</v>
      </c>
      <c r="S97" s="44">
        <f t="shared" si="121"/>
        <v>27.939042818029609</v>
      </c>
      <c r="T97" s="143">
        <v>98</v>
      </c>
      <c r="U97" s="35">
        <f t="shared" si="122"/>
        <v>903.375</v>
      </c>
      <c r="V97" s="31">
        <f t="shared" si="85"/>
        <v>26.7</v>
      </c>
      <c r="W97" s="32">
        <f t="shared" si="123"/>
        <v>0.88</v>
      </c>
      <c r="X97" s="34">
        <f t="shared" si="124"/>
        <v>906.02212834912063</v>
      </c>
      <c r="Y97" s="52">
        <f t="shared" si="125"/>
        <v>12.198406945943871</v>
      </c>
      <c r="Z97" s="31">
        <f t="shared" si="86"/>
        <v>74.273807421253863</v>
      </c>
      <c r="AA97" s="53">
        <f t="shared" si="87"/>
        <v>32.35481113769238</v>
      </c>
      <c r="AB97" s="44">
        <f t="shared" si="126"/>
        <v>31.682556981803103</v>
      </c>
      <c r="AC97" s="143">
        <v>98</v>
      </c>
      <c r="AD97" s="35">
        <f t="shared" si="88"/>
        <v>722.7</v>
      </c>
      <c r="AE97" s="31">
        <f t="shared" si="89"/>
        <v>26.7</v>
      </c>
      <c r="AF97" s="32">
        <f t="shared" si="127"/>
        <v>0.83</v>
      </c>
      <c r="AG97" s="34">
        <f t="shared" si="128"/>
        <v>851.23049763295967</v>
      </c>
      <c r="AH97" s="52">
        <f t="shared" si="129"/>
        <v>11.991674540998787</v>
      </c>
      <c r="AI97" s="31">
        <f t="shared" si="90"/>
        <v>70.985123447326373</v>
      </c>
      <c r="AJ97" s="53">
        <f t="shared" si="91"/>
        <v>35.363863283867644</v>
      </c>
      <c r="AK97" s="44">
        <f t="shared" si="130"/>
        <v>34.689118100399753</v>
      </c>
      <c r="AL97" s="143">
        <v>98</v>
      </c>
      <c r="AM97" s="35">
        <f t="shared" si="92"/>
        <v>578.16000000000008</v>
      </c>
      <c r="AN97" s="31">
        <f t="shared" si="93"/>
        <v>26.7</v>
      </c>
      <c r="AO97" s="32">
        <f t="shared" si="131"/>
        <v>0.77</v>
      </c>
      <c r="AP97" s="34">
        <f t="shared" si="132"/>
        <v>791.40526840243592</v>
      </c>
      <c r="AQ97" s="52">
        <f t="shared" si="133"/>
        <v>11.806767456755097</v>
      </c>
      <c r="AR97" s="31">
        <f t="shared" si="94"/>
        <v>67.029800603859883</v>
      </c>
      <c r="AS97" s="53">
        <f t="shared" si="95"/>
        <v>38.420676029413308</v>
      </c>
      <c r="AT97" s="44">
        <f t="shared" si="134"/>
        <v>37.739818232424156</v>
      </c>
      <c r="AU97" s="143">
        <v>98</v>
      </c>
      <c r="AV97" s="35">
        <f t="shared" si="96"/>
        <v>462.52800000000008</v>
      </c>
      <c r="AW97" s="31">
        <f t="shared" si="97"/>
        <v>26.7</v>
      </c>
      <c r="AX97" s="32">
        <f t="shared" si="135"/>
        <v>0.71</v>
      </c>
      <c r="AY97" s="34">
        <f t="shared" si="136"/>
        <v>727.49410978720277</v>
      </c>
      <c r="AZ97" s="52">
        <f t="shared" si="137"/>
        <v>11.641381532799029</v>
      </c>
      <c r="BA97" s="31">
        <f t="shared" si="98"/>
        <v>62.49207688430478</v>
      </c>
      <c r="BB97" s="53">
        <f t="shared" si="99"/>
        <v>41.476158377431787</v>
      </c>
      <c r="BC97" s="44">
        <f t="shared" si="138"/>
        <v>40.786416960471385</v>
      </c>
      <c r="BD97" s="143">
        <v>98</v>
      </c>
      <c r="BE97" s="35">
        <f t="shared" si="100"/>
        <v>416.2752000000001</v>
      </c>
      <c r="BF97" s="31">
        <f t="shared" si="101"/>
        <v>26.7</v>
      </c>
      <c r="BG97" s="32">
        <f t="shared" si="139"/>
        <v>0.68</v>
      </c>
      <c r="BH97" s="34">
        <f t="shared" si="140"/>
        <v>696.25672608615264</v>
      </c>
      <c r="BI97" s="52">
        <f t="shared" si="141"/>
        <v>11.569478005211925</v>
      </c>
      <c r="BJ97" s="31">
        <f t="shared" si="102"/>
        <v>60.1804788230287</v>
      </c>
      <c r="BK97" s="53">
        <f t="shared" si="103"/>
        <v>42.903488835505726</v>
      </c>
      <c r="BL97" s="44">
        <f t="shared" si="142"/>
        <v>42.208833610140118</v>
      </c>
      <c r="BM97" s="143">
        <v>98</v>
      </c>
      <c r="BN97" s="35">
        <f t="shared" si="104"/>
        <v>416.2752000000001</v>
      </c>
      <c r="BO97" s="31">
        <f t="shared" si="105"/>
        <v>26.7</v>
      </c>
      <c r="BP97" s="32">
        <f t="shared" si="143"/>
        <v>0.68</v>
      </c>
      <c r="BQ97" s="34">
        <f t="shared" si="144"/>
        <v>696.25672608615264</v>
      </c>
      <c r="BR97" s="52">
        <f t="shared" si="145"/>
        <v>11.569478005211925</v>
      </c>
      <c r="BS97" s="31">
        <f t="shared" si="106"/>
        <v>60.1804788230287</v>
      </c>
      <c r="BT97" s="53">
        <f t="shared" si="107"/>
        <v>42.903488835505726</v>
      </c>
      <c r="BU97" s="44">
        <f t="shared" si="146"/>
        <v>42.208833610140118</v>
      </c>
      <c r="BV97" s="4">
        <v>98</v>
      </c>
      <c r="BX97" s="76">
        <v>98</v>
      </c>
      <c r="BY97" s="103">
        <f t="shared" si="108"/>
        <v>416.2752000000001</v>
      </c>
      <c r="BZ97" s="161">
        <f t="shared" si="147"/>
        <v>26.7</v>
      </c>
      <c r="CA97" s="103">
        <f t="shared" si="148"/>
        <v>42.208833610140118</v>
      </c>
      <c r="CB97" s="104">
        <f t="shared" si="109"/>
        <v>696.25672608615264</v>
      </c>
      <c r="CC97" s="105">
        <f t="shared" si="149"/>
        <v>0.68</v>
      </c>
      <c r="CD97" s="86">
        <f t="shared" si="150"/>
        <v>11.569478005211925</v>
      </c>
      <c r="CE97" s="22">
        <f t="shared" si="77"/>
        <v>60.1804788230287</v>
      </c>
      <c r="CF97" s="23">
        <f t="shared" si="78"/>
        <v>42.903488835505726</v>
      </c>
      <c r="CG97" s="87">
        <f t="shared" si="151"/>
        <v>42.208833610140118</v>
      </c>
      <c r="CH97" s="21"/>
      <c r="CI97" s="76">
        <v>98</v>
      </c>
      <c r="CJ97" s="103">
        <f t="shared" si="79"/>
        <v>416.2752000000001</v>
      </c>
      <c r="CK97" s="103">
        <f t="shared" si="79"/>
        <v>26.7</v>
      </c>
      <c r="CL97" s="103">
        <f t="shared" si="79"/>
        <v>42.208833610140118</v>
      </c>
      <c r="CM97" s="103">
        <f t="shared" si="79"/>
        <v>696.25672608615264</v>
      </c>
      <c r="CN97" s="113">
        <f t="shared" si="79"/>
        <v>0.68</v>
      </c>
      <c r="CO97" s="103">
        <f t="shared" si="152"/>
        <v>1353.4199021067936</v>
      </c>
      <c r="CP97" s="113">
        <f t="shared" si="153"/>
        <v>24.409336592059436</v>
      </c>
    </row>
    <row r="98" spans="1:94" ht="15" customHeight="1">
      <c r="A98" s="4">
        <v>99</v>
      </c>
      <c r="B98" s="33">
        <f t="shared" si="80"/>
        <v>1606</v>
      </c>
      <c r="C98" s="31">
        <f t="shared" si="110"/>
        <v>26.7</v>
      </c>
      <c r="D98" s="119">
        <f t="shared" si="111"/>
        <v>1275.9437735976203</v>
      </c>
      <c r="E98" s="32">
        <f t="shared" si="112"/>
        <v>1</v>
      </c>
      <c r="F98" s="34">
        <f t="shared" si="113"/>
        <v>1021.034785793166</v>
      </c>
      <c r="G98" s="52">
        <f t="shared" si="114"/>
        <v>12.851139427925162</v>
      </c>
      <c r="H98" s="31">
        <f t="shared" si="115"/>
        <v>79.450914957352836</v>
      </c>
      <c r="I98" s="53">
        <f t="shared" si="116"/>
        <v>25.097573819757603</v>
      </c>
      <c r="J98" s="44">
        <f t="shared" si="117"/>
        <v>24.409336592059436</v>
      </c>
      <c r="K98" s="143">
        <v>99</v>
      </c>
      <c r="L98" s="35">
        <f t="shared" si="81"/>
        <v>1204.5</v>
      </c>
      <c r="M98" s="31">
        <f t="shared" si="82"/>
        <v>26.7</v>
      </c>
      <c r="N98" s="32">
        <f t="shared" si="118"/>
        <v>0.95</v>
      </c>
      <c r="O98" s="34">
        <f t="shared" si="119"/>
        <v>968.35262468633812</v>
      </c>
      <c r="P98" s="52">
        <f t="shared" si="120"/>
        <v>12.501341145084263</v>
      </c>
      <c r="Q98" s="31">
        <f t="shared" si="83"/>
        <v>77.459899177866262</v>
      </c>
      <c r="R98" s="53">
        <f t="shared" si="84"/>
        <v>28.614760864769234</v>
      </c>
      <c r="S98" s="44">
        <f t="shared" si="121"/>
        <v>27.939042818029609</v>
      </c>
      <c r="T98" s="143">
        <v>99</v>
      </c>
      <c r="U98" s="35">
        <f t="shared" si="122"/>
        <v>903.375</v>
      </c>
      <c r="V98" s="31">
        <f t="shared" si="85"/>
        <v>26.7</v>
      </c>
      <c r="W98" s="32">
        <f t="shared" si="123"/>
        <v>0.88</v>
      </c>
      <c r="X98" s="34">
        <f t="shared" si="124"/>
        <v>906.02212834912063</v>
      </c>
      <c r="Y98" s="52">
        <f t="shared" si="125"/>
        <v>12.198406945943871</v>
      </c>
      <c r="Z98" s="31">
        <f t="shared" si="86"/>
        <v>74.273807421253863</v>
      </c>
      <c r="AA98" s="53">
        <f t="shared" si="87"/>
        <v>32.35481113769238</v>
      </c>
      <c r="AB98" s="44">
        <f t="shared" si="126"/>
        <v>31.682556981803103</v>
      </c>
      <c r="AC98" s="143">
        <v>99</v>
      </c>
      <c r="AD98" s="35">
        <f t="shared" si="88"/>
        <v>722.7</v>
      </c>
      <c r="AE98" s="31">
        <f t="shared" si="89"/>
        <v>26.7</v>
      </c>
      <c r="AF98" s="32">
        <f t="shared" si="127"/>
        <v>0.83</v>
      </c>
      <c r="AG98" s="34">
        <f t="shared" si="128"/>
        <v>851.23049763295967</v>
      </c>
      <c r="AH98" s="52">
        <f t="shared" si="129"/>
        <v>11.991674540998787</v>
      </c>
      <c r="AI98" s="31">
        <f t="shared" si="90"/>
        <v>70.985123447326373</v>
      </c>
      <c r="AJ98" s="53">
        <f t="shared" si="91"/>
        <v>35.363863283867644</v>
      </c>
      <c r="AK98" s="44">
        <f t="shared" si="130"/>
        <v>34.689118100399753</v>
      </c>
      <c r="AL98" s="143">
        <v>99</v>
      </c>
      <c r="AM98" s="35">
        <f t="shared" si="92"/>
        <v>578.16000000000008</v>
      </c>
      <c r="AN98" s="31">
        <f t="shared" si="93"/>
        <v>26.7</v>
      </c>
      <c r="AO98" s="32">
        <f t="shared" si="131"/>
        <v>0.77</v>
      </c>
      <c r="AP98" s="34">
        <f t="shared" si="132"/>
        <v>791.40526840243592</v>
      </c>
      <c r="AQ98" s="52">
        <f t="shared" si="133"/>
        <v>11.806767456755097</v>
      </c>
      <c r="AR98" s="31">
        <f t="shared" si="94"/>
        <v>67.029800603859883</v>
      </c>
      <c r="AS98" s="53">
        <f t="shared" si="95"/>
        <v>38.420676029413308</v>
      </c>
      <c r="AT98" s="44">
        <f t="shared" si="134"/>
        <v>37.739818232424156</v>
      </c>
      <c r="AU98" s="143">
        <v>99</v>
      </c>
      <c r="AV98" s="35">
        <f t="shared" si="96"/>
        <v>462.52800000000008</v>
      </c>
      <c r="AW98" s="31">
        <f t="shared" si="97"/>
        <v>26.7</v>
      </c>
      <c r="AX98" s="32">
        <f t="shared" si="135"/>
        <v>0.71</v>
      </c>
      <c r="AY98" s="34">
        <f t="shared" si="136"/>
        <v>727.49410978720277</v>
      </c>
      <c r="AZ98" s="52">
        <f t="shared" si="137"/>
        <v>11.641381532799029</v>
      </c>
      <c r="BA98" s="31">
        <f t="shared" si="98"/>
        <v>62.49207688430478</v>
      </c>
      <c r="BB98" s="53">
        <f t="shared" si="99"/>
        <v>41.476158377431787</v>
      </c>
      <c r="BC98" s="44">
        <f t="shared" si="138"/>
        <v>40.786416960471385</v>
      </c>
      <c r="BD98" s="143">
        <v>99</v>
      </c>
      <c r="BE98" s="35">
        <f t="shared" si="100"/>
        <v>416.2752000000001</v>
      </c>
      <c r="BF98" s="31">
        <f t="shared" si="101"/>
        <v>26.7</v>
      </c>
      <c r="BG98" s="32">
        <f t="shared" si="139"/>
        <v>0.68</v>
      </c>
      <c r="BH98" s="34">
        <f t="shared" si="140"/>
        <v>696.25672608615264</v>
      </c>
      <c r="BI98" s="52">
        <f t="shared" si="141"/>
        <v>11.569478005211925</v>
      </c>
      <c r="BJ98" s="31">
        <f t="shared" si="102"/>
        <v>60.1804788230287</v>
      </c>
      <c r="BK98" s="53">
        <f t="shared" si="103"/>
        <v>42.903488835505726</v>
      </c>
      <c r="BL98" s="44">
        <f t="shared" si="142"/>
        <v>42.208833610140118</v>
      </c>
      <c r="BM98" s="143">
        <v>99</v>
      </c>
      <c r="BN98" s="35">
        <f t="shared" si="104"/>
        <v>416.2752000000001</v>
      </c>
      <c r="BO98" s="31">
        <f t="shared" si="105"/>
        <v>26.7</v>
      </c>
      <c r="BP98" s="32">
        <f t="shared" si="143"/>
        <v>0.68</v>
      </c>
      <c r="BQ98" s="34">
        <f t="shared" si="144"/>
        <v>696.25672608615264</v>
      </c>
      <c r="BR98" s="52">
        <f t="shared" si="145"/>
        <v>11.569478005211925</v>
      </c>
      <c r="BS98" s="31">
        <f t="shared" si="106"/>
        <v>60.1804788230287</v>
      </c>
      <c r="BT98" s="53">
        <f t="shared" si="107"/>
        <v>42.903488835505726</v>
      </c>
      <c r="BU98" s="44">
        <f t="shared" si="146"/>
        <v>42.208833610140118</v>
      </c>
      <c r="BV98" s="4">
        <v>99</v>
      </c>
      <c r="BX98" s="76">
        <v>99</v>
      </c>
      <c r="BY98" s="103">
        <f t="shared" si="108"/>
        <v>416.2752000000001</v>
      </c>
      <c r="BZ98" s="161">
        <f t="shared" si="147"/>
        <v>26.7</v>
      </c>
      <c r="CA98" s="103">
        <f t="shared" si="148"/>
        <v>42.208833610140118</v>
      </c>
      <c r="CB98" s="104">
        <f t="shared" si="109"/>
        <v>696.25672608615264</v>
      </c>
      <c r="CC98" s="105">
        <f t="shared" si="149"/>
        <v>0.68</v>
      </c>
      <c r="CD98" s="86">
        <f t="shared" si="150"/>
        <v>11.569478005211925</v>
      </c>
      <c r="CE98" s="22">
        <f t="shared" si="77"/>
        <v>60.1804788230287</v>
      </c>
      <c r="CF98" s="23">
        <f t="shared" si="78"/>
        <v>42.903488835505726</v>
      </c>
      <c r="CG98" s="87">
        <f t="shared" si="151"/>
        <v>42.208833610140118</v>
      </c>
      <c r="CH98" s="21"/>
      <c r="CI98" s="76">
        <v>99</v>
      </c>
      <c r="CJ98" s="103">
        <f t="shared" si="79"/>
        <v>416.2752000000001</v>
      </c>
      <c r="CK98" s="103">
        <f t="shared" si="79"/>
        <v>26.7</v>
      </c>
      <c r="CL98" s="103">
        <f t="shared" si="79"/>
        <v>42.208833610140118</v>
      </c>
      <c r="CM98" s="103">
        <f t="shared" si="79"/>
        <v>696.25672608615264</v>
      </c>
      <c r="CN98" s="113">
        <f t="shared" si="79"/>
        <v>0.68</v>
      </c>
      <c r="CO98" s="103">
        <f t="shared" si="152"/>
        <v>1353.4199021067936</v>
      </c>
      <c r="CP98" s="113">
        <f t="shared" si="153"/>
        <v>24.409336592059436</v>
      </c>
    </row>
    <row r="99" spans="1:94" ht="15" customHeight="1" thickBot="1">
      <c r="A99" s="16">
        <v>100</v>
      </c>
      <c r="B99" s="36">
        <f t="shared" si="80"/>
        <v>1606</v>
      </c>
      <c r="C99" s="37">
        <f t="shared" si="110"/>
        <v>26.8</v>
      </c>
      <c r="D99" s="118">
        <f t="shared" si="111"/>
        <v>1274.3859618888353</v>
      </c>
      <c r="E99" s="38">
        <f t="shared" si="112"/>
        <v>1</v>
      </c>
      <c r="F99" s="39">
        <f t="shared" si="113"/>
        <v>1027.1079095934206</v>
      </c>
      <c r="G99" s="50">
        <f t="shared" si="114"/>
        <v>12.896307691700162</v>
      </c>
      <c r="H99" s="37">
        <f t="shared" si="115"/>
        <v>79.643564200507498</v>
      </c>
      <c r="I99" s="51">
        <f t="shared" si="116"/>
        <v>25.127983168777895</v>
      </c>
      <c r="J99" s="43">
        <f t="shared" si="117"/>
        <v>24.438027521092923</v>
      </c>
      <c r="K99" s="144">
        <v>100</v>
      </c>
      <c r="L99" s="40">
        <f t="shared" si="81"/>
        <v>1204.5</v>
      </c>
      <c r="M99" s="37">
        <f t="shared" si="82"/>
        <v>26.8</v>
      </c>
      <c r="N99" s="38">
        <f t="shared" si="118"/>
        <v>0.95</v>
      </c>
      <c r="O99" s="39">
        <f t="shared" si="119"/>
        <v>974.34270304132804</v>
      </c>
      <c r="P99" s="50">
        <f t="shared" si="120"/>
        <v>12.545199302931021</v>
      </c>
      <c r="Q99" s="37">
        <f t="shared" si="83"/>
        <v>77.666578227552407</v>
      </c>
      <c r="R99" s="51">
        <f t="shared" si="84"/>
        <v>28.652910487397442</v>
      </c>
      <c r="S99" s="43">
        <f t="shared" si="121"/>
        <v>27.975578658713296</v>
      </c>
      <c r="T99" s="144">
        <v>100</v>
      </c>
      <c r="U99" s="40">
        <f t="shared" si="122"/>
        <v>903.375</v>
      </c>
      <c r="V99" s="37">
        <f t="shared" si="85"/>
        <v>26.8</v>
      </c>
      <c r="W99" s="38">
        <f t="shared" si="123"/>
        <v>0.89</v>
      </c>
      <c r="X99" s="39">
        <f t="shared" si="124"/>
        <v>911.88171998198175</v>
      </c>
      <c r="Y99" s="50">
        <f t="shared" si="125"/>
        <v>12.241130518775122</v>
      </c>
      <c r="Z99" s="37">
        <f t="shared" si="86"/>
        <v>74.493260126861784</v>
      </c>
      <c r="AA99" s="51">
        <f t="shared" si="87"/>
        <v>32.402574367224382</v>
      </c>
      <c r="AB99" s="43">
        <f t="shared" si="126"/>
        <v>31.728766111750137</v>
      </c>
      <c r="AC99" s="144">
        <v>100</v>
      </c>
      <c r="AD99" s="40">
        <f t="shared" si="88"/>
        <v>722.7</v>
      </c>
      <c r="AE99" s="37">
        <f t="shared" si="89"/>
        <v>26.8</v>
      </c>
      <c r="AF99" s="38">
        <f t="shared" si="127"/>
        <v>0.83</v>
      </c>
      <c r="AG99" s="39">
        <f t="shared" si="128"/>
        <v>856.94650955836471</v>
      </c>
      <c r="AH99" s="50">
        <f t="shared" si="129"/>
        <v>12.033623835159831</v>
      </c>
      <c r="AI99" s="37">
        <f t="shared" si="90"/>
        <v>71.212672200583427</v>
      </c>
      <c r="AJ99" s="51">
        <f t="shared" si="91"/>
        <v>35.42049884418099</v>
      </c>
      <c r="AK99" s="43">
        <f t="shared" si="130"/>
        <v>34.744215717153558</v>
      </c>
      <c r="AL99" s="144">
        <v>100</v>
      </c>
      <c r="AM99" s="40">
        <f t="shared" si="92"/>
        <v>578.16000000000008</v>
      </c>
      <c r="AN99" s="37">
        <f t="shared" si="93"/>
        <v>26.8</v>
      </c>
      <c r="AO99" s="38">
        <f t="shared" si="131"/>
        <v>0.77</v>
      </c>
      <c r="AP99" s="39">
        <f t="shared" si="132"/>
        <v>796.93363205050036</v>
      </c>
      <c r="AQ99" s="50">
        <f t="shared" si="133"/>
        <v>11.848024215020098</v>
      </c>
      <c r="AR99" s="37">
        <f t="shared" si="94"/>
        <v>67.262998250814135</v>
      </c>
      <c r="AS99" s="51">
        <f t="shared" si="95"/>
        <v>38.487451046163059</v>
      </c>
      <c r="AT99" s="43">
        <f t="shared" si="134"/>
        <v>37.805046329581828</v>
      </c>
      <c r="AU99" s="144">
        <v>100</v>
      </c>
      <c r="AV99" s="40">
        <f t="shared" si="96"/>
        <v>462.52800000000008</v>
      </c>
      <c r="AW99" s="37">
        <f t="shared" si="97"/>
        <v>26.8</v>
      </c>
      <c r="AX99" s="38">
        <f t="shared" si="135"/>
        <v>0.71</v>
      </c>
      <c r="AY99" s="39">
        <f t="shared" si="136"/>
        <v>732.78636890993357</v>
      </c>
      <c r="AZ99" s="50">
        <f t="shared" si="137"/>
        <v>11.682018868127866</v>
      </c>
      <c r="BA99" s="37">
        <f t="shared" si="98"/>
        <v>62.727716602923813</v>
      </c>
      <c r="BB99" s="51">
        <f t="shared" si="99"/>
        <v>41.554282156510752</v>
      </c>
      <c r="BC99" s="43">
        <f t="shared" si="138"/>
        <v>40.862961557736014</v>
      </c>
      <c r="BD99" s="144">
        <v>100</v>
      </c>
      <c r="BE99" s="40">
        <f t="shared" si="100"/>
        <v>416.2752000000001</v>
      </c>
      <c r="BF99" s="37">
        <f t="shared" si="101"/>
        <v>26.8</v>
      </c>
      <c r="BG99" s="38">
        <f t="shared" si="139"/>
        <v>0.68</v>
      </c>
      <c r="BH99" s="39">
        <f t="shared" si="140"/>
        <v>701.42018178448029</v>
      </c>
      <c r="BI99" s="50">
        <f t="shared" si="141"/>
        <v>11.609846038939313</v>
      </c>
      <c r="BJ99" s="37">
        <f t="shared" si="102"/>
        <v>60.415976183656845</v>
      </c>
      <c r="BK99" s="51">
        <f t="shared" si="103"/>
        <v>42.987351522383172</v>
      </c>
      <c r="BL99" s="43">
        <f t="shared" si="142"/>
        <v>42.291094532764504</v>
      </c>
      <c r="BM99" s="144">
        <v>100</v>
      </c>
      <c r="BN99" s="40">
        <f t="shared" si="104"/>
        <v>416.2752000000001</v>
      </c>
      <c r="BO99" s="37">
        <f t="shared" si="105"/>
        <v>26.8</v>
      </c>
      <c r="BP99" s="38">
        <f t="shared" si="143"/>
        <v>0.68</v>
      </c>
      <c r="BQ99" s="39">
        <f t="shared" si="144"/>
        <v>701.42018178448029</v>
      </c>
      <c r="BR99" s="50">
        <f t="shared" si="145"/>
        <v>11.609846038939313</v>
      </c>
      <c r="BS99" s="37">
        <f t="shared" si="106"/>
        <v>60.415976183656845</v>
      </c>
      <c r="BT99" s="51">
        <f t="shared" si="107"/>
        <v>42.987351522383172</v>
      </c>
      <c r="BU99" s="43">
        <f t="shared" si="146"/>
        <v>42.291094532764504</v>
      </c>
      <c r="BV99" s="16">
        <v>100</v>
      </c>
      <c r="BX99" s="77">
        <v>100</v>
      </c>
      <c r="BY99" s="106">
        <f t="shared" si="108"/>
        <v>416.2752000000001</v>
      </c>
      <c r="BZ99" s="159">
        <f t="shared" si="147"/>
        <v>26.8</v>
      </c>
      <c r="CA99" s="106">
        <f t="shared" si="148"/>
        <v>42.291094532764504</v>
      </c>
      <c r="CB99" s="107">
        <f t="shared" si="109"/>
        <v>701.42018178448029</v>
      </c>
      <c r="CC99" s="108">
        <f t="shared" si="149"/>
        <v>0.68</v>
      </c>
      <c r="CD99" s="88">
        <f t="shared" si="150"/>
        <v>11.609846038939313</v>
      </c>
      <c r="CE99" s="89">
        <f>IF($B$5&gt;$A99,"",CB99/CD99)</f>
        <v>60.415976183656845</v>
      </c>
      <c r="CF99" s="90">
        <f>IF($B$5&gt;$A99,"",200*(CE99/(PI()*BY99))^0.5)</f>
        <v>42.987351522383172</v>
      </c>
      <c r="CG99" s="91">
        <f t="shared" si="151"/>
        <v>42.291094532764504</v>
      </c>
      <c r="CH99" s="21"/>
      <c r="CI99" s="77">
        <v>100</v>
      </c>
      <c r="CJ99" s="106">
        <f t="shared" si="79"/>
        <v>416.2752000000001</v>
      </c>
      <c r="CK99" s="106">
        <f t="shared" si="79"/>
        <v>26.8</v>
      </c>
      <c r="CL99" s="106">
        <f t="shared" si="79"/>
        <v>42.291094532764504</v>
      </c>
      <c r="CM99" s="106">
        <f t="shared" si="79"/>
        <v>701.42018178448029</v>
      </c>
      <c r="CN99" s="114">
        <f t="shared" si="79"/>
        <v>0.68</v>
      </c>
      <c r="CO99" s="106">
        <f t="shared" si="152"/>
        <v>1351.8620903980086</v>
      </c>
      <c r="CP99" s="114">
        <f t="shared" si="153"/>
        <v>24.438027521092923</v>
      </c>
    </row>
    <row r="100" spans="1:94" ht="6.75" customHeight="1"/>
    <row r="101" spans="1:94">
      <c r="A101" s="342"/>
      <c r="B101" s="342"/>
      <c r="C101" s="342"/>
      <c r="D101" s="342"/>
      <c r="E101" s="342"/>
      <c r="F101" s="342"/>
      <c r="G101" s="342"/>
      <c r="H101" s="342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2"/>
      <c r="X101" s="342"/>
      <c r="Y101" s="342"/>
      <c r="Z101" s="342"/>
      <c r="AA101" s="342"/>
      <c r="AB101" s="342"/>
      <c r="AC101" s="342"/>
      <c r="AD101" s="342"/>
      <c r="AE101" s="342"/>
      <c r="AF101" s="342"/>
      <c r="AG101" s="342"/>
      <c r="AH101" s="284"/>
      <c r="AI101" s="284"/>
      <c r="AJ101" s="284"/>
      <c r="AK101" s="284"/>
      <c r="AL101" s="284"/>
      <c r="AM101" s="284"/>
      <c r="AN101" s="284"/>
      <c r="AO101" s="284"/>
      <c r="AP101" s="284"/>
      <c r="AQ101" s="284"/>
      <c r="AR101" s="284"/>
      <c r="AS101" s="284"/>
      <c r="AT101" s="284"/>
      <c r="AU101" s="284"/>
      <c r="AV101" s="284"/>
      <c r="AW101" s="284"/>
      <c r="AX101" s="284"/>
      <c r="AY101" s="284"/>
      <c r="AZ101" s="284"/>
      <c r="BA101" s="284"/>
      <c r="BB101" s="284"/>
      <c r="BC101" s="284"/>
      <c r="BD101" s="284"/>
      <c r="BE101" s="284"/>
      <c r="BF101" s="284"/>
      <c r="BG101" s="284"/>
      <c r="BH101" s="284"/>
      <c r="BI101" s="284"/>
      <c r="BJ101" s="284"/>
      <c r="BK101" s="284"/>
      <c r="BL101" s="284"/>
      <c r="BM101" s="284"/>
      <c r="BN101" s="284"/>
      <c r="BO101" s="284"/>
      <c r="BP101" s="284"/>
      <c r="BQ101" s="284"/>
      <c r="BR101" s="284"/>
      <c r="BS101" s="284"/>
      <c r="BT101" s="284"/>
      <c r="BU101" s="284"/>
    </row>
  </sheetData>
  <sheetProtection algorithmName="SHA-512" hashValue="kItqBlaMwf3/4TuWM+0LWR172B+uc+tPC01Z6M4Snf3pm95KrCuKW6s5WTn4x+1MaGnmnHMQBK98/lMQy0Pnrw==" saltValue="ijBFg7GVVnrByqgyS3l7xw==" spinCount="100000" sheet="1" objects="1" scenarios="1" selectLockedCells="1"/>
  <mergeCells count="17">
    <mergeCell ref="AV4:BC4"/>
    <mergeCell ref="BE4:BL4"/>
    <mergeCell ref="A101:AG101"/>
    <mergeCell ref="BN4:BU4"/>
    <mergeCell ref="BX4:CC7"/>
    <mergeCell ref="CI4:CP7"/>
    <mergeCell ref="N5:S6"/>
    <mergeCell ref="W5:AB6"/>
    <mergeCell ref="AF5:AK6"/>
    <mergeCell ref="AO5:AT6"/>
    <mergeCell ref="AX5:BC6"/>
    <mergeCell ref="BG5:BL6"/>
    <mergeCell ref="BP5:BU6"/>
    <mergeCell ref="L4:S4"/>
    <mergeCell ref="U4:AB4"/>
    <mergeCell ref="AD4:AK4"/>
    <mergeCell ref="AM4:AT4"/>
  </mergeCells>
  <phoneticPr fontId="8"/>
  <conditionalFormatting sqref="E9:F99 N9:O99 W9:X99 AO10:AP99 AX10:AY99 BG9:BH99 BP9:BQ99 AF10:AG99 AF9">
    <cfRule type="cellIs" dxfId="23" priority="11" stopIfTrue="1" operator="between">
      <formula>0.85</formula>
      <formula>1.2</formula>
    </cfRule>
    <cfRule type="cellIs" dxfId="22" priority="12" stopIfTrue="1" operator="between">
      <formula>0.81</formula>
      <formula>0.85</formula>
    </cfRule>
  </conditionalFormatting>
  <conditionalFormatting sqref="AG9">
    <cfRule type="cellIs" dxfId="21" priority="9" stopIfTrue="1" operator="between">
      <formula>0.85</formula>
      <formula>1.2</formula>
    </cfRule>
    <cfRule type="cellIs" dxfId="20" priority="10" stopIfTrue="1" operator="between">
      <formula>0.8</formula>
      <formula>0.85</formula>
    </cfRule>
  </conditionalFormatting>
  <conditionalFormatting sqref="AO9">
    <cfRule type="cellIs" dxfId="19" priority="7" stopIfTrue="1" operator="between">
      <formula>0.85</formula>
      <formula>1.2</formula>
    </cfRule>
    <cfRule type="cellIs" dxfId="18" priority="8" stopIfTrue="1" operator="between">
      <formula>0.8</formula>
      <formula>0.85</formula>
    </cfRule>
  </conditionalFormatting>
  <conditionalFormatting sqref="AP9">
    <cfRule type="cellIs" dxfId="17" priority="5" stopIfTrue="1" operator="between">
      <formula>0.85</formula>
      <formula>1.2</formula>
    </cfRule>
    <cfRule type="cellIs" dxfId="16" priority="6" stopIfTrue="1" operator="between">
      <formula>0.8</formula>
      <formula>0.85</formula>
    </cfRule>
  </conditionalFormatting>
  <conditionalFormatting sqref="AX9">
    <cfRule type="cellIs" dxfId="15" priority="3" stopIfTrue="1" operator="between">
      <formula>0.85</formula>
      <formula>1.2</formula>
    </cfRule>
    <cfRule type="cellIs" dxfId="14" priority="4" stopIfTrue="1" operator="between">
      <formula>0.8</formula>
      <formula>0.85</formula>
    </cfRule>
  </conditionalFormatting>
  <conditionalFormatting sqref="AY9">
    <cfRule type="cellIs" dxfId="13" priority="1" stopIfTrue="1" operator="between">
      <formula>0.85</formula>
      <formula>1.2</formula>
    </cfRule>
    <cfRule type="cellIs" dxfId="12" priority="2" stopIfTrue="1" operator="between">
      <formula>0.8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V101"/>
  <sheetViews>
    <sheetView zoomScale="75" zoomScaleNormal="75" workbookViewId="0">
      <pane xSplit="11" ySplit="8" topLeftCell="L9" activePane="bottomRight" state="frozen"/>
      <selection pane="topRight" activeCell="L1" sqref="L1"/>
      <selection pane="bottomLeft" activeCell="A9" sqref="A9"/>
      <selection pane="bottomRight" activeCell="I15" sqref="I15"/>
    </sheetView>
  </sheetViews>
  <sheetFormatPr defaultColWidth="9" defaultRowHeight="13.2"/>
  <cols>
    <col min="1" max="1" width="5.6640625" style="12" customWidth="1"/>
    <col min="2" max="2" width="8.88671875" style="12" customWidth="1"/>
    <col min="3" max="3" width="9.109375" style="12" customWidth="1"/>
    <col min="4" max="4" width="11.88671875" style="12" customWidth="1"/>
    <col min="5" max="5" width="7.109375" style="12" customWidth="1"/>
    <col min="6" max="6" width="6.109375" style="12" customWidth="1"/>
    <col min="7" max="10" width="9" style="12"/>
    <col min="11" max="11" width="2.44140625" style="12" customWidth="1"/>
    <col min="12" max="12" width="8.88671875" style="12" customWidth="1"/>
    <col min="13" max="14" width="6.6640625" style="12" customWidth="1"/>
    <col min="15" max="15" width="6.109375" style="12" customWidth="1"/>
    <col min="16" max="19" width="9" style="12"/>
    <col min="20" max="20" width="2.44140625" style="12" customWidth="1"/>
    <col min="21" max="21" width="8.88671875" style="12" customWidth="1"/>
    <col min="22" max="23" width="6.6640625" style="12" customWidth="1"/>
    <col min="24" max="24" width="6.109375" style="12" customWidth="1"/>
    <col min="25" max="28" width="9" style="12"/>
    <col min="29" max="29" width="2.44140625" style="12" customWidth="1"/>
    <col min="30" max="30" width="8.88671875" style="12" customWidth="1"/>
    <col min="31" max="32" width="6.6640625" style="12" customWidth="1"/>
    <col min="33" max="33" width="8.44140625" style="12" customWidth="1"/>
    <col min="34" max="37" width="9" style="12"/>
    <col min="38" max="38" width="2.44140625" style="12" customWidth="1"/>
    <col min="39" max="39" width="8.88671875" style="12" customWidth="1"/>
    <col min="40" max="40" width="6.6640625" style="12" customWidth="1"/>
    <col min="41" max="42" width="8.44140625" style="12" customWidth="1"/>
    <col min="43" max="46" width="9" style="12"/>
    <col min="47" max="47" width="2.44140625" style="12" customWidth="1"/>
    <col min="48" max="48" width="8.88671875" style="12" customWidth="1"/>
    <col min="49" max="49" width="6.6640625" style="12" customWidth="1"/>
    <col min="50" max="51" width="8.44140625" style="12" customWidth="1"/>
    <col min="52" max="55" width="9" style="12"/>
    <col min="56" max="56" width="2.44140625" style="12" customWidth="1"/>
    <col min="57" max="57" width="8.88671875" style="12" customWidth="1"/>
    <col min="58" max="58" width="6.6640625" style="12" customWidth="1"/>
    <col min="59" max="60" width="8.44140625" style="12" customWidth="1"/>
    <col min="61" max="64" width="9" style="12"/>
    <col min="65" max="65" width="2.44140625" style="12" customWidth="1"/>
    <col min="66" max="66" width="8.88671875" style="12" customWidth="1"/>
    <col min="67" max="67" width="6.6640625" style="12" customWidth="1"/>
    <col min="68" max="69" width="8.44140625" style="12" customWidth="1"/>
    <col min="70" max="74" width="9" style="12"/>
    <col min="75" max="75" width="8.88671875" style="12" customWidth="1"/>
    <col min="76" max="76" width="9" style="12"/>
    <col min="77" max="77" width="13.33203125" style="12" customWidth="1"/>
    <col min="78" max="78" width="14.33203125" style="12" customWidth="1"/>
    <col min="79" max="79" width="15.21875" style="12" customWidth="1"/>
    <col min="80" max="80" width="11.109375" style="12" customWidth="1"/>
    <col min="81" max="81" width="11.44140625" style="12" customWidth="1"/>
    <col min="82" max="84" width="9" style="12"/>
    <col min="85" max="85" width="15.6640625" style="12" bestFit="1" customWidth="1"/>
    <col min="86" max="87" width="9" style="12"/>
    <col min="88" max="89" width="10" style="12" bestFit="1" customWidth="1"/>
    <col min="90" max="90" width="13.21875" style="12" bestFit="1" customWidth="1"/>
    <col min="91" max="92" width="9.109375" style="12" customWidth="1"/>
    <col min="93" max="93" width="12.109375" style="12" bestFit="1" customWidth="1"/>
    <col min="94" max="94" width="14.44140625" style="12" bestFit="1" customWidth="1"/>
    <col min="95" max="98" width="6.109375" style="12" customWidth="1"/>
    <col min="99" max="99" width="7" style="12" bestFit="1" customWidth="1"/>
    <col min="100" max="16384" width="9" style="12"/>
  </cols>
  <sheetData>
    <row r="1" spans="1:95" ht="36" customHeight="1" thickBot="1">
      <c r="A1" s="11"/>
      <c r="AO1" s="120" t="s">
        <v>98</v>
      </c>
      <c r="AP1" s="120"/>
      <c r="AQ1" s="120"/>
      <c r="AR1" s="120"/>
      <c r="AS1" s="120"/>
      <c r="AT1" s="120"/>
      <c r="AU1" s="120"/>
      <c r="BX1" s="122"/>
      <c r="CK1"/>
      <c r="CL1"/>
      <c r="CM1"/>
      <c r="CN1"/>
      <c r="CO1"/>
      <c r="CP1"/>
      <c r="CQ1"/>
    </row>
    <row r="2" spans="1:95" ht="36" customHeight="1" thickBot="1">
      <c r="M2" s="67"/>
      <c r="N2" s="255" t="s">
        <v>26</v>
      </c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19"/>
      <c r="AI2" s="19"/>
      <c r="AJ2" s="19"/>
      <c r="AK2" s="19"/>
      <c r="AL2" s="19"/>
      <c r="AM2" s="19"/>
      <c r="AN2" s="19"/>
      <c r="AO2" s="121" t="s">
        <v>99</v>
      </c>
      <c r="AP2" s="120"/>
      <c r="AQ2" s="120"/>
      <c r="AR2" s="120"/>
      <c r="AS2" s="120"/>
      <c r="AT2" s="120"/>
      <c r="AU2" s="120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X2" s="116" t="s">
        <v>35</v>
      </c>
      <c r="CK2"/>
      <c r="CL2"/>
      <c r="CM2"/>
      <c r="CN2"/>
      <c r="CO2"/>
      <c r="CP2"/>
      <c r="CQ2"/>
    </row>
    <row r="3" spans="1:95" ht="19.5" customHeight="1" thickBot="1">
      <c r="C3" s="273" t="s">
        <v>101</v>
      </c>
      <c r="CK3"/>
      <c r="CL3"/>
      <c r="CM3"/>
      <c r="CN3"/>
      <c r="CO3"/>
      <c r="CP3"/>
      <c r="CQ3"/>
    </row>
    <row r="4" spans="1:95" ht="21.75" customHeight="1" thickBot="1">
      <c r="A4" s="68" t="s">
        <v>17</v>
      </c>
      <c r="B4" s="69"/>
      <c r="C4" s="69"/>
      <c r="D4" s="69"/>
      <c r="E4" s="69"/>
      <c r="F4" s="69"/>
      <c r="G4" s="69"/>
      <c r="H4" s="69"/>
      <c r="I4" s="69"/>
      <c r="J4" s="70"/>
      <c r="K4" s="13"/>
      <c r="L4" s="339" t="s">
        <v>18</v>
      </c>
      <c r="M4" s="340"/>
      <c r="N4" s="340"/>
      <c r="O4" s="340"/>
      <c r="P4" s="340"/>
      <c r="Q4" s="340"/>
      <c r="R4" s="340"/>
      <c r="S4" s="341"/>
      <c r="T4" s="13"/>
      <c r="U4" s="339" t="s">
        <v>19</v>
      </c>
      <c r="V4" s="340"/>
      <c r="W4" s="340"/>
      <c r="X4" s="340"/>
      <c r="Y4" s="340"/>
      <c r="Z4" s="340"/>
      <c r="AA4" s="340"/>
      <c r="AB4" s="341"/>
      <c r="AC4" s="13"/>
      <c r="AD4" s="339" t="s">
        <v>20</v>
      </c>
      <c r="AE4" s="340"/>
      <c r="AF4" s="340"/>
      <c r="AG4" s="340"/>
      <c r="AH4" s="340"/>
      <c r="AI4" s="340"/>
      <c r="AJ4" s="340"/>
      <c r="AK4" s="341"/>
      <c r="AL4" s="13"/>
      <c r="AM4" s="339" t="s">
        <v>21</v>
      </c>
      <c r="AN4" s="340"/>
      <c r="AO4" s="340"/>
      <c r="AP4" s="340"/>
      <c r="AQ4" s="340"/>
      <c r="AR4" s="340"/>
      <c r="AS4" s="340"/>
      <c r="AT4" s="341"/>
      <c r="AU4" s="13"/>
      <c r="AV4" s="339" t="s">
        <v>22</v>
      </c>
      <c r="AW4" s="340"/>
      <c r="AX4" s="340"/>
      <c r="AY4" s="340"/>
      <c r="AZ4" s="340"/>
      <c r="BA4" s="340"/>
      <c r="BB4" s="340"/>
      <c r="BC4" s="341"/>
      <c r="BD4" s="13"/>
      <c r="BE4" s="339" t="s">
        <v>23</v>
      </c>
      <c r="BF4" s="340"/>
      <c r="BG4" s="340"/>
      <c r="BH4" s="340"/>
      <c r="BI4" s="340"/>
      <c r="BJ4" s="340"/>
      <c r="BK4" s="340"/>
      <c r="BL4" s="341"/>
      <c r="BM4" s="13"/>
      <c r="BN4" s="339" t="s">
        <v>24</v>
      </c>
      <c r="BO4" s="340"/>
      <c r="BP4" s="340"/>
      <c r="BQ4" s="340"/>
      <c r="BR4" s="340"/>
      <c r="BS4" s="340"/>
      <c r="BT4" s="340"/>
      <c r="BU4" s="341"/>
      <c r="BX4" s="343" t="s">
        <v>100</v>
      </c>
      <c r="BY4" s="344"/>
      <c r="BZ4" s="344"/>
      <c r="CA4" s="344"/>
      <c r="CB4" s="344"/>
      <c r="CC4" s="345"/>
      <c r="CD4" s="18"/>
      <c r="CE4" s="18"/>
      <c r="CF4" s="18"/>
      <c r="CG4" s="18"/>
      <c r="CH4" s="18"/>
      <c r="CI4" s="352" t="s">
        <v>31</v>
      </c>
      <c r="CJ4" s="353"/>
      <c r="CK4" s="353"/>
      <c r="CL4" s="353"/>
      <c r="CM4" s="353"/>
      <c r="CN4" s="353"/>
      <c r="CO4" s="353"/>
      <c r="CP4" s="354"/>
      <c r="CQ4"/>
    </row>
    <row r="5" spans="1:95" ht="29.25" customHeight="1">
      <c r="A5" s="54" t="s">
        <v>5</v>
      </c>
      <c r="B5" s="66">
        <f>'収穫予測（入力）'!G10</f>
        <v>0</v>
      </c>
      <c r="C5" s="54" t="s">
        <v>0</v>
      </c>
      <c r="D5" s="71"/>
      <c r="E5" s="66">
        <f>'収穫予測（入力）'!H10</f>
        <v>0</v>
      </c>
      <c r="G5" s="18"/>
      <c r="H5" s="18"/>
      <c r="I5" s="18"/>
      <c r="J5" s="18"/>
      <c r="K5" s="141"/>
      <c r="L5" s="61" t="s">
        <v>8</v>
      </c>
      <c r="M5" s="55">
        <f>IF('収穫予測（入力）'!G16="",101,'収穫予測（入力）'!G16)</f>
        <v>101</v>
      </c>
      <c r="N5" s="361"/>
      <c r="O5" s="362"/>
      <c r="P5" s="362"/>
      <c r="Q5" s="362"/>
      <c r="R5" s="362"/>
      <c r="S5" s="363"/>
      <c r="T5" s="141"/>
      <c r="U5" s="54" t="s">
        <v>6</v>
      </c>
      <c r="V5" s="55">
        <f>IF('収穫予測（入力）'!M16="",101,'収穫予測（入力）'!M16)</f>
        <v>101</v>
      </c>
      <c r="W5" s="361"/>
      <c r="X5" s="362"/>
      <c r="Y5" s="362"/>
      <c r="Z5" s="362"/>
      <c r="AA5" s="362"/>
      <c r="AB5" s="363"/>
      <c r="AC5" s="141"/>
      <c r="AD5" s="54" t="s">
        <v>6</v>
      </c>
      <c r="AE5" s="55">
        <f>IF('収穫予測（入力）'!S16="",101,'収穫予測（入力）'!S16)</f>
        <v>101</v>
      </c>
      <c r="AF5" s="361"/>
      <c r="AG5" s="362"/>
      <c r="AH5" s="362"/>
      <c r="AI5" s="362"/>
      <c r="AJ5" s="362"/>
      <c r="AK5" s="363"/>
      <c r="AL5" s="141"/>
      <c r="AM5" s="54" t="s">
        <v>6</v>
      </c>
      <c r="AN5" s="55">
        <f>IF('収穫予測（入力）'!G26="",101,'収穫予測（入力）'!G26)</f>
        <v>101</v>
      </c>
      <c r="AO5" s="361"/>
      <c r="AP5" s="362"/>
      <c r="AQ5" s="362"/>
      <c r="AR5" s="362"/>
      <c r="AS5" s="362"/>
      <c r="AT5" s="363"/>
      <c r="AU5" s="141"/>
      <c r="AV5" s="54" t="s">
        <v>6</v>
      </c>
      <c r="AW5" s="55">
        <f>IF('収穫予測（入力）'!M26="",101,'収穫予測（入力）'!M26)</f>
        <v>101</v>
      </c>
      <c r="AX5" s="361"/>
      <c r="AY5" s="362"/>
      <c r="AZ5" s="362"/>
      <c r="BA5" s="362"/>
      <c r="BB5" s="362"/>
      <c r="BC5" s="363"/>
      <c r="BD5" s="141"/>
      <c r="BE5" s="54" t="s">
        <v>6</v>
      </c>
      <c r="BF5" s="55">
        <f>IF('収穫予測（入力）'!S26="",101,'収穫予測（入力）'!S26)</f>
        <v>101</v>
      </c>
      <c r="BG5" s="361"/>
      <c r="BH5" s="362"/>
      <c r="BI5" s="362"/>
      <c r="BJ5" s="362"/>
      <c r="BK5" s="362"/>
      <c r="BL5" s="363"/>
      <c r="BM5" s="141"/>
      <c r="BN5" s="54" t="s">
        <v>6</v>
      </c>
      <c r="BO5" s="55">
        <f>IF('収穫予測（入力）'!G36="",101,'収穫予測（入力）'!G36)</f>
        <v>101</v>
      </c>
      <c r="BP5" s="361"/>
      <c r="BQ5" s="362"/>
      <c r="BR5" s="362"/>
      <c r="BS5" s="362"/>
      <c r="BT5" s="362"/>
      <c r="BU5" s="363"/>
      <c r="BX5" s="346"/>
      <c r="BY5" s="347"/>
      <c r="BZ5" s="347"/>
      <c r="CA5" s="347"/>
      <c r="CB5" s="347"/>
      <c r="CC5" s="348"/>
      <c r="CD5" s="18"/>
      <c r="CE5" s="18"/>
      <c r="CF5" s="18"/>
      <c r="CG5" s="18"/>
      <c r="CH5" s="18"/>
      <c r="CI5" s="355"/>
      <c r="CJ5" s="356"/>
      <c r="CK5" s="356"/>
      <c r="CL5" s="356"/>
      <c r="CM5" s="356"/>
      <c r="CN5" s="356"/>
      <c r="CO5" s="356"/>
      <c r="CP5" s="357"/>
      <c r="CQ5"/>
    </row>
    <row r="6" spans="1:95" ht="15" customHeight="1">
      <c r="A6" s="14" t="s">
        <v>4</v>
      </c>
      <c r="B6" s="9">
        <f>'収穫予測（入力）'!I10</f>
        <v>0</v>
      </c>
      <c r="C6" s="14" t="s">
        <v>1</v>
      </c>
      <c r="D6" s="72"/>
      <c r="E6" s="24">
        <f>ROUND(B6/(28.75994*(1-1.06764*EXP(-0.03423*B5)))*(28.75994*(1-1.06764*EXP(-0.03423*40))),1)</f>
        <v>0</v>
      </c>
      <c r="G6" s="18"/>
      <c r="H6" s="18"/>
      <c r="I6" s="18"/>
      <c r="J6" s="18"/>
      <c r="K6" s="142"/>
      <c r="L6" s="14" t="s">
        <v>2</v>
      </c>
      <c r="M6" s="134">
        <f>'収穫予測（入力）'!H16/100</f>
        <v>0</v>
      </c>
      <c r="N6" s="364"/>
      <c r="O6" s="365"/>
      <c r="P6" s="365"/>
      <c r="Q6" s="365"/>
      <c r="R6" s="365"/>
      <c r="S6" s="366"/>
      <c r="T6" s="142"/>
      <c r="U6" s="14" t="s">
        <v>2</v>
      </c>
      <c r="V6" s="8">
        <f>'収穫予測（入力）'!N16/100</f>
        <v>0</v>
      </c>
      <c r="W6" s="364"/>
      <c r="X6" s="365"/>
      <c r="Y6" s="365"/>
      <c r="Z6" s="365"/>
      <c r="AA6" s="365"/>
      <c r="AB6" s="366"/>
      <c r="AC6" s="142"/>
      <c r="AD6" s="14" t="s">
        <v>2</v>
      </c>
      <c r="AE6" s="8">
        <f>'収穫予測（入力）'!T16/100</f>
        <v>0</v>
      </c>
      <c r="AF6" s="364"/>
      <c r="AG6" s="365"/>
      <c r="AH6" s="365"/>
      <c r="AI6" s="365"/>
      <c r="AJ6" s="365"/>
      <c r="AK6" s="366"/>
      <c r="AL6" s="142"/>
      <c r="AM6" s="14" t="s">
        <v>2</v>
      </c>
      <c r="AN6" s="8">
        <f>'収穫予測（入力）'!H26/100</f>
        <v>0</v>
      </c>
      <c r="AO6" s="364"/>
      <c r="AP6" s="365"/>
      <c r="AQ6" s="365"/>
      <c r="AR6" s="365"/>
      <c r="AS6" s="365"/>
      <c r="AT6" s="366"/>
      <c r="AU6" s="142"/>
      <c r="AV6" s="14" t="s">
        <v>2</v>
      </c>
      <c r="AW6" s="8">
        <f>'収穫予測（入力）'!N26/100</f>
        <v>0</v>
      </c>
      <c r="AX6" s="364"/>
      <c r="AY6" s="365"/>
      <c r="AZ6" s="365"/>
      <c r="BA6" s="365"/>
      <c r="BB6" s="365"/>
      <c r="BC6" s="366"/>
      <c r="BD6" s="142"/>
      <c r="BE6" s="14" t="s">
        <v>2</v>
      </c>
      <c r="BF6" s="8">
        <f>'収穫予測（入力）'!T26/100</f>
        <v>0</v>
      </c>
      <c r="BG6" s="364"/>
      <c r="BH6" s="365"/>
      <c r="BI6" s="365"/>
      <c r="BJ6" s="365"/>
      <c r="BK6" s="365"/>
      <c r="BL6" s="366"/>
      <c r="BM6" s="142"/>
      <c r="BN6" s="14" t="s">
        <v>2</v>
      </c>
      <c r="BO6" s="8">
        <f>'収穫予測（入力）'!H36/100</f>
        <v>0</v>
      </c>
      <c r="BP6" s="364"/>
      <c r="BQ6" s="365"/>
      <c r="BR6" s="365"/>
      <c r="BS6" s="365"/>
      <c r="BT6" s="365"/>
      <c r="BU6" s="366"/>
      <c r="BX6" s="346"/>
      <c r="BY6" s="347"/>
      <c r="BZ6" s="347"/>
      <c r="CA6" s="347"/>
      <c r="CB6" s="347"/>
      <c r="CC6" s="348"/>
      <c r="CD6" s="18"/>
      <c r="CE6" s="18"/>
      <c r="CF6" s="18"/>
      <c r="CG6" s="18"/>
      <c r="CH6" s="18"/>
      <c r="CI6" s="355"/>
      <c r="CJ6" s="356"/>
      <c r="CK6" s="356"/>
      <c r="CL6" s="356"/>
      <c r="CM6" s="356"/>
      <c r="CN6" s="356"/>
      <c r="CO6" s="356"/>
      <c r="CP6" s="357"/>
    </row>
    <row r="7" spans="1:95" ht="15" customHeight="1" thickBot="1">
      <c r="A7" s="125"/>
      <c r="B7" s="234">
        <f>MIN(B9:B99)</f>
        <v>0</v>
      </c>
      <c r="C7" s="126"/>
      <c r="D7" s="235" t="e">
        <f>MAX(D9:D99)</f>
        <v>#DIV/0!</v>
      </c>
      <c r="E7" s="127" t="e">
        <f>MIN(E9:E99)</f>
        <v>#DIV/0!</v>
      </c>
      <c r="F7" s="128" t="e">
        <f>MIN(F9:F99)</f>
        <v>#DIV/0!</v>
      </c>
      <c r="G7" s="236" t="e">
        <f>B7-D7</f>
        <v>#DIV/0!</v>
      </c>
      <c r="J7" s="129" t="e">
        <f>MIN(J9:J99)</f>
        <v>#DIV/0!</v>
      </c>
      <c r="K7" s="142"/>
      <c r="L7" s="130">
        <f>MIN(L9:L99)</f>
        <v>0</v>
      </c>
      <c r="M7" s="131">
        <f>MIN(M9:M99)</f>
        <v>0</v>
      </c>
      <c r="N7" s="126">
        <f>MIN(N9:N99)</f>
        <v>0</v>
      </c>
      <c r="O7" s="132">
        <f>MIN(O9:O99)</f>
        <v>0</v>
      </c>
      <c r="S7" s="129">
        <f>MIN(S9:S99)</f>
        <v>0</v>
      </c>
      <c r="T7" s="142"/>
      <c r="U7" s="130">
        <f>MIN(U9:U99)</f>
        <v>0</v>
      </c>
      <c r="V7" s="131">
        <f>MIN(V9:V99)</f>
        <v>0</v>
      </c>
      <c r="W7" s="126">
        <f>MIN(W9:W99)</f>
        <v>0</v>
      </c>
      <c r="X7" s="132">
        <f>MIN(X9:X99)</f>
        <v>0</v>
      </c>
      <c r="AB7" s="129">
        <f>MIN(AB9:AB99)</f>
        <v>0</v>
      </c>
      <c r="AC7" s="142"/>
      <c r="AD7" s="130">
        <f>MIN(AD9:AD99)</f>
        <v>0</v>
      </c>
      <c r="AE7" s="131">
        <f>MIN(AE9:AE99)</f>
        <v>0</v>
      </c>
      <c r="AF7" s="126">
        <f>MIN(AF9:AF99)</f>
        <v>0</v>
      </c>
      <c r="AG7" s="132">
        <f>MIN(AG9:AG99)</f>
        <v>0</v>
      </c>
      <c r="AK7" s="129">
        <f>MIN(AK9:AK99)</f>
        <v>0</v>
      </c>
      <c r="AL7" s="142"/>
      <c r="AM7" s="130">
        <f>MIN(AM9:AM99)</f>
        <v>0</v>
      </c>
      <c r="AN7" s="131">
        <f>MIN(AN9:AN99)</f>
        <v>0</v>
      </c>
      <c r="AO7" s="126">
        <f>MIN(AO9:AO99)</f>
        <v>0</v>
      </c>
      <c r="AP7" s="132">
        <f>MIN(AP9:AP99)</f>
        <v>0</v>
      </c>
      <c r="AT7" s="129">
        <f>MIN(AT9:AT99)</f>
        <v>0</v>
      </c>
      <c r="AU7" s="142"/>
      <c r="AV7" s="130">
        <f>MIN(AV9:AV99)</f>
        <v>0</v>
      </c>
      <c r="AW7" s="131">
        <f>MIN(AW9:AW99)</f>
        <v>0</v>
      </c>
      <c r="AX7" s="126">
        <f>MIN(AX9:AX99)</f>
        <v>0</v>
      </c>
      <c r="AY7" s="132">
        <f>MIN(AY9:AY99)</f>
        <v>0</v>
      </c>
      <c r="BC7" s="129">
        <f>MIN(BC9:BC99)</f>
        <v>0</v>
      </c>
      <c r="BD7" s="142"/>
      <c r="BE7" s="130">
        <f>MIN(BE9:BE99)</f>
        <v>0</v>
      </c>
      <c r="BF7" s="131">
        <f>MIN(BF9:BF99)</f>
        <v>0</v>
      </c>
      <c r="BG7" s="126">
        <f>MIN(BG9:BG99)</f>
        <v>0</v>
      </c>
      <c r="BH7" s="132">
        <f>MIN(BH9:BH99)</f>
        <v>0</v>
      </c>
      <c r="BL7" s="129">
        <f>MIN(BL9:BL99)</f>
        <v>0</v>
      </c>
      <c r="BM7" s="142"/>
      <c r="BN7" s="130">
        <f>MIN(BN9:BN99)</f>
        <v>0</v>
      </c>
      <c r="BO7" s="131">
        <f>MIN(BO9:BO99)</f>
        <v>0</v>
      </c>
      <c r="BP7" s="126">
        <f>MIN(BP9:BP99)</f>
        <v>0</v>
      </c>
      <c r="BQ7" s="132">
        <f>MIN(BQ9:BQ99)</f>
        <v>0</v>
      </c>
      <c r="BU7" s="129">
        <f>MIN(BU9:BU99)</f>
        <v>0</v>
      </c>
      <c r="BX7" s="349"/>
      <c r="BY7" s="350"/>
      <c r="BZ7" s="350"/>
      <c r="CA7" s="350"/>
      <c r="CB7" s="350"/>
      <c r="CC7" s="351"/>
      <c r="CI7" s="358"/>
      <c r="CJ7" s="359"/>
      <c r="CK7" s="359"/>
      <c r="CL7" s="359"/>
      <c r="CM7" s="359"/>
      <c r="CN7" s="359"/>
      <c r="CO7" s="359"/>
      <c r="CP7" s="360"/>
    </row>
    <row r="8" spans="1:95" ht="15" customHeight="1" thickBot="1">
      <c r="A8" s="1" t="s">
        <v>5</v>
      </c>
      <c r="B8" s="2" t="s">
        <v>3</v>
      </c>
      <c r="C8" s="3" t="s">
        <v>4</v>
      </c>
      <c r="D8" s="10" t="s">
        <v>27</v>
      </c>
      <c r="E8" s="10" t="s">
        <v>13</v>
      </c>
      <c r="F8" s="25" t="s">
        <v>7</v>
      </c>
      <c r="G8" s="45" t="s">
        <v>10</v>
      </c>
      <c r="H8" s="46" t="s">
        <v>11</v>
      </c>
      <c r="I8" s="47" t="s">
        <v>12</v>
      </c>
      <c r="J8" s="41" t="s">
        <v>25</v>
      </c>
      <c r="K8" s="142"/>
      <c r="L8" s="7" t="s">
        <v>3</v>
      </c>
      <c r="M8" s="3" t="s">
        <v>4</v>
      </c>
      <c r="N8" s="10" t="s">
        <v>13</v>
      </c>
      <c r="O8" s="25" t="s">
        <v>7</v>
      </c>
      <c r="P8" s="123" t="s">
        <v>10</v>
      </c>
      <c r="Q8" s="81" t="s">
        <v>11</v>
      </c>
      <c r="R8" s="124" t="s">
        <v>12</v>
      </c>
      <c r="S8" s="41" t="s">
        <v>25</v>
      </c>
      <c r="T8" s="142"/>
      <c r="U8" s="7" t="s">
        <v>3</v>
      </c>
      <c r="V8" s="3" t="s">
        <v>4</v>
      </c>
      <c r="W8" s="10" t="s">
        <v>13</v>
      </c>
      <c r="X8" s="25" t="s">
        <v>7</v>
      </c>
      <c r="Y8" s="123" t="s">
        <v>10</v>
      </c>
      <c r="Z8" s="81" t="s">
        <v>11</v>
      </c>
      <c r="AA8" s="124" t="s">
        <v>12</v>
      </c>
      <c r="AB8" s="41" t="s">
        <v>25</v>
      </c>
      <c r="AC8" s="142"/>
      <c r="AD8" s="7" t="s">
        <v>3</v>
      </c>
      <c r="AE8" s="3" t="s">
        <v>4</v>
      </c>
      <c r="AF8" s="10" t="s">
        <v>13</v>
      </c>
      <c r="AG8" s="25" t="s">
        <v>7</v>
      </c>
      <c r="AH8" s="123" t="s">
        <v>10</v>
      </c>
      <c r="AI8" s="81" t="s">
        <v>11</v>
      </c>
      <c r="AJ8" s="124" t="s">
        <v>12</v>
      </c>
      <c r="AK8" s="41" t="s">
        <v>25</v>
      </c>
      <c r="AL8" s="142"/>
      <c r="AM8" s="7" t="s">
        <v>3</v>
      </c>
      <c r="AN8" s="3" t="s">
        <v>4</v>
      </c>
      <c r="AO8" s="10" t="s">
        <v>13</v>
      </c>
      <c r="AP8" s="25" t="s">
        <v>7</v>
      </c>
      <c r="AQ8" s="123" t="s">
        <v>10</v>
      </c>
      <c r="AR8" s="81" t="s">
        <v>11</v>
      </c>
      <c r="AS8" s="124" t="s">
        <v>12</v>
      </c>
      <c r="AT8" s="41" t="s">
        <v>25</v>
      </c>
      <c r="AU8" s="142"/>
      <c r="AV8" s="7" t="s">
        <v>3</v>
      </c>
      <c r="AW8" s="3" t="s">
        <v>4</v>
      </c>
      <c r="AX8" s="10" t="s">
        <v>13</v>
      </c>
      <c r="AY8" s="25" t="s">
        <v>7</v>
      </c>
      <c r="AZ8" s="123" t="s">
        <v>10</v>
      </c>
      <c r="BA8" s="81" t="s">
        <v>11</v>
      </c>
      <c r="BB8" s="124" t="s">
        <v>12</v>
      </c>
      <c r="BC8" s="41" t="s">
        <v>25</v>
      </c>
      <c r="BD8" s="142"/>
      <c r="BE8" s="7" t="s">
        <v>3</v>
      </c>
      <c r="BF8" s="3" t="s">
        <v>4</v>
      </c>
      <c r="BG8" s="10" t="s">
        <v>13</v>
      </c>
      <c r="BH8" s="25" t="s">
        <v>7</v>
      </c>
      <c r="BI8" s="123" t="s">
        <v>10</v>
      </c>
      <c r="BJ8" s="81" t="s">
        <v>11</v>
      </c>
      <c r="BK8" s="124" t="s">
        <v>12</v>
      </c>
      <c r="BL8" s="41" t="s">
        <v>25</v>
      </c>
      <c r="BM8" s="142"/>
      <c r="BN8" s="7" t="s">
        <v>3</v>
      </c>
      <c r="BO8" s="3" t="s">
        <v>4</v>
      </c>
      <c r="BP8" s="10" t="s">
        <v>13</v>
      </c>
      <c r="BQ8" s="25" t="s">
        <v>7</v>
      </c>
      <c r="BR8" s="123" t="s">
        <v>10</v>
      </c>
      <c r="BS8" s="81" t="s">
        <v>11</v>
      </c>
      <c r="BT8" s="124" t="s">
        <v>12</v>
      </c>
      <c r="BU8" s="41" t="s">
        <v>25</v>
      </c>
      <c r="BV8" s="1" t="s">
        <v>5</v>
      </c>
      <c r="BX8" s="75" t="s">
        <v>5</v>
      </c>
      <c r="BY8" s="73" t="s">
        <v>3</v>
      </c>
      <c r="BZ8" s="73" t="s">
        <v>28</v>
      </c>
      <c r="CA8" s="74" t="s">
        <v>29</v>
      </c>
      <c r="CB8" s="84" t="s">
        <v>9</v>
      </c>
      <c r="CC8" s="83" t="s">
        <v>30</v>
      </c>
      <c r="CD8" s="85" t="s">
        <v>14</v>
      </c>
      <c r="CE8" s="81" t="s">
        <v>15</v>
      </c>
      <c r="CF8" s="81" t="s">
        <v>16</v>
      </c>
      <c r="CG8" s="82" t="s">
        <v>29</v>
      </c>
      <c r="CH8" s="17"/>
      <c r="CI8" s="75" t="s">
        <v>5</v>
      </c>
      <c r="CJ8" s="73" t="s">
        <v>3</v>
      </c>
      <c r="CK8" s="73" t="s">
        <v>28</v>
      </c>
      <c r="CL8" s="73" t="s">
        <v>33</v>
      </c>
      <c r="CM8" s="73" t="s">
        <v>9</v>
      </c>
      <c r="CN8" s="73" t="s">
        <v>34</v>
      </c>
      <c r="CO8" s="73" t="s">
        <v>27</v>
      </c>
      <c r="CP8" s="73" t="s">
        <v>32</v>
      </c>
    </row>
    <row r="9" spans="1:95" ht="15" customHeight="1">
      <c r="A9" s="4">
        <v>10</v>
      </c>
      <c r="B9" s="29">
        <f t="shared" ref="B9:B40" si="0">IF($B$5&gt;$A9,"",$E$5)</f>
        <v>0</v>
      </c>
      <c r="C9" s="26">
        <f>IF($B$5&gt;$A9,"",ROUND($E$6*(28.75994*(1-1.06764*EXP(-0.03423*A9)))/(28.75994*(1-1.06764*EXP(-0.03423*40))),1))</f>
        <v>0</v>
      </c>
      <c r="D9" s="117" t="e">
        <f>IF($B$5&gt;$A9,"",1/((1/B9)-(((0.068509*C9^(-1.347464)*B9+2658.2*C9^(-2.814651))^-1)/(-3.47089*10^(6)*B9^(-0.9184)))))</f>
        <v>#DIV/0!</v>
      </c>
      <c r="E9" s="27" t="e">
        <f>IF($B$5&gt;$A9,"",ROUND(((0.068509*C9^-1.347464)+2658.2*(C9^-2.814651)/10^(5.3083-1.4672*LOG(C9)))/((0.068509*C9^-1.347464)+2658.2*(C9^-2.814651)/B9),2))</f>
        <v>#DIV/0!</v>
      </c>
      <c r="F9" s="28" t="e">
        <f>IF($B$5&gt;$A9,"",1/((0.068509*C9^-1.347464)+2658.2*(C9^-2.814651)/B9))</f>
        <v>#DIV/0!</v>
      </c>
      <c r="G9" s="48">
        <f>IF($B$5&gt;$A9,"",0.791213+0.353895*C9+0.244012*(B9^0.5)*C9/100)</f>
        <v>0.79121300000000006</v>
      </c>
      <c r="H9" s="26" t="e">
        <f>IF($B$5&gt;$A9,"",F9/G9)</f>
        <v>#DIV/0!</v>
      </c>
      <c r="I9" s="49" t="e">
        <f>IF($B$5&gt;$A9,"",200*(H9/(PI()*B9))^0.5)</f>
        <v>#DIV/0!</v>
      </c>
      <c r="J9" s="42" t="e">
        <f>IF($B$5&gt;$A9,"",-0.04894+0.98937*I9-0.034814*(B9^0.5)*C9/100)</f>
        <v>#DIV/0!</v>
      </c>
      <c r="K9" s="143">
        <v>10</v>
      </c>
      <c r="L9" s="30" t="str">
        <f t="shared" ref="L9:L40" si="1">IF(A9&gt;=$M$5,B9*(1-$M$6),"")</f>
        <v/>
      </c>
      <c r="M9" s="26" t="str">
        <f t="shared" ref="M9:M40" si="2">IF(L9="","",C9)</f>
        <v/>
      </c>
      <c r="N9" s="27" t="str">
        <f>IF(L9="","",ROUND(((0.068509*M9^-1.347464)+2658.2*(M9^-2.814651)/10^(5.3083-1.4672*LOG(M9)))/((0.068509*M9^-1.347464)+2658.2*(M9^-2.814651)/L9),2))</f>
        <v/>
      </c>
      <c r="O9" s="28" t="str">
        <f>IF(L9="","",1/((0.068509*M9^-1.347464)+2658.2*(M9^-2.814651)/L9))</f>
        <v/>
      </c>
      <c r="P9" s="48" t="str">
        <f>IF($M$5&gt;$A9,"",0.791213+0.353895*M9+0.244012*(L9^0.5)*M9/100)</f>
        <v/>
      </c>
      <c r="Q9" s="26" t="str">
        <f t="shared" ref="Q9:Q40" si="3">IF($M$5&gt;$A9,"",O9/P9)</f>
        <v/>
      </c>
      <c r="R9" s="49" t="str">
        <f t="shared" ref="R9:R40" si="4">IF($M$5&gt;$A9,"",200*(Q9/(PI()*L9))^0.5)</f>
        <v/>
      </c>
      <c r="S9" s="42" t="str">
        <f>IF($M$5&gt;$A9,"",-0.04894+0.98937*R9-0.034814*(L9^0.5)*M9/100)</f>
        <v/>
      </c>
      <c r="T9" s="143">
        <v>10</v>
      </c>
      <c r="U9" s="35" t="str">
        <f>IF(A9&gt;=$V$5,L9*(1-$V$6),"")</f>
        <v/>
      </c>
      <c r="V9" s="31" t="str">
        <f t="shared" ref="V9:V40" si="5">IF(U9="","",M9)</f>
        <v/>
      </c>
      <c r="W9" s="32" t="str">
        <f>IF(U9="","",ROUND(((0.068509*V9^-1.347464)+2658.2*(V9^-2.814651)/10^(5.3083-1.4672*LOG(V9)))/((0.068509*V9^-1.347464)+2658.2*(V9^-2.814651)/U9),2))</f>
        <v/>
      </c>
      <c r="X9" s="28" t="str">
        <f>IF(U9="","",1/((0.068509*V9^-1.347464)+2658.2*(V9^-2.814651)/U9))</f>
        <v/>
      </c>
      <c r="Y9" s="48" t="str">
        <f>IF($V$5&gt;$A9,"",0.791213+0.353895*V9+0.244012*(U9^0.5)*V9/100)</f>
        <v/>
      </c>
      <c r="Z9" s="26" t="str">
        <f t="shared" ref="Z9:Z40" si="6">IF($V$5&gt;$A9,"",X9/Y9)</f>
        <v/>
      </c>
      <c r="AA9" s="49" t="str">
        <f t="shared" ref="AA9:AA40" si="7">IF($V$5&gt;$A9,"",200*(Z9/(PI()*U9))^0.5)</f>
        <v/>
      </c>
      <c r="AB9" s="42" t="str">
        <f>IF($V$5&gt;$A9,"",-0.04894+0.98937*AA9-0.034814*(U9^0.5)*V9/100)</f>
        <v/>
      </c>
      <c r="AC9" s="143">
        <v>10</v>
      </c>
      <c r="AD9" s="35" t="str">
        <f t="shared" ref="AD9:AD40" si="8">IF(A9&gt;=$AE$5,U9*(1-$AE$6),"")</f>
        <v/>
      </c>
      <c r="AE9" s="31" t="str">
        <f t="shared" ref="AE9:AE40" si="9">IF(AD9="","",V9)</f>
        <v/>
      </c>
      <c r="AF9" s="32" t="str">
        <f>IF(AD9="","",ROUND(((0.068509*AE9^-1.347464)+2658.2*(AE9^-2.814651)/10^(5.3083-1.4672*LOG(AE9)))/((0.068509*AE9^-1.347464)+2658.2*(AE9^-2.814651)/AD9),2))</f>
        <v/>
      </c>
      <c r="AG9" s="28" t="str">
        <f>IF(AD9="","",1/((0.068509*AE9^-1.347464)+2658.2*(AE9^-2.814651)/AD9))</f>
        <v/>
      </c>
      <c r="AH9" s="48" t="str">
        <f>IF($AE$5&gt;$A9,"",0.791213+0.353895*AE9+0.244012*(AD9^0.5)*AE9/100)</f>
        <v/>
      </c>
      <c r="AI9" s="251" t="str">
        <f t="shared" ref="AI9:AI40" si="10">IF($AE$5&gt;$A9,"",AG9/AH9)</f>
        <v/>
      </c>
      <c r="AJ9" s="49" t="str">
        <f t="shared" ref="AJ9:AJ40" si="11">IF($AE$5&gt;$A9,"",200*(AI9/(PI()*AD9))^0.5)</f>
        <v/>
      </c>
      <c r="AK9" s="42" t="str">
        <f>IF($AE$5&gt;$A9,"",-0.04894+0.98937*AJ9-0.034814*(AD9^0.5)*AE9/100)</f>
        <v/>
      </c>
      <c r="AL9" s="143">
        <v>10</v>
      </c>
      <c r="AM9" s="35" t="str">
        <f t="shared" ref="AM9:AM40" si="12">IF(A9&gt;=$AN$5,AD9*(1-$AN$6),"")</f>
        <v/>
      </c>
      <c r="AN9" s="31" t="str">
        <f t="shared" ref="AN9:AN40" si="13">IF(AM9="","",AE9)</f>
        <v/>
      </c>
      <c r="AO9" s="32" t="str">
        <f>IF(AM9="","",ROUND(((0.068509*AN9^-1.347464)+2658.2*(AN9^-2.814651)/10^(5.3083-1.4672*LOG(AN9)))/((0.068509*AN9^-1.347464)+2658.2*(AN9^-2.814651)/AM9),2))</f>
        <v/>
      </c>
      <c r="AP9" s="28" t="str">
        <f>IF(AM9="","",1/((0.068509*AN9^-1.347464)+2658.2*(AN9^-2.814651)/AM9))</f>
        <v/>
      </c>
      <c r="AQ9" s="48" t="str">
        <f>IF($AN$5&gt;$A9,"",0.791213+0.353895*AN9+0.244012*(AM9^0.5)*AN9/100)</f>
        <v/>
      </c>
      <c r="AR9" s="26" t="str">
        <f t="shared" ref="AR9:AR40" si="14">IF($AN$5&gt;$A9,"",AP9/AQ9)</f>
        <v/>
      </c>
      <c r="AS9" s="49" t="str">
        <f t="shared" ref="AS9:AS40" si="15">IF($AN$5&gt;$A9,"",200*(AR9/(PI()*AM9))^0.5)</f>
        <v/>
      </c>
      <c r="AT9" s="42" t="str">
        <f>IF($AN$5&gt;$A9,"",-0.04894+0.98937*AS9-0.034814*(AM9^0.5)*AN9/100)</f>
        <v/>
      </c>
      <c r="AU9" s="143">
        <v>10</v>
      </c>
      <c r="AV9" s="35" t="str">
        <f t="shared" ref="AV9:AV40" si="16">IF(A9&gt;=$AW$5,AM9*(1-$AW$6),"")</f>
        <v/>
      </c>
      <c r="AW9" s="31" t="str">
        <f t="shared" ref="AW9:AW40" si="17">IF(AV9="","",AN9)</f>
        <v/>
      </c>
      <c r="AX9" s="32" t="str">
        <f>IF(AV9="","",ROUND(((0.068509*AW9^-1.347464)+2658.2*(AW9^-2.814651)/10^(5.3083-1.4672*LOG(AW9)))/((0.068509*AW9^-1.347464)+2658.2*(AW9^-2.814651)/AV9),2))</f>
        <v/>
      </c>
      <c r="AY9" s="28" t="str">
        <f>IF(AV9="","",1/((0.068509*AW9^-1.347464)+2658.2*(AW9^-2.814651)/AV9))</f>
        <v/>
      </c>
      <c r="AZ9" s="48" t="str">
        <f>IF($AW$5&gt;$A9,"",0.791213+0.353895*AW9+0.244012*(AV9^0.5)*AW9/100)</f>
        <v/>
      </c>
      <c r="BA9" s="26" t="str">
        <f t="shared" ref="BA9:BA40" si="18">IF($AW$5&gt;$A9,"",AY9/AZ9)</f>
        <v/>
      </c>
      <c r="BB9" s="49" t="str">
        <f t="shared" ref="BB9:BB40" si="19">IF($AW$5&gt;$A9,"",200*(BA9/(PI()*AV9))^0.5)</f>
        <v/>
      </c>
      <c r="BC9" s="42" t="str">
        <f>IF($AW$5&gt;$A9,"",-0.04894+0.98937*BB9-0.034814*(AV9^0.5)*AW9/100)</f>
        <v/>
      </c>
      <c r="BD9" s="143">
        <v>10</v>
      </c>
      <c r="BE9" s="35" t="str">
        <f t="shared" ref="BE9:BE40" si="20">IF(A9&gt;=$BF$5,AV9*(1-$BF$6),"")</f>
        <v/>
      </c>
      <c r="BF9" s="31" t="str">
        <f t="shared" ref="BF9:BF40" si="21">IF(BE9="","",AW9)</f>
        <v/>
      </c>
      <c r="BG9" s="32" t="str">
        <f>IF(BE9="","",ROUND(((0.068509*BF9^-1.347464)+2658.2*(BF9^-2.814651)/10^(5.3083-1.4672*LOG(BF9)))/((0.068509*BF9^-1.347464)+2658.2*(BF9^-2.814651)/BE9),2))</f>
        <v/>
      </c>
      <c r="BH9" s="28" t="str">
        <f>IF(BE9="","",1/((0.068509*BF9^-1.347464)+2658.2*(BF9^-2.814651)/BE9))</f>
        <v/>
      </c>
      <c r="BI9" s="48" t="str">
        <f>IF($BF$5&gt;$A9,"",0.791213+0.353895*BF9+0.244012*(BE9^0.5)*BF9/100)</f>
        <v/>
      </c>
      <c r="BJ9" s="26" t="str">
        <f t="shared" ref="BJ9:BJ40" si="22">IF($BF$5&gt;$A9,"",BH9/BI9)</f>
        <v/>
      </c>
      <c r="BK9" s="49" t="str">
        <f t="shared" ref="BK9:BK40" si="23">IF($BF$5&gt;$A9,"",200*(BJ9/(PI()*BE9))^0.5)</f>
        <v/>
      </c>
      <c r="BL9" s="42" t="str">
        <f>IF($BF$5&gt;$A9,"",-0.04894+0.98937*BK9-0.034814*(BE9^0.5)*BF9/100)</f>
        <v/>
      </c>
      <c r="BM9" s="143">
        <v>10</v>
      </c>
      <c r="BN9" s="56" t="str">
        <f t="shared" ref="BN9:BN40" si="24">IF(A9&gt;=$BO$5,BE9*(1-$BO$6),"")</f>
        <v/>
      </c>
      <c r="BO9" s="57" t="str">
        <f t="shared" ref="BO9:BO40" si="25">IF(BN9="","",BF9)</f>
        <v/>
      </c>
      <c r="BP9" s="32" t="str">
        <f>IF(BN9="","",ROUND(((0.068509*BO9^-1.347464)+2658.2*(BO9^-2.814651)/10^(5.3083-1.4672*LOG(BO9)))/((0.068509*BO9^-1.347464)+2658.2*(BO9^-2.814651)/BN9),2))</f>
        <v/>
      </c>
      <c r="BQ9" s="28" t="str">
        <f>IF(BN9="","",1/((0.068509*BO9^-1.347464)+2658.2*(BO9^-2.814651)/BN9))</f>
        <v/>
      </c>
      <c r="BR9" s="48" t="str">
        <f>IF($BO$5&gt;$A9,"",0.791213+0.353895*BO9+0.244012*(BN9^0.5)*BO9/100)</f>
        <v/>
      </c>
      <c r="BS9" s="57" t="str">
        <f t="shared" ref="BS9:BS40" si="26">IF($BO$5&gt;$A9,"",BQ9/BR9)</f>
        <v/>
      </c>
      <c r="BT9" s="58" t="str">
        <f t="shared" ref="BT9:BT40" si="27">IF($BO$5&gt;$A9,"",200*(BS9/(PI()*BN9))^0.5)</f>
        <v/>
      </c>
      <c r="BU9" s="42" t="str">
        <f>IF($BO$5&gt;$A9,"",-0.04894+0.98937*BT9-0.034814*(BN9^0.5)*BO9/100)</f>
        <v/>
      </c>
      <c r="BV9" s="5">
        <v>10</v>
      </c>
      <c r="BX9" s="78">
        <v>10</v>
      </c>
      <c r="BY9" s="100">
        <f t="shared" ref="BY9:BY40" si="28">IF($B$5&gt;$A9,"",MIN(B9,L9,U9,AD9,AM9,AV9,BE9,BN9))</f>
        <v>0</v>
      </c>
      <c r="BZ9" s="100">
        <f>IF($B$5&gt;$A9,"",C9)</f>
        <v>0</v>
      </c>
      <c r="CA9" s="100" t="e">
        <f>CG9</f>
        <v>#DIV/0!</v>
      </c>
      <c r="CB9" s="101" t="e">
        <f t="shared" ref="CB9:CB40" si="29">IF($B$5&gt;$A9,"",MIN(F9,O9,X9,AG9,AP9,AY9,BH9,BQ9))</f>
        <v>#DIV/0!</v>
      </c>
      <c r="CC9" s="102" t="e">
        <f>IF($B$5&gt;$A9,"",MIN(E9,N9,W9,AF9,AO9,AX9,BG9,BP9))</f>
        <v>#DIV/0!</v>
      </c>
      <c r="CD9" s="92">
        <f>IF($B$5&gt;$A9,"",0.791213+0.353895*C9+0.244012*(BY9^0.5)*C9/100)</f>
        <v>0.79121300000000006</v>
      </c>
      <c r="CE9" s="93" t="e">
        <f t="shared" ref="CE9:CE33" si="30">IF($B$5&gt;$A9,"",CB9/CD9)</f>
        <v>#DIV/0!</v>
      </c>
      <c r="CF9" s="94" t="e">
        <f t="shared" ref="CF9:CF33" si="31">IF($B$5&gt;$A9,"",200*(CE9/(PI()*BY9))^0.5)</f>
        <v>#DIV/0!</v>
      </c>
      <c r="CG9" s="95" t="e">
        <f>IF($B$5&gt;$A9,"",-0.04894+0.98937*CF9-0.034814*(BY9^0.5)*BZ9/100)</f>
        <v>#DIV/0!</v>
      </c>
      <c r="CH9" s="21"/>
      <c r="CI9" s="78">
        <v>10</v>
      </c>
      <c r="CJ9" s="100">
        <f>IF($B$5&gt;$A9,NA(),BY9)</f>
        <v>0</v>
      </c>
      <c r="CK9" s="100">
        <f>IF($B$5&gt;$A9,NA(),BZ9)</f>
        <v>0</v>
      </c>
      <c r="CL9" s="100" t="e">
        <f>IF($B$5&gt;$A9,NA(),CA9)</f>
        <v>#DIV/0!</v>
      </c>
      <c r="CM9" s="100" t="e">
        <f>IF($B$5&gt;$A9,NA(),CB9)</f>
        <v>#DIV/0!</v>
      </c>
      <c r="CN9" s="112" t="e">
        <f>IF($B$5&gt;$A9,NA(),CC9)</f>
        <v>#DIV/0!</v>
      </c>
      <c r="CO9" s="100" t="e">
        <f>IF($B$5&gt;$A9,NA(),D9+$G$7)</f>
        <v>#DIV/0!</v>
      </c>
      <c r="CP9" s="112" t="e">
        <f>IF($B$5&gt;$A9,NA(),J9)</f>
        <v>#DIV/0!</v>
      </c>
    </row>
    <row r="10" spans="1:95" ht="15" customHeight="1">
      <c r="A10" s="5">
        <v>11</v>
      </c>
      <c r="B10" s="29">
        <f t="shared" si="0"/>
        <v>0</v>
      </c>
      <c r="C10" s="26">
        <f t="shared" ref="C10:C73" si="32">IF($B$5&gt;$A10,"",ROUND($E$6*(28.75994*(1-1.06764*EXP(-0.03423*A10)))/(28.75994*(1-1.06764*EXP(-0.03423*40))),1))</f>
        <v>0</v>
      </c>
      <c r="D10" s="117" t="e">
        <f t="shared" ref="D10:D73" si="33">IF($B$5&gt;$A10,"",1/((1/B10)-(((0.068509*C10^(-1.347464)*B10+2658.2*C10^(-2.814651))^-1)/(-3.47089*10^(6)*B10^(-0.9184)))))</f>
        <v>#DIV/0!</v>
      </c>
      <c r="E10" s="27" t="e">
        <f t="shared" ref="E10:E73" si="34">IF($B$5&gt;$A10,"",ROUND(((0.068509*C10^-1.347464)+2658.2*(C10^-2.814651)/10^(5.3083-1.4672*LOG(C10)))/((0.068509*C10^-1.347464)+2658.2*(C10^-2.814651)/B10),2))</f>
        <v>#DIV/0!</v>
      </c>
      <c r="F10" s="28" t="e">
        <f t="shared" ref="F10:F73" si="35">IF($B$5&gt;$A10,"",1/((0.068509*C10^-1.347464)+2658.2*(C10^-2.814651)/B10))</f>
        <v>#DIV/0!</v>
      </c>
      <c r="G10" s="48">
        <f t="shared" ref="G10:G73" si="36">IF($B$5&gt;$A10,"",0.791213+0.353895*C10+0.244012*(B10^0.5)*C10/100)</f>
        <v>0.79121300000000006</v>
      </c>
      <c r="H10" s="26" t="e">
        <f t="shared" ref="H10:H73" si="37">IF($B$5&gt;$A10,"",F10/G10)</f>
        <v>#DIV/0!</v>
      </c>
      <c r="I10" s="49" t="e">
        <f t="shared" ref="I10:I40" si="38">IF($B$5&gt;$A10,"",200*(H10/(PI()*B10))^0.5)</f>
        <v>#DIV/0!</v>
      </c>
      <c r="J10" s="42" t="e">
        <f t="shared" ref="J10:J73" si="39">IF($B$5&gt;$A10,"",-0.04894+0.98937*I10-0.034814*(B10^0.5)*C10/100)</f>
        <v>#DIV/0!</v>
      </c>
      <c r="K10" s="143">
        <v>11</v>
      </c>
      <c r="L10" s="35" t="str">
        <f t="shared" si="1"/>
        <v/>
      </c>
      <c r="M10" s="31" t="str">
        <f t="shared" si="2"/>
        <v/>
      </c>
      <c r="N10" s="32" t="str">
        <f t="shared" ref="N10:N73" si="40">IF(L10="","",ROUND(((0.068509*M10^-1.347464)+2658.2*(M10^-2.814651)/10^(5.3083-1.4672*LOG(M10)))/((0.068509*M10^-1.347464)+2658.2*(M10^-2.814651)/L10),2))</f>
        <v/>
      </c>
      <c r="O10" s="34" t="str">
        <f t="shared" ref="O10:O73" si="41">IF(L10="","",1/((0.068509*M10^-1.347464)+2658.2*(M10^-2.814651)/L10))</f>
        <v/>
      </c>
      <c r="P10" s="48" t="str">
        <f t="shared" ref="P10:P73" si="42">IF($M$5&gt;$A10,"",0.791213+0.353895*M10+0.244012*(L10^0.5)*M10/100)</f>
        <v/>
      </c>
      <c r="Q10" s="26" t="str">
        <f t="shared" si="3"/>
        <v/>
      </c>
      <c r="R10" s="49" t="str">
        <f t="shared" si="4"/>
        <v/>
      </c>
      <c r="S10" s="59" t="str">
        <f t="shared" ref="S10:S73" si="43">IF($M$5&gt;$A10,"",-0.04894+0.98937*R10-0.034814*(L10^0.5)*M10/100)</f>
        <v/>
      </c>
      <c r="T10" s="143">
        <v>11</v>
      </c>
      <c r="U10" s="35" t="str">
        <f t="shared" ref="U10:U40" si="44">IF(A10&gt;=$V$5,L10*(1-$V$6),"")</f>
        <v/>
      </c>
      <c r="V10" s="31" t="str">
        <f t="shared" si="5"/>
        <v/>
      </c>
      <c r="W10" s="32" t="str">
        <f t="shared" ref="W10:W73" si="45">IF(U10="","",ROUND(((0.068509*V10^-1.347464)+2658.2*(V10^-2.814651)/10^(5.3083-1.4672*LOG(V10)))/((0.068509*V10^-1.347464)+2658.2*(V10^-2.814651)/U10),2))</f>
        <v/>
      </c>
      <c r="X10" s="34" t="str">
        <f t="shared" ref="X10:X73" si="46">IF(U10="","",1/((0.068509*V10^-1.347464)+2658.2*(V10^-2.814651)/U10))</f>
        <v/>
      </c>
      <c r="Y10" s="48" t="str">
        <f t="shared" ref="Y10:Y73" si="47">IF($V$5&gt;$A10,"",0.791213+0.353895*V10+0.244012*(U10^0.5)*V10/100)</f>
        <v/>
      </c>
      <c r="Z10" s="26" t="str">
        <f t="shared" si="6"/>
        <v/>
      </c>
      <c r="AA10" s="49" t="str">
        <f t="shared" si="7"/>
        <v/>
      </c>
      <c r="AB10" s="59" t="str">
        <f t="shared" ref="AB10:AB73" si="48">IF($V$5&gt;$A10,"",-0.04894+0.98937*AA10-0.034814*(U10^0.5)*V10/100)</f>
        <v/>
      </c>
      <c r="AC10" s="143">
        <v>11</v>
      </c>
      <c r="AD10" s="35" t="str">
        <f t="shared" si="8"/>
        <v/>
      </c>
      <c r="AE10" s="31" t="str">
        <f t="shared" si="9"/>
        <v/>
      </c>
      <c r="AF10" s="32" t="str">
        <f t="shared" ref="AF10:AF73" si="49">IF(AD10="","",ROUND(((0.068509*AE10^-1.347464)+2658.2*(AE10^-2.814651)/10^(5.3083-1.4672*LOG(AE10)))/((0.068509*AE10^-1.347464)+2658.2*(AE10^-2.814651)/AD10),2))</f>
        <v/>
      </c>
      <c r="AG10" s="34" t="str">
        <f t="shared" ref="AG10:AG73" si="50">IF(AD10="","",1/((0.068509*AE10^-1.347464)+2658.2*(AE10^-2.814651)/AD10))</f>
        <v/>
      </c>
      <c r="AH10" s="48" t="str">
        <f t="shared" ref="AH10:AH73" si="51">IF($AE$5&gt;$A10,"",0.791213+0.353895*AE10+0.244012*(AD10^0.5)*AE10/100)</f>
        <v/>
      </c>
      <c r="AI10" s="26" t="str">
        <f t="shared" si="10"/>
        <v/>
      </c>
      <c r="AJ10" s="49" t="str">
        <f t="shared" si="11"/>
        <v/>
      </c>
      <c r="AK10" s="59" t="str">
        <f t="shared" ref="AK10:AK73" si="52">IF($AE$5&gt;$A10,"",-0.04894+0.98937*AJ10-0.034814*(AD10^0.5)*AE10/100)</f>
        <v/>
      </c>
      <c r="AL10" s="143">
        <v>11</v>
      </c>
      <c r="AM10" s="35" t="str">
        <f t="shared" si="12"/>
        <v/>
      </c>
      <c r="AN10" s="31" t="str">
        <f t="shared" si="13"/>
        <v/>
      </c>
      <c r="AO10" s="32" t="str">
        <f t="shared" ref="AO10:AO73" si="53">IF(AM10="","",ROUND(((0.068509*AN10^-1.347464)+2658.2*(AN10^-2.814651)/10^(5.3083-1.4672*LOG(AN10)))/((0.068509*AN10^-1.347464)+2658.2*(AN10^-2.814651)/AM10),2))</f>
        <v/>
      </c>
      <c r="AP10" s="34" t="str">
        <f t="shared" ref="AP10:AP73" si="54">IF(AM10="","",1/((0.068509*AN10^-1.347464)+2658.2*(AN10^-2.814651)/AM10))</f>
        <v/>
      </c>
      <c r="AQ10" s="48" t="str">
        <f t="shared" ref="AQ10:AQ73" si="55">IF($AN$5&gt;$A10,"",0.791213+0.353895*AN10+0.244012*(AM10^0.5)*AN10/100)</f>
        <v/>
      </c>
      <c r="AR10" s="26" t="str">
        <f t="shared" si="14"/>
        <v/>
      </c>
      <c r="AS10" s="49" t="str">
        <f t="shared" si="15"/>
        <v/>
      </c>
      <c r="AT10" s="59" t="str">
        <f t="shared" ref="AT10:AT73" si="56">IF($AN$5&gt;$A10,"",-0.04894+0.98937*AS10-0.034814*(AM10^0.5)*AN10/100)</f>
        <v/>
      </c>
      <c r="AU10" s="143">
        <v>11</v>
      </c>
      <c r="AV10" s="35" t="str">
        <f t="shared" si="16"/>
        <v/>
      </c>
      <c r="AW10" s="31" t="str">
        <f t="shared" si="17"/>
        <v/>
      </c>
      <c r="AX10" s="32" t="str">
        <f t="shared" ref="AX10:AX73" si="57">IF(AV10="","",ROUND(((0.068509*AW10^-1.347464)+2658.2*(AW10^-2.814651)/10^(5.3083-1.4672*LOG(AW10)))/((0.068509*AW10^-1.347464)+2658.2*(AW10^-2.814651)/AV10),2))</f>
        <v/>
      </c>
      <c r="AY10" s="34" t="str">
        <f t="shared" ref="AY10:AY73" si="58">IF(AV10="","",1/((0.068509*AW10^-1.347464)+2658.2*(AW10^-2.814651)/AV10))</f>
        <v/>
      </c>
      <c r="AZ10" s="48" t="str">
        <f t="shared" ref="AZ10:AZ73" si="59">IF($AW$5&gt;$A10,"",0.791213+0.353895*AW10+0.244012*(AV10^0.5)*AW10/100)</f>
        <v/>
      </c>
      <c r="BA10" s="26" t="str">
        <f t="shared" si="18"/>
        <v/>
      </c>
      <c r="BB10" s="49" t="str">
        <f t="shared" si="19"/>
        <v/>
      </c>
      <c r="BC10" s="59" t="str">
        <f t="shared" ref="BC10:BC73" si="60">IF($AW$5&gt;$A10,"",-0.04894+0.98937*BB10-0.034814*(AV10^0.5)*AW10/100)</f>
        <v/>
      </c>
      <c r="BD10" s="143">
        <v>11</v>
      </c>
      <c r="BE10" s="35" t="str">
        <f t="shared" si="20"/>
        <v/>
      </c>
      <c r="BF10" s="31" t="str">
        <f t="shared" si="21"/>
        <v/>
      </c>
      <c r="BG10" s="32" t="str">
        <f t="shared" ref="BG10:BG73" si="61">IF(BE10="","",ROUND(((0.068509*BF10^-1.347464)+2658.2*(BF10^-2.814651)/10^(5.3083-1.4672*LOG(BF10)))/((0.068509*BF10^-1.347464)+2658.2*(BF10^-2.814651)/BE10),2))</f>
        <v/>
      </c>
      <c r="BH10" s="34" t="str">
        <f t="shared" ref="BH10:BH73" si="62">IF(BE10="","",1/((0.068509*BF10^-1.347464)+2658.2*(BF10^-2.814651)/BE10))</f>
        <v/>
      </c>
      <c r="BI10" s="48" t="str">
        <f t="shared" ref="BI10:BI73" si="63">IF($BF$5&gt;$A10,"",0.791213+0.353895*BF10+0.244012*(BE10^0.5)*BF10/100)</f>
        <v/>
      </c>
      <c r="BJ10" s="26" t="str">
        <f t="shared" si="22"/>
        <v/>
      </c>
      <c r="BK10" s="49" t="str">
        <f t="shared" si="23"/>
        <v/>
      </c>
      <c r="BL10" s="59" t="str">
        <f t="shared" ref="BL10:BL73" si="64">IF($BF$5&gt;$A10,"",-0.04894+0.98937*BK10-0.034814*(BE10^0.5)*BF10/100)</f>
        <v/>
      </c>
      <c r="BM10" s="143">
        <v>11</v>
      </c>
      <c r="BN10" s="35" t="str">
        <f t="shared" si="24"/>
        <v/>
      </c>
      <c r="BO10" s="31" t="str">
        <f t="shared" si="25"/>
        <v/>
      </c>
      <c r="BP10" s="32" t="str">
        <f t="shared" ref="BP10:BP73" si="65">IF(BN10="","",ROUND(((0.068509*BO10^-1.347464)+2658.2*(BO10^-2.814651)/10^(5.3083-1.4672*LOG(BO10)))/((0.068509*BO10^-1.347464)+2658.2*(BO10^-2.814651)/BN10),2))</f>
        <v/>
      </c>
      <c r="BQ10" s="34" t="str">
        <f t="shared" ref="BQ10:BQ73" si="66">IF(BN10="","",1/((0.068509*BO10^-1.347464)+2658.2*(BO10^-2.814651)/BN10))</f>
        <v/>
      </c>
      <c r="BR10" s="48" t="str">
        <f t="shared" ref="BR10:BR73" si="67">IF($BO$5&gt;$A10,"",0.791213+0.353895*BO10+0.244012*(BN10^0.5)*BO10/100)</f>
        <v/>
      </c>
      <c r="BS10" s="26" t="str">
        <f t="shared" si="26"/>
        <v/>
      </c>
      <c r="BT10" s="49" t="str">
        <f t="shared" si="27"/>
        <v/>
      </c>
      <c r="BU10" s="59" t="str">
        <f t="shared" ref="BU10:BU73" si="68">IF($BO$5&gt;$A10,"",-0.04894+0.98937*BT10-0.034814*(BN10^0.5)*BO10/100)</f>
        <v/>
      </c>
      <c r="BV10" s="5">
        <v>11</v>
      </c>
      <c r="BX10" s="76">
        <v>11</v>
      </c>
      <c r="BY10" s="103">
        <f t="shared" si="28"/>
        <v>0</v>
      </c>
      <c r="BZ10" s="103">
        <f t="shared" ref="BZ10:BZ73" si="69">IF($B$5&gt;$A10,"",C10)</f>
        <v>0</v>
      </c>
      <c r="CA10" s="103" t="e">
        <f t="shared" ref="CA10:CA73" si="70">CG10</f>
        <v>#DIV/0!</v>
      </c>
      <c r="CB10" s="104" t="e">
        <f t="shared" si="29"/>
        <v>#DIV/0!</v>
      </c>
      <c r="CC10" s="105" t="e">
        <f t="shared" ref="CC10:CC73" si="71">IF($B$5&gt;$A10,"",MIN(E10,N10,W10,AF10,AO10,AX10,BG10,BP10))</f>
        <v>#DIV/0!</v>
      </c>
      <c r="CD10" s="86">
        <f t="shared" ref="CD10:CD73" si="72">IF($B$5&gt;$A10,"",0.791213+0.353895*C10+0.244012*(BY10^0.5)*C10/100)</f>
        <v>0.79121300000000006</v>
      </c>
      <c r="CE10" s="22" t="e">
        <f t="shared" si="30"/>
        <v>#DIV/0!</v>
      </c>
      <c r="CF10" s="23" t="e">
        <f t="shared" si="31"/>
        <v>#DIV/0!</v>
      </c>
      <c r="CG10" s="87" t="e">
        <f t="shared" ref="CG10:CG73" si="73">IF($B$5&gt;$A10,"",-0.04894+0.98937*CF10-0.034814*(BY10^0.5)*BZ10/100)</f>
        <v>#DIV/0!</v>
      </c>
      <c r="CH10" s="21"/>
      <c r="CI10" s="76">
        <v>11</v>
      </c>
      <c r="CJ10" s="103">
        <f t="shared" ref="CJ10:CJ73" si="74">IF($B$5&gt;$A10,NA(),BY10)</f>
        <v>0</v>
      </c>
      <c r="CK10" s="103">
        <f t="shared" ref="CK10:CK73" si="75">IF($B$5&gt;$A10,NA(),BZ10)</f>
        <v>0</v>
      </c>
      <c r="CL10" s="103" t="e">
        <f t="shared" ref="CL10:CL73" si="76">IF($B$5&gt;$A10,NA(),CA10)</f>
        <v>#DIV/0!</v>
      </c>
      <c r="CM10" s="103" t="e">
        <f t="shared" ref="CM10:CM73" si="77">IF($B$5&gt;$A10,NA(),CB10)</f>
        <v>#DIV/0!</v>
      </c>
      <c r="CN10" s="113" t="e">
        <f t="shared" ref="CN10:CN73" si="78">IF($B$5&gt;$A10,NA(),CC10)</f>
        <v>#DIV/0!</v>
      </c>
      <c r="CO10" s="103" t="e">
        <f t="shared" ref="CO10:CO73" si="79">IF($B$5&gt;$A10,NA(),D10+$G$7)</f>
        <v>#DIV/0!</v>
      </c>
      <c r="CP10" s="113" t="e">
        <f t="shared" ref="CP10:CP73" si="80">IF($B$5&gt;$A10,NA(),J10)</f>
        <v>#DIV/0!</v>
      </c>
    </row>
    <row r="11" spans="1:95" ht="15" customHeight="1">
      <c r="A11" s="5">
        <v>12</v>
      </c>
      <c r="B11" s="29">
        <f t="shared" si="0"/>
        <v>0</v>
      </c>
      <c r="C11" s="26">
        <f t="shared" si="32"/>
        <v>0</v>
      </c>
      <c r="D11" s="117" t="e">
        <f t="shared" si="33"/>
        <v>#DIV/0!</v>
      </c>
      <c r="E11" s="27" t="e">
        <f t="shared" si="34"/>
        <v>#DIV/0!</v>
      </c>
      <c r="F11" s="28" t="e">
        <f t="shared" si="35"/>
        <v>#DIV/0!</v>
      </c>
      <c r="G11" s="48">
        <f t="shared" si="36"/>
        <v>0.79121300000000006</v>
      </c>
      <c r="H11" s="26" t="e">
        <f t="shared" si="37"/>
        <v>#DIV/0!</v>
      </c>
      <c r="I11" s="49" t="e">
        <f t="shared" si="38"/>
        <v>#DIV/0!</v>
      </c>
      <c r="J11" s="42" t="e">
        <f t="shared" si="39"/>
        <v>#DIV/0!</v>
      </c>
      <c r="K11" s="143">
        <v>12</v>
      </c>
      <c r="L11" s="35" t="str">
        <f t="shared" si="1"/>
        <v/>
      </c>
      <c r="M11" s="31" t="str">
        <f t="shared" si="2"/>
        <v/>
      </c>
      <c r="N11" s="32" t="str">
        <f t="shared" si="40"/>
        <v/>
      </c>
      <c r="O11" s="34" t="str">
        <f t="shared" si="41"/>
        <v/>
      </c>
      <c r="P11" s="48" t="str">
        <f t="shared" si="42"/>
        <v/>
      </c>
      <c r="Q11" s="26" t="str">
        <f t="shared" si="3"/>
        <v/>
      </c>
      <c r="R11" s="49" t="str">
        <f t="shared" si="4"/>
        <v/>
      </c>
      <c r="S11" s="59" t="str">
        <f t="shared" si="43"/>
        <v/>
      </c>
      <c r="T11" s="143">
        <v>12</v>
      </c>
      <c r="U11" s="35" t="str">
        <f t="shared" si="44"/>
        <v/>
      </c>
      <c r="V11" s="31" t="str">
        <f t="shared" si="5"/>
        <v/>
      </c>
      <c r="W11" s="32" t="str">
        <f t="shared" si="45"/>
        <v/>
      </c>
      <c r="X11" s="34" t="str">
        <f t="shared" si="46"/>
        <v/>
      </c>
      <c r="Y11" s="48" t="str">
        <f t="shared" si="47"/>
        <v/>
      </c>
      <c r="Z11" s="26" t="str">
        <f t="shared" si="6"/>
        <v/>
      </c>
      <c r="AA11" s="49" t="str">
        <f t="shared" si="7"/>
        <v/>
      </c>
      <c r="AB11" s="59" t="str">
        <f t="shared" si="48"/>
        <v/>
      </c>
      <c r="AC11" s="143">
        <v>12</v>
      </c>
      <c r="AD11" s="35" t="str">
        <f t="shared" si="8"/>
        <v/>
      </c>
      <c r="AE11" s="31" t="str">
        <f t="shared" si="9"/>
        <v/>
      </c>
      <c r="AF11" s="32" t="str">
        <f t="shared" si="49"/>
        <v/>
      </c>
      <c r="AG11" s="34" t="str">
        <f t="shared" si="50"/>
        <v/>
      </c>
      <c r="AH11" s="48" t="str">
        <f t="shared" si="51"/>
        <v/>
      </c>
      <c r="AI11" s="26" t="str">
        <f t="shared" si="10"/>
        <v/>
      </c>
      <c r="AJ11" s="49" t="str">
        <f t="shared" si="11"/>
        <v/>
      </c>
      <c r="AK11" s="59" t="str">
        <f t="shared" si="52"/>
        <v/>
      </c>
      <c r="AL11" s="143">
        <v>12</v>
      </c>
      <c r="AM11" s="35" t="str">
        <f t="shared" si="12"/>
        <v/>
      </c>
      <c r="AN11" s="31" t="str">
        <f t="shared" si="13"/>
        <v/>
      </c>
      <c r="AO11" s="32" t="str">
        <f t="shared" si="53"/>
        <v/>
      </c>
      <c r="AP11" s="34" t="str">
        <f t="shared" si="54"/>
        <v/>
      </c>
      <c r="AQ11" s="48" t="str">
        <f t="shared" si="55"/>
        <v/>
      </c>
      <c r="AR11" s="26" t="str">
        <f t="shared" si="14"/>
        <v/>
      </c>
      <c r="AS11" s="49" t="str">
        <f t="shared" si="15"/>
        <v/>
      </c>
      <c r="AT11" s="59" t="str">
        <f t="shared" si="56"/>
        <v/>
      </c>
      <c r="AU11" s="143">
        <v>12</v>
      </c>
      <c r="AV11" s="35" t="str">
        <f t="shared" si="16"/>
        <v/>
      </c>
      <c r="AW11" s="31" t="str">
        <f t="shared" si="17"/>
        <v/>
      </c>
      <c r="AX11" s="32" t="str">
        <f t="shared" si="57"/>
        <v/>
      </c>
      <c r="AY11" s="34" t="str">
        <f t="shared" si="58"/>
        <v/>
      </c>
      <c r="AZ11" s="48" t="str">
        <f t="shared" si="59"/>
        <v/>
      </c>
      <c r="BA11" s="26" t="str">
        <f t="shared" si="18"/>
        <v/>
      </c>
      <c r="BB11" s="49" t="str">
        <f t="shared" si="19"/>
        <v/>
      </c>
      <c r="BC11" s="59" t="str">
        <f t="shared" si="60"/>
        <v/>
      </c>
      <c r="BD11" s="143">
        <v>12</v>
      </c>
      <c r="BE11" s="35" t="str">
        <f t="shared" si="20"/>
        <v/>
      </c>
      <c r="BF11" s="31" t="str">
        <f t="shared" si="21"/>
        <v/>
      </c>
      <c r="BG11" s="32" t="str">
        <f t="shared" si="61"/>
        <v/>
      </c>
      <c r="BH11" s="34" t="str">
        <f t="shared" si="62"/>
        <v/>
      </c>
      <c r="BI11" s="48" t="str">
        <f t="shared" si="63"/>
        <v/>
      </c>
      <c r="BJ11" s="26" t="str">
        <f t="shared" si="22"/>
        <v/>
      </c>
      <c r="BK11" s="49" t="str">
        <f t="shared" si="23"/>
        <v/>
      </c>
      <c r="BL11" s="59" t="str">
        <f t="shared" si="64"/>
        <v/>
      </c>
      <c r="BM11" s="143">
        <v>12</v>
      </c>
      <c r="BN11" s="35" t="str">
        <f t="shared" si="24"/>
        <v/>
      </c>
      <c r="BO11" s="31" t="str">
        <f t="shared" si="25"/>
        <v/>
      </c>
      <c r="BP11" s="32" t="str">
        <f t="shared" si="65"/>
        <v/>
      </c>
      <c r="BQ11" s="34" t="str">
        <f t="shared" si="66"/>
        <v/>
      </c>
      <c r="BR11" s="48" t="str">
        <f t="shared" si="67"/>
        <v/>
      </c>
      <c r="BS11" s="26" t="str">
        <f t="shared" si="26"/>
        <v/>
      </c>
      <c r="BT11" s="49" t="str">
        <f t="shared" si="27"/>
        <v/>
      </c>
      <c r="BU11" s="59" t="str">
        <f t="shared" si="68"/>
        <v/>
      </c>
      <c r="BV11" s="5">
        <v>12</v>
      </c>
      <c r="BX11" s="76">
        <v>12</v>
      </c>
      <c r="BY11" s="103">
        <f t="shared" si="28"/>
        <v>0</v>
      </c>
      <c r="BZ11" s="103">
        <f t="shared" si="69"/>
        <v>0</v>
      </c>
      <c r="CA11" s="103" t="e">
        <f t="shared" si="70"/>
        <v>#DIV/0!</v>
      </c>
      <c r="CB11" s="104" t="e">
        <f t="shared" si="29"/>
        <v>#DIV/0!</v>
      </c>
      <c r="CC11" s="105" t="e">
        <f t="shared" si="71"/>
        <v>#DIV/0!</v>
      </c>
      <c r="CD11" s="86">
        <f t="shared" si="72"/>
        <v>0.79121300000000006</v>
      </c>
      <c r="CE11" s="22" t="e">
        <f t="shared" si="30"/>
        <v>#DIV/0!</v>
      </c>
      <c r="CF11" s="23" t="e">
        <f t="shared" si="31"/>
        <v>#DIV/0!</v>
      </c>
      <c r="CG11" s="87" t="e">
        <f t="shared" si="73"/>
        <v>#DIV/0!</v>
      </c>
      <c r="CH11" s="21"/>
      <c r="CI11" s="76">
        <v>12</v>
      </c>
      <c r="CJ11" s="103">
        <f t="shared" si="74"/>
        <v>0</v>
      </c>
      <c r="CK11" s="103">
        <f t="shared" si="75"/>
        <v>0</v>
      </c>
      <c r="CL11" s="103" t="e">
        <f t="shared" si="76"/>
        <v>#DIV/0!</v>
      </c>
      <c r="CM11" s="103" t="e">
        <f t="shared" si="77"/>
        <v>#DIV/0!</v>
      </c>
      <c r="CN11" s="113" t="e">
        <f t="shared" si="78"/>
        <v>#DIV/0!</v>
      </c>
      <c r="CO11" s="103" t="e">
        <f t="shared" si="79"/>
        <v>#DIV/0!</v>
      </c>
      <c r="CP11" s="113" t="e">
        <f t="shared" si="80"/>
        <v>#DIV/0!</v>
      </c>
    </row>
    <row r="12" spans="1:95" ht="15" customHeight="1">
      <c r="A12" s="5">
        <v>13</v>
      </c>
      <c r="B12" s="29">
        <f t="shared" si="0"/>
        <v>0</v>
      </c>
      <c r="C12" s="26">
        <f t="shared" si="32"/>
        <v>0</v>
      </c>
      <c r="D12" s="117" t="e">
        <f t="shared" si="33"/>
        <v>#DIV/0!</v>
      </c>
      <c r="E12" s="27" t="e">
        <f t="shared" si="34"/>
        <v>#DIV/0!</v>
      </c>
      <c r="F12" s="28" t="e">
        <f t="shared" si="35"/>
        <v>#DIV/0!</v>
      </c>
      <c r="G12" s="48">
        <f t="shared" si="36"/>
        <v>0.79121300000000006</v>
      </c>
      <c r="H12" s="26" t="e">
        <f t="shared" si="37"/>
        <v>#DIV/0!</v>
      </c>
      <c r="I12" s="49" t="e">
        <f t="shared" si="38"/>
        <v>#DIV/0!</v>
      </c>
      <c r="J12" s="42" t="e">
        <f t="shared" si="39"/>
        <v>#DIV/0!</v>
      </c>
      <c r="K12" s="143">
        <v>13</v>
      </c>
      <c r="L12" s="35" t="str">
        <f t="shared" si="1"/>
        <v/>
      </c>
      <c r="M12" s="31" t="str">
        <f t="shared" si="2"/>
        <v/>
      </c>
      <c r="N12" s="32" t="str">
        <f t="shared" si="40"/>
        <v/>
      </c>
      <c r="O12" s="34" t="str">
        <f t="shared" si="41"/>
        <v/>
      </c>
      <c r="P12" s="48" t="str">
        <f t="shared" si="42"/>
        <v/>
      </c>
      <c r="Q12" s="26" t="str">
        <f t="shared" si="3"/>
        <v/>
      </c>
      <c r="R12" s="49" t="str">
        <f t="shared" si="4"/>
        <v/>
      </c>
      <c r="S12" s="59" t="str">
        <f t="shared" si="43"/>
        <v/>
      </c>
      <c r="T12" s="143">
        <v>13</v>
      </c>
      <c r="U12" s="35" t="str">
        <f t="shared" si="44"/>
        <v/>
      </c>
      <c r="V12" s="31" t="str">
        <f t="shared" si="5"/>
        <v/>
      </c>
      <c r="W12" s="32" t="str">
        <f t="shared" si="45"/>
        <v/>
      </c>
      <c r="X12" s="34" t="str">
        <f t="shared" si="46"/>
        <v/>
      </c>
      <c r="Y12" s="48" t="str">
        <f t="shared" si="47"/>
        <v/>
      </c>
      <c r="Z12" s="26" t="str">
        <f t="shared" si="6"/>
        <v/>
      </c>
      <c r="AA12" s="49" t="str">
        <f t="shared" si="7"/>
        <v/>
      </c>
      <c r="AB12" s="59" t="str">
        <f t="shared" si="48"/>
        <v/>
      </c>
      <c r="AC12" s="143">
        <v>13</v>
      </c>
      <c r="AD12" s="35" t="str">
        <f t="shared" si="8"/>
        <v/>
      </c>
      <c r="AE12" s="31" t="str">
        <f t="shared" si="9"/>
        <v/>
      </c>
      <c r="AF12" s="32" t="str">
        <f t="shared" si="49"/>
        <v/>
      </c>
      <c r="AG12" s="34" t="str">
        <f t="shared" si="50"/>
        <v/>
      </c>
      <c r="AH12" s="48" t="str">
        <f t="shared" si="51"/>
        <v/>
      </c>
      <c r="AI12" s="26" t="str">
        <f t="shared" si="10"/>
        <v/>
      </c>
      <c r="AJ12" s="49" t="str">
        <f t="shared" si="11"/>
        <v/>
      </c>
      <c r="AK12" s="59" t="str">
        <f t="shared" si="52"/>
        <v/>
      </c>
      <c r="AL12" s="143">
        <v>13</v>
      </c>
      <c r="AM12" s="35" t="str">
        <f t="shared" si="12"/>
        <v/>
      </c>
      <c r="AN12" s="31" t="str">
        <f t="shared" si="13"/>
        <v/>
      </c>
      <c r="AO12" s="32" t="str">
        <f t="shared" si="53"/>
        <v/>
      </c>
      <c r="AP12" s="34" t="str">
        <f t="shared" si="54"/>
        <v/>
      </c>
      <c r="AQ12" s="48" t="str">
        <f t="shared" si="55"/>
        <v/>
      </c>
      <c r="AR12" s="26" t="str">
        <f t="shared" si="14"/>
        <v/>
      </c>
      <c r="AS12" s="49" t="str">
        <f t="shared" si="15"/>
        <v/>
      </c>
      <c r="AT12" s="59" t="str">
        <f t="shared" si="56"/>
        <v/>
      </c>
      <c r="AU12" s="143">
        <v>13</v>
      </c>
      <c r="AV12" s="35" t="str">
        <f t="shared" si="16"/>
        <v/>
      </c>
      <c r="AW12" s="31" t="str">
        <f t="shared" si="17"/>
        <v/>
      </c>
      <c r="AX12" s="32" t="str">
        <f t="shared" si="57"/>
        <v/>
      </c>
      <c r="AY12" s="34" t="str">
        <f t="shared" si="58"/>
        <v/>
      </c>
      <c r="AZ12" s="48" t="str">
        <f t="shared" si="59"/>
        <v/>
      </c>
      <c r="BA12" s="26" t="str">
        <f t="shared" si="18"/>
        <v/>
      </c>
      <c r="BB12" s="49" t="str">
        <f t="shared" si="19"/>
        <v/>
      </c>
      <c r="BC12" s="59" t="str">
        <f t="shared" si="60"/>
        <v/>
      </c>
      <c r="BD12" s="143">
        <v>13</v>
      </c>
      <c r="BE12" s="35" t="str">
        <f t="shared" si="20"/>
        <v/>
      </c>
      <c r="BF12" s="31" t="str">
        <f t="shared" si="21"/>
        <v/>
      </c>
      <c r="BG12" s="32" t="str">
        <f t="shared" si="61"/>
        <v/>
      </c>
      <c r="BH12" s="34" t="str">
        <f t="shared" si="62"/>
        <v/>
      </c>
      <c r="BI12" s="48" t="str">
        <f t="shared" si="63"/>
        <v/>
      </c>
      <c r="BJ12" s="26" t="str">
        <f t="shared" si="22"/>
        <v/>
      </c>
      <c r="BK12" s="49" t="str">
        <f t="shared" si="23"/>
        <v/>
      </c>
      <c r="BL12" s="59" t="str">
        <f t="shared" si="64"/>
        <v/>
      </c>
      <c r="BM12" s="143">
        <v>13</v>
      </c>
      <c r="BN12" s="35" t="str">
        <f t="shared" si="24"/>
        <v/>
      </c>
      <c r="BO12" s="31" t="str">
        <f t="shared" si="25"/>
        <v/>
      </c>
      <c r="BP12" s="32" t="str">
        <f t="shared" si="65"/>
        <v/>
      </c>
      <c r="BQ12" s="34" t="str">
        <f t="shared" si="66"/>
        <v/>
      </c>
      <c r="BR12" s="48" t="str">
        <f t="shared" si="67"/>
        <v/>
      </c>
      <c r="BS12" s="26" t="str">
        <f t="shared" si="26"/>
        <v/>
      </c>
      <c r="BT12" s="49" t="str">
        <f t="shared" si="27"/>
        <v/>
      </c>
      <c r="BU12" s="59" t="str">
        <f t="shared" si="68"/>
        <v/>
      </c>
      <c r="BV12" s="5">
        <v>13</v>
      </c>
      <c r="BX12" s="76">
        <v>13</v>
      </c>
      <c r="BY12" s="103">
        <f t="shared" si="28"/>
        <v>0</v>
      </c>
      <c r="BZ12" s="103">
        <f t="shared" si="69"/>
        <v>0</v>
      </c>
      <c r="CA12" s="103" t="e">
        <f t="shared" si="70"/>
        <v>#DIV/0!</v>
      </c>
      <c r="CB12" s="104" t="e">
        <f t="shared" si="29"/>
        <v>#DIV/0!</v>
      </c>
      <c r="CC12" s="105" t="e">
        <f t="shared" si="71"/>
        <v>#DIV/0!</v>
      </c>
      <c r="CD12" s="86">
        <f t="shared" si="72"/>
        <v>0.79121300000000006</v>
      </c>
      <c r="CE12" s="22" t="e">
        <f t="shared" si="30"/>
        <v>#DIV/0!</v>
      </c>
      <c r="CF12" s="23" t="e">
        <f t="shared" si="31"/>
        <v>#DIV/0!</v>
      </c>
      <c r="CG12" s="87" t="e">
        <f t="shared" si="73"/>
        <v>#DIV/0!</v>
      </c>
      <c r="CH12" s="21"/>
      <c r="CI12" s="76">
        <v>13</v>
      </c>
      <c r="CJ12" s="103">
        <f t="shared" si="74"/>
        <v>0</v>
      </c>
      <c r="CK12" s="103">
        <f t="shared" si="75"/>
        <v>0</v>
      </c>
      <c r="CL12" s="103" t="e">
        <f t="shared" si="76"/>
        <v>#DIV/0!</v>
      </c>
      <c r="CM12" s="103" t="e">
        <f t="shared" si="77"/>
        <v>#DIV/0!</v>
      </c>
      <c r="CN12" s="113" t="e">
        <f t="shared" si="78"/>
        <v>#DIV/0!</v>
      </c>
      <c r="CO12" s="103" t="e">
        <f t="shared" si="79"/>
        <v>#DIV/0!</v>
      </c>
      <c r="CP12" s="113" t="e">
        <f t="shared" si="80"/>
        <v>#DIV/0!</v>
      </c>
    </row>
    <row r="13" spans="1:95" ht="15" customHeight="1">
      <c r="A13" s="5">
        <v>14</v>
      </c>
      <c r="B13" s="29">
        <f t="shared" si="0"/>
        <v>0</v>
      </c>
      <c r="C13" s="26">
        <f t="shared" si="32"/>
        <v>0</v>
      </c>
      <c r="D13" s="117" t="e">
        <f t="shared" si="33"/>
        <v>#DIV/0!</v>
      </c>
      <c r="E13" s="27" t="e">
        <f t="shared" si="34"/>
        <v>#DIV/0!</v>
      </c>
      <c r="F13" s="28" t="e">
        <f t="shared" si="35"/>
        <v>#DIV/0!</v>
      </c>
      <c r="G13" s="48">
        <f t="shared" si="36"/>
        <v>0.79121300000000006</v>
      </c>
      <c r="H13" s="26" t="e">
        <f t="shared" si="37"/>
        <v>#DIV/0!</v>
      </c>
      <c r="I13" s="49" t="e">
        <f t="shared" si="38"/>
        <v>#DIV/0!</v>
      </c>
      <c r="J13" s="42" t="e">
        <f t="shared" si="39"/>
        <v>#DIV/0!</v>
      </c>
      <c r="K13" s="143">
        <v>14</v>
      </c>
      <c r="L13" s="35" t="str">
        <f t="shared" si="1"/>
        <v/>
      </c>
      <c r="M13" s="31" t="str">
        <f t="shared" si="2"/>
        <v/>
      </c>
      <c r="N13" s="32" t="str">
        <f t="shared" si="40"/>
        <v/>
      </c>
      <c r="O13" s="34" t="str">
        <f t="shared" si="41"/>
        <v/>
      </c>
      <c r="P13" s="48" t="str">
        <f t="shared" si="42"/>
        <v/>
      </c>
      <c r="Q13" s="26" t="str">
        <f t="shared" si="3"/>
        <v/>
      </c>
      <c r="R13" s="49" t="str">
        <f t="shared" si="4"/>
        <v/>
      </c>
      <c r="S13" s="59" t="str">
        <f t="shared" si="43"/>
        <v/>
      </c>
      <c r="T13" s="143">
        <v>14</v>
      </c>
      <c r="U13" s="35" t="str">
        <f t="shared" si="44"/>
        <v/>
      </c>
      <c r="V13" s="31" t="str">
        <f t="shared" si="5"/>
        <v/>
      </c>
      <c r="W13" s="32" t="str">
        <f t="shared" si="45"/>
        <v/>
      </c>
      <c r="X13" s="34" t="str">
        <f t="shared" si="46"/>
        <v/>
      </c>
      <c r="Y13" s="48" t="str">
        <f t="shared" si="47"/>
        <v/>
      </c>
      <c r="Z13" s="26" t="str">
        <f t="shared" si="6"/>
        <v/>
      </c>
      <c r="AA13" s="49" t="str">
        <f t="shared" si="7"/>
        <v/>
      </c>
      <c r="AB13" s="59" t="str">
        <f t="shared" si="48"/>
        <v/>
      </c>
      <c r="AC13" s="143">
        <v>14</v>
      </c>
      <c r="AD13" s="35" t="str">
        <f t="shared" si="8"/>
        <v/>
      </c>
      <c r="AE13" s="31" t="str">
        <f t="shared" si="9"/>
        <v/>
      </c>
      <c r="AF13" s="32" t="str">
        <f t="shared" si="49"/>
        <v/>
      </c>
      <c r="AG13" s="34" t="str">
        <f t="shared" si="50"/>
        <v/>
      </c>
      <c r="AH13" s="48" t="str">
        <f t="shared" si="51"/>
        <v/>
      </c>
      <c r="AI13" s="26" t="str">
        <f t="shared" si="10"/>
        <v/>
      </c>
      <c r="AJ13" s="49" t="str">
        <f t="shared" si="11"/>
        <v/>
      </c>
      <c r="AK13" s="59" t="str">
        <f t="shared" si="52"/>
        <v/>
      </c>
      <c r="AL13" s="143">
        <v>14</v>
      </c>
      <c r="AM13" s="35" t="str">
        <f t="shared" si="12"/>
        <v/>
      </c>
      <c r="AN13" s="31" t="str">
        <f t="shared" si="13"/>
        <v/>
      </c>
      <c r="AO13" s="32" t="str">
        <f t="shared" si="53"/>
        <v/>
      </c>
      <c r="AP13" s="34" t="str">
        <f t="shared" si="54"/>
        <v/>
      </c>
      <c r="AQ13" s="48" t="str">
        <f t="shared" si="55"/>
        <v/>
      </c>
      <c r="AR13" s="26" t="str">
        <f t="shared" si="14"/>
        <v/>
      </c>
      <c r="AS13" s="49" t="str">
        <f t="shared" si="15"/>
        <v/>
      </c>
      <c r="AT13" s="59" t="str">
        <f t="shared" si="56"/>
        <v/>
      </c>
      <c r="AU13" s="143">
        <v>14</v>
      </c>
      <c r="AV13" s="35" t="str">
        <f t="shared" si="16"/>
        <v/>
      </c>
      <c r="AW13" s="31" t="str">
        <f t="shared" si="17"/>
        <v/>
      </c>
      <c r="AX13" s="32" t="str">
        <f t="shared" si="57"/>
        <v/>
      </c>
      <c r="AY13" s="34" t="str">
        <f t="shared" si="58"/>
        <v/>
      </c>
      <c r="AZ13" s="48" t="str">
        <f t="shared" si="59"/>
        <v/>
      </c>
      <c r="BA13" s="26" t="str">
        <f t="shared" si="18"/>
        <v/>
      </c>
      <c r="BB13" s="49" t="str">
        <f t="shared" si="19"/>
        <v/>
      </c>
      <c r="BC13" s="59" t="str">
        <f t="shared" si="60"/>
        <v/>
      </c>
      <c r="BD13" s="143">
        <v>14</v>
      </c>
      <c r="BE13" s="35" t="str">
        <f t="shared" si="20"/>
        <v/>
      </c>
      <c r="BF13" s="31" t="str">
        <f t="shared" si="21"/>
        <v/>
      </c>
      <c r="BG13" s="32" t="str">
        <f t="shared" si="61"/>
        <v/>
      </c>
      <c r="BH13" s="34" t="str">
        <f t="shared" si="62"/>
        <v/>
      </c>
      <c r="BI13" s="48" t="str">
        <f t="shared" si="63"/>
        <v/>
      </c>
      <c r="BJ13" s="26" t="str">
        <f t="shared" si="22"/>
        <v/>
      </c>
      <c r="BK13" s="49" t="str">
        <f t="shared" si="23"/>
        <v/>
      </c>
      <c r="BL13" s="59" t="str">
        <f t="shared" si="64"/>
        <v/>
      </c>
      <c r="BM13" s="143">
        <v>14</v>
      </c>
      <c r="BN13" s="35" t="str">
        <f t="shared" si="24"/>
        <v/>
      </c>
      <c r="BO13" s="31" t="str">
        <f t="shared" si="25"/>
        <v/>
      </c>
      <c r="BP13" s="32" t="str">
        <f t="shared" si="65"/>
        <v/>
      </c>
      <c r="BQ13" s="34" t="str">
        <f t="shared" si="66"/>
        <v/>
      </c>
      <c r="BR13" s="48" t="str">
        <f t="shared" si="67"/>
        <v/>
      </c>
      <c r="BS13" s="26" t="str">
        <f t="shared" si="26"/>
        <v/>
      </c>
      <c r="BT13" s="49" t="str">
        <f t="shared" si="27"/>
        <v/>
      </c>
      <c r="BU13" s="59" t="str">
        <f t="shared" si="68"/>
        <v/>
      </c>
      <c r="BV13" s="5">
        <v>14</v>
      </c>
      <c r="BX13" s="76">
        <v>14</v>
      </c>
      <c r="BY13" s="103">
        <f t="shared" si="28"/>
        <v>0</v>
      </c>
      <c r="BZ13" s="103">
        <f t="shared" si="69"/>
        <v>0</v>
      </c>
      <c r="CA13" s="103" t="e">
        <f t="shared" si="70"/>
        <v>#DIV/0!</v>
      </c>
      <c r="CB13" s="104" t="e">
        <f t="shared" si="29"/>
        <v>#DIV/0!</v>
      </c>
      <c r="CC13" s="105" t="e">
        <f t="shared" si="71"/>
        <v>#DIV/0!</v>
      </c>
      <c r="CD13" s="86">
        <f t="shared" si="72"/>
        <v>0.79121300000000006</v>
      </c>
      <c r="CE13" s="22" t="e">
        <f t="shared" si="30"/>
        <v>#DIV/0!</v>
      </c>
      <c r="CF13" s="23" t="e">
        <f t="shared" si="31"/>
        <v>#DIV/0!</v>
      </c>
      <c r="CG13" s="87" t="e">
        <f t="shared" si="73"/>
        <v>#DIV/0!</v>
      </c>
      <c r="CH13" s="21"/>
      <c r="CI13" s="76">
        <v>14</v>
      </c>
      <c r="CJ13" s="103">
        <f t="shared" si="74"/>
        <v>0</v>
      </c>
      <c r="CK13" s="103">
        <f t="shared" si="75"/>
        <v>0</v>
      </c>
      <c r="CL13" s="103" t="e">
        <f t="shared" si="76"/>
        <v>#DIV/0!</v>
      </c>
      <c r="CM13" s="103" t="e">
        <f t="shared" si="77"/>
        <v>#DIV/0!</v>
      </c>
      <c r="CN13" s="113" t="e">
        <f t="shared" si="78"/>
        <v>#DIV/0!</v>
      </c>
      <c r="CO13" s="103" t="e">
        <f t="shared" si="79"/>
        <v>#DIV/0!</v>
      </c>
      <c r="CP13" s="113" t="e">
        <f t="shared" si="80"/>
        <v>#DIV/0!</v>
      </c>
    </row>
    <row r="14" spans="1:95" ht="15" customHeight="1">
      <c r="A14" s="4">
        <v>15</v>
      </c>
      <c r="B14" s="29">
        <f t="shared" si="0"/>
        <v>0</v>
      </c>
      <c r="C14" s="26">
        <f t="shared" si="32"/>
        <v>0</v>
      </c>
      <c r="D14" s="117" t="e">
        <f t="shared" si="33"/>
        <v>#DIV/0!</v>
      </c>
      <c r="E14" s="27" t="e">
        <f t="shared" si="34"/>
        <v>#DIV/0!</v>
      </c>
      <c r="F14" s="28" t="e">
        <f t="shared" si="35"/>
        <v>#DIV/0!</v>
      </c>
      <c r="G14" s="48">
        <f t="shared" si="36"/>
        <v>0.79121300000000006</v>
      </c>
      <c r="H14" s="26" t="e">
        <f t="shared" si="37"/>
        <v>#DIV/0!</v>
      </c>
      <c r="I14" s="49" t="e">
        <f t="shared" si="38"/>
        <v>#DIV/0!</v>
      </c>
      <c r="J14" s="42" t="e">
        <f t="shared" si="39"/>
        <v>#DIV/0!</v>
      </c>
      <c r="K14" s="143">
        <v>15</v>
      </c>
      <c r="L14" s="30" t="str">
        <f t="shared" si="1"/>
        <v/>
      </c>
      <c r="M14" s="26" t="str">
        <f t="shared" si="2"/>
        <v/>
      </c>
      <c r="N14" s="27" t="str">
        <f t="shared" si="40"/>
        <v/>
      </c>
      <c r="O14" s="28" t="str">
        <f t="shared" si="41"/>
        <v/>
      </c>
      <c r="P14" s="48" t="str">
        <f t="shared" si="42"/>
        <v/>
      </c>
      <c r="Q14" s="26" t="str">
        <f t="shared" si="3"/>
        <v/>
      </c>
      <c r="R14" s="49" t="str">
        <f t="shared" si="4"/>
        <v/>
      </c>
      <c r="S14" s="59" t="str">
        <f t="shared" si="43"/>
        <v/>
      </c>
      <c r="T14" s="143">
        <v>15</v>
      </c>
      <c r="U14" s="35" t="str">
        <f t="shared" si="44"/>
        <v/>
      </c>
      <c r="V14" s="31" t="str">
        <f t="shared" si="5"/>
        <v/>
      </c>
      <c r="W14" s="32" t="str">
        <f t="shared" si="45"/>
        <v/>
      </c>
      <c r="X14" s="28" t="str">
        <f t="shared" si="46"/>
        <v/>
      </c>
      <c r="Y14" s="48" t="str">
        <f t="shared" si="47"/>
        <v/>
      </c>
      <c r="Z14" s="26" t="str">
        <f t="shared" si="6"/>
        <v/>
      </c>
      <c r="AA14" s="49" t="str">
        <f t="shared" si="7"/>
        <v/>
      </c>
      <c r="AB14" s="59" t="str">
        <f t="shared" si="48"/>
        <v/>
      </c>
      <c r="AC14" s="143">
        <v>15</v>
      </c>
      <c r="AD14" s="35" t="str">
        <f t="shared" si="8"/>
        <v/>
      </c>
      <c r="AE14" s="31" t="str">
        <f t="shared" si="9"/>
        <v/>
      </c>
      <c r="AF14" s="32" t="str">
        <f t="shared" si="49"/>
        <v/>
      </c>
      <c r="AG14" s="28" t="str">
        <f t="shared" si="50"/>
        <v/>
      </c>
      <c r="AH14" s="48" t="str">
        <f t="shared" si="51"/>
        <v/>
      </c>
      <c r="AI14" s="26" t="str">
        <f t="shared" si="10"/>
        <v/>
      </c>
      <c r="AJ14" s="49" t="str">
        <f t="shared" si="11"/>
        <v/>
      </c>
      <c r="AK14" s="59" t="str">
        <f t="shared" si="52"/>
        <v/>
      </c>
      <c r="AL14" s="143">
        <v>15</v>
      </c>
      <c r="AM14" s="35" t="str">
        <f t="shared" si="12"/>
        <v/>
      </c>
      <c r="AN14" s="31" t="str">
        <f t="shared" si="13"/>
        <v/>
      </c>
      <c r="AO14" s="32" t="str">
        <f t="shared" si="53"/>
        <v/>
      </c>
      <c r="AP14" s="28" t="str">
        <f t="shared" si="54"/>
        <v/>
      </c>
      <c r="AQ14" s="48" t="str">
        <f t="shared" si="55"/>
        <v/>
      </c>
      <c r="AR14" s="26" t="str">
        <f t="shared" si="14"/>
        <v/>
      </c>
      <c r="AS14" s="49" t="str">
        <f t="shared" si="15"/>
        <v/>
      </c>
      <c r="AT14" s="59" t="str">
        <f t="shared" si="56"/>
        <v/>
      </c>
      <c r="AU14" s="143">
        <v>15</v>
      </c>
      <c r="AV14" s="35" t="str">
        <f t="shared" si="16"/>
        <v/>
      </c>
      <c r="AW14" s="31" t="str">
        <f t="shared" si="17"/>
        <v/>
      </c>
      <c r="AX14" s="32" t="str">
        <f t="shared" si="57"/>
        <v/>
      </c>
      <c r="AY14" s="28" t="str">
        <f t="shared" si="58"/>
        <v/>
      </c>
      <c r="AZ14" s="48" t="str">
        <f t="shared" si="59"/>
        <v/>
      </c>
      <c r="BA14" s="26" t="str">
        <f t="shared" si="18"/>
        <v/>
      </c>
      <c r="BB14" s="49" t="str">
        <f t="shared" si="19"/>
        <v/>
      </c>
      <c r="BC14" s="59" t="str">
        <f t="shared" si="60"/>
        <v/>
      </c>
      <c r="BD14" s="143">
        <v>15</v>
      </c>
      <c r="BE14" s="35" t="str">
        <f t="shared" si="20"/>
        <v/>
      </c>
      <c r="BF14" s="31" t="str">
        <f t="shared" si="21"/>
        <v/>
      </c>
      <c r="BG14" s="32" t="str">
        <f t="shared" si="61"/>
        <v/>
      </c>
      <c r="BH14" s="28" t="str">
        <f t="shared" si="62"/>
        <v/>
      </c>
      <c r="BI14" s="48" t="str">
        <f t="shared" si="63"/>
        <v/>
      </c>
      <c r="BJ14" s="26" t="str">
        <f t="shared" si="22"/>
        <v/>
      </c>
      <c r="BK14" s="49" t="str">
        <f t="shared" si="23"/>
        <v/>
      </c>
      <c r="BL14" s="59" t="str">
        <f t="shared" si="64"/>
        <v/>
      </c>
      <c r="BM14" s="143">
        <v>15</v>
      </c>
      <c r="BN14" s="35" t="str">
        <f t="shared" si="24"/>
        <v/>
      </c>
      <c r="BO14" s="31" t="str">
        <f t="shared" si="25"/>
        <v/>
      </c>
      <c r="BP14" s="32" t="str">
        <f t="shared" si="65"/>
        <v/>
      </c>
      <c r="BQ14" s="28" t="str">
        <f t="shared" si="66"/>
        <v/>
      </c>
      <c r="BR14" s="48" t="str">
        <f t="shared" si="67"/>
        <v/>
      </c>
      <c r="BS14" s="26" t="str">
        <f t="shared" si="26"/>
        <v/>
      </c>
      <c r="BT14" s="49" t="str">
        <f t="shared" si="27"/>
        <v/>
      </c>
      <c r="BU14" s="59" t="str">
        <f t="shared" si="68"/>
        <v/>
      </c>
      <c r="BV14" s="5">
        <v>15</v>
      </c>
      <c r="BX14" s="76">
        <v>15</v>
      </c>
      <c r="BY14" s="103">
        <f t="shared" si="28"/>
        <v>0</v>
      </c>
      <c r="BZ14" s="103">
        <f t="shared" si="69"/>
        <v>0</v>
      </c>
      <c r="CA14" s="103" t="e">
        <f t="shared" si="70"/>
        <v>#DIV/0!</v>
      </c>
      <c r="CB14" s="104" t="e">
        <f t="shared" si="29"/>
        <v>#DIV/0!</v>
      </c>
      <c r="CC14" s="105" t="e">
        <f t="shared" si="71"/>
        <v>#DIV/0!</v>
      </c>
      <c r="CD14" s="86">
        <f t="shared" si="72"/>
        <v>0.79121300000000006</v>
      </c>
      <c r="CE14" s="22" t="e">
        <f t="shared" si="30"/>
        <v>#DIV/0!</v>
      </c>
      <c r="CF14" s="23" t="e">
        <f t="shared" si="31"/>
        <v>#DIV/0!</v>
      </c>
      <c r="CG14" s="87" t="e">
        <f t="shared" si="73"/>
        <v>#DIV/0!</v>
      </c>
      <c r="CH14" s="21"/>
      <c r="CI14" s="76">
        <v>15</v>
      </c>
      <c r="CJ14" s="103">
        <f t="shared" si="74"/>
        <v>0</v>
      </c>
      <c r="CK14" s="103">
        <f t="shared" si="75"/>
        <v>0</v>
      </c>
      <c r="CL14" s="103" t="e">
        <f t="shared" si="76"/>
        <v>#DIV/0!</v>
      </c>
      <c r="CM14" s="103" t="e">
        <f t="shared" si="77"/>
        <v>#DIV/0!</v>
      </c>
      <c r="CN14" s="113" t="e">
        <f t="shared" si="78"/>
        <v>#DIV/0!</v>
      </c>
      <c r="CO14" s="103" t="e">
        <f t="shared" si="79"/>
        <v>#DIV/0!</v>
      </c>
      <c r="CP14" s="113" t="e">
        <f t="shared" si="80"/>
        <v>#DIV/0!</v>
      </c>
    </row>
    <row r="15" spans="1:95" ht="15" customHeight="1">
      <c r="A15" s="5">
        <v>16</v>
      </c>
      <c r="B15" s="29">
        <f t="shared" si="0"/>
        <v>0</v>
      </c>
      <c r="C15" s="26">
        <f t="shared" si="32"/>
        <v>0</v>
      </c>
      <c r="D15" s="117" t="e">
        <f t="shared" si="33"/>
        <v>#DIV/0!</v>
      </c>
      <c r="E15" s="27" t="e">
        <f t="shared" si="34"/>
        <v>#DIV/0!</v>
      </c>
      <c r="F15" s="28" t="e">
        <f t="shared" si="35"/>
        <v>#DIV/0!</v>
      </c>
      <c r="G15" s="48">
        <f t="shared" si="36"/>
        <v>0.79121300000000006</v>
      </c>
      <c r="H15" s="26" t="e">
        <f t="shared" si="37"/>
        <v>#DIV/0!</v>
      </c>
      <c r="I15" s="49" t="e">
        <f t="shared" si="38"/>
        <v>#DIV/0!</v>
      </c>
      <c r="J15" s="42" t="e">
        <f t="shared" si="39"/>
        <v>#DIV/0!</v>
      </c>
      <c r="K15" s="143">
        <v>16</v>
      </c>
      <c r="L15" s="35" t="str">
        <f t="shared" si="1"/>
        <v/>
      </c>
      <c r="M15" s="31" t="str">
        <f t="shared" si="2"/>
        <v/>
      </c>
      <c r="N15" s="32" t="str">
        <f t="shared" si="40"/>
        <v/>
      </c>
      <c r="O15" s="34" t="str">
        <f t="shared" si="41"/>
        <v/>
      </c>
      <c r="P15" s="48" t="str">
        <f t="shared" si="42"/>
        <v/>
      </c>
      <c r="Q15" s="26" t="str">
        <f t="shared" si="3"/>
        <v/>
      </c>
      <c r="R15" s="49" t="str">
        <f t="shared" si="4"/>
        <v/>
      </c>
      <c r="S15" s="59" t="str">
        <f t="shared" si="43"/>
        <v/>
      </c>
      <c r="T15" s="143">
        <v>16</v>
      </c>
      <c r="U15" s="35" t="str">
        <f t="shared" si="44"/>
        <v/>
      </c>
      <c r="V15" s="31" t="str">
        <f t="shared" si="5"/>
        <v/>
      </c>
      <c r="W15" s="32" t="str">
        <f t="shared" si="45"/>
        <v/>
      </c>
      <c r="X15" s="34" t="str">
        <f t="shared" si="46"/>
        <v/>
      </c>
      <c r="Y15" s="48" t="str">
        <f t="shared" si="47"/>
        <v/>
      </c>
      <c r="Z15" s="26" t="str">
        <f t="shared" si="6"/>
        <v/>
      </c>
      <c r="AA15" s="49" t="str">
        <f t="shared" si="7"/>
        <v/>
      </c>
      <c r="AB15" s="59" t="str">
        <f t="shared" si="48"/>
        <v/>
      </c>
      <c r="AC15" s="143">
        <v>16</v>
      </c>
      <c r="AD15" s="35" t="str">
        <f t="shared" si="8"/>
        <v/>
      </c>
      <c r="AE15" s="31" t="str">
        <f t="shared" si="9"/>
        <v/>
      </c>
      <c r="AF15" s="32" t="str">
        <f t="shared" si="49"/>
        <v/>
      </c>
      <c r="AG15" s="34" t="str">
        <f t="shared" si="50"/>
        <v/>
      </c>
      <c r="AH15" s="48" t="str">
        <f t="shared" si="51"/>
        <v/>
      </c>
      <c r="AI15" s="26" t="str">
        <f t="shared" si="10"/>
        <v/>
      </c>
      <c r="AJ15" s="49" t="str">
        <f t="shared" si="11"/>
        <v/>
      </c>
      <c r="AK15" s="59" t="str">
        <f t="shared" si="52"/>
        <v/>
      </c>
      <c r="AL15" s="143">
        <v>16</v>
      </c>
      <c r="AM15" s="35" t="str">
        <f t="shared" si="12"/>
        <v/>
      </c>
      <c r="AN15" s="31" t="str">
        <f t="shared" si="13"/>
        <v/>
      </c>
      <c r="AO15" s="32" t="str">
        <f t="shared" si="53"/>
        <v/>
      </c>
      <c r="AP15" s="34" t="str">
        <f t="shared" si="54"/>
        <v/>
      </c>
      <c r="AQ15" s="48" t="str">
        <f t="shared" si="55"/>
        <v/>
      </c>
      <c r="AR15" s="26" t="str">
        <f t="shared" si="14"/>
        <v/>
      </c>
      <c r="AS15" s="49" t="str">
        <f t="shared" si="15"/>
        <v/>
      </c>
      <c r="AT15" s="59" t="str">
        <f t="shared" si="56"/>
        <v/>
      </c>
      <c r="AU15" s="143">
        <v>16</v>
      </c>
      <c r="AV15" s="35" t="str">
        <f t="shared" si="16"/>
        <v/>
      </c>
      <c r="AW15" s="31" t="str">
        <f t="shared" si="17"/>
        <v/>
      </c>
      <c r="AX15" s="32" t="str">
        <f t="shared" si="57"/>
        <v/>
      </c>
      <c r="AY15" s="34" t="str">
        <f t="shared" si="58"/>
        <v/>
      </c>
      <c r="AZ15" s="48" t="str">
        <f t="shared" si="59"/>
        <v/>
      </c>
      <c r="BA15" s="26" t="str">
        <f t="shared" si="18"/>
        <v/>
      </c>
      <c r="BB15" s="49" t="str">
        <f t="shared" si="19"/>
        <v/>
      </c>
      <c r="BC15" s="59" t="str">
        <f t="shared" si="60"/>
        <v/>
      </c>
      <c r="BD15" s="143">
        <v>16</v>
      </c>
      <c r="BE15" s="35" t="str">
        <f t="shared" si="20"/>
        <v/>
      </c>
      <c r="BF15" s="31" t="str">
        <f t="shared" si="21"/>
        <v/>
      </c>
      <c r="BG15" s="32" t="str">
        <f t="shared" si="61"/>
        <v/>
      </c>
      <c r="BH15" s="34" t="str">
        <f t="shared" si="62"/>
        <v/>
      </c>
      <c r="BI15" s="48" t="str">
        <f t="shared" si="63"/>
        <v/>
      </c>
      <c r="BJ15" s="26" t="str">
        <f t="shared" si="22"/>
        <v/>
      </c>
      <c r="BK15" s="49" t="str">
        <f t="shared" si="23"/>
        <v/>
      </c>
      <c r="BL15" s="59" t="str">
        <f t="shared" si="64"/>
        <v/>
      </c>
      <c r="BM15" s="143">
        <v>16</v>
      </c>
      <c r="BN15" s="35" t="str">
        <f t="shared" si="24"/>
        <v/>
      </c>
      <c r="BO15" s="31" t="str">
        <f t="shared" si="25"/>
        <v/>
      </c>
      <c r="BP15" s="32" t="str">
        <f t="shared" si="65"/>
        <v/>
      </c>
      <c r="BQ15" s="34" t="str">
        <f t="shared" si="66"/>
        <v/>
      </c>
      <c r="BR15" s="48" t="str">
        <f t="shared" si="67"/>
        <v/>
      </c>
      <c r="BS15" s="26" t="str">
        <f t="shared" si="26"/>
        <v/>
      </c>
      <c r="BT15" s="49" t="str">
        <f t="shared" si="27"/>
        <v/>
      </c>
      <c r="BU15" s="59" t="str">
        <f t="shared" si="68"/>
        <v/>
      </c>
      <c r="BV15" s="5">
        <v>16</v>
      </c>
      <c r="BX15" s="76">
        <v>16</v>
      </c>
      <c r="BY15" s="103">
        <f t="shared" si="28"/>
        <v>0</v>
      </c>
      <c r="BZ15" s="103">
        <f t="shared" si="69"/>
        <v>0</v>
      </c>
      <c r="CA15" s="103" t="e">
        <f t="shared" si="70"/>
        <v>#DIV/0!</v>
      </c>
      <c r="CB15" s="104" t="e">
        <f t="shared" si="29"/>
        <v>#DIV/0!</v>
      </c>
      <c r="CC15" s="105" t="e">
        <f t="shared" si="71"/>
        <v>#DIV/0!</v>
      </c>
      <c r="CD15" s="86">
        <f t="shared" si="72"/>
        <v>0.79121300000000006</v>
      </c>
      <c r="CE15" s="22" t="e">
        <f t="shared" si="30"/>
        <v>#DIV/0!</v>
      </c>
      <c r="CF15" s="23" t="e">
        <f t="shared" si="31"/>
        <v>#DIV/0!</v>
      </c>
      <c r="CG15" s="87" t="e">
        <f t="shared" si="73"/>
        <v>#DIV/0!</v>
      </c>
      <c r="CH15" s="21"/>
      <c r="CI15" s="76">
        <v>16</v>
      </c>
      <c r="CJ15" s="103">
        <f t="shared" si="74"/>
        <v>0</v>
      </c>
      <c r="CK15" s="103">
        <f t="shared" si="75"/>
        <v>0</v>
      </c>
      <c r="CL15" s="103" t="e">
        <f t="shared" si="76"/>
        <v>#DIV/0!</v>
      </c>
      <c r="CM15" s="103" t="e">
        <f t="shared" si="77"/>
        <v>#DIV/0!</v>
      </c>
      <c r="CN15" s="113" t="e">
        <f t="shared" si="78"/>
        <v>#DIV/0!</v>
      </c>
      <c r="CO15" s="103" t="e">
        <f t="shared" si="79"/>
        <v>#DIV/0!</v>
      </c>
      <c r="CP15" s="113" t="e">
        <f t="shared" si="80"/>
        <v>#DIV/0!</v>
      </c>
    </row>
    <row r="16" spans="1:95" ht="15" customHeight="1">
      <c r="A16" s="5">
        <v>17</v>
      </c>
      <c r="B16" s="29">
        <f t="shared" si="0"/>
        <v>0</v>
      </c>
      <c r="C16" s="26">
        <f t="shared" si="32"/>
        <v>0</v>
      </c>
      <c r="D16" s="117" t="e">
        <f t="shared" si="33"/>
        <v>#DIV/0!</v>
      </c>
      <c r="E16" s="27" t="e">
        <f t="shared" si="34"/>
        <v>#DIV/0!</v>
      </c>
      <c r="F16" s="28" t="e">
        <f t="shared" si="35"/>
        <v>#DIV/0!</v>
      </c>
      <c r="G16" s="48">
        <f t="shared" si="36"/>
        <v>0.79121300000000006</v>
      </c>
      <c r="H16" s="26" t="e">
        <f t="shared" si="37"/>
        <v>#DIV/0!</v>
      </c>
      <c r="I16" s="49" t="e">
        <f t="shared" si="38"/>
        <v>#DIV/0!</v>
      </c>
      <c r="J16" s="42" t="e">
        <f t="shared" si="39"/>
        <v>#DIV/0!</v>
      </c>
      <c r="K16" s="143">
        <v>17</v>
      </c>
      <c r="L16" s="35" t="str">
        <f t="shared" si="1"/>
        <v/>
      </c>
      <c r="M16" s="31" t="str">
        <f t="shared" si="2"/>
        <v/>
      </c>
      <c r="N16" s="32" t="str">
        <f t="shared" si="40"/>
        <v/>
      </c>
      <c r="O16" s="34" t="str">
        <f t="shared" si="41"/>
        <v/>
      </c>
      <c r="P16" s="48" t="str">
        <f t="shared" si="42"/>
        <v/>
      </c>
      <c r="Q16" s="26" t="str">
        <f t="shared" si="3"/>
        <v/>
      </c>
      <c r="R16" s="49" t="str">
        <f t="shared" si="4"/>
        <v/>
      </c>
      <c r="S16" s="59" t="str">
        <f t="shared" si="43"/>
        <v/>
      </c>
      <c r="T16" s="143">
        <v>17</v>
      </c>
      <c r="U16" s="35" t="str">
        <f t="shared" si="44"/>
        <v/>
      </c>
      <c r="V16" s="31" t="str">
        <f t="shared" si="5"/>
        <v/>
      </c>
      <c r="W16" s="32" t="str">
        <f t="shared" si="45"/>
        <v/>
      </c>
      <c r="X16" s="34" t="str">
        <f t="shared" si="46"/>
        <v/>
      </c>
      <c r="Y16" s="48" t="str">
        <f t="shared" si="47"/>
        <v/>
      </c>
      <c r="Z16" s="26" t="str">
        <f t="shared" si="6"/>
        <v/>
      </c>
      <c r="AA16" s="49" t="str">
        <f t="shared" si="7"/>
        <v/>
      </c>
      <c r="AB16" s="59" t="str">
        <f t="shared" si="48"/>
        <v/>
      </c>
      <c r="AC16" s="143">
        <v>17</v>
      </c>
      <c r="AD16" s="35" t="str">
        <f t="shared" si="8"/>
        <v/>
      </c>
      <c r="AE16" s="31" t="str">
        <f t="shared" si="9"/>
        <v/>
      </c>
      <c r="AF16" s="32" t="str">
        <f t="shared" si="49"/>
        <v/>
      </c>
      <c r="AG16" s="34" t="str">
        <f t="shared" si="50"/>
        <v/>
      </c>
      <c r="AH16" s="48" t="str">
        <f t="shared" si="51"/>
        <v/>
      </c>
      <c r="AI16" s="26" t="str">
        <f t="shared" si="10"/>
        <v/>
      </c>
      <c r="AJ16" s="49" t="str">
        <f t="shared" si="11"/>
        <v/>
      </c>
      <c r="AK16" s="59" t="str">
        <f t="shared" si="52"/>
        <v/>
      </c>
      <c r="AL16" s="143">
        <v>17</v>
      </c>
      <c r="AM16" s="35" t="str">
        <f t="shared" si="12"/>
        <v/>
      </c>
      <c r="AN16" s="31" t="str">
        <f t="shared" si="13"/>
        <v/>
      </c>
      <c r="AO16" s="32" t="str">
        <f t="shared" si="53"/>
        <v/>
      </c>
      <c r="AP16" s="34" t="str">
        <f t="shared" si="54"/>
        <v/>
      </c>
      <c r="AQ16" s="48" t="str">
        <f t="shared" si="55"/>
        <v/>
      </c>
      <c r="AR16" s="26" t="str">
        <f t="shared" si="14"/>
        <v/>
      </c>
      <c r="AS16" s="49" t="str">
        <f t="shared" si="15"/>
        <v/>
      </c>
      <c r="AT16" s="59" t="str">
        <f t="shared" si="56"/>
        <v/>
      </c>
      <c r="AU16" s="143">
        <v>17</v>
      </c>
      <c r="AV16" s="35" t="str">
        <f t="shared" si="16"/>
        <v/>
      </c>
      <c r="AW16" s="31" t="str">
        <f t="shared" si="17"/>
        <v/>
      </c>
      <c r="AX16" s="32" t="str">
        <f t="shared" si="57"/>
        <v/>
      </c>
      <c r="AY16" s="34" t="str">
        <f t="shared" si="58"/>
        <v/>
      </c>
      <c r="AZ16" s="48" t="str">
        <f t="shared" si="59"/>
        <v/>
      </c>
      <c r="BA16" s="26" t="str">
        <f t="shared" si="18"/>
        <v/>
      </c>
      <c r="BB16" s="49" t="str">
        <f t="shared" si="19"/>
        <v/>
      </c>
      <c r="BC16" s="59" t="str">
        <f t="shared" si="60"/>
        <v/>
      </c>
      <c r="BD16" s="143">
        <v>17</v>
      </c>
      <c r="BE16" s="35" t="str">
        <f t="shared" si="20"/>
        <v/>
      </c>
      <c r="BF16" s="31" t="str">
        <f t="shared" si="21"/>
        <v/>
      </c>
      <c r="BG16" s="32" t="str">
        <f t="shared" si="61"/>
        <v/>
      </c>
      <c r="BH16" s="34" t="str">
        <f t="shared" si="62"/>
        <v/>
      </c>
      <c r="BI16" s="48" t="str">
        <f t="shared" si="63"/>
        <v/>
      </c>
      <c r="BJ16" s="26" t="str">
        <f t="shared" si="22"/>
        <v/>
      </c>
      <c r="BK16" s="49" t="str">
        <f t="shared" si="23"/>
        <v/>
      </c>
      <c r="BL16" s="59" t="str">
        <f t="shared" si="64"/>
        <v/>
      </c>
      <c r="BM16" s="143">
        <v>17</v>
      </c>
      <c r="BN16" s="35" t="str">
        <f t="shared" si="24"/>
        <v/>
      </c>
      <c r="BO16" s="31" t="str">
        <f t="shared" si="25"/>
        <v/>
      </c>
      <c r="BP16" s="32" t="str">
        <f t="shared" si="65"/>
        <v/>
      </c>
      <c r="BQ16" s="34" t="str">
        <f t="shared" si="66"/>
        <v/>
      </c>
      <c r="BR16" s="48" t="str">
        <f t="shared" si="67"/>
        <v/>
      </c>
      <c r="BS16" s="26" t="str">
        <f t="shared" si="26"/>
        <v/>
      </c>
      <c r="BT16" s="49" t="str">
        <f t="shared" si="27"/>
        <v/>
      </c>
      <c r="BU16" s="59" t="str">
        <f t="shared" si="68"/>
        <v/>
      </c>
      <c r="BV16" s="5">
        <v>17</v>
      </c>
      <c r="BX16" s="76">
        <v>17</v>
      </c>
      <c r="BY16" s="103">
        <f t="shared" si="28"/>
        <v>0</v>
      </c>
      <c r="BZ16" s="103">
        <f t="shared" si="69"/>
        <v>0</v>
      </c>
      <c r="CA16" s="103" t="e">
        <f t="shared" si="70"/>
        <v>#DIV/0!</v>
      </c>
      <c r="CB16" s="104" t="e">
        <f t="shared" si="29"/>
        <v>#DIV/0!</v>
      </c>
      <c r="CC16" s="105" t="e">
        <f t="shared" si="71"/>
        <v>#DIV/0!</v>
      </c>
      <c r="CD16" s="86">
        <f t="shared" si="72"/>
        <v>0.79121300000000006</v>
      </c>
      <c r="CE16" s="22" t="e">
        <f t="shared" si="30"/>
        <v>#DIV/0!</v>
      </c>
      <c r="CF16" s="23" t="e">
        <f t="shared" si="31"/>
        <v>#DIV/0!</v>
      </c>
      <c r="CG16" s="87" t="e">
        <f t="shared" si="73"/>
        <v>#DIV/0!</v>
      </c>
      <c r="CH16" s="21"/>
      <c r="CI16" s="76">
        <v>17</v>
      </c>
      <c r="CJ16" s="103">
        <f t="shared" si="74"/>
        <v>0</v>
      </c>
      <c r="CK16" s="103">
        <f t="shared" si="75"/>
        <v>0</v>
      </c>
      <c r="CL16" s="103" t="e">
        <f t="shared" si="76"/>
        <v>#DIV/0!</v>
      </c>
      <c r="CM16" s="103" t="e">
        <f t="shared" si="77"/>
        <v>#DIV/0!</v>
      </c>
      <c r="CN16" s="113" t="e">
        <f t="shared" si="78"/>
        <v>#DIV/0!</v>
      </c>
      <c r="CO16" s="103" t="e">
        <f t="shared" si="79"/>
        <v>#DIV/0!</v>
      </c>
      <c r="CP16" s="113" t="e">
        <f t="shared" si="80"/>
        <v>#DIV/0!</v>
      </c>
    </row>
    <row r="17" spans="1:94" ht="15" customHeight="1">
      <c r="A17" s="5">
        <v>18</v>
      </c>
      <c r="B17" s="29">
        <f t="shared" si="0"/>
        <v>0</v>
      </c>
      <c r="C17" s="26">
        <f t="shared" si="32"/>
        <v>0</v>
      </c>
      <c r="D17" s="117" t="e">
        <f t="shared" si="33"/>
        <v>#DIV/0!</v>
      </c>
      <c r="E17" s="27" t="e">
        <f t="shared" si="34"/>
        <v>#DIV/0!</v>
      </c>
      <c r="F17" s="28" t="e">
        <f t="shared" si="35"/>
        <v>#DIV/0!</v>
      </c>
      <c r="G17" s="48">
        <f t="shared" si="36"/>
        <v>0.79121300000000006</v>
      </c>
      <c r="H17" s="26" t="e">
        <f t="shared" si="37"/>
        <v>#DIV/0!</v>
      </c>
      <c r="I17" s="49" t="e">
        <f t="shared" si="38"/>
        <v>#DIV/0!</v>
      </c>
      <c r="J17" s="42" t="e">
        <f t="shared" si="39"/>
        <v>#DIV/0!</v>
      </c>
      <c r="K17" s="143">
        <v>18</v>
      </c>
      <c r="L17" s="35" t="str">
        <f t="shared" si="1"/>
        <v/>
      </c>
      <c r="M17" s="31" t="str">
        <f t="shared" si="2"/>
        <v/>
      </c>
      <c r="N17" s="32" t="str">
        <f t="shared" si="40"/>
        <v/>
      </c>
      <c r="O17" s="34" t="str">
        <f t="shared" si="41"/>
        <v/>
      </c>
      <c r="P17" s="48" t="str">
        <f t="shared" si="42"/>
        <v/>
      </c>
      <c r="Q17" s="26" t="str">
        <f t="shared" si="3"/>
        <v/>
      </c>
      <c r="R17" s="49" t="str">
        <f t="shared" si="4"/>
        <v/>
      </c>
      <c r="S17" s="59" t="str">
        <f t="shared" si="43"/>
        <v/>
      </c>
      <c r="T17" s="143">
        <v>18</v>
      </c>
      <c r="U17" s="35" t="str">
        <f t="shared" si="44"/>
        <v/>
      </c>
      <c r="V17" s="31" t="str">
        <f t="shared" si="5"/>
        <v/>
      </c>
      <c r="W17" s="32" t="str">
        <f t="shared" si="45"/>
        <v/>
      </c>
      <c r="X17" s="34" t="str">
        <f t="shared" si="46"/>
        <v/>
      </c>
      <c r="Y17" s="48" t="str">
        <f t="shared" si="47"/>
        <v/>
      </c>
      <c r="Z17" s="26" t="str">
        <f t="shared" si="6"/>
        <v/>
      </c>
      <c r="AA17" s="49" t="str">
        <f t="shared" si="7"/>
        <v/>
      </c>
      <c r="AB17" s="59" t="str">
        <f t="shared" si="48"/>
        <v/>
      </c>
      <c r="AC17" s="143">
        <v>18</v>
      </c>
      <c r="AD17" s="35" t="str">
        <f t="shared" si="8"/>
        <v/>
      </c>
      <c r="AE17" s="31" t="str">
        <f t="shared" si="9"/>
        <v/>
      </c>
      <c r="AF17" s="32" t="str">
        <f t="shared" si="49"/>
        <v/>
      </c>
      <c r="AG17" s="34" t="str">
        <f t="shared" si="50"/>
        <v/>
      </c>
      <c r="AH17" s="48" t="str">
        <f t="shared" si="51"/>
        <v/>
      </c>
      <c r="AI17" s="26" t="str">
        <f t="shared" si="10"/>
        <v/>
      </c>
      <c r="AJ17" s="49" t="str">
        <f t="shared" si="11"/>
        <v/>
      </c>
      <c r="AK17" s="59" t="str">
        <f t="shared" si="52"/>
        <v/>
      </c>
      <c r="AL17" s="143">
        <v>18</v>
      </c>
      <c r="AM17" s="35" t="str">
        <f t="shared" si="12"/>
        <v/>
      </c>
      <c r="AN17" s="31" t="str">
        <f t="shared" si="13"/>
        <v/>
      </c>
      <c r="AO17" s="32" t="str">
        <f t="shared" si="53"/>
        <v/>
      </c>
      <c r="AP17" s="34" t="str">
        <f t="shared" si="54"/>
        <v/>
      </c>
      <c r="AQ17" s="48" t="str">
        <f t="shared" si="55"/>
        <v/>
      </c>
      <c r="AR17" s="26" t="str">
        <f t="shared" si="14"/>
        <v/>
      </c>
      <c r="AS17" s="49" t="str">
        <f t="shared" si="15"/>
        <v/>
      </c>
      <c r="AT17" s="59" t="str">
        <f t="shared" si="56"/>
        <v/>
      </c>
      <c r="AU17" s="143">
        <v>18</v>
      </c>
      <c r="AV17" s="35" t="str">
        <f t="shared" si="16"/>
        <v/>
      </c>
      <c r="AW17" s="31" t="str">
        <f t="shared" si="17"/>
        <v/>
      </c>
      <c r="AX17" s="32" t="str">
        <f t="shared" si="57"/>
        <v/>
      </c>
      <c r="AY17" s="34" t="str">
        <f t="shared" si="58"/>
        <v/>
      </c>
      <c r="AZ17" s="48" t="str">
        <f t="shared" si="59"/>
        <v/>
      </c>
      <c r="BA17" s="26" t="str">
        <f t="shared" si="18"/>
        <v/>
      </c>
      <c r="BB17" s="49" t="str">
        <f t="shared" si="19"/>
        <v/>
      </c>
      <c r="BC17" s="59" t="str">
        <f t="shared" si="60"/>
        <v/>
      </c>
      <c r="BD17" s="143">
        <v>18</v>
      </c>
      <c r="BE17" s="35" t="str">
        <f t="shared" si="20"/>
        <v/>
      </c>
      <c r="BF17" s="31" t="str">
        <f t="shared" si="21"/>
        <v/>
      </c>
      <c r="BG17" s="32" t="str">
        <f t="shared" si="61"/>
        <v/>
      </c>
      <c r="BH17" s="34" t="str">
        <f t="shared" si="62"/>
        <v/>
      </c>
      <c r="BI17" s="48" t="str">
        <f t="shared" si="63"/>
        <v/>
      </c>
      <c r="BJ17" s="26" t="str">
        <f t="shared" si="22"/>
        <v/>
      </c>
      <c r="BK17" s="49" t="str">
        <f t="shared" si="23"/>
        <v/>
      </c>
      <c r="BL17" s="59" t="str">
        <f t="shared" si="64"/>
        <v/>
      </c>
      <c r="BM17" s="143">
        <v>18</v>
      </c>
      <c r="BN17" s="35" t="str">
        <f t="shared" si="24"/>
        <v/>
      </c>
      <c r="BO17" s="31" t="str">
        <f t="shared" si="25"/>
        <v/>
      </c>
      <c r="BP17" s="32" t="str">
        <f t="shared" si="65"/>
        <v/>
      </c>
      <c r="BQ17" s="34" t="str">
        <f t="shared" si="66"/>
        <v/>
      </c>
      <c r="BR17" s="48" t="str">
        <f t="shared" si="67"/>
        <v/>
      </c>
      <c r="BS17" s="26" t="str">
        <f t="shared" si="26"/>
        <v/>
      </c>
      <c r="BT17" s="49" t="str">
        <f t="shared" si="27"/>
        <v/>
      </c>
      <c r="BU17" s="59" t="str">
        <f t="shared" si="68"/>
        <v/>
      </c>
      <c r="BV17" s="5">
        <v>18</v>
      </c>
      <c r="BX17" s="76">
        <v>18</v>
      </c>
      <c r="BY17" s="103">
        <f t="shared" si="28"/>
        <v>0</v>
      </c>
      <c r="BZ17" s="103">
        <f t="shared" si="69"/>
        <v>0</v>
      </c>
      <c r="CA17" s="103" t="e">
        <f t="shared" si="70"/>
        <v>#DIV/0!</v>
      </c>
      <c r="CB17" s="104" t="e">
        <f t="shared" si="29"/>
        <v>#DIV/0!</v>
      </c>
      <c r="CC17" s="105" t="e">
        <f t="shared" si="71"/>
        <v>#DIV/0!</v>
      </c>
      <c r="CD17" s="86">
        <f t="shared" si="72"/>
        <v>0.79121300000000006</v>
      </c>
      <c r="CE17" s="22" t="e">
        <f t="shared" si="30"/>
        <v>#DIV/0!</v>
      </c>
      <c r="CF17" s="23" t="e">
        <f t="shared" si="31"/>
        <v>#DIV/0!</v>
      </c>
      <c r="CG17" s="87" t="e">
        <f t="shared" si="73"/>
        <v>#DIV/0!</v>
      </c>
      <c r="CH17" s="21"/>
      <c r="CI17" s="76">
        <v>18</v>
      </c>
      <c r="CJ17" s="103">
        <f t="shared" si="74"/>
        <v>0</v>
      </c>
      <c r="CK17" s="103">
        <f t="shared" si="75"/>
        <v>0</v>
      </c>
      <c r="CL17" s="103" t="e">
        <f t="shared" si="76"/>
        <v>#DIV/0!</v>
      </c>
      <c r="CM17" s="103" t="e">
        <f t="shared" si="77"/>
        <v>#DIV/0!</v>
      </c>
      <c r="CN17" s="113" t="e">
        <f t="shared" si="78"/>
        <v>#DIV/0!</v>
      </c>
      <c r="CO17" s="103" t="e">
        <f t="shared" si="79"/>
        <v>#DIV/0!</v>
      </c>
      <c r="CP17" s="113" t="e">
        <f t="shared" si="80"/>
        <v>#DIV/0!</v>
      </c>
    </row>
    <row r="18" spans="1:94" ht="15" customHeight="1">
      <c r="A18" s="5">
        <v>19</v>
      </c>
      <c r="B18" s="29">
        <f t="shared" si="0"/>
        <v>0</v>
      </c>
      <c r="C18" s="26">
        <f t="shared" si="32"/>
        <v>0</v>
      </c>
      <c r="D18" s="117" t="e">
        <f t="shared" si="33"/>
        <v>#DIV/0!</v>
      </c>
      <c r="E18" s="27" t="e">
        <f t="shared" si="34"/>
        <v>#DIV/0!</v>
      </c>
      <c r="F18" s="28" t="e">
        <f t="shared" si="35"/>
        <v>#DIV/0!</v>
      </c>
      <c r="G18" s="48">
        <f t="shared" si="36"/>
        <v>0.79121300000000006</v>
      </c>
      <c r="H18" s="26" t="e">
        <f t="shared" si="37"/>
        <v>#DIV/0!</v>
      </c>
      <c r="I18" s="49" t="e">
        <f t="shared" si="38"/>
        <v>#DIV/0!</v>
      </c>
      <c r="J18" s="42" t="e">
        <f t="shared" si="39"/>
        <v>#DIV/0!</v>
      </c>
      <c r="K18" s="143">
        <v>19</v>
      </c>
      <c r="L18" s="35" t="str">
        <f>IF(A18&gt;=$M$5,B18*(1-$M$6),"")</f>
        <v/>
      </c>
      <c r="M18" s="31" t="str">
        <f t="shared" si="2"/>
        <v/>
      </c>
      <c r="N18" s="32" t="str">
        <f t="shared" si="40"/>
        <v/>
      </c>
      <c r="O18" s="34" t="str">
        <f t="shared" si="41"/>
        <v/>
      </c>
      <c r="P18" s="48" t="str">
        <f t="shared" si="42"/>
        <v/>
      </c>
      <c r="Q18" s="26" t="str">
        <f t="shared" si="3"/>
        <v/>
      </c>
      <c r="R18" s="49" t="str">
        <f t="shared" si="4"/>
        <v/>
      </c>
      <c r="S18" s="59" t="str">
        <f t="shared" si="43"/>
        <v/>
      </c>
      <c r="T18" s="143">
        <v>19</v>
      </c>
      <c r="U18" s="35" t="str">
        <f t="shared" si="44"/>
        <v/>
      </c>
      <c r="V18" s="31" t="str">
        <f t="shared" si="5"/>
        <v/>
      </c>
      <c r="W18" s="32" t="str">
        <f t="shared" si="45"/>
        <v/>
      </c>
      <c r="X18" s="34" t="str">
        <f t="shared" si="46"/>
        <v/>
      </c>
      <c r="Y18" s="48" t="str">
        <f t="shared" si="47"/>
        <v/>
      </c>
      <c r="Z18" s="26" t="str">
        <f t="shared" si="6"/>
        <v/>
      </c>
      <c r="AA18" s="49" t="str">
        <f t="shared" si="7"/>
        <v/>
      </c>
      <c r="AB18" s="59" t="str">
        <f t="shared" si="48"/>
        <v/>
      </c>
      <c r="AC18" s="143">
        <v>19</v>
      </c>
      <c r="AD18" s="35" t="str">
        <f t="shared" si="8"/>
        <v/>
      </c>
      <c r="AE18" s="31" t="str">
        <f t="shared" si="9"/>
        <v/>
      </c>
      <c r="AF18" s="32" t="str">
        <f t="shared" si="49"/>
        <v/>
      </c>
      <c r="AG18" s="34" t="str">
        <f t="shared" si="50"/>
        <v/>
      </c>
      <c r="AH18" s="48" t="str">
        <f t="shared" si="51"/>
        <v/>
      </c>
      <c r="AI18" s="26" t="str">
        <f t="shared" si="10"/>
        <v/>
      </c>
      <c r="AJ18" s="49" t="str">
        <f t="shared" si="11"/>
        <v/>
      </c>
      <c r="AK18" s="59" t="str">
        <f t="shared" si="52"/>
        <v/>
      </c>
      <c r="AL18" s="143">
        <v>19</v>
      </c>
      <c r="AM18" s="35" t="str">
        <f t="shared" si="12"/>
        <v/>
      </c>
      <c r="AN18" s="31" t="str">
        <f t="shared" si="13"/>
        <v/>
      </c>
      <c r="AO18" s="32" t="str">
        <f t="shared" si="53"/>
        <v/>
      </c>
      <c r="AP18" s="34" t="str">
        <f t="shared" si="54"/>
        <v/>
      </c>
      <c r="AQ18" s="48" t="str">
        <f t="shared" si="55"/>
        <v/>
      </c>
      <c r="AR18" s="26" t="str">
        <f t="shared" si="14"/>
        <v/>
      </c>
      <c r="AS18" s="49" t="str">
        <f t="shared" si="15"/>
        <v/>
      </c>
      <c r="AT18" s="59" t="str">
        <f t="shared" si="56"/>
        <v/>
      </c>
      <c r="AU18" s="143">
        <v>19</v>
      </c>
      <c r="AV18" s="35" t="str">
        <f t="shared" si="16"/>
        <v/>
      </c>
      <c r="AW18" s="31" t="str">
        <f t="shared" si="17"/>
        <v/>
      </c>
      <c r="AX18" s="32" t="str">
        <f t="shared" si="57"/>
        <v/>
      </c>
      <c r="AY18" s="34" t="str">
        <f t="shared" si="58"/>
        <v/>
      </c>
      <c r="AZ18" s="48" t="str">
        <f t="shared" si="59"/>
        <v/>
      </c>
      <c r="BA18" s="26" t="str">
        <f t="shared" si="18"/>
        <v/>
      </c>
      <c r="BB18" s="49" t="str">
        <f t="shared" si="19"/>
        <v/>
      </c>
      <c r="BC18" s="59" t="str">
        <f t="shared" si="60"/>
        <v/>
      </c>
      <c r="BD18" s="143">
        <v>19</v>
      </c>
      <c r="BE18" s="35" t="str">
        <f t="shared" si="20"/>
        <v/>
      </c>
      <c r="BF18" s="31" t="str">
        <f t="shared" si="21"/>
        <v/>
      </c>
      <c r="BG18" s="32" t="str">
        <f t="shared" si="61"/>
        <v/>
      </c>
      <c r="BH18" s="34" t="str">
        <f t="shared" si="62"/>
        <v/>
      </c>
      <c r="BI18" s="48" t="str">
        <f t="shared" si="63"/>
        <v/>
      </c>
      <c r="BJ18" s="26" t="str">
        <f t="shared" si="22"/>
        <v/>
      </c>
      <c r="BK18" s="49" t="str">
        <f t="shared" si="23"/>
        <v/>
      </c>
      <c r="BL18" s="59" t="str">
        <f t="shared" si="64"/>
        <v/>
      </c>
      <c r="BM18" s="143">
        <v>19</v>
      </c>
      <c r="BN18" s="35" t="str">
        <f t="shared" si="24"/>
        <v/>
      </c>
      <c r="BO18" s="31" t="str">
        <f t="shared" si="25"/>
        <v/>
      </c>
      <c r="BP18" s="32" t="str">
        <f t="shared" si="65"/>
        <v/>
      </c>
      <c r="BQ18" s="34" t="str">
        <f t="shared" si="66"/>
        <v/>
      </c>
      <c r="BR18" s="48" t="str">
        <f t="shared" si="67"/>
        <v/>
      </c>
      <c r="BS18" s="26" t="str">
        <f t="shared" si="26"/>
        <v/>
      </c>
      <c r="BT18" s="49" t="str">
        <f t="shared" si="27"/>
        <v/>
      </c>
      <c r="BU18" s="59" t="str">
        <f t="shared" si="68"/>
        <v/>
      </c>
      <c r="BV18" s="5">
        <v>19</v>
      </c>
      <c r="BX18" s="76">
        <v>19</v>
      </c>
      <c r="BY18" s="103">
        <f t="shared" si="28"/>
        <v>0</v>
      </c>
      <c r="BZ18" s="103">
        <f t="shared" si="69"/>
        <v>0</v>
      </c>
      <c r="CA18" s="103" t="e">
        <f t="shared" si="70"/>
        <v>#DIV/0!</v>
      </c>
      <c r="CB18" s="104" t="e">
        <f t="shared" si="29"/>
        <v>#DIV/0!</v>
      </c>
      <c r="CC18" s="105" t="e">
        <f t="shared" si="71"/>
        <v>#DIV/0!</v>
      </c>
      <c r="CD18" s="86">
        <f t="shared" si="72"/>
        <v>0.79121300000000006</v>
      </c>
      <c r="CE18" s="22" t="e">
        <f t="shared" si="30"/>
        <v>#DIV/0!</v>
      </c>
      <c r="CF18" s="23" t="e">
        <f t="shared" si="31"/>
        <v>#DIV/0!</v>
      </c>
      <c r="CG18" s="87" t="e">
        <f t="shared" si="73"/>
        <v>#DIV/0!</v>
      </c>
      <c r="CH18" s="21"/>
      <c r="CI18" s="76">
        <v>19</v>
      </c>
      <c r="CJ18" s="103">
        <f t="shared" si="74"/>
        <v>0</v>
      </c>
      <c r="CK18" s="103">
        <f t="shared" si="75"/>
        <v>0</v>
      </c>
      <c r="CL18" s="103" t="e">
        <f t="shared" si="76"/>
        <v>#DIV/0!</v>
      </c>
      <c r="CM18" s="103" t="e">
        <f t="shared" si="77"/>
        <v>#DIV/0!</v>
      </c>
      <c r="CN18" s="113" t="e">
        <f t="shared" si="78"/>
        <v>#DIV/0!</v>
      </c>
      <c r="CO18" s="103" t="e">
        <f t="shared" si="79"/>
        <v>#DIV/0!</v>
      </c>
      <c r="CP18" s="113" t="e">
        <f t="shared" si="80"/>
        <v>#DIV/0!</v>
      </c>
    </row>
    <row r="19" spans="1:94" ht="15" customHeight="1" thickBot="1">
      <c r="A19" s="6">
        <v>20</v>
      </c>
      <c r="B19" s="36">
        <f t="shared" si="0"/>
        <v>0</v>
      </c>
      <c r="C19" s="37">
        <f t="shared" si="32"/>
        <v>0</v>
      </c>
      <c r="D19" s="118" t="e">
        <f t="shared" si="33"/>
        <v>#DIV/0!</v>
      </c>
      <c r="E19" s="38" t="e">
        <f t="shared" si="34"/>
        <v>#DIV/0!</v>
      </c>
      <c r="F19" s="39" t="e">
        <f t="shared" si="35"/>
        <v>#DIV/0!</v>
      </c>
      <c r="G19" s="50">
        <f t="shared" si="36"/>
        <v>0.79121300000000006</v>
      </c>
      <c r="H19" s="37" t="e">
        <f t="shared" si="37"/>
        <v>#DIV/0!</v>
      </c>
      <c r="I19" s="51" t="e">
        <f t="shared" si="38"/>
        <v>#DIV/0!</v>
      </c>
      <c r="J19" s="43" t="e">
        <f t="shared" si="39"/>
        <v>#DIV/0!</v>
      </c>
      <c r="K19" s="143">
        <v>20</v>
      </c>
      <c r="L19" s="62" t="str">
        <f t="shared" si="1"/>
        <v/>
      </c>
      <c r="M19" s="63" t="str">
        <f t="shared" si="2"/>
        <v/>
      </c>
      <c r="N19" s="64" t="str">
        <f t="shared" si="40"/>
        <v/>
      </c>
      <c r="O19" s="65" t="str">
        <f t="shared" si="41"/>
        <v/>
      </c>
      <c r="P19" s="50" t="str">
        <f t="shared" si="42"/>
        <v/>
      </c>
      <c r="Q19" s="37" t="str">
        <f t="shared" si="3"/>
        <v/>
      </c>
      <c r="R19" s="51" t="str">
        <f t="shared" si="4"/>
        <v/>
      </c>
      <c r="S19" s="60" t="str">
        <f t="shared" si="43"/>
        <v/>
      </c>
      <c r="T19" s="143">
        <v>20</v>
      </c>
      <c r="U19" s="40" t="str">
        <f t="shared" si="44"/>
        <v/>
      </c>
      <c r="V19" s="37" t="str">
        <f t="shared" si="5"/>
        <v/>
      </c>
      <c r="W19" s="38" t="str">
        <f t="shared" si="45"/>
        <v/>
      </c>
      <c r="X19" s="65" t="str">
        <f t="shared" si="46"/>
        <v/>
      </c>
      <c r="Y19" s="50" t="str">
        <f t="shared" si="47"/>
        <v/>
      </c>
      <c r="Z19" s="37" t="str">
        <f t="shared" si="6"/>
        <v/>
      </c>
      <c r="AA19" s="51" t="str">
        <f t="shared" si="7"/>
        <v/>
      </c>
      <c r="AB19" s="60" t="str">
        <f t="shared" si="48"/>
        <v/>
      </c>
      <c r="AC19" s="143">
        <v>20</v>
      </c>
      <c r="AD19" s="40" t="str">
        <f t="shared" si="8"/>
        <v/>
      </c>
      <c r="AE19" s="37" t="str">
        <f t="shared" si="9"/>
        <v/>
      </c>
      <c r="AF19" s="38" t="str">
        <f t="shared" si="49"/>
        <v/>
      </c>
      <c r="AG19" s="65" t="str">
        <f t="shared" si="50"/>
        <v/>
      </c>
      <c r="AH19" s="50" t="str">
        <f t="shared" si="51"/>
        <v/>
      </c>
      <c r="AI19" s="37" t="str">
        <f t="shared" si="10"/>
        <v/>
      </c>
      <c r="AJ19" s="51" t="str">
        <f t="shared" si="11"/>
        <v/>
      </c>
      <c r="AK19" s="60" t="str">
        <f t="shared" si="52"/>
        <v/>
      </c>
      <c r="AL19" s="143">
        <v>20</v>
      </c>
      <c r="AM19" s="40" t="str">
        <f t="shared" si="12"/>
        <v/>
      </c>
      <c r="AN19" s="37" t="str">
        <f t="shared" si="13"/>
        <v/>
      </c>
      <c r="AO19" s="38" t="str">
        <f t="shared" si="53"/>
        <v/>
      </c>
      <c r="AP19" s="65" t="str">
        <f t="shared" si="54"/>
        <v/>
      </c>
      <c r="AQ19" s="50" t="str">
        <f t="shared" si="55"/>
        <v/>
      </c>
      <c r="AR19" s="37" t="str">
        <f t="shared" si="14"/>
        <v/>
      </c>
      <c r="AS19" s="51" t="str">
        <f t="shared" si="15"/>
        <v/>
      </c>
      <c r="AT19" s="60" t="str">
        <f t="shared" si="56"/>
        <v/>
      </c>
      <c r="AU19" s="143">
        <v>20</v>
      </c>
      <c r="AV19" s="40" t="str">
        <f t="shared" si="16"/>
        <v/>
      </c>
      <c r="AW19" s="37" t="str">
        <f t="shared" si="17"/>
        <v/>
      </c>
      <c r="AX19" s="38" t="str">
        <f t="shared" si="57"/>
        <v/>
      </c>
      <c r="AY19" s="65" t="str">
        <f t="shared" si="58"/>
        <v/>
      </c>
      <c r="AZ19" s="50" t="str">
        <f t="shared" si="59"/>
        <v/>
      </c>
      <c r="BA19" s="37" t="str">
        <f t="shared" si="18"/>
        <v/>
      </c>
      <c r="BB19" s="51" t="str">
        <f t="shared" si="19"/>
        <v/>
      </c>
      <c r="BC19" s="60" t="str">
        <f t="shared" si="60"/>
        <v/>
      </c>
      <c r="BD19" s="143">
        <v>20</v>
      </c>
      <c r="BE19" s="40" t="str">
        <f t="shared" si="20"/>
        <v/>
      </c>
      <c r="BF19" s="37" t="str">
        <f t="shared" si="21"/>
        <v/>
      </c>
      <c r="BG19" s="38" t="str">
        <f t="shared" si="61"/>
        <v/>
      </c>
      <c r="BH19" s="65" t="str">
        <f t="shared" si="62"/>
        <v/>
      </c>
      <c r="BI19" s="50" t="str">
        <f t="shared" si="63"/>
        <v/>
      </c>
      <c r="BJ19" s="37" t="str">
        <f t="shared" si="22"/>
        <v/>
      </c>
      <c r="BK19" s="51" t="str">
        <f t="shared" si="23"/>
        <v/>
      </c>
      <c r="BL19" s="60" t="str">
        <f t="shared" si="64"/>
        <v/>
      </c>
      <c r="BM19" s="143">
        <v>20</v>
      </c>
      <c r="BN19" s="40" t="str">
        <f t="shared" si="24"/>
        <v/>
      </c>
      <c r="BO19" s="37" t="str">
        <f t="shared" si="25"/>
        <v/>
      </c>
      <c r="BP19" s="38" t="str">
        <f t="shared" si="65"/>
        <v/>
      </c>
      <c r="BQ19" s="65" t="str">
        <f t="shared" si="66"/>
        <v/>
      </c>
      <c r="BR19" s="50" t="str">
        <f t="shared" si="67"/>
        <v/>
      </c>
      <c r="BS19" s="37" t="str">
        <f t="shared" si="26"/>
        <v/>
      </c>
      <c r="BT19" s="51" t="str">
        <f t="shared" si="27"/>
        <v/>
      </c>
      <c r="BU19" s="60" t="str">
        <f t="shared" si="68"/>
        <v/>
      </c>
      <c r="BV19" s="5">
        <v>20</v>
      </c>
      <c r="BX19" s="77">
        <v>20</v>
      </c>
      <c r="BY19" s="106">
        <f t="shared" si="28"/>
        <v>0</v>
      </c>
      <c r="BZ19" s="159">
        <f t="shared" si="69"/>
        <v>0</v>
      </c>
      <c r="CA19" s="106" t="e">
        <f t="shared" si="70"/>
        <v>#DIV/0!</v>
      </c>
      <c r="CB19" s="107" t="e">
        <f t="shared" si="29"/>
        <v>#DIV/0!</v>
      </c>
      <c r="CC19" s="108" t="e">
        <f t="shared" si="71"/>
        <v>#DIV/0!</v>
      </c>
      <c r="CD19" s="88">
        <f t="shared" si="72"/>
        <v>0.79121300000000006</v>
      </c>
      <c r="CE19" s="89" t="e">
        <f t="shared" si="30"/>
        <v>#DIV/0!</v>
      </c>
      <c r="CF19" s="90" t="e">
        <f t="shared" si="31"/>
        <v>#DIV/0!</v>
      </c>
      <c r="CG19" s="91" t="e">
        <f t="shared" si="73"/>
        <v>#DIV/0!</v>
      </c>
      <c r="CH19" s="21"/>
      <c r="CI19" s="77">
        <v>20</v>
      </c>
      <c r="CJ19" s="106">
        <f t="shared" si="74"/>
        <v>0</v>
      </c>
      <c r="CK19" s="106">
        <f t="shared" si="75"/>
        <v>0</v>
      </c>
      <c r="CL19" s="106" t="e">
        <f t="shared" si="76"/>
        <v>#DIV/0!</v>
      </c>
      <c r="CM19" s="106" t="e">
        <f t="shared" si="77"/>
        <v>#DIV/0!</v>
      </c>
      <c r="CN19" s="114" t="e">
        <f t="shared" si="78"/>
        <v>#DIV/0!</v>
      </c>
      <c r="CO19" s="106" t="e">
        <f t="shared" si="79"/>
        <v>#DIV/0!</v>
      </c>
      <c r="CP19" s="114" t="e">
        <f t="shared" si="80"/>
        <v>#DIV/0!</v>
      </c>
    </row>
    <row r="20" spans="1:94" ht="15" customHeight="1">
      <c r="A20" s="4">
        <v>21</v>
      </c>
      <c r="B20" s="29">
        <f t="shared" si="0"/>
        <v>0</v>
      </c>
      <c r="C20" s="26">
        <f t="shared" si="32"/>
        <v>0</v>
      </c>
      <c r="D20" s="117" t="e">
        <f t="shared" si="33"/>
        <v>#DIV/0!</v>
      </c>
      <c r="E20" s="27" t="e">
        <f t="shared" si="34"/>
        <v>#DIV/0!</v>
      </c>
      <c r="F20" s="28" t="e">
        <f t="shared" si="35"/>
        <v>#DIV/0!</v>
      </c>
      <c r="G20" s="48">
        <f t="shared" si="36"/>
        <v>0.79121300000000006</v>
      </c>
      <c r="H20" s="26" t="e">
        <f t="shared" si="37"/>
        <v>#DIV/0!</v>
      </c>
      <c r="I20" s="49" t="e">
        <f t="shared" si="38"/>
        <v>#DIV/0!</v>
      </c>
      <c r="J20" s="42" t="e">
        <f t="shared" si="39"/>
        <v>#DIV/0!</v>
      </c>
      <c r="K20" s="143">
        <v>21</v>
      </c>
      <c r="L20" s="30" t="str">
        <f t="shared" si="1"/>
        <v/>
      </c>
      <c r="M20" s="26" t="str">
        <f t="shared" si="2"/>
        <v/>
      </c>
      <c r="N20" s="27" t="str">
        <f t="shared" si="40"/>
        <v/>
      </c>
      <c r="O20" s="28" t="str">
        <f t="shared" si="41"/>
        <v/>
      </c>
      <c r="P20" s="48" t="str">
        <f t="shared" si="42"/>
        <v/>
      </c>
      <c r="Q20" s="26" t="str">
        <f t="shared" si="3"/>
        <v/>
      </c>
      <c r="R20" s="49" t="str">
        <f t="shared" si="4"/>
        <v/>
      </c>
      <c r="S20" s="42" t="str">
        <f t="shared" si="43"/>
        <v/>
      </c>
      <c r="T20" s="143">
        <v>21</v>
      </c>
      <c r="U20" s="30" t="str">
        <f t="shared" si="44"/>
        <v/>
      </c>
      <c r="V20" s="26" t="str">
        <f t="shared" si="5"/>
        <v/>
      </c>
      <c r="W20" s="27" t="str">
        <f t="shared" si="45"/>
        <v/>
      </c>
      <c r="X20" s="28" t="str">
        <f t="shared" si="46"/>
        <v/>
      </c>
      <c r="Y20" s="48" t="str">
        <f t="shared" si="47"/>
        <v/>
      </c>
      <c r="Z20" s="26" t="str">
        <f t="shared" si="6"/>
        <v/>
      </c>
      <c r="AA20" s="49" t="str">
        <f t="shared" si="7"/>
        <v/>
      </c>
      <c r="AB20" s="42" t="str">
        <f t="shared" si="48"/>
        <v/>
      </c>
      <c r="AC20" s="143">
        <v>21</v>
      </c>
      <c r="AD20" s="30" t="str">
        <f t="shared" si="8"/>
        <v/>
      </c>
      <c r="AE20" s="26" t="str">
        <f t="shared" si="9"/>
        <v/>
      </c>
      <c r="AF20" s="27" t="str">
        <f t="shared" si="49"/>
        <v/>
      </c>
      <c r="AG20" s="28" t="str">
        <f t="shared" si="50"/>
        <v/>
      </c>
      <c r="AH20" s="48" t="str">
        <f t="shared" si="51"/>
        <v/>
      </c>
      <c r="AI20" s="26" t="str">
        <f t="shared" si="10"/>
        <v/>
      </c>
      <c r="AJ20" s="49" t="str">
        <f t="shared" si="11"/>
        <v/>
      </c>
      <c r="AK20" s="42" t="str">
        <f t="shared" si="52"/>
        <v/>
      </c>
      <c r="AL20" s="143">
        <v>21</v>
      </c>
      <c r="AM20" s="30" t="str">
        <f t="shared" si="12"/>
        <v/>
      </c>
      <c r="AN20" s="26" t="str">
        <f t="shared" si="13"/>
        <v/>
      </c>
      <c r="AO20" s="27" t="str">
        <f t="shared" si="53"/>
        <v/>
      </c>
      <c r="AP20" s="28" t="str">
        <f t="shared" si="54"/>
        <v/>
      </c>
      <c r="AQ20" s="48" t="str">
        <f t="shared" si="55"/>
        <v/>
      </c>
      <c r="AR20" s="26" t="str">
        <f t="shared" si="14"/>
        <v/>
      </c>
      <c r="AS20" s="49" t="str">
        <f t="shared" si="15"/>
        <v/>
      </c>
      <c r="AT20" s="42" t="str">
        <f t="shared" si="56"/>
        <v/>
      </c>
      <c r="AU20" s="143">
        <v>21</v>
      </c>
      <c r="AV20" s="30" t="str">
        <f t="shared" si="16"/>
        <v/>
      </c>
      <c r="AW20" s="26" t="str">
        <f t="shared" si="17"/>
        <v/>
      </c>
      <c r="AX20" s="27" t="str">
        <f t="shared" si="57"/>
        <v/>
      </c>
      <c r="AY20" s="28" t="str">
        <f t="shared" si="58"/>
        <v/>
      </c>
      <c r="AZ20" s="48" t="str">
        <f t="shared" si="59"/>
        <v/>
      </c>
      <c r="BA20" s="26" t="str">
        <f t="shared" si="18"/>
        <v/>
      </c>
      <c r="BB20" s="49" t="str">
        <f t="shared" si="19"/>
        <v/>
      </c>
      <c r="BC20" s="42" t="str">
        <f t="shared" si="60"/>
        <v/>
      </c>
      <c r="BD20" s="143">
        <v>21</v>
      </c>
      <c r="BE20" s="30" t="str">
        <f t="shared" si="20"/>
        <v/>
      </c>
      <c r="BF20" s="26" t="str">
        <f t="shared" si="21"/>
        <v/>
      </c>
      <c r="BG20" s="27" t="str">
        <f t="shared" si="61"/>
        <v/>
      </c>
      <c r="BH20" s="28" t="str">
        <f t="shared" si="62"/>
        <v/>
      </c>
      <c r="BI20" s="48" t="str">
        <f t="shared" si="63"/>
        <v/>
      </c>
      <c r="BJ20" s="26" t="str">
        <f t="shared" si="22"/>
        <v/>
      </c>
      <c r="BK20" s="49" t="str">
        <f t="shared" si="23"/>
        <v/>
      </c>
      <c r="BL20" s="42" t="str">
        <f t="shared" si="64"/>
        <v/>
      </c>
      <c r="BM20" s="143">
        <v>21</v>
      </c>
      <c r="BN20" s="30" t="str">
        <f t="shared" si="24"/>
        <v/>
      </c>
      <c r="BO20" s="26" t="str">
        <f t="shared" si="25"/>
        <v/>
      </c>
      <c r="BP20" s="27" t="str">
        <f t="shared" si="65"/>
        <v/>
      </c>
      <c r="BQ20" s="28" t="str">
        <f t="shared" si="66"/>
        <v/>
      </c>
      <c r="BR20" s="48" t="str">
        <f t="shared" si="67"/>
        <v/>
      </c>
      <c r="BS20" s="26" t="str">
        <f t="shared" si="26"/>
        <v/>
      </c>
      <c r="BT20" s="49" t="str">
        <f t="shared" si="27"/>
        <v/>
      </c>
      <c r="BU20" s="42" t="str">
        <f t="shared" si="68"/>
        <v/>
      </c>
      <c r="BV20" s="5">
        <v>21</v>
      </c>
      <c r="BX20" s="78">
        <v>21</v>
      </c>
      <c r="BY20" s="100">
        <f t="shared" si="28"/>
        <v>0</v>
      </c>
      <c r="BZ20" s="160">
        <f t="shared" si="69"/>
        <v>0</v>
      </c>
      <c r="CA20" s="100" t="e">
        <f t="shared" si="70"/>
        <v>#DIV/0!</v>
      </c>
      <c r="CB20" s="101" t="e">
        <f t="shared" si="29"/>
        <v>#DIV/0!</v>
      </c>
      <c r="CC20" s="102" t="e">
        <f t="shared" si="71"/>
        <v>#DIV/0!</v>
      </c>
      <c r="CD20" s="92">
        <f t="shared" si="72"/>
        <v>0.79121300000000006</v>
      </c>
      <c r="CE20" s="93" t="e">
        <f t="shared" si="30"/>
        <v>#DIV/0!</v>
      </c>
      <c r="CF20" s="94" t="e">
        <f t="shared" si="31"/>
        <v>#DIV/0!</v>
      </c>
      <c r="CG20" s="95" t="e">
        <f t="shared" si="73"/>
        <v>#DIV/0!</v>
      </c>
      <c r="CH20" s="21"/>
      <c r="CI20" s="78">
        <v>21</v>
      </c>
      <c r="CJ20" s="100">
        <f t="shared" si="74"/>
        <v>0</v>
      </c>
      <c r="CK20" s="100">
        <f t="shared" si="75"/>
        <v>0</v>
      </c>
      <c r="CL20" s="100" t="e">
        <f t="shared" si="76"/>
        <v>#DIV/0!</v>
      </c>
      <c r="CM20" s="100" t="e">
        <f t="shared" si="77"/>
        <v>#DIV/0!</v>
      </c>
      <c r="CN20" s="112" t="e">
        <f t="shared" si="78"/>
        <v>#DIV/0!</v>
      </c>
      <c r="CO20" s="100" t="e">
        <f t="shared" si="79"/>
        <v>#DIV/0!</v>
      </c>
      <c r="CP20" s="112" t="e">
        <f t="shared" si="80"/>
        <v>#DIV/0!</v>
      </c>
    </row>
    <row r="21" spans="1:94" ht="15" customHeight="1">
      <c r="A21" s="5">
        <v>22</v>
      </c>
      <c r="B21" s="33">
        <f t="shared" si="0"/>
        <v>0</v>
      </c>
      <c r="C21" s="31">
        <f t="shared" si="32"/>
        <v>0</v>
      </c>
      <c r="D21" s="119" t="e">
        <f t="shared" si="33"/>
        <v>#DIV/0!</v>
      </c>
      <c r="E21" s="32" t="e">
        <f t="shared" si="34"/>
        <v>#DIV/0!</v>
      </c>
      <c r="F21" s="34" t="e">
        <f t="shared" si="35"/>
        <v>#DIV/0!</v>
      </c>
      <c r="G21" s="52">
        <f t="shared" si="36"/>
        <v>0.79121300000000006</v>
      </c>
      <c r="H21" s="31" t="e">
        <f t="shared" si="37"/>
        <v>#DIV/0!</v>
      </c>
      <c r="I21" s="53" t="e">
        <f t="shared" si="38"/>
        <v>#DIV/0!</v>
      </c>
      <c r="J21" s="44" t="e">
        <f t="shared" si="39"/>
        <v>#DIV/0!</v>
      </c>
      <c r="K21" s="143">
        <v>22</v>
      </c>
      <c r="L21" s="35" t="str">
        <f t="shared" si="1"/>
        <v/>
      </c>
      <c r="M21" s="31" t="str">
        <f t="shared" si="2"/>
        <v/>
      </c>
      <c r="N21" s="32" t="str">
        <f t="shared" si="40"/>
        <v/>
      </c>
      <c r="O21" s="34" t="str">
        <f t="shared" si="41"/>
        <v/>
      </c>
      <c r="P21" s="52" t="str">
        <f t="shared" si="42"/>
        <v/>
      </c>
      <c r="Q21" s="31" t="str">
        <f t="shared" si="3"/>
        <v/>
      </c>
      <c r="R21" s="53" t="str">
        <f t="shared" si="4"/>
        <v/>
      </c>
      <c r="S21" s="44" t="str">
        <f t="shared" si="43"/>
        <v/>
      </c>
      <c r="T21" s="143">
        <v>22</v>
      </c>
      <c r="U21" s="35" t="str">
        <f t="shared" si="44"/>
        <v/>
      </c>
      <c r="V21" s="31" t="str">
        <f t="shared" si="5"/>
        <v/>
      </c>
      <c r="W21" s="32" t="str">
        <f t="shared" si="45"/>
        <v/>
      </c>
      <c r="X21" s="34" t="str">
        <f t="shared" si="46"/>
        <v/>
      </c>
      <c r="Y21" s="52" t="str">
        <f t="shared" si="47"/>
        <v/>
      </c>
      <c r="Z21" s="31" t="str">
        <f t="shared" si="6"/>
        <v/>
      </c>
      <c r="AA21" s="53" t="str">
        <f t="shared" si="7"/>
        <v/>
      </c>
      <c r="AB21" s="44" t="str">
        <f t="shared" si="48"/>
        <v/>
      </c>
      <c r="AC21" s="143">
        <v>22</v>
      </c>
      <c r="AD21" s="35" t="str">
        <f t="shared" si="8"/>
        <v/>
      </c>
      <c r="AE21" s="31" t="str">
        <f t="shared" si="9"/>
        <v/>
      </c>
      <c r="AF21" s="32" t="str">
        <f t="shared" si="49"/>
        <v/>
      </c>
      <c r="AG21" s="34" t="str">
        <f t="shared" si="50"/>
        <v/>
      </c>
      <c r="AH21" s="52" t="str">
        <f t="shared" si="51"/>
        <v/>
      </c>
      <c r="AI21" s="31" t="str">
        <f t="shared" si="10"/>
        <v/>
      </c>
      <c r="AJ21" s="53" t="str">
        <f t="shared" si="11"/>
        <v/>
      </c>
      <c r="AK21" s="44" t="str">
        <f t="shared" si="52"/>
        <v/>
      </c>
      <c r="AL21" s="143">
        <v>22</v>
      </c>
      <c r="AM21" s="35" t="str">
        <f t="shared" si="12"/>
        <v/>
      </c>
      <c r="AN21" s="31" t="str">
        <f t="shared" si="13"/>
        <v/>
      </c>
      <c r="AO21" s="32" t="str">
        <f t="shared" si="53"/>
        <v/>
      </c>
      <c r="AP21" s="34" t="str">
        <f t="shared" si="54"/>
        <v/>
      </c>
      <c r="AQ21" s="52" t="str">
        <f t="shared" si="55"/>
        <v/>
      </c>
      <c r="AR21" s="31" t="str">
        <f t="shared" si="14"/>
        <v/>
      </c>
      <c r="AS21" s="53" t="str">
        <f t="shared" si="15"/>
        <v/>
      </c>
      <c r="AT21" s="44" t="str">
        <f t="shared" si="56"/>
        <v/>
      </c>
      <c r="AU21" s="143">
        <v>22</v>
      </c>
      <c r="AV21" s="35" t="str">
        <f t="shared" si="16"/>
        <v/>
      </c>
      <c r="AW21" s="31" t="str">
        <f t="shared" si="17"/>
        <v/>
      </c>
      <c r="AX21" s="32" t="str">
        <f t="shared" si="57"/>
        <v/>
      </c>
      <c r="AY21" s="34" t="str">
        <f t="shared" si="58"/>
        <v/>
      </c>
      <c r="AZ21" s="52" t="str">
        <f t="shared" si="59"/>
        <v/>
      </c>
      <c r="BA21" s="31" t="str">
        <f t="shared" si="18"/>
        <v/>
      </c>
      <c r="BB21" s="53" t="str">
        <f t="shared" si="19"/>
        <v/>
      </c>
      <c r="BC21" s="44" t="str">
        <f t="shared" si="60"/>
        <v/>
      </c>
      <c r="BD21" s="143">
        <v>22</v>
      </c>
      <c r="BE21" s="35" t="str">
        <f t="shared" si="20"/>
        <v/>
      </c>
      <c r="BF21" s="31" t="str">
        <f t="shared" si="21"/>
        <v/>
      </c>
      <c r="BG21" s="32" t="str">
        <f t="shared" si="61"/>
        <v/>
      </c>
      <c r="BH21" s="34" t="str">
        <f t="shared" si="62"/>
        <v/>
      </c>
      <c r="BI21" s="52" t="str">
        <f t="shared" si="63"/>
        <v/>
      </c>
      <c r="BJ21" s="31" t="str">
        <f t="shared" si="22"/>
        <v/>
      </c>
      <c r="BK21" s="53" t="str">
        <f t="shared" si="23"/>
        <v/>
      </c>
      <c r="BL21" s="44" t="str">
        <f t="shared" si="64"/>
        <v/>
      </c>
      <c r="BM21" s="143">
        <v>22</v>
      </c>
      <c r="BN21" s="35" t="str">
        <f t="shared" si="24"/>
        <v/>
      </c>
      <c r="BO21" s="31" t="str">
        <f t="shared" si="25"/>
        <v/>
      </c>
      <c r="BP21" s="32" t="str">
        <f t="shared" si="65"/>
        <v/>
      </c>
      <c r="BQ21" s="34" t="str">
        <f t="shared" si="66"/>
        <v/>
      </c>
      <c r="BR21" s="52" t="str">
        <f t="shared" si="67"/>
        <v/>
      </c>
      <c r="BS21" s="31" t="str">
        <f t="shared" si="26"/>
        <v/>
      </c>
      <c r="BT21" s="53" t="str">
        <f t="shared" si="27"/>
        <v/>
      </c>
      <c r="BU21" s="44" t="str">
        <f t="shared" si="68"/>
        <v/>
      </c>
      <c r="BV21" s="5">
        <v>22</v>
      </c>
      <c r="BX21" s="79">
        <v>22</v>
      </c>
      <c r="BY21" s="103">
        <f t="shared" si="28"/>
        <v>0</v>
      </c>
      <c r="BZ21" s="161">
        <f t="shared" si="69"/>
        <v>0</v>
      </c>
      <c r="CA21" s="103" t="e">
        <f t="shared" si="70"/>
        <v>#DIV/0!</v>
      </c>
      <c r="CB21" s="104" t="e">
        <f t="shared" si="29"/>
        <v>#DIV/0!</v>
      </c>
      <c r="CC21" s="105" t="e">
        <f t="shared" si="71"/>
        <v>#DIV/0!</v>
      </c>
      <c r="CD21" s="86">
        <f t="shared" si="72"/>
        <v>0.79121300000000006</v>
      </c>
      <c r="CE21" s="22" t="e">
        <f t="shared" si="30"/>
        <v>#DIV/0!</v>
      </c>
      <c r="CF21" s="23" t="e">
        <f t="shared" si="31"/>
        <v>#DIV/0!</v>
      </c>
      <c r="CG21" s="87" t="e">
        <f t="shared" si="73"/>
        <v>#DIV/0!</v>
      </c>
      <c r="CH21" s="21"/>
      <c r="CI21" s="79">
        <v>22</v>
      </c>
      <c r="CJ21" s="103">
        <f t="shared" si="74"/>
        <v>0</v>
      </c>
      <c r="CK21" s="103">
        <f t="shared" si="75"/>
        <v>0</v>
      </c>
      <c r="CL21" s="103" t="e">
        <f t="shared" si="76"/>
        <v>#DIV/0!</v>
      </c>
      <c r="CM21" s="103" t="e">
        <f t="shared" si="77"/>
        <v>#DIV/0!</v>
      </c>
      <c r="CN21" s="113" t="e">
        <f t="shared" si="78"/>
        <v>#DIV/0!</v>
      </c>
      <c r="CO21" s="103" t="e">
        <f t="shared" si="79"/>
        <v>#DIV/0!</v>
      </c>
      <c r="CP21" s="113" t="e">
        <f t="shared" si="80"/>
        <v>#DIV/0!</v>
      </c>
    </row>
    <row r="22" spans="1:94" ht="15" customHeight="1">
      <c r="A22" s="5">
        <v>23</v>
      </c>
      <c r="B22" s="33">
        <f t="shared" si="0"/>
        <v>0</v>
      </c>
      <c r="C22" s="31">
        <f t="shared" si="32"/>
        <v>0</v>
      </c>
      <c r="D22" s="119" t="e">
        <f t="shared" si="33"/>
        <v>#DIV/0!</v>
      </c>
      <c r="E22" s="32" t="e">
        <f t="shared" si="34"/>
        <v>#DIV/0!</v>
      </c>
      <c r="F22" s="34" t="e">
        <f t="shared" si="35"/>
        <v>#DIV/0!</v>
      </c>
      <c r="G22" s="52">
        <f t="shared" si="36"/>
        <v>0.79121300000000006</v>
      </c>
      <c r="H22" s="31" t="e">
        <f t="shared" si="37"/>
        <v>#DIV/0!</v>
      </c>
      <c r="I22" s="53" t="e">
        <f t="shared" si="38"/>
        <v>#DIV/0!</v>
      </c>
      <c r="J22" s="44" t="e">
        <f t="shared" si="39"/>
        <v>#DIV/0!</v>
      </c>
      <c r="K22" s="143">
        <v>23</v>
      </c>
      <c r="L22" s="35" t="str">
        <f t="shared" si="1"/>
        <v/>
      </c>
      <c r="M22" s="31" t="str">
        <f t="shared" si="2"/>
        <v/>
      </c>
      <c r="N22" s="32" t="str">
        <f t="shared" si="40"/>
        <v/>
      </c>
      <c r="O22" s="34" t="str">
        <f t="shared" si="41"/>
        <v/>
      </c>
      <c r="P22" s="52" t="str">
        <f t="shared" si="42"/>
        <v/>
      </c>
      <c r="Q22" s="31" t="str">
        <f t="shared" si="3"/>
        <v/>
      </c>
      <c r="R22" s="53" t="str">
        <f t="shared" si="4"/>
        <v/>
      </c>
      <c r="S22" s="44" t="str">
        <f t="shared" si="43"/>
        <v/>
      </c>
      <c r="T22" s="143">
        <v>23</v>
      </c>
      <c r="U22" s="35" t="str">
        <f t="shared" si="44"/>
        <v/>
      </c>
      <c r="V22" s="31" t="str">
        <f t="shared" si="5"/>
        <v/>
      </c>
      <c r="W22" s="32" t="str">
        <f t="shared" si="45"/>
        <v/>
      </c>
      <c r="X22" s="34" t="str">
        <f t="shared" si="46"/>
        <v/>
      </c>
      <c r="Y22" s="52" t="str">
        <f t="shared" si="47"/>
        <v/>
      </c>
      <c r="Z22" s="31" t="str">
        <f t="shared" si="6"/>
        <v/>
      </c>
      <c r="AA22" s="53" t="str">
        <f t="shared" si="7"/>
        <v/>
      </c>
      <c r="AB22" s="44" t="str">
        <f t="shared" si="48"/>
        <v/>
      </c>
      <c r="AC22" s="143">
        <v>23</v>
      </c>
      <c r="AD22" s="35" t="str">
        <f t="shared" si="8"/>
        <v/>
      </c>
      <c r="AE22" s="31" t="str">
        <f t="shared" si="9"/>
        <v/>
      </c>
      <c r="AF22" s="32" t="str">
        <f t="shared" si="49"/>
        <v/>
      </c>
      <c r="AG22" s="34" t="str">
        <f t="shared" si="50"/>
        <v/>
      </c>
      <c r="AH22" s="52" t="str">
        <f t="shared" si="51"/>
        <v/>
      </c>
      <c r="AI22" s="31" t="str">
        <f t="shared" si="10"/>
        <v/>
      </c>
      <c r="AJ22" s="53" t="str">
        <f t="shared" si="11"/>
        <v/>
      </c>
      <c r="AK22" s="44" t="str">
        <f t="shared" si="52"/>
        <v/>
      </c>
      <c r="AL22" s="143">
        <v>23</v>
      </c>
      <c r="AM22" s="35" t="str">
        <f t="shared" si="12"/>
        <v/>
      </c>
      <c r="AN22" s="31" t="str">
        <f t="shared" si="13"/>
        <v/>
      </c>
      <c r="AO22" s="32" t="str">
        <f t="shared" si="53"/>
        <v/>
      </c>
      <c r="AP22" s="34" t="str">
        <f t="shared" si="54"/>
        <v/>
      </c>
      <c r="AQ22" s="52" t="str">
        <f t="shared" si="55"/>
        <v/>
      </c>
      <c r="AR22" s="31" t="str">
        <f t="shared" si="14"/>
        <v/>
      </c>
      <c r="AS22" s="53" t="str">
        <f t="shared" si="15"/>
        <v/>
      </c>
      <c r="AT22" s="44" t="str">
        <f t="shared" si="56"/>
        <v/>
      </c>
      <c r="AU22" s="143">
        <v>23</v>
      </c>
      <c r="AV22" s="35" t="str">
        <f t="shared" si="16"/>
        <v/>
      </c>
      <c r="AW22" s="31" t="str">
        <f t="shared" si="17"/>
        <v/>
      </c>
      <c r="AX22" s="32" t="str">
        <f t="shared" si="57"/>
        <v/>
      </c>
      <c r="AY22" s="34" t="str">
        <f t="shared" si="58"/>
        <v/>
      </c>
      <c r="AZ22" s="52" t="str">
        <f t="shared" si="59"/>
        <v/>
      </c>
      <c r="BA22" s="31" t="str">
        <f t="shared" si="18"/>
        <v/>
      </c>
      <c r="BB22" s="53" t="str">
        <f t="shared" si="19"/>
        <v/>
      </c>
      <c r="BC22" s="44" t="str">
        <f t="shared" si="60"/>
        <v/>
      </c>
      <c r="BD22" s="143">
        <v>23</v>
      </c>
      <c r="BE22" s="35" t="str">
        <f t="shared" si="20"/>
        <v/>
      </c>
      <c r="BF22" s="31" t="str">
        <f t="shared" si="21"/>
        <v/>
      </c>
      <c r="BG22" s="32" t="str">
        <f t="shared" si="61"/>
        <v/>
      </c>
      <c r="BH22" s="34" t="str">
        <f t="shared" si="62"/>
        <v/>
      </c>
      <c r="BI22" s="52" t="str">
        <f t="shared" si="63"/>
        <v/>
      </c>
      <c r="BJ22" s="31" t="str">
        <f t="shared" si="22"/>
        <v/>
      </c>
      <c r="BK22" s="53" t="str">
        <f t="shared" si="23"/>
        <v/>
      </c>
      <c r="BL22" s="44" t="str">
        <f t="shared" si="64"/>
        <v/>
      </c>
      <c r="BM22" s="143">
        <v>23</v>
      </c>
      <c r="BN22" s="35" t="str">
        <f t="shared" si="24"/>
        <v/>
      </c>
      <c r="BO22" s="31" t="str">
        <f t="shared" si="25"/>
        <v/>
      </c>
      <c r="BP22" s="32" t="str">
        <f t="shared" si="65"/>
        <v/>
      </c>
      <c r="BQ22" s="34" t="str">
        <f t="shared" si="66"/>
        <v/>
      </c>
      <c r="BR22" s="52" t="str">
        <f t="shared" si="67"/>
        <v/>
      </c>
      <c r="BS22" s="31" t="str">
        <f t="shared" si="26"/>
        <v/>
      </c>
      <c r="BT22" s="53" t="str">
        <f t="shared" si="27"/>
        <v/>
      </c>
      <c r="BU22" s="44" t="str">
        <f t="shared" si="68"/>
        <v/>
      </c>
      <c r="BV22" s="5">
        <v>23</v>
      </c>
      <c r="BX22" s="79">
        <v>23</v>
      </c>
      <c r="BY22" s="103">
        <f t="shared" si="28"/>
        <v>0</v>
      </c>
      <c r="BZ22" s="161">
        <f t="shared" si="69"/>
        <v>0</v>
      </c>
      <c r="CA22" s="103" t="e">
        <f t="shared" si="70"/>
        <v>#DIV/0!</v>
      </c>
      <c r="CB22" s="104" t="e">
        <f t="shared" si="29"/>
        <v>#DIV/0!</v>
      </c>
      <c r="CC22" s="105" t="e">
        <f t="shared" si="71"/>
        <v>#DIV/0!</v>
      </c>
      <c r="CD22" s="86">
        <f t="shared" si="72"/>
        <v>0.79121300000000006</v>
      </c>
      <c r="CE22" s="22" t="e">
        <f t="shared" si="30"/>
        <v>#DIV/0!</v>
      </c>
      <c r="CF22" s="23" t="e">
        <f t="shared" si="31"/>
        <v>#DIV/0!</v>
      </c>
      <c r="CG22" s="87" t="e">
        <f t="shared" si="73"/>
        <v>#DIV/0!</v>
      </c>
      <c r="CH22" s="21"/>
      <c r="CI22" s="79">
        <v>23</v>
      </c>
      <c r="CJ22" s="103">
        <f t="shared" si="74"/>
        <v>0</v>
      </c>
      <c r="CK22" s="103">
        <f t="shared" si="75"/>
        <v>0</v>
      </c>
      <c r="CL22" s="103" t="e">
        <f t="shared" si="76"/>
        <v>#DIV/0!</v>
      </c>
      <c r="CM22" s="103" t="e">
        <f t="shared" si="77"/>
        <v>#DIV/0!</v>
      </c>
      <c r="CN22" s="113" t="e">
        <f t="shared" si="78"/>
        <v>#DIV/0!</v>
      </c>
      <c r="CO22" s="103" t="e">
        <f t="shared" si="79"/>
        <v>#DIV/0!</v>
      </c>
      <c r="CP22" s="113" t="e">
        <f t="shared" si="80"/>
        <v>#DIV/0!</v>
      </c>
    </row>
    <row r="23" spans="1:94" ht="15" customHeight="1">
      <c r="A23" s="5">
        <v>24</v>
      </c>
      <c r="B23" s="33">
        <f t="shared" si="0"/>
        <v>0</v>
      </c>
      <c r="C23" s="31">
        <f t="shared" si="32"/>
        <v>0</v>
      </c>
      <c r="D23" s="119" t="e">
        <f t="shared" si="33"/>
        <v>#DIV/0!</v>
      </c>
      <c r="E23" s="32" t="e">
        <f t="shared" si="34"/>
        <v>#DIV/0!</v>
      </c>
      <c r="F23" s="34" t="e">
        <f t="shared" si="35"/>
        <v>#DIV/0!</v>
      </c>
      <c r="G23" s="52">
        <f t="shared" si="36"/>
        <v>0.79121300000000006</v>
      </c>
      <c r="H23" s="31" t="e">
        <f t="shared" si="37"/>
        <v>#DIV/0!</v>
      </c>
      <c r="I23" s="53" t="e">
        <f t="shared" si="38"/>
        <v>#DIV/0!</v>
      </c>
      <c r="J23" s="44" t="e">
        <f t="shared" si="39"/>
        <v>#DIV/0!</v>
      </c>
      <c r="K23" s="143">
        <v>24</v>
      </c>
      <c r="L23" s="35" t="str">
        <f t="shared" si="1"/>
        <v/>
      </c>
      <c r="M23" s="31" t="str">
        <f t="shared" si="2"/>
        <v/>
      </c>
      <c r="N23" s="32" t="str">
        <f t="shared" si="40"/>
        <v/>
      </c>
      <c r="O23" s="34" t="str">
        <f t="shared" si="41"/>
        <v/>
      </c>
      <c r="P23" s="52" t="str">
        <f t="shared" si="42"/>
        <v/>
      </c>
      <c r="Q23" s="31" t="str">
        <f t="shared" si="3"/>
        <v/>
      </c>
      <c r="R23" s="53" t="str">
        <f t="shared" si="4"/>
        <v/>
      </c>
      <c r="S23" s="44" t="str">
        <f t="shared" si="43"/>
        <v/>
      </c>
      <c r="T23" s="143">
        <v>24</v>
      </c>
      <c r="U23" s="35" t="str">
        <f t="shared" si="44"/>
        <v/>
      </c>
      <c r="V23" s="31" t="str">
        <f t="shared" si="5"/>
        <v/>
      </c>
      <c r="W23" s="32" t="str">
        <f t="shared" si="45"/>
        <v/>
      </c>
      <c r="X23" s="34" t="str">
        <f t="shared" si="46"/>
        <v/>
      </c>
      <c r="Y23" s="52" t="str">
        <f t="shared" si="47"/>
        <v/>
      </c>
      <c r="Z23" s="31" t="str">
        <f t="shared" si="6"/>
        <v/>
      </c>
      <c r="AA23" s="53" t="str">
        <f t="shared" si="7"/>
        <v/>
      </c>
      <c r="AB23" s="44" t="str">
        <f t="shared" si="48"/>
        <v/>
      </c>
      <c r="AC23" s="143">
        <v>24</v>
      </c>
      <c r="AD23" s="35" t="str">
        <f t="shared" si="8"/>
        <v/>
      </c>
      <c r="AE23" s="31" t="str">
        <f t="shared" si="9"/>
        <v/>
      </c>
      <c r="AF23" s="32" t="str">
        <f t="shared" si="49"/>
        <v/>
      </c>
      <c r="AG23" s="34" t="str">
        <f t="shared" si="50"/>
        <v/>
      </c>
      <c r="AH23" s="52" t="str">
        <f t="shared" si="51"/>
        <v/>
      </c>
      <c r="AI23" s="31" t="str">
        <f t="shared" si="10"/>
        <v/>
      </c>
      <c r="AJ23" s="53" t="str">
        <f t="shared" si="11"/>
        <v/>
      </c>
      <c r="AK23" s="44" t="str">
        <f t="shared" si="52"/>
        <v/>
      </c>
      <c r="AL23" s="143">
        <v>24</v>
      </c>
      <c r="AM23" s="35" t="str">
        <f t="shared" si="12"/>
        <v/>
      </c>
      <c r="AN23" s="31" t="str">
        <f t="shared" si="13"/>
        <v/>
      </c>
      <c r="AO23" s="32" t="str">
        <f t="shared" si="53"/>
        <v/>
      </c>
      <c r="AP23" s="34" t="str">
        <f t="shared" si="54"/>
        <v/>
      </c>
      <c r="AQ23" s="52" t="str">
        <f t="shared" si="55"/>
        <v/>
      </c>
      <c r="AR23" s="31" t="str">
        <f t="shared" si="14"/>
        <v/>
      </c>
      <c r="AS23" s="53" t="str">
        <f t="shared" si="15"/>
        <v/>
      </c>
      <c r="AT23" s="44" t="str">
        <f t="shared" si="56"/>
        <v/>
      </c>
      <c r="AU23" s="143">
        <v>24</v>
      </c>
      <c r="AV23" s="35" t="str">
        <f t="shared" si="16"/>
        <v/>
      </c>
      <c r="AW23" s="31" t="str">
        <f t="shared" si="17"/>
        <v/>
      </c>
      <c r="AX23" s="32" t="str">
        <f t="shared" si="57"/>
        <v/>
      </c>
      <c r="AY23" s="34" t="str">
        <f t="shared" si="58"/>
        <v/>
      </c>
      <c r="AZ23" s="52" t="str">
        <f t="shared" si="59"/>
        <v/>
      </c>
      <c r="BA23" s="31" t="str">
        <f t="shared" si="18"/>
        <v/>
      </c>
      <c r="BB23" s="53" t="str">
        <f t="shared" si="19"/>
        <v/>
      </c>
      <c r="BC23" s="44" t="str">
        <f t="shared" si="60"/>
        <v/>
      </c>
      <c r="BD23" s="143">
        <v>24</v>
      </c>
      <c r="BE23" s="35" t="str">
        <f t="shared" si="20"/>
        <v/>
      </c>
      <c r="BF23" s="31" t="str">
        <f t="shared" si="21"/>
        <v/>
      </c>
      <c r="BG23" s="32" t="str">
        <f t="shared" si="61"/>
        <v/>
      </c>
      <c r="BH23" s="34" t="str">
        <f t="shared" si="62"/>
        <v/>
      </c>
      <c r="BI23" s="52" t="str">
        <f t="shared" si="63"/>
        <v/>
      </c>
      <c r="BJ23" s="31" t="str">
        <f t="shared" si="22"/>
        <v/>
      </c>
      <c r="BK23" s="53" t="str">
        <f t="shared" si="23"/>
        <v/>
      </c>
      <c r="BL23" s="44" t="str">
        <f t="shared" si="64"/>
        <v/>
      </c>
      <c r="BM23" s="143">
        <v>24</v>
      </c>
      <c r="BN23" s="35" t="str">
        <f t="shared" si="24"/>
        <v/>
      </c>
      <c r="BO23" s="31" t="str">
        <f t="shared" si="25"/>
        <v/>
      </c>
      <c r="BP23" s="32" t="str">
        <f t="shared" si="65"/>
        <v/>
      </c>
      <c r="BQ23" s="34" t="str">
        <f t="shared" si="66"/>
        <v/>
      </c>
      <c r="BR23" s="52" t="str">
        <f t="shared" si="67"/>
        <v/>
      </c>
      <c r="BS23" s="31" t="str">
        <f t="shared" si="26"/>
        <v/>
      </c>
      <c r="BT23" s="53" t="str">
        <f t="shared" si="27"/>
        <v/>
      </c>
      <c r="BU23" s="44" t="str">
        <f t="shared" si="68"/>
        <v/>
      </c>
      <c r="BV23" s="5">
        <v>24</v>
      </c>
      <c r="BX23" s="79">
        <v>24</v>
      </c>
      <c r="BY23" s="103">
        <f t="shared" si="28"/>
        <v>0</v>
      </c>
      <c r="BZ23" s="161">
        <f t="shared" si="69"/>
        <v>0</v>
      </c>
      <c r="CA23" s="103" t="e">
        <f t="shared" si="70"/>
        <v>#DIV/0!</v>
      </c>
      <c r="CB23" s="104" t="e">
        <f t="shared" si="29"/>
        <v>#DIV/0!</v>
      </c>
      <c r="CC23" s="105" t="e">
        <f t="shared" si="71"/>
        <v>#DIV/0!</v>
      </c>
      <c r="CD23" s="86">
        <f t="shared" si="72"/>
        <v>0.79121300000000006</v>
      </c>
      <c r="CE23" s="22" t="e">
        <f t="shared" si="30"/>
        <v>#DIV/0!</v>
      </c>
      <c r="CF23" s="23" t="e">
        <f t="shared" si="31"/>
        <v>#DIV/0!</v>
      </c>
      <c r="CG23" s="87" t="e">
        <f t="shared" si="73"/>
        <v>#DIV/0!</v>
      </c>
      <c r="CH23" s="21"/>
      <c r="CI23" s="79">
        <v>24</v>
      </c>
      <c r="CJ23" s="103">
        <f t="shared" si="74"/>
        <v>0</v>
      </c>
      <c r="CK23" s="103">
        <f t="shared" si="75"/>
        <v>0</v>
      </c>
      <c r="CL23" s="103" t="e">
        <f t="shared" si="76"/>
        <v>#DIV/0!</v>
      </c>
      <c r="CM23" s="103" t="e">
        <f t="shared" si="77"/>
        <v>#DIV/0!</v>
      </c>
      <c r="CN23" s="113" t="e">
        <f t="shared" si="78"/>
        <v>#DIV/0!</v>
      </c>
      <c r="CO23" s="103" t="e">
        <f t="shared" si="79"/>
        <v>#DIV/0!</v>
      </c>
      <c r="CP23" s="113" t="e">
        <f t="shared" si="80"/>
        <v>#DIV/0!</v>
      </c>
    </row>
    <row r="24" spans="1:94" ht="15" customHeight="1">
      <c r="A24" s="5">
        <v>25</v>
      </c>
      <c r="B24" s="33">
        <f t="shared" si="0"/>
        <v>0</v>
      </c>
      <c r="C24" s="31">
        <f t="shared" si="32"/>
        <v>0</v>
      </c>
      <c r="D24" s="119" t="e">
        <f t="shared" si="33"/>
        <v>#DIV/0!</v>
      </c>
      <c r="E24" s="32" t="e">
        <f t="shared" si="34"/>
        <v>#DIV/0!</v>
      </c>
      <c r="F24" s="34" t="e">
        <f t="shared" si="35"/>
        <v>#DIV/0!</v>
      </c>
      <c r="G24" s="52">
        <f t="shared" si="36"/>
        <v>0.79121300000000006</v>
      </c>
      <c r="H24" s="31" t="e">
        <f t="shared" si="37"/>
        <v>#DIV/0!</v>
      </c>
      <c r="I24" s="53" t="e">
        <f t="shared" si="38"/>
        <v>#DIV/0!</v>
      </c>
      <c r="J24" s="44" t="e">
        <f t="shared" si="39"/>
        <v>#DIV/0!</v>
      </c>
      <c r="K24" s="143">
        <v>25</v>
      </c>
      <c r="L24" s="35" t="str">
        <f t="shared" si="1"/>
        <v/>
      </c>
      <c r="M24" s="31" t="str">
        <f t="shared" si="2"/>
        <v/>
      </c>
      <c r="N24" s="32" t="str">
        <f t="shared" si="40"/>
        <v/>
      </c>
      <c r="O24" s="34" t="str">
        <f t="shared" si="41"/>
        <v/>
      </c>
      <c r="P24" s="52" t="str">
        <f t="shared" si="42"/>
        <v/>
      </c>
      <c r="Q24" s="31" t="str">
        <f t="shared" si="3"/>
        <v/>
      </c>
      <c r="R24" s="53" t="str">
        <f t="shared" si="4"/>
        <v/>
      </c>
      <c r="S24" s="44" t="str">
        <f t="shared" si="43"/>
        <v/>
      </c>
      <c r="T24" s="143">
        <v>25</v>
      </c>
      <c r="U24" s="35" t="str">
        <f t="shared" si="44"/>
        <v/>
      </c>
      <c r="V24" s="31" t="str">
        <f t="shared" si="5"/>
        <v/>
      </c>
      <c r="W24" s="32" t="str">
        <f t="shared" si="45"/>
        <v/>
      </c>
      <c r="X24" s="34" t="str">
        <f t="shared" si="46"/>
        <v/>
      </c>
      <c r="Y24" s="52" t="str">
        <f t="shared" si="47"/>
        <v/>
      </c>
      <c r="Z24" s="31" t="str">
        <f t="shared" si="6"/>
        <v/>
      </c>
      <c r="AA24" s="53" t="str">
        <f t="shared" si="7"/>
        <v/>
      </c>
      <c r="AB24" s="44" t="str">
        <f t="shared" si="48"/>
        <v/>
      </c>
      <c r="AC24" s="143">
        <v>25</v>
      </c>
      <c r="AD24" s="35" t="str">
        <f t="shared" si="8"/>
        <v/>
      </c>
      <c r="AE24" s="31" t="str">
        <f t="shared" si="9"/>
        <v/>
      </c>
      <c r="AF24" s="32" t="str">
        <f t="shared" si="49"/>
        <v/>
      </c>
      <c r="AG24" s="34" t="str">
        <f t="shared" si="50"/>
        <v/>
      </c>
      <c r="AH24" s="52" t="str">
        <f t="shared" si="51"/>
        <v/>
      </c>
      <c r="AI24" s="31" t="str">
        <f t="shared" si="10"/>
        <v/>
      </c>
      <c r="AJ24" s="53" t="str">
        <f t="shared" si="11"/>
        <v/>
      </c>
      <c r="AK24" s="44" t="str">
        <f t="shared" si="52"/>
        <v/>
      </c>
      <c r="AL24" s="143">
        <v>25</v>
      </c>
      <c r="AM24" s="35" t="str">
        <f t="shared" si="12"/>
        <v/>
      </c>
      <c r="AN24" s="31" t="str">
        <f t="shared" si="13"/>
        <v/>
      </c>
      <c r="AO24" s="32" t="str">
        <f t="shared" si="53"/>
        <v/>
      </c>
      <c r="AP24" s="34" t="str">
        <f t="shared" si="54"/>
        <v/>
      </c>
      <c r="AQ24" s="52" t="str">
        <f t="shared" si="55"/>
        <v/>
      </c>
      <c r="AR24" s="31" t="str">
        <f t="shared" si="14"/>
        <v/>
      </c>
      <c r="AS24" s="53" t="str">
        <f t="shared" si="15"/>
        <v/>
      </c>
      <c r="AT24" s="44" t="str">
        <f t="shared" si="56"/>
        <v/>
      </c>
      <c r="AU24" s="143">
        <v>25</v>
      </c>
      <c r="AV24" s="35" t="str">
        <f t="shared" si="16"/>
        <v/>
      </c>
      <c r="AW24" s="31" t="str">
        <f t="shared" si="17"/>
        <v/>
      </c>
      <c r="AX24" s="32" t="str">
        <f t="shared" si="57"/>
        <v/>
      </c>
      <c r="AY24" s="34" t="str">
        <f t="shared" si="58"/>
        <v/>
      </c>
      <c r="AZ24" s="52" t="str">
        <f t="shared" si="59"/>
        <v/>
      </c>
      <c r="BA24" s="31" t="str">
        <f t="shared" si="18"/>
        <v/>
      </c>
      <c r="BB24" s="53" t="str">
        <f t="shared" si="19"/>
        <v/>
      </c>
      <c r="BC24" s="44" t="str">
        <f t="shared" si="60"/>
        <v/>
      </c>
      <c r="BD24" s="143">
        <v>25</v>
      </c>
      <c r="BE24" s="35" t="str">
        <f t="shared" si="20"/>
        <v/>
      </c>
      <c r="BF24" s="31" t="str">
        <f t="shared" si="21"/>
        <v/>
      </c>
      <c r="BG24" s="32" t="str">
        <f t="shared" si="61"/>
        <v/>
      </c>
      <c r="BH24" s="34" t="str">
        <f t="shared" si="62"/>
        <v/>
      </c>
      <c r="BI24" s="52" t="str">
        <f t="shared" si="63"/>
        <v/>
      </c>
      <c r="BJ24" s="31" t="str">
        <f t="shared" si="22"/>
        <v/>
      </c>
      <c r="BK24" s="53" t="str">
        <f t="shared" si="23"/>
        <v/>
      </c>
      <c r="BL24" s="44" t="str">
        <f t="shared" si="64"/>
        <v/>
      </c>
      <c r="BM24" s="143">
        <v>25</v>
      </c>
      <c r="BN24" s="35" t="str">
        <f t="shared" si="24"/>
        <v/>
      </c>
      <c r="BO24" s="31" t="str">
        <f t="shared" si="25"/>
        <v/>
      </c>
      <c r="BP24" s="32" t="str">
        <f t="shared" si="65"/>
        <v/>
      </c>
      <c r="BQ24" s="34" t="str">
        <f t="shared" si="66"/>
        <v/>
      </c>
      <c r="BR24" s="52" t="str">
        <f t="shared" si="67"/>
        <v/>
      </c>
      <c r="BS24" s="31" t="str">
        <f t="shared" si="26"/>
        <v/>
      </c>
      <c r="BT24" s="53" t="str">
        <f t="shared" si="27"/>
        <v/>
      </c>
      <c r="BU24" s="44" t="str">
        <f t="shared" si="68"/>
        <v/>
      </c>
      <c r="BV24" s="5">
        <v>25</v>
      </c>
      <c r="BX24" s="79">
        <v>25</v>
      </c>
      <c r="BY24" s="103">
        <f t="shared" si="28"/>
        <v>0</v>
      </c>
      <c r="BZ24" s="161">
        <f t="shared" si="69"/>
        <v>0</v>
      </c>
      <c r="CA24" s="103" t="e">
        <f t="shared" si="70"/>
        <v>#DIV/0!</v>
      </c>
      <c r="CB24" s="104" t="e">
        <f t="shared" si="29"/>
        <v>#DIV/0!</v>
      </c>
      <c r="CC24" s="105" t="e">
        <f t="shared" si="71"/>
        <v>#DIV/0!</v>
      </c>
      <c r="CD24" s="86">
        <f t="shared" si="72"/>
        <v>0.79121300000000006</v>
      </c>
      <c r="CE24" s="22" t="e">
        <f t="shared" si="30"/>
        <v>#DIV/0!</v>
      </c>
      <c r="CF24" s="23" t="e">
        <f t="shared" si="31"/>
        <v>#DIV/0!</v>
      </c>
      <c r="CG24" s="87" t="e">
        <f t="shared" si="73"/>
        <v>#DIV/0!</v>
      </c>
      <c r="CH24" s="21"/>
      <c r="CI24" s="79">
        <v>25</v>
      </c>
      <c r="CJ24" s="103">
        <f t="shared" si="74"/>
        <v>0</v>
      </c>
      <c r="CK24" s="103">
        <f t="shared" si="75"/>
        <v>0</v>
      </c>
      <c r="CL24" s="103" t="e">
        <f t="shared" si="76"/>
        <v>#DIV/0!</v>
      </c>
      <c r="CM24" s="103" t="e">
        <f t="shared" si="77"/>
        <v>#DIV/0!</v>
      </c>
      <c r="CN24" s="113" t="e">
        <f t="shared" si="78"/>
        <v>#DIV/0!</v>
      </c>
      <c r="CO24" s="103" t="e">
        <f t="shared" si="79"/>
        <v>#DIV/0!</v>
      </c>
      <c r="CP24" s="113" t="e">
        <f t="shared" si="80"/>
        <v>#DIV/0!</v>
      </c>
    </row>
    <row r="25" spans="1:94" ht="15" customHeight="1">
      <c r="A25" s="5">
        <v>26</v>
      </c>
      <c r="B25" s="33">
        <f t="shared" si="0"/>
        <v>0</v>
      </c>
      <c r="C25" s="31">
        <f t="shared" si="32"/>
        <v>0</v>
      </c>
      <c r="D25" s="119" t="e">
        <f t="shared" si="33"/>
        <v>#DIV/0!</v>
      </c>
      <c r="E25" s="32" t="e">
        <f t="shared" si="34"/>
        <v>#DIV/0!</v>
      </c>
      <c r="F25" s="34" t="e">
        <f t="shared" si="35"/>
        <v>#DIV/0!</v>
      </c>
      <c r="G25" s="52">
        <f t="shared" si="36"/>
        <v>0.79121300000000006</v>
      </c>
      <c r="H25" s="31" t="e">
        <f t="shared" si="37"/>
        <v>#DIV/0!</v>
      </c>
      <c r="I25" s="53" t="e">
        <f t="shared" si="38"/>
        <v>#DIV/0!</v>
      </c>
      <c r="J25" s="44" t="e">
        <f t="shared" si="39"/>
        <v>#DIV/0!</v>
      </c>
      <c r="K25" s="143">
        <v>26</v>
      </c>
      <c r="L25" s="35" t="str">
        <f t="shared" si="1"/>
        <v/>
      </c>
      <c r="M25" s="31" t="str">
        <f t="shared" si="2"/>
        <v/>
      </c>
      <c r="N25" s="32" t="str">
        <f t="shared" si="40"/>
        <v/>
      </c>
      <c r="O25" s="34" t="str">
        <f t="shared" si="41"/>
        <v/>
      </c>
      <c r="P25" s="52" t="str">
        <f t="shared" si="42"/>
        <v/>
      </c>
      <c r="Q25" s="31" t="str">
        <f t="shared" si="3"/>
        <v/>
      </c>
      <c r="R25" s="53" t="str">
        <f t="shared" si="4"/>
        <v/>
      </c>
      <c r="S25" s="44" t="str">
        <f t="shared" si="43"/>
        <v/>
      </c>
      <c r="T25" s="143">
        <v>26</v>
      </c>
      <c r="U25" s="35" t="str">
        <f t="shared" si="44"/>
        <v/>
      </c>
      <c r="V25" s="31" t="str">
        <f t="shared" si="5"/>
        <v/>
      </c>
      <c r="W25" s="32" t="str">
        <f t="shared" si="45"/>
        <v/>
      </c>
      <c r="X25" s="34" t="str">
        <f t="shared" si="46"/>
        <v/>
      </c>
      <c r="Y25" s="52" t="str">
        <f t="shared" si="47"/>
        <v/>
      </c>
      <c r="Z25" s="31" t="str">
        <f t="shared" si="6"/>
        <v/>
      </c>
      <c r="AA25" s="53" t="str">
        <f t="shared" si="7"/>
        <v/>
      </c>
      <c r="AB25" s="44" t="str">
        <f t="shared" si="48"/>
        <v/>
      </c>
      <c r="AC25" s="143">
        <v>26</v>
      </c>
      <c r="AD25" s="35" t="str">
        <f t="shared" si="8"/>
        <v/>
      </c>
      <c r="AE25" s="31" t="str">
        <f t="shared" si="9"/>
        <v/>
      </c>
      <c r="AF25" s="32" t="str">
        <f t="shared" si="49"/>
        <v/>
      </c>
      <c r="AG25" s="34" t="str">
        <f t="shared" si="50"/>
        <v/>
      </c>
      <c r="AH25" s="52" t="str">
        <f t="shared" si="51"/>
        <v/>
      </c>
      <c r="AI25" s="31" t="str">
        <f t="shared" si="10"/>
        <v/>
      </c>
      <c r="AJ25" s="53" t="str">
        <f t="shared" si="11"/>
        <v/>
      </c>
      <c r="AK25" s="44" t="str">
        <f t="shared" si="52"/>
        <v/>
      </c>
      <c r="AL25" s="143">
        <v>26</v>
      </c>
      <c r="AM25" s="35" t="str">
        <f t="shared" si="12"/>
        <v/>
      </c>
      <c r="AN25" s="31" t="str">
        <f t="shared" si="13"/>
        <v/>
      </c>
      <c r="AO25" s="32" t="str">
        <f t="shared" si="53"/>
        <v/>
      </c>
      <c r="AP25" s="34" t="str">
        <f t="shared" si="54"/>
        <v/>
      </c>
      <c r="AQ25" s="52" t="str">
        <f t="shared" si="55"/>
        <v/>
      </c>
      <c r="AR25" s="31" t="str">
        <f t="shared" si="14"/>
        <v/>
      </c>
      <c r="AS25" s="53" t="str">
        <f t="shared" si="15"/>
        <v/>
      </c>
      <c r="AT25" s="44" t="str">
        <f t="shared" si="56"/>
        <v/>
      </c>
      <c r="AU25" s="143">
        <v>26</v>
      </c>
      <c r="AV25" s="35" t="str">
        <f t="shared" si="16"/>
        <v/>
      </c>
      <c r="AW25" s="31" t="str">
        <f t="shared" si="17"/>
        <v/>
      </c>
      <c r="AX25" s="32" t="str">
        <f t="shared" si="57"/>
        <v/>
      </c>
      <c r="AY25" s="34" t="str">
        <f t="shared" si="58"/>
        <v/>
      </c>
      <c r="AZ25" s="52" t="str">
        <f t="shared" si="59"/>
        <v/>
      </c>
      <c r="BA25" s="31" t="str">
        <f t="shared" si="18"/>
        <v/>
      </c>
      <c r="BB25" s="53" t="str">
        <f t="shared" si="19"/>
        <v/>
      </c>
      <c r="BC25" s="44" t="str">
        <f t="shared" si="60"/>
        <v/>
      </c>
      <c r="BD25" s="143">
        <v>26</v>
      </c>
      <c r="BE25" s="35" t="str">
        <f t="shared" si="20"/>
        <v/>
      </c>
      <c r="BF25" s="31" t="str">
        <f t="shared" si="21"/>
        <v/>
      </c>
      <c r="BG25" s="32" t="str">
        <f t="shared" si="61"/>
        <v/>
      </c>
      <c r="BH25" s="34" t="str">
        <f t="shared" si="62"/>
        <v/>
      </c>
      <c r="BI25" s="52" t="str">
        <f t="shared" si="63"/>
        <v/>
      </c>
      <c r="BJ25" s="31" t="str">
        <f t="shared" si="22"/>
        <v/>
      </c>
      <c r="BK25" s="53" t="str">
        <f t="shared" si="23"/>
        <v/>
      </c>
      <c r="BL25" s="44" t="str">
        <f t="shared" si="64"/>
        <v/>
      </c>
      <c r="BM25" s="143">
        <v>26</v>
      </c>
      <c r="BN25" s="35" t="str">
        <f t="shared" si="24"/>
        <v/>
      </c>
      <c r="BO25" s="31" t="str">
        <f t="shared" si="25"/>
        <v/>
      </c>
      <c r="BP25" s="32" t="str">
        <f t="shared" si="65"/>
        <v/>
      </c>
      <c r="BQ25" s="34" t="str">
        <f t="shared" si="66"/>
        <v/>
      </c>
      <c r="BR25" s="52" t="str">
        <f t="shared" si="67"/>
        <v/>
      </c>
      <c r="BS25" s="31" t="str">
        <f t="shared" si="26"/>
        <v/>
      </c>
      <c r="BT25" s="53" t="str">
        <f t="shared" si="27"/>
        <v/>
      </c>
      <c r="BU25" s="44" t="str">
        <f t="shared" si="68"/>
        <v/>
      </c>
      <c r="BV25" s="5">
        <v>26</v>
      </c>
      <c r="BX25" s="79">
        <v>26</v>
      </c>
      <c r="BY25" s="103">
        <f t="shared" si="28"/>
        <v>0</v>
      </c>
      <c r="BZ25" s="161">
        <f t="shared" si="69"/>
        <v>0</v>
      </c>
      <c r="CA25" s="103" t="e">
        <f t="shared" si="70"/>
        <v>#DIV/0!</v>
      </c>
      <c r="CB25" s="104" t="e">
        <f t="shared" si="29"/>
        <v>#DIV/0!</v>
      </c>
      <c r="CC25" s="105" t="e">
        <f t="shared" si="71"/>
        <v>#DIV/0!</v>
      </c>
      <c r="CD25" s="86">
        <f t="shared" si="72"/>
        <v>0.79121300000000006</v>
      </c>
      <c r="CE25" s="22" t="e">
        <f t="shared" si="30"/>
        <v>#DIV/0!</v>
      </c>
      <c r="CF25" s="23" t="e">
        <f t="shared" si="31"/>
        <v>#DIV/0!</v>
      </c>
      <c r="CG25" s="87" t="e">
        <f t="shared" si="73"/>
        <v>#DIV/0!</v>
      </c>
      <c r="CH25" s="21"/>
      <c r="CI25" s="79">
        <v>26</v>
      </c>
      <c r="CJ25" s="103">
        <f t="shared" si="74"/>
        <v>0</v>
      </c>
      <c r="CK25" s="103">
        <f t="shared" si="75"/>
        <v>0</v>
      </c>
      <c r="CL25" s="103" t="e">
        <f t="shared" si="76"/>
        <v>#DIV/0!</v>
      </c>
      <c r="CM25" s="103" t="e">
        <f t="shared" si="77"/>
        <v>#DIV/0!</v>
      </c>
      <c r="CN25" s="113" t="e">
        <f t="shared" si="78"/>
        <v>#DIV/0!</v>
      </c>
      <c r="CO25" s="103" t="e">
        <f t="shared" si="79"/>
        <v>#DIV/0!</v>
      </c>
      <c r="CP25" s="113" t="e">
        <f t="shared" si="80"/>
        <v>#DIV/0!</v>
      </c>
    </row>
    <row r="26" spans="1:94" ht="15" customHeight="1">
      <c r="A26" s="5">
        <v>27</v>
      </c>
      <c r="B26" s="33">
        <f t="shared" si="0"/>
        <v>0</v>
      </c>
      <c r="C26" s="31">
        <f t="shared" si="32"/>
        <v>0</v>
      </c>
      <c r="D26" s="119" t="e">
        <f t="shared" si="33"/>
        <v>#DIV/0!</v>
      </c>
      <c r="E26" s="32" t="e">
        <f t="shared" si="34"/>
        <v>#DIV/0!</v>
      </c>
      <c r="F26" s="34" t="e">
        <f t="shared" si="35"/>
        <v>#DIV/0!</v>
      </c>
      <c r="G26" s="52">
        <f t="shared" si="36"/>
        <v>0.79121300000000006</v>
      </c>
      <c r="H26" s="31" t="e">
        <f t="shared" si="37"/>
        <v>#DIV/0!</v>
      </c>
      <c r="I26" s="53" t="e">
        <f t="shared" si="38"/>
        <v>#DIV/0!</v>
      </c>
      <c r="J26" s="44" t="e">
        <f t="shared" si="39"/>
        <v>#DIV/0!</v>
      </c>
      <c r="K26" s="143">
        <v>27</v>
      </c>
      <c r="L26" s="35" t="str">
        <f t="shared" si="1"/>
        <v/>
      </c>
      <c r="M26" s="31" t="str">
        <f t="shared" si="2"/>
        <v/>
      </c>
      <c r="N26" s="32" t="str">
        <f t="shared" si="40"/>
        <v/>
      </c>
      <c r="O26" s="34" t="str">
        <f t="shared" si="41"/>
        <v/>
      </c>
      <c r="P26" s="52" t="str">
        <f t="shared" si="42"/>
        <v/>
      </c>
      <c r="Q26" s="31" t="str">
        <f t="shared" si="3"/>
        <v/>
      </c>
      <c r="R26" s="53" t="str">
        <f t="shared" si="4"/>
        <v/>
      </c>
      <c r="S26" s="44" t="str">
        <f t="shared" si="43"/>
        <v/>
      </c>
      <c r="T26" s="143">
        <v>27</v>
      </c>
      <c r="U26" s="35" t="str">
        <f t="shared" si="44"/>
        <v/>
      </c>
      <c r="V26" s="31" t="str">
        <f t="shared" si="5"/>
        <v/>
      </c>
      <c r="W26" s="32" t="str">
        <f t="shared" si="45"/>
        <v/>
      </c>
      <c r="X26" s="34" t="str">
        <f t="shared" si="46"/>
        <v/>
      </c>
      <c r="Y26" s="52" t="str">
        <f t="shared" si="47"/>
        <v/>
      </c>
      <c r="Z26" s="31" t="str">
        <f t="shared" si="6"/>
        <v/>
      </c>
      <c r="AA26" s="53" t="str">
        <f t="shared" si="7"/>
        <v/>
      </c>
      <c r="AB26" s="44" t="str">
        <f t="shared" si="48"/>
        <v/>
      </c>
      <c r="AC26" s="143">
        <v>27</v>
      </c>
      <c r="AD26" s="35" t="str">
        <f t="shared" si="8"/>
        <v/>
      </c>
      <c r="AE26" s="31" t="str">
        <f t="shared" si="9"/>
        <v/>
      </c>
      <c r="AF26" s="32" t="str">
        <f t="shared" si="49"/>
        <v/>
      </c>
      <c r="AG26" s="34" t="str">
        <f t="shared" si="50"/>
        <v/>
      </c>
      <c r="AH26" s="52" t="str">
        <f t="shared" si="51"/>
        <v/>
      </c>
      <c r="AI26" s="31" t="str">
        <f t="shared" si="10"/>
        <v/>
      </c>
      <c r="AJ26" s="53" t="str">
        <f t="shared" si="11"/>
        <v/>
      </c>
      <c r="AK26" s="44" t="str">
        <f t="shared" si="52"/>
        <v/>
      </c>
      <c r="AL26" s="143">
        <v>27</v>
      </c>
      <c r="AM26" s="35" t="str">
        <f t="shared" si="12"/>
        <v/>
      </c>
      <c r="AN26" s="31" t="str">
        <f t="shared" si="13"/>
        <v/>
      </c>
      <c r="AO26" s="32" t="str">
        <f t="shared" si="53"/>
        <v/>
      </c>
      <c r="AP26" s="34" t="str">
        <f t="shared" si="54"/>
        <v/>
      </c>
      <c r="AQ26" s="52" t="str">
        <f t="shared" si="55"/>
        <v/>
      </c>
      <c r="AR26" s="31" t="str">
        <f t="shared" si="14"/>
        <v/>
      </c>
      <c r="AS26" s="53" t="str">
        <f t="shared" si="15"/>
        <v/>
      </c>
      <c r="AT26" s="44" t="str">
        <f t="shared" si="56"/>
        <v/>
      </c>
      <c r="AU26" s="143">
        <v>27</v>
      </c>
      <c r="AV26" s="35" t="str">
        <f t="shared" si="16"/>
        <v/>
      </c>
      <c r="AW26" s="31" t="str">
        <f t="shared" si="17"/>
        <v/>
      </c>
      <c r="AX26" s="32" t="str">
        <f t="shared" si="57"/>
        <v/>
      </c>
      <c r="AY26" s="34" t="str">
        <f t="shared" si="58"/>
        <v/>
      </c>
      <c r="AZ26" s="52" t="str">
        <f t="shared" si="59"/>
        <v/>
      </c>
      <c r="BA26" s="31" t="str">
        <f t="shared" si="18"/>
        <v/>
      </c>
      <c r="BB26" s="53" t="str">
        <f t="shared" si="19"/>
        <v/>
      </c>
      <c r="BC26" s="44" t="str">
        <f t="shared" si="60"/>
        <v/>
      </c>
      <c r="BD26" s="143">
        <v>27</v>
      </c>
      <c r="BE26" s="35" t="str">
        <f t="shared" si="20"/>
        <v/>
      </c>
      <c r="BF26" s="31" t="str">
        <f t="shared" si="21"/>
        <v/>
      </c>
      <c r="BG26" s="32" t="str">
        <f t="shared" si="61"/>
        <v/>
      </c>
      <c r="BH26" s="34" t="str">
        <f t="shared" si="62"/>
        <v/>
      </c>
      <c r="BI26" s="52" t="str">
        <f t="shared" si="63"/>
        <v/>
      </c>
      <c r="BJ26" s="31" t="str">
        <f t="shared" si="22"/>
        <v/>
      </c>
      <c r="BK26" s="53" t="str">
        <f t="shared" si="23"/>
        <v/>
      </c>
      <c r="BL26" s="44" t="str">
        <f t="shared" si="64"/>
        <v/>
      </c>
      <c r="BM26" s="143">
        <v>27</v>
      </c>
      <c r="BN26" s="35" t="str">
        <f t="shared" si="24"/>
        <v/>
      </c>
      <c r="BO26" s="31" t="str">
        <f t="shared" si="25"/>
        <v/>
      </c>
      <c r="BP26" s="32" t="str">
        <f t="shared" si="65"/>
        <v/>
      </c>
      <c r="BQ26" s="34" t="str">
        <f t="shared" si="66"/>
        <v/>
      </c>
      <c r="BR26" s="52" t="str">
        <f t="shared" si="67"/>
        <v/>
      </c>
      <c r="BS26" s="31" t="str">
        <f t="shared" si="26"/>
        <v/>
      </c>
      <c r="BT26" s="53" t="str">
        <f t="shared" si="27"/>
        <v/>
      </c>
      <c r="BU26" s="44" t="str">
        <f t="shared" si="68"/>
        <v/>
      </c>
      <c r="BV26" s="5">
        <v>27</v>
      </c>
      <c r="BX26" s="79">
        <v>27</v>
      </c>
      <c r="BY26" s="103">
        <f t="shared" si="28"/>
        <v>0</v>
      </c>
      <c r="BZ26" s="161">
        <f t="shared" si="69"/>
        <v>0</v>
      </c>
      <c r="CA26" s="103" t="e">
        <f t="shared" si="70"/>
        <v>#DIV/0!</v>
      </c>
      <c r="CB26" s="104" t="e">
        <f t="shared" si="29"/>
        <v>#DIV/0!</v>
      </c>
      <c r="CC26" s="105" t="e">
        <f t="shared" si="71"/>
        <v>#DIV/0!</v>
      </c>
      <c r="CD26" s="86">
        <f t="shared" si="72"/>
        <v>0.79121300000000006</v>
      </c>
      <c r="CE26" s="22" t="e">
        <f t="shared" si="30"/>
        <v>#DIV/0!</v>
      </c>
      <c r="CF26" s="23" t="e">
        <f t="shared" si="31"/>
        <v>#DIV/0!</v>
      </c>
      <c r="CG26" s="87" t="e">
        <f t="shared" si="73"/>
        <v>#DIV/0!</v>
      </c>
      <c r="CH26" s="21"/>
      <c r="CI26" s="79">
        <v>27</v>
      </c>
      <c r="CJ26" s="103">
        <f t="shared" si="74"/>
        <v>0</v>
      </c>
      <c r="CK26" s="103">
        <f t="shared" si="75"/>
        <v>0</v>
      </c>
      <c r="CL26" s="103" t="e">
        <f t="shared" si="76"/>
        <v>#DIV/0!</v>
      </c>
      <c r="CM26" s="103" t="e">
        <f t="shared" si="77"/>
        <v>#DIV/0!</v>
      </c>
      <c r="CN26" s="113" t="e">
        <f t="shared" si="78"/>
        <v>#DIV/0!</v>
      </c>
      <c r="CO26" s="103" t="e">
        <f t="shared" si="79"/>
        <v>#DIV/0!</v>
      </c>
      <c r="CP26" s="113" t="e">
        <f t="shared" si="80"/>
        <v>#DIV/0!</v>
      </c>
    </row>
    <row r="27" spans="1:94" ht="15" customHeight="1">
      <c r="A27" s="5">
        <v>28</v>
      </c>
      <c r="B27" s="33">
        <f t="shared" si="0"/>
        <v>0</v>
      </c>
      <c r="C27" s="31">
        <f t="shared" si="32"/>
        <v>0</v>
      </c>
      <c r="D27" s="119" t="e">
        <f t="shared" si="33"/>
        <v>#DIV/0!</v>
      </c>
      <c r="E27" s="32" t="e">
        <f t="shared" si="34"/>
        <v>#DIV/0!</v>
      </c>
      <c r="F27" s="34" t="e">
        <f t="shared" si="35"/>
        <v>#DIV/0!</v>
      </c>
      <c r="G27" s="52">
        <f t="shared" si="36"/>
        <v>0.79121300000000006</v>
      </c>
      <c r="H27" s="31" t="e">
        <f t="shared" si="37"/>
        <v>#DIV/0!</v>
      </c>
      <c r="I27" s="53" t="e">
        <f t="shared" si="38"/>
        <v>#DIV/0!</v>
      </c>
      <c r="J27" s="44" t="e">
        <f t="shared" si="39"/>
        <v>#DIV/0!</v>
      </c>
      <c r="K27" s="143">
        <v>28</v>
      </c>
      <c r="L27" s="35" t="str">
        <f t="shared" si="1"/>
        <v/>
      </c>
      <c r="M27" s="31" t="str">
        <f t="shared" si="2"/>
        <v/>
      </c>
      <c r="N27" s="32" t="str">
        <f t="shared" si="40"/>
        <v/>
      </c>
      <c r="O27" s="34" t="str">
        <f t="shared" si="41"/>
        <v/>
      </c>
      <c r="P27" s="52" t="str">
        <f t="shared" si="42"/>
        <v/>
      </c>
      <c r="Q27" s="31" t="str">
        <f t="shared" si="3"/>
        <v/>
      </c>
      <c r="R27" s="53" t="str">
        <f t="shared" si="4"/>
        <v/>
      </c>
      <c r="S27" s="44" t="str">
        <f t="shared" si="43"/>
        <v/>
      </c>
      <c r="T27" s="143">
        <v>28</v>
      </c>
      <c r="U27" s="35" t="str">
        <f t="shared" si="44"/>
        <v/>
      </c>
      <c r="V27" s="31" t="str">
        <f t="shared" si="5"/>
        <v/>
      </c>
      <c r="W27" s="32" t="str">
        <f t="shared" si="45"/>
        <v/>
      </c>
      <c r="X27" s="34" t="str">
        <f t="shared" si="46"/>
        <v/>
      </c>
      <c r="Y27" s="52" t="str">
        <f t="shared" si="47"/>
        <v/>
      </c>
      <c r="Z27" s="31" t="str">
        <f t="shared" si="6"/>
        <v/>
      </c>
      <c r="AA27" s="53" t="str">
        <f t="shared" si="7"/>
        <v/>
      </c>
      <c r="AB27" s="44" t="str">
        <f t="shared" si="48"/>
        <v/>
      </c>
      <c r="AC27" s="143">
        <v>28</v>
      </c>
      <c r="AD27" s="35" t="str">
        <f t="shared" si="8"/>
        <v/>
      </c>
      <c r="AE27" s="31" t="str">
        <f t="shared" si="9"/>
        <v/>
      </c>
      <c r="AF27" s="32" t="str">
        <f t="shared" si="49"/>
        <v/>
      </c>
      <c r="AG27" s="34" t="str">
        <f t="shared" si="50"/>
        <v/>
      </c>
      <c r="AH27" s="52" t="str">
        <f t="shared" si="51"/>
        <v/>
      </c>
      <c r="AI27" s="31" t="str">
        <f t="shared" si="10"/>
        <v/>
      </c>
      <c r="AJ27" s="53" t="str">
        <f t="shared" si="11"/>
        <v/>
      </c>
      <c r="AK27" s="44" t="str">
        <f t="shared" si="52"/>
        <v/>
      </c>
      <c r="AL27" s="143">
        <v>28</v>
      </c>
      <c r="AM27" s="35" t="str">
        <f t="shared" si="12"/>
        <v/>
      </c>
      <c r="AN27" s="31" t="str">
        <f t="shared" si="13"/>
        <v/>
      </c>
      <c r="AO27" s="32" t="str">
        <f t="shared" si="53"/>
        <v/>
      </c>
      <c r="AP27" s="34" t="str">
        <f t="shared" si="54"/>
        <v/>
      </c>
      <c r="AQ27" s="52" t="str">
        <f t="shared" si="55"/>
        <v/>
      </c>
      <c r="AR27" s="31" t="str">
        <f t="shared" si="14"/>
        <v/>
      </c>
      <c r="AS27" s="53" t="str">
        <f t="shared" si="15"/>
        <v/>
      </c>
      <c r="AT27" s="44" t="str">
        <f t="shared" si="56"/>
        <v/>
      </c>
      <c r="AU27" s="143">
        <v>28</v>
      </c>
      <c r="AV27" s="35" t="str">
        <f t="shared" si="16"/>
        <v/>
      </c>
      <c r="AW27" s="31" t="str">
        <f t="shared" si="17"/>
        <v/>
      </c>
      <c r="AX27" s="32" t="str">
        <f t="shared" si="57"/>
        <v/>
      </c>
      <c r="AY27" s="34" t="str">
        <f t="shared" si="58"/>
        <v/>
      </c>
      <c r="AZ27" s="52" t="str">
        <f t="shared" si="59"/>
        <v/>
      </c>
      <c r="BA27" s="31" t="str">
        <f t="shared" si="18"/>
        <v/>
      </c>
      <c r="BB27" s="53" t="str">
        <f t="shared" si="19"/>
        <v/>
      </c>
      <c r="BC27" s="44" t="str">
        <f t="shared" si="60"/>
        <v/>
      </c>
      <c r="BD27" s="143">
        <v>28</v>
      </c>
      <c r="BE27" s="35" t="str">
        <f t="shared" si="20"/>
        <v/>
      </c>
      <c r="BF27" s="31" t="str">
        <f t="shared" si="21"/>
        <v/>
      </c>
      <c r="BG27" s="32" t="str">
        <f t="shared" si="61"/>
        <v/>
      </c>
      <c r="BH27" s="34" t="str">
        <f t="shared" si="62"/>
        <v/>
      </c>
      <c r="BI27" s="52" t="str">
        <f t="shared" si="63"/>
        <v/>
      </c>
      <c r="BJ27" s="31" t="str">
        <f t="shared" si="22"/>
        <v/>
      </c>
      <c r="BK27" s="53" t="str">
        <f t="shared" si="23"/>
        <v/>
      </c>
      <c r="BL27" s="44" t="str">
        <f t="shared" si="64"/>
        <v/>
      </c>
      <c r="BM27" s="143">
        <v>28</v>
      </c>
      <c r="BN27" s="35" t="str">
        <f t="shared" si="24"/>
        <v/>
      </c>
      <c r="BO27" s="31" t="str">
        <f t="shared" si="25"/>
        <v/>
      </c>
      <c r="BP27" s="32" t="str">
        <f t="shared" si="65"/>
        <v/>
      </c>
      <c r="BQ27" s="34" t="str">
        <f t="shared" si="66"/>
        <v/>
      </c>
      <c r="BR27" s="52" t="str">
        <f t="shared" si="67"/>
        <v/>
      </c>
      <c r="BS27" s="31" t="str">
        <f t="shared" si="26"/>
        <v/>
      </c>
      <c r="BT27" s="53" t="str">
        <f t="shared" si="27"/>
        <v/>
      </c>
      <c r="BU27" s="44" t="str">
        <f t="shared" si="68"/>
        <v/>
      </c>
      <c r="BV27" s="5">
        <v>28</v>
      </c>
      <c r="BX27" s="79">
        <v>28</v>
      </c>
      <c r="BY27" s="103">
        <f t="shared" si="28"/>
        <v>0</v>
      </c>
      <c r="BZ27" s="161">
        <f t="shared" si="69"/>
        <v>0</v>
      </c>
      <c r="CA27" s="103" t="e">
        <f t="shared" si="70"/>
        <v>#DIV/0!</v>
      </c>
      <c r="CB27" s="104" t="e">
        <f t="shared" si="29"/>
        <v>#DIV/0!</v>
      </c>
      <c r="CC27" s="105" t="e">
        <f t="shared" si="71"/>
        <v>#DIV/0!</v>
      </c>
      <c r="CD27" s="86">
        <f t="shared" si="72"/>
        <v>0.79121300000000006</v>
      </c>
      <c r="CE27" s="22" t="e">
        <f t="shared" si="30"/>
        <v>#DIV/0!</v>
      </c>
      <c r="CF27" s="23" t="e">
        <f t="shared" si="31"/>
        <v>#DIV/0!</v>
      </c>
      <c r="CG27" s="87" t="e">
        <f t="shared" si="73"/>
        <v>#DIV/0!</v>
      </c>
      <c r="CH27" s="21"/>
      <c r="CI27" s="79">
        <v>28</v>
      </c>
      <c r="CJ27" s="103">
        <f t="shared" si="74"/>
        <v>0</v>
      </c>
      <c r="CK27" s="103">
        <f t="shared" si="75"/>
        <v>0</v>
      </c>
      <c r="CL27" s="103" t="e">
        <f t="shared" si="76"/>
        <v>#DIV/0!</v>
      </c>
      <c r="CM27" s="103" t="e">
        <f t="shared" si="77"/>
        <v>#DIV/0!</v>
      </c>
      <c r="CN27" s="113" t="e">
        <f t="shared" si="78"/>
        <v>#DIV/0!</v>
      </c>
      <c r="CO27" s="103" t="e">
        <f t="shared" si="79"/>
        <v>#DIV/0!</v>
      </c>
      <c r="CP27" s="113" t="e">
        <f t="shared" si="80"/>
        <v>#DIV/0!</v>
      </c>
    </row>
    <row r="28" spans="1:94" ht="15" customHeight="1">
      <c r="A28" s="5">
        <v>29</v>
      </c>
      <c r="B28" s="33">
        <f t="shared" si="0"/>
        <v>0</v>
      </c>
      <c r="C28" s="31">
        <f t="shared" si="32"/>
        <v>0</v>
      </c>
      <c r="D28" s="119" t="e">
        <f t="shared" si="33"/>
        <v>#DIV/0!</v>
      </c>
      <c r="E28" s="32" t="e">
        <f t="shared" si="34"/>
        <v>#DIV/0!</v>
      </c>
      <c r="F28" s="34" t="e">
        <f t="shared" si="35"/>
        <v>#DIV/0!</v>
      </c>
      <c r="G28" s="52">
        <f t="shared" si="36"/>
        <v>0.79121300000000006</v>
      </c>
      <c r="H28" s="31" t="e">
        <f t="shared" si="37"/>
        <v>#DIV/0!</v>
      </c>
      <c r="I28" s="53" t="e">
        <f t="shared" si="38"/>
        <v>#DIV/0!</v>
      </c>
      <c r="J28" s="44" t="e">
        <f t="shared" si="39"/>
        <v>#DIV/0!</v>
      </c>
      <c r="K28" s="143">
        <v>29</v>
      </c>
      <c r="L28" s="35" t="str">
        <f t="shared" si="1"/>
        <v/>
      </c>
      <c r="M28" s="31" t="str">
        <f t="shared" si="2"/>
        <v/>
      </c>
      <c r="N28" s="32" t="str">
        <f t="shared" si="40"/>
        <v/>
      </c>
      <c r="O28" s="34" t="str">
        <f t="shared" si="41"/>
        <v/>
      </c>
      <c r="P28" s="52" t="str">
        <f t="shared" si="42"/>
        <v/>
      </c>
      <c r="Q28" s="31" t="str">
        <f t="shared" si="3"/>
        <v/>
      </c>
      <c r="R28" s="53" t="str">
        <f t="shared" si="4"/>
        <v/>
      </c>
      <c r="S28" s="44" t="str">
        <f t="shared" si="43"/>
        <v/>
      </c>
      <c r="T28" s="143">
        <v>29</v>
      </c>
      <c r="U28" s="35" t="str">
        <f t="shared" si="44"/>
        <v/>
      </c>
      <c r="V28" s="31" t="str">
        <f t="shared" si="5"/>
        <v/>
      </c>
      <c r="W28" s="32" t="str">
        <f t="shared" si="45"/>
        <v/>
      </c>
      <c r="X28" s="34" t="str">
        <f t="shared" si="46"/>
        <v/>
      </c>
      <c r="Y28" s="52" t="str">
        <f t="shared" si="47"/>
        <v/>
      </c>
      <c r="Z28" s="31" t="str">
        <f t="shared" si="6"/>
        <v/>
      </c>
      <c r="AA28" s="53" t="str">
        <f t="shared" si="7"/>
        <v/>
      </c>
      <c r="AB28" s="44" t="str">
        <f t="shared" si="48"/>
        <v/>
      </c>
      <c r="AC28" s="143">
        <v>29</v>
      </c>
      <c r="AD28" s="35" t="str">
        <f t="shared" si="8"/>
        <v/>
      </c>
      <c r="AE28" s="31" t="str">
        <f t="shared" si="9"/>
        <v/>
      </c>
      <c r="AF28" s="32" t="str">
        <f t="shared" si="49"/>
        <v/>
      </c>
      <c r="AG28" s="34" t="str">
        <f t="shared" si="50"/>
        <v/>
      </c>
      <c r="AH28" s="52" t="str">
        <f t="shared" si="51"/>
        <v/>
      </c>
      <c r="AI28" s="31" t="str">
        <f t="shared" si="10"/>
        <v/>
      </c>
      <c r="AJ28" s="53" t="str">
        <f t="shared" si="11"/>
        <v/>
      </c>
      <c r="AK28" s="44" t="str">
        <f t="shared" si="52"/>
        <v/>
      </c>
      <c r="AL28" s="143">
        <v>29</v>
      </c>
      <c r="AM28" s="35" t="str">
        <f t="shared" si="12"/>
        <v/>
      </c>
      <c r="AN28" s="31" t="str">
        <f t="shared" si="13"/>
        <v/>
      </c>
      <c r="AO28" s="32" t="str">
        <f t="shared" si="53"/>
        <v/>
      </c>
      <c r="AP28" s="34" t="str">
        <f t="shared" si="54"/>
        <v/>
      </c>
      <c r="AQ28" s="52" t="str">
        <f t="shared" si="55"/>
        <v/>
      </c>
      <c r="AR28" s="31" t="str">
        <f t="shared" si="14"/>
        <v/>
      </c>
      <c r="AS28" s="53" t="str">
        <f t="shared" si="15"/>
        <v/>
      </c>
      <c r="AT28" s="44" t="str">
        <f t="shared" si="56"/>
        <v/>
      </c>
      <c r="AU28" s="143">
        <v>29</v>
      </c>
      <c r="AV28" s="35" t="str">
        <f t="shared" si="16"/>
        <v/>
      </c>
      <c r="AW28" s="31" t="str">
        <f t="shared" si="17"/>
        <v/>
      </c>
      <c r="AX28" s="32" t="str">
        <f t="shared" si="57"/>
        <v/>
      </c>
      <c r="AY28" s="34" t="str">
        <f t="shared" si="58"/>
        <v/>
      </c>
      <c r="AZ28" s="52" t="str">
        <f t="shared" si="59"/>
        <v/>
      </c>
      <c r="BA28" s="31" t="str">
        <f t="shared" si="18"/>
        <v/>
      </c>
      <c r="BB28" s="53" t="str">
        <f t="shared" si="19"/>
        <v/>
      </c>
      <c r="BC28" s="44" t="str">
        <f t="shared" si="60"/>
        <v/>
      </c>
      <c r="BD28" s="143">
        <v>29</v>
      </c>
      <c r="BE28" s="35" t="str">
        <f t="shared" si="20"/>
        <v/>
      </c>
      <c r="BF28" s="31" t="str">
        <f t="shared" si="21"/>
        <v/>
      </c>
      <c r="BG28" s="32" t="str">
        <f t="shared" si="61"/>
        <v/>
      </c>
      <c r="BH28" s="34" t="str">
        <f t="shared" si="62"/>
        <v/>
      </c>
      <c r="BI28" s="52" t="str">
        <f t="shared" si="63"/>
        <v/>
      </c>
      <c r="BJ28" s="31" t="str">
        <f t="shared" si="22"/>
        <v/>
      </c>
      <c r="BK28" s="53" t="str">
        <f t="shared" si="23"/>
        <v/>
      </c>
      <c r="BL28" s="44" t="str">
        <f t="shared" si="64"/>
        <v/>
      </c>
      <c r="BM28" s="143">
        <v>29</v>
      </c>
      <c r="BN28" s="35" t="str">
        <f t="shared" si="24"/>
        <v/>
      </c>
      <c r="BO28" s="31" t="str">
        <f t="shared" si="25"/>
        <v/>
      </c>
      <c r="BP28" s="32" t="str">
        <f t="shared" si="65"/>
        <v/>
      </c>
      <c r="BQ28" s="34" t="str">
        <f t="shared" si="66"/>
        <v/>
      </c>
      <c r="BR28" s="52" t="str">
        <f t="shared" si="67"/>
        <v/>
      </c>
      <c r="BS28" s="31" t="str">
        <f t="shared" si="26"/>
        <v/>
      </c>
      <c r="BT28" s="53" t="str">
        <f t="shared" si="27"/>
        <v/>
      </c>
      <c r="BU28" s="44" t="str">
        <f t="shared" si="68"/>
        <v/>
      </c>
      <c r="BV28" s="5">
        <v>29</v>
      </c>
      <c r="BX28" s="79">
        <v>29</v>
      </c>
      <c r="BY28" s="103">
        <f t="shared" si="28"/>
        <v>0</v>
      </c>
      <c r="BZ28" s="161">
        <f t="shared" si="69"/>
        <v>0</v>
      </c>
      <c r="CA28" s="103" t="e">
        <f t="shared" si="70"/>
        <v>#DIV/0!</v>
      </c>
      <c r="CB28" s="104" t="e">
        <f t="shared" si="29"/>
        <v>#DIV/0!</v>
      </c>
      <c r="CC28" s="105" t="e">
        <f t="shared" si="71"/>
        <v>#DIV/0!</v>
      </c>
      <c r="CD28" s="86">
        <f t="shared" si="72"/>
        <v>0.79121300000000006</v>
      </c>
      <c r="CE28" s="22" t="e">
        <f t="shared" si="30"/>
        <v>#DIV/0!</v>
      </c>
      <c r="CF28" s="23" t="e">
        <f t="shared" si="31"/>
        <v>#DIV/0!</v>
      </c>
      <c r="CG28" s="87" t="e">
        <f t="shared" si="73"/>
        <v>#DIV/0!</v>
      </c>
      <c r="CH28" s="21"/>
      <c r="CI28" s="79">
        <v>29</v>
      </c>
      <c r="CJ28" s="103">
        <f t="shared" si="74"/>
        <v>0</v>
      </c>
      <c r="CK28" s="103">
        <f t="shared" si="75"/>
        <v>0</v>
      </c>
      <c r="CL28" s="103" t="e">
        <f t="shared" si="76"/>
        <v>#DIV/0!</v>
      </c>
      <c r="CM28" s="103" t="e">
        <f t="shared" si="77"/>
        <v>#DIV/0!</v>
      </c>
      <c r="CN28" s="113" t="e">
        <f t="shared" si="78"/>
        <v>#DIV/0!</v>
      </c>
      <c r="CO28" s="103" t="e">
        <f t="shared" si="79"/>
        <v>#DIV/0!</v>
      </c>
      <c r="CP28" s="113" t="e">
        <f t="shared" si="80"/>
        <v>#DIV/0!</v>
      </c>
    </row>
    <row r="29" spans="1:94" ht="15" customHeight="1" thickBot="1">
      <c r="A29" s="6">
        <v>30</v>
      </c>
      <c r="B29" s="36">
        <f t="shared" si="0"/>
        <v>0</v>
      </c>
      <c r="C29" s="37">
        <f t="shared" si="32"/>
        <v>0</v>
      </c>
      <c r="D29" s="118" t="e">
        <f t="shared" si="33"/>
        <v>#DIV/0!</v>
      </c>
      <c r="E29" s="38" t="e">
        <f t="shared" si="34"/>
        <v>#DIV/0!</v>
      </c>
      <c r="F29" s="39" t="e">
        <f t="shared" si="35"/>
        <v>#DIV/0!</v>
      </c>
      <c r="G29" s="50">
        <f t="shared" si="36"/>
        <v>0.79121300000000006</v>
      </c>
      <c r="H29" s="37" t="e">
        <f t="shared" si="37"/>
        <v>#DIV/0!</v>
      </c>
      <c r="I29" s="51" t="e">
        <f t="shared" si="38"/>
        <v>#DIV/0!</v>
      </c>
      <c r="J29" s="43" t="e">
        <f t="shared" si="39"/>
        <v>#DIV/0!</v>
      </c>
      <c r="K29" s="143">
        <v>30</v>
      </c>
      <c r="L29" s="40" t="str">
        <f t="shared" si="1"/>
        <v/>
      </c>
      <c r="M29" s="37" t="str">
        <f t="shared" si="2"/>
        <v/>
      </c>
      <c r="N29" s="38" t="str">
        <f t="shared" si="40"/>
        <v/>
      </c>
      <c r="O29" s="39" t="str">
        <f t="shared" si="41"/>
        <v/>
      </c>
      <c r="P29" s="50" t="str">
        <f t="shared" si="42"/>
        <v/>
      </c>
      <c r="Q29" s="37" t="str">
        <f t="shared" si="3"/>
        <v/>
      </c>
      <c r="R29" s="51" t="str">
        <f t="shared" si="4"/>
        <v/>
      </c>
      <c r="S29" s="43" t="str">
        <f t="shared" si="43"/>
        <v/>
      </c>
      <c r="T29" s="143">
        <v>30</v>
      </c>
      <c r="U29" s="40" t="str">
        <f t="shared" si="44"/>
        <v/>
      </c>
      <c r="V29" s="37" t="str">
        <f t="shared" si="5"/>
        <v/>
      </c>
      <c r="W29" s="38" t="str">
        <f t="shared" si="45"/>
        <v/>
      </c>
      <c r="X29" s="39" t="str">
        <f t="shared" si="46"/>
        <v/>
      </c>
      <c r="Y29" s="50" t="str">
        <f t="shared" si="47"/>
        <v/>
      </c>
      <c r="Z29" s="37" t="str">
        <f t="shared" si="6"/>
        <v/>
      </c>
      <c r="AA29" s="51" t="str">
        <f t="shared" si="7"/>
        <v/>
      </c>
      <c r="AB29" s="43" t="str">
        <f t="shared" si="48"/>
        <v/>
      </c>
      <c r="AC29" s="143">
        <v>30</v>
      </c>
      <c r="AD29" s="40" t="str">
        <f t="shared" si="8"/>
        <v/>
      </c>
      <c r="AE29" s="37" t="str">
        <f t="shared" si="9"/>
        <v/>
      </c>
      <c r="AF29" s="38" t="str">
        <f t="shared" si="49"/>
        <v/>
      </c>
      <c r="AG29" s="39" t="str">
        <f t="shared" si="50"/>
        <v/>
      </c>
      <c r="AH29" s="50" t="str">
        <f t="shared" si="51"/>
        <v/>
      </c>
      <c r="AI29" s="37" t="str">
        <f t="shared" si="10"/>
        <v/>
      </c>
      <c r="AJ29" s="51" t="str">
        <f t="shared" si="11"/>
        <v/>
      </c>
      <c r="AK29" s="43" t="str">
        <f t="shared" si="52"/>
        <v/>
      </c>
      <c r="AL29" s="143">
        <v>30</v>
      </c>
      <c r="AM29" s="40" t="str">
        <f t="shared" si="12"/>
        <v/>
      </c>
      <c r="AN29" s="37" t="str">
        <f t="shared" si="13"/>
        <v/>
      </c>
      <c r="AO29" s="38" t="str">
        <f t="shared" si="53"/>
        <v/>
      </c>
      <c r="AP29" s="39" t="str">
        <f t="shared" si="54"/>
        <v/>
      </c>
      <c r="AQ29" s="50" t="str">
        <f t="shared" si="55"/>
        <v/>
      </c>
      <c r="AR29" s="37" t="str">
        <f t="shared" si="14"/>
        <v/>
      </c>
      <c r="AS29" s="51" t="str">
        <f t="shared" si="15"/>
        <v/>
      </c>
      <c r="AT29" s="43" t="str">
        <f t="shared" si="56"/>
        <v/>
      </c>
      <c r="AU29" s="143">
        <v>30</v>
      </c>
      <c r="AV29" s="40" t="str">
        <f t="shared" si="16"/>
        <v/>
      </c>
      <c r="AW29" s="37" t="str">
        <f t="shared" si="17"/>
        <v/>
      </c>
      <c r="AX29" s="38" t="str">
        <f t="shared" si="57"/>
        <v/>
      </c>
      <c r="AY29" s="39" t="str">
        <f t="shared" si="58"/>
        <v/>
      </c>
      <c r="AZ29" s="50" t="str">
        <f t="shared" si="59"/>
        <v/>
      </c>
      <c r="BA29" s="37" t="str">
        <f t="shared" si="18"/>
        <v/>
      </c>
      <c r="BB29" s="51" t="str">
        <f t="shared" si="19"/>
        <v/>
      </c>
      <c r="BC29" s="43" t="str">
        <f t="shared" si="60"/>
        <v/>
      </c>
      <c r="BD29" s="143">
        <v>30</v>
      </c>
      <c r="BE29" s="40" t="str">
        <f t="shared" si="20"/>
        <v/>
      </c>
      <c r="BF29" s="37" t="str">
        <f t="shared" si="21"/>
        <v/>
      </c>
      <c r="BG29" s="38" t="str">
        <f t="shared" si="61"/>
        <v/>
      </c>
      <c r="BH29" s="39" t="str">
        <f t="shared" si="62"/>
        <v/>
      </c>
      <c r="BI29" s="50" t="str">
        <f t="shared" si="63"/>
        <v/>
      </c>
      <c r="BJ29" s="37" t="str">
        <f t="shared" si="22"/>
        <v/>
      </c>
      <c r="BK29" s="51" t="str">
        <f t="shared" si="23"/>
        <v/>
      </c>
      <c r="BL29" s="43" t="str">
        <f t="shared" si="64"/>
        <v/>
      </c>
      <c r="BM29" s="143">
        <v>30</v>
      </c>
      <c r="BN29" s="40" t="str">
        <f t="shared" si="24"/>
        <v/>
      </c>
      <c r="BO29" s="37" t="str">
        <f t="shared" si="25"/>
        <v/>
      </c>
      <c r="BP29" s="38" t="str">
        <f t="shared" si="65"/>
        <v/>
      </c>
      <c r="BQ29" s="39" t="str">
        <f t="shared" si="66"/>
        <v/>
      </c>
      <c r="BR29" s="50" t="str">
        <f t="shared" si="67"/>
        <v/>
      </c>
      <c r="BS29" s="37" t="str">
        <f t="shared" si="26"/>
        <v/>
      </c>
      <c r="BT29" s="51" t="str">
        <f t="shared" si="27"/>
        <v/>
      </c>
      <c r="BU29" s="43" t="str">
        <f t="shared" si="68"/>
        <v/>
      </c>
      <c r="BV29" s="6">
        <v>30</v>
      </c>
      <c r="BX29" s="80">
        <v>30</v>
      </c>
      <c r="BY29" s="106">
        <f t="shared" si="28"/>
        <v>0</v>
      </c>
      <c r="BZ29" s="159">
        <f t="shared" si="69"/>
        <v>0</v>
      </c>
      <c r="CA29" s="106" t="e">
        <f t="shared" si="70"/>
        <v>#DIV/0!</v>
      </c>
      <c r="CB29" s="107" t="e">
        <f t="shared" si="29"/>
        <v>#DIV/0!</v>
      </c>
      <c r="CC29" s="108" t="e">
        <f t="shared" si="71"/>
        <v>#DIV/0!</v>
      </c>
      <c r="CD29" s="88">
        <f t="shared" si="72"/>
        <v>0.79121300000000006</v>
      </c>
      <c r="CE29" s="89" t="e">
        <f t="shared" si="30"/>
        <v>#DIV/0!</v>
      </c>
      <c r="CF29" s="90" t="e">
        <f t="shared" si="31"/>
        <v>#DIV/0!</v>
      </c>
      <c r="CG29" s="91" t="e">
        <f t="shared" si="73"/>
        <v>#DIV/0!</v>
      </c>
      <c r="CH29" s="21"/>
      <c r="CI29" s="80">
        <v>30</v>
      </c>
      <c r="CJ29" s="106">
        <f t="shared" si="74"/>
        <v>0</v>
      </c>
      <c r="CK29" s="106">
        <f t="shared" si="75"/>
        <v>0</v>
      </c>
      <c r="CL29" s="106" t="e">
        <f t="shared" si="76"/>
        <v>#DIV/0!</v>
      </c>
      <c r="CM29" s="106" t="e">
        <f t="shared" si="77"/>
        <v>#DIV/0!</v>
      </c>
      <c r="CN29" s="114" t="e">
        <f t="shared" si="78"/>
        <v>#DIV/0!</v>
      </c>
      <c r="CO29" s="106" t="e">
        <f t="shared" si="79"/>
        <v>#DIV/0!</v>
      </c>
      <c r="CP29" s="114" t="e">
        <f t="shared" si="80"/>
        <v>#DIV/0!</v>
      </c>
    </row>
    <row r="30" spans="1:94" ht="15" customHeight="1">
      <c r="A30" s="4">
        <v>31</v>
      </c>
      <c r="B30" s="29">
        <f t="shared" si="0"/>
        <v>0</v>
      </c>
      <c r="C30" s="26">
        <f t="shared" si="32"/>
        <v>0</v>
      </c>
      <c r="D30" s="117" t="e">
        <f t="shared" si="33"/>
        <v>#DIV/0!</v>
      </c>
      <c r="E30" s="27" t="e">
        <f t="shared" si="34"/>
        <v>#DIV/0!</v>
      </c>
      <c r="F30" s="28" t="e">
        <f t="shared" si="35"/>
        <v>#DIV/0!</v>
      </c>
      <c r="G30" s="48">
        <f t="shared" si="36"/>
        <v>0.79121300000000006</v>
      </c>
      <c r="H30" s="26" t="e">
        <f t="shared" si="37"/>
        <v>#DIV/0!</v>
      </c>
      <c r="I30" s="49" t="e">
        <f t="shared" si="38"/>
        <v>#DIV/0!</v>
      </c>
      <c r="J30" s="42" t="e">
        <f t="shared" si="39"/>
        <v>#DIV/0!</v>
      </c>
      <c r="K30" s="143">
        <v>31</v>
      </c>
      <c r="L30" s="30" t="str">
        <f t="shared" si="1"/>
        <v/>
      </c>
      <c r="M30" s="26" t="str">
        <f t="shared" si="2"/>
        <v/>
      </c>
      <c r="N30" s="27" t="str">
        <f t="shared" si="40"/>
        <v/>
      </c>
      <c r="O30" s="28" t="str">
        <f t="shared" si="41"/>
        <v/>
      </c>
      <c r="P30" s="48" t="str">
        <f t="shared" si="42"/>
        <v/>
      </c>
      <c r="Q30" s="26" t="str">
        <f t="shared" si="3"/>
        <v/>
      </c>
      <c r="R30" s="49" t="str">
        <f t="shared" si="4"/>
        <v/>
      </c>
      <c r="S30" s="42" t="str">
        <f t="shared" si="43"/>
        <v/>
      </c>
      <c r="T30" s="143">
        <v>31</v>
      </c>
      <c r="U30" s="30" t="str">
        <f t="shared" si="44"/>
        <v/>
      </c>
      <c r="V30" s="26" t="str">
        <f t="shared" si="5"/>
        <v/>
      </c>
      <c r="W30" s="27" t="str">
        <f t="shared" si="45"/>
        <v/>
      </c>
      <c r="X30" s="28" t="str">
        <f t="shared" si="46"/>
        <v/>
      </c>
      <c r="Y30" s="48" t="str">
        <f t="shared" si="47"/>
        <v/>
      </c>
      <c r="Z30" s="26" t="str">
        <f t="shared" si="6"/>
        <v/>
      </c>
      <c r="AA30" s="49" t="str">
        <f t="shared" si="7"/>
        <v/>
      </c>
      <c r="AB30" s="42" t="str">
        <f t="shared" si="48"/>
        <v/>
      </c>
      <c r="AC30" s="143">
        <v>31</v>
      </c>
      <c r="AD30" s="30" t="str">
        <f t="shared" si="8"/>
        <v/>
      </c>
      <c r="AE30" s="26" t="str">
        <f t="shared" si="9"/>
        <v/>
      </c>
      <c r="AF30" s="27" t="str">
        <f t="shared" si="49"/>
        <v/>
      </c>
      <c r="AG30" s="28" t="str">
        <f t="shared" si="50"/>
        <v/>
      </c>
      <c r="AH30" s="48" t="str">
        <f t="shared" si="51"/>
        <v/>
      </c>
      <c r="AI30" s="26" t="str">
        <f t="shared" si="10"/>
        <v/>
      </c>
      <c r="AJ30" s="49" t="str">
        <f t="shared" si="11"/>
        <v/>
      </c>
      <c r="AK30" s="42" t="str">
        <f t="shared" si="52"/>
        <v/>
      </c>
      <c r="AL30" s="143">
        <v>31</v>
      </c>
      <c r="AM30" s="30" t="str">
        <f t="shared" si="12"/>
        <v/>
      </c>
      <c r="AN30" s="26" t="str">
        <f t="shared" si="13"/>
        <v/>
      </c>
      <c r="AO30" s="27" t="str">
        <f t="shared" si="53"/>
        <v/>
      </c>
      <c r="AP30" s="28" t="str">
        <f t="shared" si="54"/>
        <v/>
      </c>
      <c r="AQ30" s="48" t="str">
        <f t="shared" si="55"/>
        <v/>
      </c>
      <c r="AR30" s="26" t="str">
        <f t="shared" si="14"/>
        <v/>
      </c>
      <c r="AS30" s="49" t="str">
        <f t="shared" si="15"/>
        <v/>
      </c>
      <c r="AT30" s="42" t="str">
        <f t="shared" si="56"/>
        <v/>
      </c>
      <c r="AU30" s="143">
        <v>31</v>
      </c>
      <c r="AV30" s="30" t="str">
        <f t="shared" si="16"/>
        <v/>
      </c>
      <c r="AW30" s="26" t="str">
        <f t="shared" si="17"/>
        <v/>
      </c>
      <c r="AX30" s="27" t="str">
        <f t="shared" si="57"/>
        <v/>
      </c>
      <c r="AY30" s="28" t="str">
        <f t="shared" si="58"/>
        <v/>
      </c>
      <c r="AZ30" s="48" t="str">
        <f t="shared" si="59"/>
        <v/>
      </c>
      <c r="BA30" s="26" t="str">
        <f t="shared" si="18"/>
        <v/>
      </c>
      <c r="BB30" s="49" t="str">
        <f t="shared" si="19"/>
        <v/>
      </c>
      <c r="BC30" s="42" t="str">
        <f t="shared" si="60"/>
        <v/>
      </c>
      <c r="BD30" s="143">
        <v>31</v>
      </c>
      <c r="BE30" s="30" t="str">
        <f t="shared" si="20"/>
        <v/>
      </c>
      <c r="BF30" s="26" t="str">
        <f t="shared" si="21"/>
        <v/>
      </c>
      <c r="BG30" s="27" t="str">
        <f t="shared" si="61"/>
        <v/>
      </c>
      <c r="BH30" s="28" t="str">
        <f t="shared" si="62"/>
        <v/>
      </c>
      <c r="BI30" s="48" t="str">
        <f t="shared" si="63"/>
        <v/>
      </c>
      <c r="BJ30" s="26" t="str">
        <f t="shared" si="22"/>
        <v/>
      </c>
      <c r="BK30" s="49" t="str">
        <f t="shared" si="23"/>
        <v/>
      </c>
      <c r="BL30" s="42" t="str">
        <f t="shared" si="64"/>
        <v/>
      </c>
      <c r="BM30" s="143">
        <v>31</v>
      </c>
      <c r="BN30" s="30" t="str">
        <f t="shared" si="24"/>
        <v/>
      </c>
      <c r="BO30" s="26" t="str">
        <f t="shared" si="25"/>
        <v/>
      </c>
      <c r="BP30" s="27" t="str">
        <f t="shared" si="65"/>
        <v/>
      </c>
      <c r="BQ30" s="28" t="str">
        <f t="shared" si="66"/>
        <v/>
      </c>
      <c r="BR30" s="48" t="str">
        <f t="shared" si="67"/>
        <v/>
      </c>
      <c r="BS30" s="26" t="str">
        <f t="shared" si="26"/>
        <v/>
      </c>
      <c r="BT30" s="49" t="str">
        <f t="shared" si="27"/>
        <v/>
      </c>
      <c r="BU30" s="42" t="str">
        <f t="shared" si="68"/>
        <v/>
      </c>
      <c r="BV30" s="4">
        <v>31</v>
      </c>
      <c r="BX30" s="78">
        <v>31</v>
      </c>
      <c r="BY30" s="100">
        <f t="shared" si="28"/>
        <v>0</v>
      </c>
      <c r="BZ30" s="160">
        <f t="shared" si="69"/>
        <v>0</v>
      </c>
      <c r="CA30" s="100" t="e">
        <f t="shared" si="70"/>
        <v>#DIV/0!</v>
      </c>
      <c r="CB30" s="101" t="e">
        <f t="shared" si="29"/>
        <v>#DIV/0!</v>
      </c>
      <c r="CC30" s="102" t="e">
        <f t="shared" si="71"/>
        <v>#DIV/0!</v>
      </c>
      <c r="CD30" s="92">
        <f t="shared" si="72"/>
        <v>0.79121300000000006</v>
      </c>
      <c r="CE30" s="93" t="e">
        <f t="shared" si="30"/>
        <v>#DIV/0!</v>
      </c>
      <c r="CF30" s="94" t="e">
        <f t="shared" si="31"/>
        <v>#DIV/0!</v>
      </c>
      <c r="CG30" s="95" t="e">
        <f t="shared" si="73"/>
        <v>#DIV/0!</v>
      </c>
      <c r="CH30" s="21"/>
      <c r="CI30" s="78">
        <v>31</v>
      </c>
      <c r="CJ30" s="100">
        <f t="shared" si="74"/>
        <v>0</v>
      </c>
      <c r="CK30" s="100">
        <f t="shared" si="75"/>
        <v>0</v>
      </c>
      <c r="CL30" s="100" t="e">
        <f t="shared" si="76"/>
        <v>#DIV/0!</v>
      </c>
      <c r="CM30" s="100" t="e">
        <f t="shared" si="77"/>
        <v>#DIV/0!</v>
      </c>
      <c r="CN30" s="112" t="e">
        <f t="shared" si="78"/>
        <v>#DIV/0!</v>
      </c>
      <c r="CO30" s="100" t="e">
        <f t="shared" si="79"/>
        <v>#DIV/0!</v>
      </c>
      <c r="CP30" s="112" t="e">
        <f t="shared" si="80"/>
        <v>#DIV/0!</v>
      </c>
    </row>
    <row r="31" spans="1:94" ht="15" customHeight="1">
      <c r="A31" s="5">
        <v>32</v>
      </c>
      <c r="B31" s="33">
        <f t="shared" si="0"/>
        <v>0</v>
      </c>
      <c r="C31" s="31">
        <f t="shared" si="32"/>
        <v>0</v>
      </c>
      <c r="D31" s="119" t="e">
        <f t="shared" si="33"/>
        <v>#DIV/0!</v>
      </c>
      <c r="E31" s="32" t="e">
        <f t="shared" si="34"/>
        <v>#DIV/0!</v>
      </c>
      <c r="F31" s="34" t="e">
        <f t="shared" si="35"/>
        <v>#DIV/0!</v>
      </c>
      <c r="G31" s="52">
        <f t="shared" si="36"/>
        <v>0.79121300000000006</v>
      </c>
      <c r="H31" s="31" t="e">
        <f t="shared" si="37"/>
        <v>#DIV/0!</v>
      </c>
      <c r="I31" s="53" t="e">
        <f t="shared" si="38"/>
        <v>#DIV/0!</v>
      </c>
      <c r="J31" s="44" t="e">
        <f t="shared" si="39"/>
        <v>#DIV/0!</v>
      </c>
      <c r="K31" s="143">
        <v>32</v>
      </c>
      <c r="L31" s="35" t="str">
        <f t="shared" si="1"/>
        <v/>
      </c>
      <c r="M31" s="31" t="str">
        <f t="shared" si="2"/>
        <v/>
      </c>
      <c r="N31" s="32" t="str">
        <f t="shared" si="40"/>
        <v/>
      </c>
      <c r="O31" s="34" t="str">
        <f t="shared" si="41"/>
        <v/>
      </c>
      <c r="P31" s="52" t="str">
        <f t="shared" si="42"/>
        <v/>
      </c>
      <c r="Q31" s="31" t="str">
        <f t="shared" si="3"/>
        <v/>
      </c>
      <c r="R31" s="53" t="str">
        <f t="shared" si="4"/>
        <v/>
      </c>
      <c r="S31" s="44" t="str">
        <f t="shared" si="43"/>
        <v/>
      </c>
      <c r="T31" s="143">
        <v>32</v>
      </c>
      <c r="U31" s="35" t="str">
        <f t="shared" si="44"/>
        <v/>
      </c>
      <c r="V31" s="31" t="str">
        <f t="shared" si="5"/>
        <v/>
      </c>
      <c r="W31" s="32" t="str">
        <f t="shared" si="45"/>
        <v/>
      </c>
      <c r="X31" s="34" t="str">
        <f t="shared" si="46"/>
        <v/>
      </c>
      <c r="Y31" s="52" t="str">
        <f t="shared" si="47"/>
        <v/>
      </c>
      <c r="Z31" s="31" t="str">
        <f t="shared" si="6"/>
        <v/>
      </c>
      <c r="AA31" s="53" t="str">
        <f t="shared" si="7"/>
        <v/>
      </c>
      <c r="AB31" s="44" t="str">
        <f t="shared" si="48"/>
        <v/>
      </c>
      <c r="AC31" s="143">
        <v>32</v>
      </c>
      <c r="AD31" s="35" t="str">
        <f t="shared" si="8"/>
        <v/>
      </c>
      <c r="AE31" s="31" t="str">
        <f t="shared" si="9"/>
        <v/>
      </c>
      <c r="AF31" s="32" t="str">
        <f t="shared" si="49"/>
        <v/>
      </c>
      <c r="AG31" s="34" t="str">
        <f t="shared" si="50"/>
        <v/>
      </c>
      <c r="AH31" s="52" t="str">
        <f t="shared" si="51"/>
        <v/>
      </c>
      <c r="AI31" s="31" t="str">
        <f t="shared" si="10"/>
        <v/>
      </c>
      <c r="AJ31" s="53" t="str">
        <f t="shared" si="11"/>
        <v/>
      </c>
      <c r="AK31" s="44" t="str">
        <f t="shared" si="52"/>
        <v/>
      </c>
      <c r="AL31" s="143">
        <v>32</v>
      </c>
      <c r="AM31" s="35" t="str">
        <f t="shared" si="12"/>
        <v/>
      </c>
      <c r="AN31" s="31" t="str">
        <f t="shared" si="13"/>
        <v/>
      </c>
      <c r="AO31" s="32" t="str">
        <f t="shared" si="53"/>
        <v/>
      </c>
      <c r="AP31" s="34" t="str">
        <f t="shared" si="54"/>
        <v/>
      </c>
      <c r="AQ31" s="52" t="str">
        <f t="shared" si="55"/>
        <v/>
      </c>
      <c r="AR31" s="31" t="str">
        <f t="shared" si="14"/>
        <v/>
      </c>
      <c r="AS31" s="53" t="str">
        <f t="shared" si="15"/>
        <v/>
      </c>
      <c r="AT31" s="44" t="str">
        <f t="shared" si="56"/>
        <v/>
      </c>
      <c r="AU31" s="143">
        <v>32</v>
      </c>
      <c r="AV31" s="35" t="str">
        <f t="shared" si="16"/>
        <v/>
      </c>
      <c r="AW31" s="31" t="str">
        <f t="shared" si="17"/>
        <v/>
      </c>
      <c r="AX31" s="32" t="str">
        <f t="shared" si="57"/>
        <v/>
      </c>
      <c r="AY31" s="34" t="str">
        <f t="shared" si="58"/>
        <v/>
      </c>
      <c r="AZ31" s="52" t="str">
        <f t="shared" si="59"/>
        <v/>
      </c>
      <c r="BA31" s="31" t="str">
        <f t="shared" si="18"/>
        <v/>
      </c>
      <c r="BB31" s="53" t="str">
        <f t="shared" si="19"/>
        <v/>
      </c>
      <c r="BC31" s="44" t="str">
        <f t="shared" si="60"/>
        <v/>
      </c>
      <c r="BD31" s="143">
        <v>32</v>
      </c>
      <c r="BE31" s="35" t="str">
        <f t="shared" si="20"/>
        <v/>
      </c>
      <c r="BF31" s="31" t="str">
        <f t="shared" si="21"/>
        <v/>
      </c>
      <c r="BG31" s="32" t="str">
        <f t="shared" si="61"/>
        <v/>
      </c>
      <c r="BH31" s="34" t="str">
        <f t="shared" si="62"/>
        <v/>
      </c>
      <c r="BI31" s="52" t="str">
        <f t="shared" si="63"/>
        <v/>
      </c>
      <c r="BJ31" s="31" t="str">
        <f t="shared" si="22"/>
        <v/>
      </c>
      <c r="BK31" s="53" t="str">
        <f t="shared" si="23"/>
        <v/>
      </c>
      <c r="BL31" s="44" t="str">
        <f t="shared" si="64"/>
        <v/>
      </c>
      <c r="BM31" s="143">
        <v>32</v>
      </c>
      <c r="BN31" s="35" t="str">
        <f t="shared" si="24"/>
        <v/>
      </c>
      <c r="BO31" s="31" t="str">
        <f t="shared" si="25"/>
        <v/>
      </c>
      <c r="BP31" s="32" t="str">
        <f t="shared" si="65"/>
        <v/>
      </c>
      <c r="BQ31" s="34" t="str">
        <f t="shared" si="66"/>
        <v/>
      </c>
      <c r="BR31" s="52" t="str">
        <f t="shared" si="67"/>
        <v/>
      </c>
      <c r="BS31" s="31" t="str">
        <f t="shared" si="26"/>
        <v/>
      </c>
      <c r="BT31" s="53" t="str">
        <f t="shared" si="27"/>
        <v/>
      </c>
      <c r="BU31" s="44" t="str">
        <f t="shared" si="68"/>
        <v/>
      </c>
      <c r="BV31" s="5">
        <v>32</v>
      </c>
      <c r="BX31" s="79">
        <v>32</v>
      </c>
      <c r="BY31" s="103">
        <f t="shared" si="28"/>
        <v>0</v>
      </c>
      <c r="BZ31" s="161">
        <f t="shared" si="69"/>
        <v>0</v>
      </c>
      <c r="CA31" s="103" t="e">
        <f t="shared" si="70"/>
        <v>#DIV/0!</v>
      </c>
      <c r="CB31" s="104" t="e">
        <f t="shared" si="29"/>
        <v>#DIV/0!</v>
      </c>
      <c r="CC31" s="105" t="e">
        <f t="shared" si="71"/>
        <v>#DIV/0!</v>
      </c>
      <c r="CD31" s="86">
        <f t="shared" si="72"/>
        <v>0.79121300000000006</v>
      </c>
      <c r="CE31" s="22" t="e">
        <f t="shared" si="30"/>
        <v>#DIV/0!</v>
      </c>
      <c r="CF31" s="23" t="e">
        <f t="shared" si="31"/>
        <v>#DIV/0!</v>
      </c>
      <c r="CG31" s="87" t="e">
        <f t="shared" si="73"/>
        <v>#DIV/0!</v>
      </c>
      <c r="CH31" s="21"/>
      <c r="CI31" s="79">
        <v>32</v>
      </c>
      <c r="CJ31" s="103">
        <f t="shared" si="74"/>
        <v>0</v>
      </c>
      <c r="CK31" s="103">
        <f t="shared" si="75"/>
        <v>0</v>
      </c>
      <c r="CL31" s="103" t="e">
        <f t="shared" si="76"/>
        <v>#DIV/0!</v>
      </c>
      <c r="CM31" s="103" t="e">
        <f t="shared" si="77"/>
        <v>#DIV/0!</v>
      </c>
      <c r="CN31" s="113" t="e">
        <f t="shared" si="78"/>
        <v>#DIV/0!</v>
      </c>
      <c r="CO31" s="103" t="e">
        <f t="shared" si="79"/>
        <v>#DIV/0!</v>
      </c>
      <c r="CP31" s="113" t="e">
        <f t="shared" si="80"/>
        <v>#DIV/0!</v>
      </c>
    </row>
    <row r="32" spans="1:94" ht="15" customHeight="1">
      <c r="A32" s="5">
        <v>33</v>
      </c>
      <c r="B32" s="33">
        <f t="shared" si="0"/>
        <v>0</v>
      </c>
      <c r="C32" s="31">
        <f t="shared" si="32"/>
        <v>0</v>
      </c>
      <c r="D32" s="119" t="e">
        <f t="shared" si="33"/>
        <v>#DIV/0!</v>
      </c>
      <c r="E32" s="32" t="e">
        <f t="shared" si="34"/>
        <v>#DIV/0!</v>
      </c>
      <c r="F32" s="34" t="e">
        <f t="shared" si="35"/>
        <v>#DIV/0!</v>
      </c>
      <c r="G32" s="52">
        <f t="shared" si="36"/>
        <v>0.79121300000000006</v>
      </c>
      <c r="H32" s="31" t="e">
        <f t="shared" si="37"/>
        <v>#DIV/0!</v>
      </c>
      <c r="I32" s="53" t="e">
        <f t="shared" si="38"/>
        <v>#DIV/0!</v>
      </c>
      <c r="J32" s="44" t="e">
        <f t="shared" si="39"/>
        <v>#DIV/0!</v>
      </c>
      <c r="K32" s="143">
        <v>33</v>
      </c>
      <c r="L32" s="35" t="str">
        <f t="shared" si="1"/>
        <v/>
      </c>
      <c r="M32" s="31" t="str">
        <f t="shared" si="2"/>
        <v/>
      </c>
      <c r="N32" s="32" t="str">
        <f t="shared" si="40"/>
        <v/>
      </c>
      <c r="O32" s="34" t="str">
        <f t="shared" si="41"/>
        <v/>
      </c>
      <c r="P32" s="52" t="str">
        <f t="shared" si="42"/>
        <v/>
      </c>
      <c r="Q32" s="31" t="str">
        <f t="shared" si="3"/>
        <v/>
      </c>
      <c r="R32" s="53" t="str">
        <f t="shared" si="4"/>
        <v/>
      </c>
      <c r="S32" s="44" t="str">
        <f t="shared" si="43"/>
        <v/>
      </c>
      <c r="T32" s="143">
        <v>33</v>
      </c>
      <c r="U32" s="35" t="str">
        <f t="shared" si="44"/>
        <v/>
      </c>
      <c r="V32" s="31" t="str">
        <f t="shared" si="5"/>
        <v/>
      </c>
      <c r="W32" s="32" t="str">
        <f t="shared" si="45"/>
        <v/>
      </c>
      <c r="X32" s="34" t="str">
        <f t="shared" si="46"/>
        <v/>
      </c>
      <c r="Y32" s="52" t="str">
        <f t="shared" si="47"/>
        <v/>
      </c>
      <c r="Z32" s="31" t="str">
        <f t="shared" si="6"/>
        <v/>
      </c>
      <c r="AA32" s="53" t="str">
        <f t="shared" si="7"/>
        <v/>
      </c>
      <c r="AB32" s="44" t="str">
        <f t="shared" si="48"/>
        <v/>
      </c>
      <c r="AC32" s="143">
        <v>33</v>
      </c>
      <c r="AD32" s="35" t="str">
        <f t="shared" si="8"/>
        <v/>
      </c>
      <c r="AE32" s="31" t="str">
        <f t="shared" si="9"/>
        <v/>
      </c>
      <c r="AF32" s="32" t="str">
        <f t="shared" si="49"/>
        <v/>
      </c>
      <c r="AG32" s="34" t="str">
        <f t="shared" si="50"/>
        <v/>
      </c>
      <c r="AH32" s="52" t="str">
        <f t="shared" si="51"/>
        <v/>
      </c>
      <c r="AI32" s="31" t="str">
        <f t="shared" si="10"/>
        <v/>
      </c>
      <c r="AJ32" s="53" t="str">
        <f t="shared" si="11"/>
        <v/>
      </c>
      <c r="AK32" s="44" t="str">
        <f t="shared" si="52"/>
        <v/>
      </c>
      <c r="AL32" s="143">
        <v>33</v>
      </c>
      <c r="AM32" s="35" t="str">
        <f t="shared" si="12"/>
        <v/>
      </c>
      <c r="AN32" s="31" t="str">
        <f t="shared" si="13"/>
        <v/>
      </c>
      <c r="AO32" s="32" t="str">
        <f t="shared" si="53"/>
        <v/>
      </c>
      <c r="AP32" s="34" t="str">
        <f t="shared" si="54"/>
        <v/>
      </c>
      <c r="AQ32" s="52" t="str">
        <f t="shared" si="55"/>
        <v/>
      </c>
      <c r="AR32" s="31" t="str">
        <f t="shared" si="14"/>
        <v/>
      </c>
      <c r="AS32" s="53" t="str">
        <f t="shared" si="15"/>
        <v/>
      </c>
      <c r="AT32" s="44" t="str">
        <f t="shared" si="56"/>
        <v/>
      </c>
      <c r="AU32" s="143">
        <v>33</v>
      </c>
      <c r="AV32" s="35" t="str">
        <f t="shared" si="16"/>
        <v/>
      </c>
      <c r="AW32" s="31" t="str">
        <f t="shared" si="17"/>
        <v/>
      </c>
      <c r="AX32" s="32" t="str">
        <f t="shared" si="57"/>
        <v/>
      </c>
      <c r="AY32" s="34" t="str">
        <f t="shared" si="58"/>
        <v/>
      </c>
      <c r="AZ32" s="52" t="str">
        <f t="shared" si="59"/>
        <v/>
      </c>
      <c r="BA32" s="31" t="str">
        <f t="shared" si="18"/>
        <v/>
      </c>
      <c r="BB32" s="53" t="str">
        <f t="shared" si="19"/>
        <v/>
      </c>
      <c r="BC32" s="44" t="str">
        <f t="shared" si="60"/>
        <v/>
      </c>
      <c r="BD32" s="143">
        <v>33</v>
      </c>
      <c r="BE32" s="35" t="str">
        <f t="shared" si="20"/>
        <v/>
      </c>
      <c r="BF32" s="31" t="str">
        <f t="shared" si="21"/>
        <v/>
      </c>
      <c r="BG32" s="32" t="str">
        <f t="shared" si="61"/>
        <v/>
      </c>
      <c r="BH32" s="34" t="str">
        <f t="shared" si="62"/>
        <v/>
      </c>
      <c r="BI32" s="52" t="str">
        <f t="shared" si="63"/>
        <v/>
      </c>
      <c r="BJ32" s="31" t="str">
        <f t="shared" si="22"/>
        <v/>
      </c>
      <c r="BK32" s="53" t="str">
        <f t="shared" si="23"/>
        <v/>
      </c>
      <c r="BL32" s="44" t="str">
        <f t="shared" si="64"/>
        <v/>
      </c>
      <c r="BM32" s="143">
        <v>33</v>
      </c>
      <c r="BN32" s="35" t="str">
        <f t="shared" si="24"/>
        <v/>
      </c>
      <c r="BO32" s="31" t="str">
        <f t="shared" si="25"/>
        <v/>
      </c>
      <c r="BP32" s="32" t="str">
        <f t="shared" si="65"/>
        <v/>
      </c>
      <c r="BQ32" s="34" t="str">
        <f t="shared" si="66"/>
        <v/>
      </c>
      <c r="BR32" s="52" t="str">
        <f t="shared" si="67"/>
        <v/>
      </c>
      <c r="BS32" s="31" t="str">
        <f t="shared" si="26"/>
        <v/>
      </c>
      <c r="BT32" s="53" t="str">
        <f>IF($BO$5&gt;$A32,"",200*(BS32/(PI()*BN32))^0.5)</f>
        <v/>
      </c>
      <c r="BU32" s="44" t="str">
        <f t="shared" si="68"/>
        <v/>
      </c>
      <c r="BV32" s="5">
        <v>33</v>
      </c>
      <c r="BX32" s="79">
        <v>33</v>
      </c>
      <c r="BY32" s="103">
        <f t="shared" si="28"/>
        <v>0</v>
      </c>
      <c r="BZ32" s="161">
        <f t="shared" si="69"/>
        <v>0</v>
      </c>
      <c r="CA32" s="103" t="e">
        <f t="shared" si="70"/>
        <v>#DIV/0!</v>
      </c>
      <c r="CB32" s="104" t="e">
        <f t="shared" si="29"/>
        <v>#DIV/0!</v>
      </c>
      <c r="CC32" s="105" t="e">
        <f t="shared" si="71"/>
        <v>#DIV/0!</v>
      </c>
      <c r="CD32" s="86">
        <f t="shared" si="72"/>
        <v>0.79121300000000006</v>
      </c>
      <c r="CE32" s="22" t="e">
        <f t="shared" si="30"/>
        <v>#DIV/0!</v>
      </c>
      <c r="CF32" s="23" t="e">
        <f t="shared" si="31"/>
        <v>#DIV/0!</v>
      </c>
      <c r="CG32" s="87" t="e">
        <f t="shared" si="73"/>
        <v>#DIV/0!</v>
      </c>
      <c r="CH32" s="21"/>
      <c r="CI32" s="79">
        <v>33</v>
      </c>
      <c r="CJ32" s="103">
        <f t="shared" si="74"/>
        <v>0</v>
      </c>
      <c r="CK32" s="103">
        <f t="shared" si="75"/>
        <v>0</v>
      </c>
      <c r="CL32" s="103" t="e">
        <f t="shared" si="76"/>
        <v>#DIV/0!</v>
      </c>
      <c r="CM32" s="103" t="e">
        <f t="shared" si="77"/>
        <v>#DIV/0!</v>
      </c>
      <c r="CN32" s="113" t="e">
        <f t="shared" si="78"/>
        <v>#DIV/0!</v>
      </c>
      <c r="CO32" s="103" t="e">
        <f t="shared" si="79"/>
        <v>#DIV/0!</v>
      </c>
      <c r="CP32" s="113" t="e">
        <f t="shared" si="80"/>
        <v>#DIV/0!</v>
      </c>
    </row>
    <row r="33" spans="1:100" ht="15" customHeight="1">
      <c r="A33" s="5">
        <v>34</v>
      </c>
      <c r="B33" s="33">
        <f t="shared" si="0"/>
        <v>0</v>
      </c>
      <c r="C33" s="31">
        <f t="shared" si="32"/>
        <v>0</v>
      </c>
      <c r="D33" s="119" t="e">
        <f t="shared" si="33"/>
        <v>#DIV/0!</v>
      </c>
      <c r="E33" s="32" t="e">
        <f t="shared" si="34"/>
        <v>#DIV/0!</v>
      </c>
      <c r="F33" s="34" t="e">
        <f t="shared" si="35"/>
        <v>#DIV/0!</v>
      </c>
      <c r="G33" s="52">
        <f t="shared" si="36"/>
        <v>0.79121300000000006</v>
      </c>
      <c r="H33" s="31" t="e">
        <f t="shared" si="37"/>
        <v>#DIV/0!</v>
      </c>
      <c r="I33" s="53" t="e">
        <f t="shared" si="38"/>
        <v>#DIV/0!</v>
      </c>
      <c r="J33" s="44" t="e">
        <f t="shared" si="39"/>
        <v>#DIV/0!</v>
      </c>
      <c r="K33" s="143">
        <v>34</v>
      </c>
      <c r="L33" s="35" t="str">
        <f t="shared" si="1"/>
        <v/>
      </c>
      <c r="M33" s="31" t="str">
        <f t="shared" si="2"/>
        <v/>
      </c>
      <c r="N33" s="32" t="str">
        <f t="shared" si="40"/>
        <v/>
      </c>
      <c r="O33" s="34" t="str">
        <f t="shared" si="41"/>
        <v/>
      </c>
      <c r="P33" s="52" t="str">
        <f t="shared" si="42"/>
        <v/>
      </c>
      <c r="Q33" s="31" t="str">
        <f t="shared" si="3"/>
        <v/>
      </c>
      <c r="R33" s="53" t="str">
        <f t="shared" si="4"/>
        <v/>
      </c>
      <c r="S33" s="44" t="str">
        <f t="shared" si="43"/>
        <v/>
      </c>
      <c r="T33" s="143">
        <v>34</v>
      </c>
      <c r="U33" s="35" t="str">
        <f t="shared" si="44"/>
        <v/>
      </c>
      <c r="V33" s="31" t="str">
        <f t="shared" si="5"/>
        <v/>
      </c>
      <c r="W33" s="32" t="str">
        <f t="shared" si="45"/>
        <v/>
      </c>
      <c r="X33" s="34" t="str">
        <f t="shared" si="46"/>
        <v/>
      </c>
      <c r="Y33" s="52" t="str">
        <f t="shared" si="47"/>
        <v/>
      </c>
      <c r="Z33" s="31" t="str">
        <f t="shared" si="6"/>
        <v/>
      </c>
      <c r="AA33" s="53" t="str">
        <f t="shared" si="7"/>
        <v/>
      </c>
      <c r="AB33" s="44" t="str">
        <f t="shared" si="48"/>
        <v/>
      </c>
      <c r="AC33" s="143">
        <v>34</v>
      </c>
      <c r="AD33" s="35" t="str">
        <f t="shared" si="8"/>
        <v/>
      </c>
      <c r="AE33" s="31" t="str">
        <f t="shared" si="9"/>
        <v/>
      </c>
      <c r="AF33" s="32" t="str">
        <f t="shared" si="49"/>
        <v/>
      </c>
      <c r="AG33" s="34" t="str">
        <f t="shared" si="50"/>
        <v/>
      </c>
      <c r="AH33" s="52" t="str">
        <f t="shared" si="51"/>
        <v/>
      </c>
      <c r="AI33" s="31" t="str">
        <f t="shared" si="10"/>
        <v/>
      </c>
      <c r="AJ33" s="53" t="str">
        <f t="shared" si="11"/>
        <v/>
      </c>
      <c r="AK33" s="44" t="str">
        <f t="shared" si="52"/>
        <v/>
      </c>
      <c r="AL33" s="143">
        <v>34</v>
      </c>
      <c r="AM33" s="35" t="str">
        <f t="shared" si="12"/>
        <v/>
      </c>
      <c r="AN33" s="31" t="str">
        <f t="shared" si="13"/>
        <v/>
      </c>
      <c r="AO33" s="32" t="str">
        <f t="shared" si="53"/>
        <v/>
      </c>
      <c r="AP33" s="34" t="str">
        <f t="shared" si="54"/>
        <v/>
      </c>
      <c r="AQ33" s="52" t="str">
        <f t="shared" si="55"/>
        <v/>
      </c>
      <c r="AR33" s="31" t="str">
        <f t="shared" si="14"/>
        <v/>
      </c>
      <c r="AS33" s="53" t="str">
        <f t="shared" si="15"/>
        <v/>
      </c>
      <c r="AT33" s="44" t="str">
        <f t="shared" si="56"/>
        <v/>
      </c>
      <c r="AU33" s="143">
        <v>34</v>
      </c>
      <c r="AV33" s="35" t="str">
        <f t="shared" si="16"/>
        <v/>
      </c>
      <c r="AW33" s="31" t="str">
        <f t="shared" si="17"/>
        <v/>
      </c>
      <c r="AX33" s="32" t="str">
        <f t="shared" si="57"/>
        <v/>
      </c>
      <c r="AY33" s="34" t="str">
        <f t="shared" si="58"/>
        <v/>
      </c>
      <c r="AZ33" s="52" t="str">
        <f t="shared" si="59"/>
        <v/>
      </c>
      <c r="BA33" s="31" t="str">
        <f t="shared" si="18"/>
        <v/>
      </c>
      <c r="BB33" s="53" t="str">
        <f t="shared" si="19"/>
        <v/>
      </c>
      <c r="BC33" s="44" t="str">
        <f t="shared" si="60"/>
        <v/>
      </c>
      <c r="BD33" s="143">
        <v>34</v>
      </c>
      <c r="BE33" s="35" t="str">
        <f t="shared" si="20"/>
        <v/>
      </c>
      <c r="BF33" s="31" t="str">
        <f t="shared" si="21"/>
        <v/>
      </c>
      <c r="BG33" s="32" t="str">
        <f t="shared" si="61"/>
        <v/>
      </c>
      <c r="BH33" s="34" t="str">
        <f t="shared" si="62"/>
        <v/>
      </c>
      <c r="BI33" s="52" t="str">
        <f t="shared" si="63"/>
        <v/>
      </c>
      <c r="BJ33" s="31" t="str">
        <f t="shared" si="22"/>
        <v/>
      </c>
      <c r="BK33" s="53" t="str">
        <f t="shared" si="23"/>
        <v/>
      </c>
      <c r="BL33" s="44" t="str">
        <f t="shared" si="64"/>
        <v/>
      </c>
      <c r="BM33" s="143">
        <v>34</v>
      </c>
      <c r="BN33" s="35" t="str">
        <f t="shared" si="24"/>
        <v/>
      </c>
      <c r="BO33" s="31" t="str">
        <f t="shared" si="25"/>
        <v/>
      </c>
      <c r="BP33" s="32" t="str">
        <f t="shared" si="65"/>
        <v/>
      </c>
      <c r="BQ33" s="34" t="str">
        <f t="shared" si="66"/>
        <v/>
      </c>
      <c r="BR33" s="52" t="str">
        <f t="shared" si="67"/>
        <v/>
      </c>
      <c r="BS33" s="31" t="str">
        <f t="shared" si="26"/>
        <v/>
      </c>
      <c r="BT33" s="53" t="str">
        <f t="shared" si="27"/>
        <v/>
      </c>
      <c r="BU33" s="44" t="str">
        <f t="shared" si="68"/>
        <v/>
      </c>
      <c r="BV33" s="5">
        <v>34</v>
      </c>
      <c r="BX33" s="79">
        <v>34</v>
      </c>
      <c r="BY33" s="103">
        <f t="shared" si="28"/>
        <v>0</v>
      </c>
      <c r="BZ33" s="161">
        <f t="shared" si="69"/>
        <v>0</v>
      </c>
      <c r="CA33" s="103" t="e">
        <f t="shared" si="70"/>
        <v>#DIV/0!</v>
      </c>
      <c r="CB33" s="104" t="e">
        <f t="shared" si="29"/>
        <v>#DIV/0!</v>
      </c>
      <c r="CC33" s="105" t="e">
        <f t="shared" si="71"/>
        <v>#DIV/0!</v>
      </c>
      <c r="CD33" s="86">
        <f t="shared" si="72"/>
        <v>0.79121300000000006</v>
      </c>
      <c r="CE33" s="22" t="e">
        <f t="shared" si="30"/>
        <v>#DIV/0!</v>
      </c>
      <c r="CF33" s="23" t="e">
        <f t="shared" si="31"/>
        <v>#DIV/0!</v>
      </c>
      <c r="CG33" s="87" t="e">
        <f t="shared" si="73"/>
        <v>#DIV/0!</v>
      </c>
      <c r="CH33" s="21"/>
      <c r="CI33" s="79">
        <v>34</v>
      </c>
      <c r="CJ33" s="103">
        <f t="shared" si="74"/>
        <v>0</v>
      </c>
      <c r="CK33" s="103">
        <f t="shared" si="75"/>
        <v>0</v>
      </c>
      <c r="CL33" s="103" t="e">
        <f t="shared" si="76"/>
        <v>#DIV/0!</v>
      </c>
      <c r="CM33" s="103" t="e">
        <f t="shared" si="77"/>
        <v>#DIV/0!</v>
      </c>
      <c r="CN33" s="113" t="e">
        <f t="shared" si="78"/>
        <v>#DIV/0!</v>
      </c>
      <c r="CO33" s="103" t="e">
        <f t="shared" si="79"/>
        <v>#DIV/0!</v>
      </c>
      <c r="CP33" s="113" t="e">
        <f t="shared" si="80"/>
        <v>#DIV/0!</v>
      </c>
    </row>
    <row r="34" spans="1:100" ht="15" customHeight="1">
      <c r="A34" s="5">
        <v>35</v>
      </c>
      <c r="B34" s="33">
        <f t="shared" si="0"/>
        <v>0</v>
      </c>
      <c r="C34" s="31">
        <f t="shared" si="32"/>
        <v>0</v>
      </c>
      <c r="D34" s="119" t="e">
        <f t="shared" si="33"/>
        <v>#DIV/0!</v>
      </c>
      <c r="E34" s="32" t="e">
        <f t="shared" si="34"/>
        <v>#DIV/0!</v>
      </c>
      <c r="F34" s="34" t="e">
        <f t="shared" si="35"/>
        <v>#DIV/0!</v>
      </c>
      <c r="G34" s="52">
        <f t="shared" si="36"/>
        <v>0.79121300000000006</v>
      </c>
      <c r="H34" s="31" t="e">
        <f t="shared" si="37"/>
        <v>#DIV/0!</v>
      </c>
      <c r="I34" s="53" t="e">
        <f t="shared" si="38"/>
        <v>#DIV/0!</v>
      </c>
      <c r="J34" s="44" t="e">
        <f t="shared" si="39"/>
        <v>#DIV/0!</v>
      </c>
      <c r="K34" s="143">
        <v>35</v>
      </c>
      <c r="L34" s="35" t="str">
        <f t="shared" si="1"/>
        <v/>
      </c>
      <c r="M34" s="31" t="str">
        <f t="shared" si="2"/>
        <v/>
      </c>
      <c r="N34" s="32" t="str">
        <f t="shared" si="40"/>
        <v/>
      </c>
      <c r="O34" s="34" t="str">
        <f t="shared" si="41"/>
        <v/>
      </c>
      <c r="P34" s="52" t="str">
        <f t="shared" si="42"/>
        <v/>
      </c>
      <c r="Q34" s="31" t="str">
        <f t="shared" si="3"/>
        <v/>
      </c>
      <c r="R34" s="53" t="str">
        <f t="shared" si="4"/>
        <v/>
      </c>
      <c r="S34" s="44" t="str">
        <f t="shared" si="43"/>
        <v/>
      </c>
      <c r="T34" s="143">
        <v>35</v>
      </c>
      <c r="U34" s="35" t="str">
        <f t="shared" si="44"/>
        <v/>
      </c>
      <c r="V34" s="31" t="str">
        <f t="shared" si="5"/>
        <v/>
      </c>
      <c r="W34" s="32" t="str">
        <f t="shared" si="45"/>
        <v/>
      </c>
      <c r="X34" s="34" t="str">
        <f t="shared" si="46"/>
        <v/>
      </c>
      <c r="Y34" s="52" t="str">
        <f t="shared" si="47"/>
        <v/>
      </c>
      <c r="Z34" s="31" t="str">
        <f t="shared" si="6"/>
        <v/>
      </c>
      <c r="AA34" s="53" t="str">
        <f t="shared" si="7"/>
        <v/>
      </c>
      <c r="AB34" s="44" t="str">
        <f t="shared" si="48"/>
        <v/>
      </c>
      <c r="AC34" s="143">
        <v>35</v>
      </c>
      <c r="AD34" s="35" t="str">
        <f t="shared" si="8"/>
        <v/>
      </c>
      <c r="AE34" s="31" t="str">
        <f t="shared" si="9"/>
        <v/>
      </c>
      <c r="AF34" s="32" t="str">
        <f t="shared" si="49"/>
        <v/>
      </c>
      <c r="AG34" s="34" t="str">
        <f t="shared" si="50"/>
        <v/>
      </c>
      <c r="AH34" s="52" t="str">
        <f t="shared" si="51"/>
        <v/>
      </c>
      <c r="AI34" s="31" t="str">
        <f t="shared" si="10"/>
        <v/>
      </c>
      <c r="AJ34" s="53" t="str">
        <f t="shared" si="11"/>
        <v/>
      </c>
      <c r="AK34" s="44" t="str">
        <f t="shared" si="52"/>
        <v/>
      </c>
      <c r="AL34" s="143">
        <v>35</v>
      </c>
      <c r="AM34" s="35" t="str">
        <f t="shared" si="12"/>
        <v/>
      </c>
      <c r="AN34" s="31" t="str">
        <f t="shared" si="13"/>
        <v/>
      </c>
      <c r="AO34" s="32" t="str">
        <f t="shared" si="53"/>
        <v/>
      </c>
      <c r="AP34" s="34" t="str">
        <f t="shared" si="54"/>
        <v/>
      </c>
      <c r="AQ34" s="52" t="str">
        <f t="shared" si="55"/>
        <v/>
      </c>
      <c r="AR34" s="31" t="str">
        <f t="shared" si="14"/>
        <v/>
      </c>
      <c r="AS34" s="53" t="str">
        <f t="shared" si="15"/>
        <v/>
      </c>
      <c r="AT34" s="44" t="str">
        <f t="shared" si="56"/>
        <v/>
      </c>
      <c r="AU34" s="143">
        <v>35</v>
      </c>
      <c r="AV34" s="35" t="str">
        <f t="shared" si="16"/>
        <v/>
      </c>
      <c r="AW34" s="31" t="str">
        <f t="shared" si="17"/>
        <v/>
      </c>
      <c r="AX34" s="32" t="str">
        <f t="shared" si="57"/>
        <v/>
      </c>
      <c r="AY34" s="34" t="str">
        <f t="shared" si="58"/>
        <v/>
      </c>
      <c r="AZ34" s="52" t="str">
        <f t="shared" si="59"/>
        <v/>
      </c>
      <c r="BA34" s="31" t="str">
        <f t="shared" si="18"/>
        <v/>
      </c>
      <c r="BB34" s="53" t="str">
        <f t="shared" si="19"/>
        <v/>
      </c>
      <c r="BC34" s="44" t="str">
        <f t="shared" si="60"/>
        <v/>
      </c>
      <c r="BD34" s="143">
        <v>35</v>
      </c>
      <c r="BE34" s="35" t="str">
        <f t="shared" si="20"/>
        <v/>
      </c>
      <c r="BF34" s="31" t="str">
        <f t="shared" si="21"/>
        <v/>
      </c>
      <c r="BG34" s="32" t="str">
        <f t="shared" si="61"/>
        <v/>
      </c>
      <c r="BH34" s="34" t="str">
        <f t="shared" si="62"/>
        <v/>
      </c>
      <c r="BI34" s="52" t="str">
        <f t="shared" si="63"/>
        <v/>
      </c>
      <c r="BJ34" s="31" t="str">
        <f t="shared" si="22"/>
        <v/>
      </c>
      <c r="BK34" s="53" t="str">
        <f t="shared" si="23"/>
        <v/>
      </c>
      <c r="BL34" s="44" t="str">
        <f t="shared" si="64"/>
        <v/>
      </c>
      <c r="BM34" s="143">
        <v>35</v>
      </c>
      <c r="BN34" s="35" t="str">
        <f t="shared" si="24"/>
        <v/>
      </c>
      <c r="BO34" s="31" t="str">
        <f t="shared" si="25"/>
        <v/>
      </c>
      <c r="BP34" s="32" t="str">
        <f t="shared" si="65"/>
        <v/>
      </c>
      <c r="BQ34" s="34" t="str">
        <f t="shared" si="66"/>
        <v/>
      </c>
      <c r="BR34" s="52" t="str">
        <f t="shared" si="67"/>
        <v/>
      </c>
      <c r="BS34" s="31" t="str">
        <f t="shared" si="26"/>
        <v/>
      </c>
      <c r="BT34" s="53" t="str">
        <f t="shared" si="27"/>
        <v/>
      </c>
      <c r="BU34" s="44" t="str">
        <f t="shared" si="68"/>
        <v/>
      </c>
      <c r="BV34" s="5">
        <v>35</v>
      </c>
      <c r="BX34" s="79">
        <v>35</v>
      </c>
      <c r="BY34" s="103">
        <f t="shared" si="28"/>
        <v>0</v>
      </c>
      <c r="BZ34" s="161">
        <f t="shared" si="69"/>
        <v>0</v>
      </c>
      <c r="CA34" s="103" t="e">
        <f t="shared" si="70"/>
        <v>#DIV/0!</v>
      </c>
      <c r="CB34" s="104" t="e">
        <f t="shared" si="29"/>
        <v>#DIV/0!</v>
      </c>
      <c r="CC34" s="105" t="e">
        <f t="shared" si="71"/>
        <v>#DIV/0!</v>
      </c>
      <c r="CD34" s="86">
        <f t="shared" si="72"/>
        <v>0.79121300000000006</v>
      </c>
      <c r="CE34" s="22" t="e">
        <f>IF($B$5&gt;$A34,"",CB34/CD34)</f>
        <v>#DIV/0!</v>
      </c>
      <c r="CF34" s="23" t="e">
        <f>IF($B$5&gt;$A34,"",200*(CE34/(PI()*BY34))^0.5)</f>
        <v>#DIV/0!</v>
      </c>
      <c r="CG34" s="87" t="e">
        <f t="shared" si="73"/>
        <v>#DIV/0!</v>
      </c>
      <c r="CH34" s="21"/>
      <c r="CI34" s="79">
        <v>35</v>
      </c>
      <c r="CJ34" s="103">
        <f t="shared" si="74"/>
        <v>0</v>
      </c>
      <c r="CK34" s="103">
        <f t="shared" si="75"/>
        <v>0</v>
      </c>
      <c r="CL34" s="103" t="e">
        <f t="shared" si="76"/>
        <v>#DIV/0!</v>
      </c>
      <c r="CM34" s="103" t="e">
        <f t="shared" si="77"/>
        <v>#DIV/0!</v>
      </c>
      <c r="CN34" s="113" t="e">
        <f t="shared" si="78"/>
        <v>#DIV/0!</v>
      </c>
      <c r="CO34" s="103" t="e">
        <f t="shared" si="79"/>
        <v>#DIV/0!</v>
      </c>
      <c r="CP34" s="113" t="e">
        <f t="shared" si="80"/>
        <v>#DIV/0!</v>
      </c>
    </row>
    <row r="35" spans="1:100" ht="15" customHeight="1">
      <c r="A35" s="5">
        <v>36</v>
      </c>
      <c r="B35" s="33">
        <f t="shared" si="0"/>
        <v>0</v>
      </c>
      <c r="C35" s="31">
        <f t="shared" si="32"/>
        <v>0</v>
      </c>
      <c r="D35" s="119" t="e">
        <f t="shared" si="33"/>
        <v>#DIV/0!</v>
      </c>
      <c r="E35" s="32" t="e">
        <f t="shared" si="34"/>
        <v>#DIV/0!</v>
      </c>
      <c r="F35" s="34" t="e">
        <f t="shared" si="35"/>
        <v>#DIV/0!</v>
      </c>
      <c r="G35" s="52">
        <f t="shared" si="36"/>
        <v>0.79121300000000006</v>
      </c>
      <c r="H35" s="31" t="e">
        <f t="shared" si="37"/>
        <v>#DIV/0!</v>
      </c>
      <c r="I35" s="53" t="e">
        <f t="shared" si="38"/>
        <v>#DIV/0!</v>
      </c>
      <c r="J35" s="44" t="e">
        <f t="shared" si="39"/>
        <v>#DIV/0!</v>
      </c>
      <c r="K35" s="143">
        <v>36</v>
      </c>
      <c r="L35" s="35" t="str">
        <f t="shared" si="1"/>
        <v/>
      </c>
      <c r="M35" s="31" t="str">
        <f t="shared" si="2"/>
        <v/>
      </c>
      <c r="N35" s="32" t="str">
        <f t="shared" si="40"/>
        <v/>
      </c>
      <c r="O35" s="34" t="str">
        <f t="shared" si="41"/>
        <v/>
      </c>
      <c r="P35" s="52" t="str">
        <f t="shared" si="42"/>
        <v/>
      </c>
      <c r="Q35" s="31" t="str">
        <f t="shared" si="3"/>
        <v/>
      </c>
      <c r="R35" s="53" t="str">
        <f t="shared" si="4"/>
        <v/>
      </c>
      <c r="S35" s="44" t="str">
        <f t="shared" si="43"/>
        <v/>
      </c>
      <c r="T35" s="143">
        <v>36</v>
      </c>
      <c r="U35" s="35" t="str">
        <f t="shared" si="44"/>
        <v/>
      </c>
      <c r="V35" s="31" t="str">
        <f t="shared" si="5"/>
        <v/>
      </c>
      <c r="W35" s="32" t="str">
        <f t="shared" si="45"/>
        <v/>
      </c>
      <c r="X35" s="34" t="str">
        <f t="shared" si="46"/>
        <v/>
      </c>
      <c r="Y35" s="52" t="str">
        <f t="shared" si="47"/>
        <v/>
      </c>
      <c r="Z35" s="31" t="str">
        <f t="shared" si="6"/>
        <v/>
      </c>
      <c r="AA35" s="53" t="str">
        <f t="shared" si="7"/>
        <v/>
      </c>
      <c r="AB35" s="44" t="str">
        <f t="shared" si="48"/>
        <v/>
      </c>
      <c r="AC35" s="143">
        <v>36</v>
      </c>
      <c r="AD35" s="35" t="str">
        <f t="shared" si="8"/>
        <v/>
      </c>
      <c r="AE35" s="31" t="str">
        <f t="shared" si="9"/>
        <v/>
      </c>
      <c r="AF35" s="32" t="str">
        <f t="shared" si="49"/>
        <v/>
      </c>
      <c r="AG35" s="34" t="str">
        <f t="shared" si="50"/>
        <v/>
      </c>
      <c r="AH35" s="52" t="str">
        <f t="shared" si="51"/>
        <v/>
      </c>
      <c r="AI35" s="31" t="str">
        <f t="shared" si="10"/>
        <v/>
      </c>
      <c r="AJ35" s="53" t="str">
        <f t="shared" si="11"/>
        <v/>
      </c>
      <c r="AK35" s="44" t="str">
        <f t="shared" si="52"/>
        <v/>
      </c>
      <c r="AL35" s="143">
        <v>36</v>
      </c>
      <c r="AM35" s="35" t="str">
        <f t="shared" si="12"/>
        <v/>
      </c>
      <c r="AN35" s="31" t="str">
        <f t="shared" si="13"/>
        <v/>
      </c>
      <c r="AO35" s="32" t="str">
        <f t="shared" si="53"/>
        <v/>
      </c>
      <c r="AP35" s="34" t="str">
        <f t="shared" si="54"/>
        <v/>
      </c>
      <c r="AQ35" s="52" t="str">
        <f t="shared" si="55"/>
        <v/>
      </c>
      <c r="AR35" s="31" t="str">
        <f t="shared" si="14"/>
        <v/>
      </c>
      <c r="AS35" s="53" t="str">
        <f t="shared" si="15"/>
        <v/>
      </c>
      <c r="AT35" s="44" t="str">
        <f t="shared" si="56"/>
        <v/>
      </c>
      <c r="AU35" s="143">
        <v>36</v>
      </c>
      <c r="AV35" s="35" t="str">
        <f t="shared" si="16"/>
        <v/>
      </c>
      <c r="AW35" s="31" t="str">
        <f t="shared" si="17"/>
        <v/>
      </c>
      <c r="AX35" s="32" t="str">
        <f t="shared" si="57"/>
        <v/>
      </c>
      <c r="AY35" s="34" t="str">
        <f t="shared" si="58"/>
        <v/>
      </c>
      <c r="AZ35" s="52" t="str">
        <f t="shared" si="59"/>
        <v/>
      </c>
      <c r="BA35" s="31" t="str">
        <f t="shared" si="18"/>
        <v/>
      </c>
      <c r="BB35" s="53" t="str">
        <f t="shared" si="19"/>
        <v/>
      </c>
      <c r="BC35" s="44" t="str">
        <f t="shared" si="60"/>
        <v/>
      </c>
      <c r="BD35" s="143">
        <v>36</v>
      </c>
      <c r="BE35" s="35" t="str">
        <f t="shared" si="20"/>
        <v/>
      </c>
      <c r="BF35" s="31" t="str">
        <f t="shared" si="21"/>
        <v/>
      </c>
      <c r="BG35" s="32" t="str">
        <f t="shared" si="61"/>
        <v/>
      </c>
      <c r="BH35" s="34" t="str">
        <f t="shared" si="62"/>
        <v/>
      </c>
      <c r="BI35" s="52" t="str">
        <f t="shared" si="63"/>
        <v/>
      </c>
      <c r="BJ35" s="31" t="str">
        <f t="shared" si="22"/>
        <v/>
      </c>
      <c r="BK35" s="53" t="str">
        <f t="shared" si="23"/>
        <v/>
      </c>
      <c r="BL35" s="44" t="str">
        <f t="shared" si="64"/>
        <v/>
      </c>
      <c r="BM35" s="143">
        <v>36</v>
      </c>
      <c r="BN35" s="35" t="str">
        <f t="shared" si="24"/>
        <v/>
      </c>
      <c r="BO35" s="31" t="str">
        <f t="shared" si="25"/>
        <v/>
      </c>
      <c r="BP35" s="32" t="str">
        <f t="shared" si="65"/>
        <v/>
      </c>
      <c r="BQ35" s="34" t="str">
        <f t="shared" si="66"/>
        <v/>
      </c>
      <c r="BR35" s="52" t="str">
        <f t="shared" si="67"/>
        <v/>
      </c>
      <c r="BS35" s="31" t="str">
        <f>IF($BO$5&gt;$A35,"",BQ35/BR35)</f>
        <v/>
      </c>
      <c r="BT35" s="53" t="str">
        <f t="shared" si="27"/>
        <v/>
      </c>
      <c r="BU35" s="44" t="str">
        <f t="shared" si="68"/>
        <v/>
      </c>
      <c r="BV35" s="5">
        <v>36</v>
      </c>
      <c r="BX35" s="79">
        <v>36</v>
      </c>
      <c r="BY35" s="103">
        <f t="shared" si="28"/>
        <v>0</v>
      </c>
      <c r="BZ35" s="161">
        <f t="shared" si="69"/>
        <v>0</v>
      </c>
      <c r="CA35" s="103" t="e">
        <f t="shared" si="70"/>
        <v>#DIV/0!</v>
      </c>
      <c r="CB35" s="104" t="e">
        <f t="shared" si="29"/>
        <v>#DIV/0!</v>
      </c>
      <c r="CC35" s="105" t="e">
        <f t="shared" si="71"/>
        <v>#DIV/0!</v>
      </c>
      <c r="CD35" s="86">
        <f t="shared" si="72"/>
        <v>0.79121300000000006</v>
      </c>
      <c r="CE35" s="22" t="e">
        <f t="shared" ref="CE35:CE98" si="81">IF($B$5&gt;$A35,"",CB35/CD35)</f>
        <v>#DIV/0!</v>
      </c>
      <c r="CF35" s="23" t="e">
        <f t="shared" ref="CF35:CF98" si="82">IF($B$5&gt;$A35,"",200*(CE35/(PI()*BY35))^0.5)</f>
        <v>#DIV/0!</v>
      </c>
      <c r="CG35" s="87" t="e">
        <f t="shared" si="73"/>
        <v>#DIV/0!</v>
      </c>
      <c r="CH35" s="21"/>
      <c r="CI35" s="79">
        <v>36</v>
      </c>
      <c r="CJ35" s="103">
        <f t="shared" si="74"/>
        <v>0</v>
      </c>
      <c r="CK35" s="103">
        <f t="shared" si="75"/>
        <v>0</v>
      </c>
      <c r="CL35" s="103" t="e">
        <f t="shared" si="76"/>
        <v>#DIV/0!</v>
      </c>
      <c r="CM35" s="103" t="e">
        <f t="shared" si="77"/>
        <v>#DIV/0!</v>
      </c>
      <c r="CN35" s="113" t="e">
        <f t="shared" si="78"/>
        <v>#DIV/0!</v>
      </c>
      <c r="CO35" s="103" t="e">
        <f t="shared" si="79"/>
        <v>#DIV/0!</v>
      </c>
      <c r="CP35" s="113" t="e">
        <f t="shared" si="80"/>
        <v>#DIV/0!</v>
      </c>
    </row>
    <row r="36" spans="1:100" ht="15" customHeight="1">
      <c r="A36" s="5">
        <v>37</v>
      </c>
      <c r="B36" s="33">
        <f t="shared" si="0"/>
        <v>0</v>
      </c>
      <c r="C36" s="31">
        <f t="shared" si="32"/>
        <v>0</v>
      </c>
      <c r="D36" s="119" t="e">
        <f t="shared" si="33"/>
        <v>#DIV/0!</v>
      </c>
      <c r="E36" s="32" t="e">
        <f t="shared" si="34"/>
        <v>#DIV/0!</v>
      </c>
      <c r="F36" s="34" t="e">
        <f t="shared" si="35"/>
        <v>#DIV/0!</v>
      </c>
      <c r="G36" s="52">
        <f t="shared" si="36"/>
        <v>0.79121300000000006</v>
      </c>
      <c r="H36" s="31" t="e">
        <f t="shared" si="37"/>
        <v>#DIV/0!</v>
      </c>
      <c r="I36" s="53" t="e">
        <f t="shared" si="38"/>
        <v>#DIV/0!</v>
      </c>
      <c r="J36" s="44" t="e">
        <f t="shared" si="39"/>
        <v>#DIV/0!</v>
      </c>
      <c r="K36" s="143">
        <v>37</v>
      </c>
      <c r="L36" s="35" t="str">
        <f t="shared" si="1"/>
        <v/>
      </c>
      <c r="M36" s="31" t="str">
        <f t="shared" si="2"/>
        <v/>
      </c>
      <c r="N36" s="32" t="str">
        <f t="shared" si="40"/>
        <v/>
      </c>
      <c r="O36" s="34" t="str">
        <f t="shared" si="41"/>
        <v/>
      </c>
      <c r="P36" s="52" t="str">
        <f t="shared" si="42"/>
        <v/>
      </c>
      <c r="Q36" s="31" t="str">
        <f t="shared" si="3"/>
        <v/>
      </c>
      <c r="R36" s="53" t="str">
        <f t="shared" si="4"/>
        <v/>
      </c>
      <c r="S36" s="44" t="str">
        <f t="shared" si="43"/>
        <v/>
      </c>
      <c r="T36" s="143">
        <v>37</v>
      </c>
      <c r="U36" s="35" t="str">
        <f t="shared" si="44"/>
        <v/>
      </c>
      <c r="V36" s="31" t="str">
        <f t="shared" si="5"/>
        <v/>
      </c>
      <c r="W36" s="32" t="str">
        <f t="shared" si="45"/>
        <v/>
      </c>
      <c r="X36" s="34" t="str">
        <f t="shared" si="46"/>
        <v/>
      </c>
      <c r="Y36" s="52" t="str">
        <f t="shared" si="47"/>
        <v/>
      </c>
      <c r="Z36" s="31" t="str">
        <f t="shared" si="6"/>
        <v/>
      </c>
      <c r="AA36" s="53" t="str">
        <f t="shared" si="7"/>
        <v/>
      </c>
      <c r="AB36" s="44" t="str">
        <f t="shared" si="48"/>
        <v/>
      </c>
      <c r="AC36" s="143">
        <v>37</v>
      </c>
      <c r="AD36" s="35" t="str">
        <f t="shared" si="8"/>
        <v/>
      </c>
      <c r="AE36" s="31" t="str">
        <f t="shared" si="9"/>
        <v/>
      </c>
      <c r="AF36" s="32" t="str">
        <f t="shared" si="49"/>
        <v/>
      </c>
      <c r="AG36" s="34" t="str">
        <f t="shared" si="50"/>
        <v/>
      </c>
      <c r="AH36" s="52" t="str">
        <f t="shared" si="51"/>
        <v/>
      </c>
      <c r="AI36" s="31" t="str">
        <f t="shared" si="10"/>
        <v/>
      </c>
      <c r="AJ36" s="53" t="str">
        <f t="shared" si="11"/>
        <v/>
      </c>
      <c r="AK36" s="44" t="str">
        <f t="shared" si="52"/>
        <v/>
      </c>
      <c r="AL36" s="143">
        <v>37</v>
      </c>
      <c r="AM36" s="35" t="str">
        <f t="shared" si="12"/>
        <v/>
      </c>
      <c r="AN36" s="31" t="str">
        <f t="shared" si="13"/>
        <v/>
      </c>
      <c r="AO36" s="32" t="str">
        <f t="shared" si="53"/>
        <v/>
      </c>
      <c r="AP36" s="34" t="str">
        <f t="shared" si="54"/>
        <v/>
      </c>
      <c r="AQ36" s="52" t="str">
        <f t="shared" si="55"/>
        <v/>
      </c>
      <c r="AR36" s="31" t="str">
        <f t="shared" si="14"/>
        <v/>
      </c>
      <c r="AS36" s="53" t="str">
        <f t="shared" si="15"/>
        <v/>
      </c>
      <c r="AT36" s="44" t="str">
        <f t="shared" si="56"/>
        <v/>
      </c>
      <c r="AU36" s="143">
        <v>37</v>
      </c>
      <c r="AV36" s="35" t="str">
        <f t="shared" si="16"/>
        <v/>
      </c>
      <c r="AW36" s="31" t="str">
        <f t="shared" si="17"/>
        <v/>
      </c>
      <c r="AX36" s="32" t="str">
        <f t="shared" si="57"/>
        <v/>
      </c>
      <c r="AY36" s="34" t="str">
        <f t="shared" si="58"/>
        <v/>
      </c>
      <c r="AZ36" s="52" t="str">
        <f t="shared" si="59"/>
        <v/>
      </c>
      <c r="BA36" s="31" t="str">
        <f t="shared" si="18"/>
        <v/>
      </c>
      <c r="BB36" s="53" t="str">
        <f t="shared" si="19"/>
        <v/>
      </c>
      <c r="BC36" s="44" t="str">
        <f t="shared" si="60"/>
        <v/>
      </c>
      <c r="BD36" s="143">
        <v>37</v>
      </c>
      <c r="BE36" s="35" t="str">
        <f t="shared" si="20"/>
        <v/>
      </c>
      <c r="BF36" s="31" t="str">
        <f t="shared" si="21"/>
        <v/>
      </c>
      <c r="BG36" s="32" t="str">
        <f t="shared" si="61"/>
        <v/>
      </c>
      <c r="BH36" s="34" t="str">
        <f t="shared" si="62"/>
        <v/>
      </c>
      <c r="BI36" s="52" t="str">
        <f t="shared" si="63"/>
        <v/>
      </c>
      <c r="BJ36" s="31" t="str">
        <f t="shared" si="22"/>
        <v/>
      </c>
      <c r="BK36" s="53" t="str">
        <f t="shared" si="23"/>
        <v/>
      </c>
      <c r="BL36" s="44" t="str">
        <f t="shared" si="64"/>
        <v/>
      </c>
      <c r="BM36" s="143">
        <v>37</v>
      </c>
      <c r="BN36" s="35" t="str">
        <f t="shared" si="24"/>
        <v/>
      </c>
      <c r="BO36" s="31" t="str">
        <f t="shared" si="25"/>
        <v/>
      </c>
      <c r="BP36" s="32" t="str">
        <f t="shared" si="65"/>
        <v/>
      </c>
      <c r="BQ36" s="34" t="str">
        <f t="shared" si="66"/>
        <v/>
      </c>
      <c r="BR36" s="52" t="str">
        <f t="shared" si="67"/>
        <v/>
      </c>
      <c r="BS36" s="31" t="str">
        <f t="shared" si="26"/>
        <v/>
      </c>
      <c r="BT36" s="53" t="str">
        <f t="shared" si="27"/>
        <v/>
      </c>
      <c r="BU36" s="44" t="str">
        <f t="shared" si="68"/>
        <v/>
      </c>
      <c r="BV36" s="5">
        <v>37</v>
      </c>
      <c r="BX36" s="79">
        <v>37</v>
      </c>
      <c r="BY36" s="103">
        <f t="shared" si="28"/>
        <v>0</v>
      </c>
      <c r="BZ36" s="161">
        <f t="shared" si="69"/>
        <v>0</v>
      </c>
      <c r="CA36" s="103" t="e">
        <f t="shared" si="70"/>
        <v>#DIV/0!</v>
      </c>
      <c r="CB36" s="104" t="e">
        <f t="shared" si="29"/>
        <v>#DIV/0!</v>
      </c>
      <c r="CC36" s="105" t="e">
        <f t="shared" si="71"/>
        <v>#DIV/0!</v>
      </c>
      <c r="CD36" s="86">
        <f t="shared" si="72"/>
        <v>0.79121300000000006</v>
      </c>
      <c r="CE36" s="22" t="e">
        <f t="shared" si="81"/>
        <v>#DIV/0!</v>
      </c>
      <c r="CF36" s="23" t="e">
        <f t="shared" si="82"/>
        <v>#DIV/0!</v>
      </c>
      <c r="CG36" s="87" t="e">
        <f t="shared" si="73"/>
        <v>#DIV/0!</v>
      </c>
      <c r="CH36" s="21"/>
      <c r="CI36" s="79">
        <v>37</v>
      </c>
      <c r="CJ36" s="103">
        <f t="shared" si="74"/>
        <v>0</v>
      </c>
      <c r="CK36" s="103">
        <f t="shared" si="75"/>
        <v>0</v>
      </c>
      <c r="CL36" s="103" t="e">
        <f t="shared" si="76"/>
        <v>#DIV/0!</v>
      </c>
      <c r="CM36" s="103" t="e">
        <f t="shared" si="77"/>
        <v>#DIV/0!</v>
      </c>
      <c r="CN36" s="113" t="e">
        <f t="shared" si="78"/>
        <v>#DIV/0!</v>
      </c>
      <c r="CO36" s="103" t="e">
        <f t="shared" si="79"/>
        <v>#DIV/0!</v>
      </c>
      <c r="CP36" s="113" t="e">
        <f t="shared" si="80"/>
        <v>#DIV/0!</v>
      </c>
    </row>
    <row r="37" spans="1:100" ht="15" customHeight="1">
      <c r="A37" s="5">
        <v>38</v>
      </c>
      <c r="B37" s="33">
        <f t="shared" si="0"/>
        <v>0</v>
      </c>
      <c r="C37" s="31">
        <f t="shared" si="32"/>
        <v>0</v>
      </c>
      <c r="D37" s="119" t="e">
        <f t="shared" si="33"/>
        <v>#DIV/0!</v>
      </c>
      <c r="E37" s="32" t="e">
        <f t="shared" si="34"/>
        <v>#DIV/0!</v>
      </c>
      <c r="F37" s="34" t="e">
        <f t="shared" si="35"/>
        <v>#DIV/0!</v>
      </c>
      <c r="G37" s="52">
        <f t="shared" si="36"/>
        <v>0.79121300000000006</v>
      </c>
      <c r="H37" s="31" t="e">
        <f t="shared" si="37"/>
        <v>#DIV/0!</v>
      </c>
      <c r="I37" s="53" t="e">
        <f t="shared" si="38"/>
        <v>#DIV/0!</v>
      </c>
      <c r="J37" s="44" t="e">
        <f t="shared" si="39"/>
        <v>#DIV/0!</v>
      </c>
      <c r="K37" s="143">
        <v>38</v>
      </c>
      <c r="L37" s="35" t="str">
        <f t="shared" si="1"/>
        <v/>
      </c>
      <c r="M37" s="31" t="str">
        <f t="shared" si="2"/>
        <v/>
      </c>
      <c r="N37" s="32" t="str">
        <f t="shared" si="40"/>
        <v/>
      </c>
      <c r="O37" s="34" t="str">
        <f t="shared" si="41"/>
        <v/>
      </c>
      <c r="P37" s="52" t="str">
        <f t="shared" si="42"/>
        <v/>
      </c>
      <c r="Q37" s="31" t="str">
        <f t="shared" si="3"/>
        <v/>
      </c>
      <c r="R37" s="53" t="str">
        <f t="shared" si="4"/>
        <v/>
      </c>
      <c r="S37" s="44" t="str">
        <f t="shared" si="43"/>
        <v/>
      </c>
      <c r="T37" s="143">
        <v>38</v>
      </c>
      <c r="U37" s="35" t="str">
        <f t="shared" si="44"/>
        <v/>
      </c>
      <c r="V37" s="31" t="str">
        <f t="shared" si="5"/>
        <v/>
      </c>
      <c r="W37" s="32" t="str">
        <f t="shared" si="45"/>
        <v/>
      </c>
      <c r="X37" s="34" t="str">
        <f t="shared" si="46"/>
        <v/>
      </c>
      <c r="Y37" s="52" t="str">
        <f t="shared" si="47"/>
        <v/>
      </c>
      <c r="Z37" s="31" t="str">
        <f t="shared" si="6"/>
        <v/>
      </c>
      <c r="AA37" s="53" t="str">
        <f t="shared" si="7"/>
        <v/>
      </c>
      <c r="AB37" s="44" t="str">
        <f t="shared" si="48"/>
        <v/>
      </c>
      <c r="AC37" s="143">
        <v>38</v>
      </c>
      <c r="AD37" s="35" t="str">
        <f t="shared" si="8"/>
        <v/>
      </c>
      <c r="AE37" s="31" t="str">
        <f t="shared" si="9"/>
        <v/>
      </c>
      <c r="AF37" s="32" t="str">
        <f t="shared" si="49"/>
        <v/>
      </c>
      <c r="AG37" s="34" t="str">
        <f t="shared" si="50"/>
        <v/>
      </c>
      <c r="AH37" s="52" t="str">
        <f t="shared" si="51"/>
        <v/>
      </c>
      <c r="AI37" s="31" t="str">
        <f t="shared" si="10"/>
        <v/>
      </c>
      <c r="AJ37" s="53" t="str">
        <f t="shared" si="11"/>
        <v/>
      </c>
      <c r="AK37" s="44" t="str">
        <f t="shared" si="52"/>
        <v/>
      </c>
      <c r="AL37" s="143">
        <v>38</v>
      </c>
      <c r="AM37" s="35" t="str">
        <f t="shared" si="12"/>
        <v/>
      </c>
      <c r="AN37" s="31" t="str">
        <f t="shared" si="13"/>
        <v/>
      </c>
      <c r="AO37" s="32" t="str">
        <f t="shared" si="53"/>
        <v/>
      </c>
      <c r="AP37" s="34" t="str">
        <f t="shared" si="54"/>
        <v/>
      </c>
      <c r="AQ37" s="52" t="str">
        <f t="shared" si="55"/>
        <v/>
      </c>
      <c r="AR37" s="31" t="str">
        <f t="shared" si="14"/>
        <v/>
      </c>
      <c r="AS37" s="53" t="str">
        <f t="shared" si="15"/>
        <v/>
      </c>
      <c r="AT37" s="44" t="str">
        <f t="shared" si="56"/>
        <v/>
      </c>
      <c r="AU37" s="143">
        <v>38</v>
      </c>
      <c r="AV37" s="35" t="str">
        <f t="shared" si="16"/>
        <v/>
      </c>
      <c r="AW37" s="31" t="str">
        <f t="shared" si="17"/>
        <v/>
      </c>
      <c r="AX37" s="32" t="str">
        <f t="shared" si="57"/>
        <v/>
      </c>
      <c r="AY37" s="34" t="str">
        <f t="shared" si="58"/>
        <v/>
      </c>
      <c r="AZ37" s="52" t="str">
        <f t="shared" si="59"/>
        <v/>
      </c>
      <c r="BA37" s="31" t="str">
        <f t="shared" si="18"/>
        <v/>
      </c>
      <c r="BB37" s="53" t="str">
        <f t="shared" si="19"/>
        <v/>
      </c>
      <c r="BC37" s="44" t="str">
        <f t="shared" si="60"/>
        <v/>
      </c>
      <c r="BD37" s="143">
        <v>38</v>
      </c>
      <c r="BE37" s="35" t="str">
        <f t="shared" si="20"/>
        <v/>
      </c>
      <c r="BF37" s="31" t="str">
        <f t="shared" si="21"/>
        <v/>
      </c>
      <c r="BG37" s="32" t="str">
        <f t="shared" si="61"/>
        <v/>
      </c>
      <c r="BH37" s="34" t="str">
        <f t="shared" si="62"/>
        <v/>
      </c>
      <c r="BI37" s="52" t="str">
        <f t="shared" si="63"/>
        <v/>
      </c>
      <c r="BJ37" s="31" t="str">
        <f t="shared" si="22"/>
        <v/>
      </c>
      <c r="BK37" s="53" t="str">
        <f t="shared" si="23"/>
        <v/>
      </c>
      <c r="BL37" s="44" t="str">
        <f t="shared" si="64"/>
        <v/>
      </c>
      <c r="BM37" s="143">
        <v>38</v>
      </c>
      <c r="BN37" s="35" t="str">
        <f t="shared" si="24"/>
        <v/>
      </c>
      <c r="BO37" s="31" t="str">
        <f t="shared" si="25"/>
        <v/>
      </c>
      <c r="BP37" s="32" t="str">
        <f t="shared" si="65"/>
        <v/>
      </c>
      <c r="BQ37" s="34" t="str">
        <f t="shared" si="66"/>
        <v/>
      </c>
      <c r="BR37" s="52" t="str">
        <f t="shared" si="67"/>
        <v/>
      </c>
      <c r="BS37" s="31" t="str">
        <f t="shared" si="26"/>
        <v/>
      </c>
      <c r="BT37" s="53" t="str">
        <f t="shared" si="27"/>
        <v/>
      </c>
      <c r="BU37" s="44" t="str">
        <f t="shared" si="68"/>
        <v/>
      </c>
      <c r="BV37" s="5">
        <v>38</v>
      </c>
      <c r="BX37" s="79">
        <v>38</v>
      </c>
      <c r="BY37" s="103">
        <f t="shared" si="28"/>
        <v>0</v>
      </c>
      <c r="BZ37" s="161">
        <f t="shared" si="69"/>
        <v>0</v>
      </c>
      <c r="CA37" s="103" t="e">
        <f t="shared" si="70"/>
        <v>#DIV/0!</v>
      </c>
      <c r="CB37" s="104" t="e">
        <f t="shared" si="29"/>
        <v>#DIV/0!</v>
      </c>
      <c r="CC37" s="105" t="e">
        <f t="shared" si="71"/>
        <v>#DIV/0!</v>
      </c>
      <c r="CD37" s="86">
        <f t="shared" si="72"/>
        <v>0.79121300000000006</v>
      </c>
      <c r="CE37" s="22" t="e">
        <f t="shared" si="81"/>
        <v>#DIV/0!</v>
      </c>
      <c r="CF37" s="23" t="e">
        <f t="shared" si="82"/>
        <v>#DIV/0!</v>
      </c>
      <c r="CG37" s="87" t="e">
        <f t="shared" si="73"/>
        <v>#DIV/0!</v>
      </c>
      <c r="CH37" s="21"/>
      <c r="CI37" s="79">
        <v>38</v>
      </c>
      <c r="CJ37" s="103">
        <f t="shared" si="74"/>
        <v>0</v>
      </c>
      <c r="CK37" s="103">
        <f t="shared" si="75"/>
        <v>0</v>
      </c>
      <c r="CL37" s="103" t="e">
        <f t="shared" si="76"/>
        <v>#DIV/0!</v>
      </c>
      <c r="CM37" s="103" t="e">
        <f t="shared" si="77"/>
        <v>#DIV/0!</v>
      </c>
      <c r="CN37" s="113" t="e">
        <f t="shared" si="78"/>
        <v>#DIV/0!</v>
      </c>
      <c r="CO37" s="103" t="e">
        <f t="shared" si="79"/>
        <v>#DIV/0!</v>
      </c>
      <c r="CP37" s="113" t="e">
        <f t="shared" si="80"/>
        <v>#DIV/0!</v>
      </c>
    </row>
    <row r="38" spans="1:100" ht="15" customHeight="1">
      <c r="A38" s="5">
        <v>39</v>
      </c>
      <c r="B38" s="33">
        <f t="shared" si="0"/>
        <v>0</v>
      </c>
      <c r="C38" s="31">
        <f t="shared" si="32"/>
        <v>0</v>
      </c>
      <c r="D38" s="119" t="e">
        <f t="shared" si="33"/>
        <v>#DIV/0!</v>
      </c>
      <c r="E38" s="32" t="e">
        <f t="shared" si="34"/>
        <v>#DIV/0!</v>
      </c>
      <c r="F38" s="34" t="e">
        <f t="shared" si="35"/>
        <v>#DIV/0!</v>
      </c>
      <c r="G38" s="52">
        <f t="shared" si="36"/>
        <v>0.79121300000000006</v>
      </c>
      <c r="H38" s="31" t="e">
        <f t="shared" si="37"/>
        <v>#DIV/0!</v>
      </c>
      <c r="I38" s="53" t="e">
        <f t="shared" si="38"/>
        <v>#DIV/0!</v>
      </c>
      <c r="J38" s="44" t="e">
        <f t="shared" si="39"/>
        <v>#DIV/0!</v>
      </c>
      <c r="K38" s="143">
        <v>39</v>
      </c>
      <c r="L38" s="35" t="str">
        <f t="shared" si="1"/>
        <v/>
      </c>
      <c r="M38" s="31" t="str">
        <f t="shared" si="2"/>
        <v/>
      </c>
      <c r="N38" s="32" t="str">
        <f t="shared" si="40"/>
        <v/>
      </c>
      <c r="O38" s="34" t="str">
        <f t="shared" si="41"/>
        <v/>
      </c>
      <c r="P38" s="52" t="str">
        <f t="shared" si="42"/>
        <v/>
      </c>
      <c r="Q38" s="31" t="str">
        <f t="shared" si="3"/>
        <v/>
      </c>
      <c r="R38" s="53" t="str">
        <f t="shared" si="4"/>
        <v/>
      </c>
      <c r="S38" s="44" t="str">
        <f t="shared" si="43"/>
        <v/>
      </c>
      <c r="T38" s="143">
        <v>39</v>
      </c>
      <c r="U38" s="35" t="str">
        <f t="shared" si="44"/>
        <v/>
      </c>
      <c r="V38" s="31" t="str">
        <f t="shared" si="5"/>
        <v/>
      </c>
      <c r="W38" s="32" t="str">
        <f t="shared" si="45"/>
        <v/>
      </c>
      <c r="X38" s="34" t="str">
        <f t="shared" si="46"/>
        <v/>
      </c>
      <c r="Y38" s="52" t="str">
        <f t="shared" si="47"/>
        <v/>
      </c>
      <c r="Z38" s="31" t="str">
        <f t="shared" si="6"/>
        <v/>
      </c>
      <c r="AA38" s="53" t="str">
        <f t="shared" si="7"/>
        <v/>
      </c>
      <c r="AB38" s="44" t="str">
        <f t="shared" si="48"/>
        <v/>
      </c>
      <c r="AC38" s="143">
        <v>39</v>
      </c>
      <c r="AD38" s="35" t="str">
        <f t="shared" si="8"/>
        <v/>
      </c>
      <c r="AE38" s="31" t="str">
        <f t="shared" si="9"/>
        <v/>
      </c>
      <c r="AF38" s="32" t="str">
        <f t="shared" si="49"/>
        <v/>
      </c>
      <c r="AG38" s="34" t="str">
        <f t="shared" si="50"/>
        <v/>
      </c>
      <c r="AH38" s="52" t="str">
        <f t="shared" si="51"/>
        <v/>
      </c>
      <c r="AI38" s="31" t="str">
        <f t="shared" si="10"/>
        <v/>
      </c>
      <c r="AJ38" s="53" t="str">
        <f t="shared" si="11"/>
        <v/>
      </c>
      <c r="AK38" s="44" t="str">
        <f t="shared" si="52"/>
        <v/>
      </c>
      <c r="AL38" s="143">
        <v>39</v>
      </c>
      <c r="AM38" s="35" t="str">
        <f t="shared" si="12"/>
        <v/>
      </c>
      <c r="AN38" s="31" t="str">
        <f t="shared" si="13"/>
        <v/>
      </c>
      <c r="AO38" s="32" t="str">
        <f t="shared" si="53"/>
        <v/>
      </c>
      <c r="AP38" s="34" t="str">
        <f t="shared" si="54"/>
        <v/>
      </c>
      <c r="AQ38" s="52" t="str">
        <f t="shared" si="55"/>
        <v/>
      </c>
      <c r="AR38" s="31" t="str">
        <f t="shared" si="14"/>
        <v/>
      </c>
      <c r="AS38" s="53" t="str">
        <f t="shared" si="15"/>
        <v/>
      </c>
      <c r="AT38" s="44" t="str">
        <f t="shared" si="56"/>
        <v/>
      </c>
      <c r="AU38" s="143">
        <v>39</v>
      </c>
      <c r="AV38" s="35" t="str">
        <f t="shared" si="16"/>
        <v/>
      </c>
      <c r="AW38" s="31" t="str">
        <f t="shared" si="17"/>
        <v/>
      </c>
      <c r="AX38" s="32" t="str">
        <f t="shared" si="57"/>
        <v/>
      </c>
      <c r="AY38" s="34" t="str">
        <f t="shared" si="58"/>
        <v/>
      </c>
      <c r="AZ38" s="52" t="str">
        <f t="shared" si="59"/>
        <v/>
      </c>
      <c r="BA38" s="31" t="str">
        <f t="shared" si="18"/>
        <v/>
      </c>
      <c r="BB38" s="53" t="str">
        <f t="shared" si="19"/>
        <v/>
      </c>
      <c r="BC38" s="44" t="str">
        <f t="shared" si="60"/>
        <v/>
      </c>
      <c r="BD38" s="143">
        <v>39</v>
      </c>
      <c r="BE38" s="35" t="str">
        <f t="shared" si="20"/>
        <v/>
      </c>
      <c r="BF38" s="31" t="str">
        <f t="shared" si="21"/>
        <v/>
      </c>
      <c r="BG38" s="32" t="str">
        <f t="shared" si="61"/>
        <v/>
      </c>
      <c r="BH38" s="34" t="str">
        <f t="shared" si="62"/>
        <v/>
      </c>
      <c r="BI38" s="52" t="str">
        <f t="shared" si="63"/>
        <v/>
      </c>
      <c r="BJ38" s="31" t="str">
        <f t="shared" si="22"/>
        <v/>
      </c>
      <c r="BK38" s="53" t="str">
        <f t="shared" si="23"/>
        <v/>
      </c>
      <c r="BL38" s="44" t="str">
        <f t="shared" si="64"/>
        <v/>
      </c>
      <c r="BM38" s="143">
        <v>39</v>
      </c>
      <c r="BN38" s="35" t="str">
        <f t="shared" si="24"/>
        <v/>
      </c>
      <c r="BO38" s="31" t="str">
        <f t="shared" si="25"/>
        <v/>
      </c>
      <c r="BP38" s="32" t="str">
        <f t="shared" si="65"/>
        <v/>
      </c>
      <c r="BQ38" s="34" t="str">
        <f t="shared" si="66"/>
        <v/>
      </c>
      <c r="BR38" s="52" t="str">
        <f t="shared" si="67"/>
        <v/>
      </c>
      <c r="BS38" s="31" t="str">
        <f t="shared" si="26"/>
        <v/>
      </c>
      <c r="BT38" s="53" t="str">
        <f t="shared" si="27"/>
        <v/>
      </c>
      <c r="BU38" s="44" t="str">
        <f t="shared" si="68"/>
        <v/>
      </c>
      <c r="BV38" s="5">
        <v>39</v>
      </c>
      <c r="BX38" s="79">
        <v>39</v>
      </c>
      <c r="BY38" s="103">
        <f t="shared" si="28"/>
        <v>0</v>
      </c>
      <c r="BZ38" s="161">
        <f t="shared" si="69"/>
        <v>0</v>
      </c>
      <c r="CA38" s="103" t="e">
        <f t="shared" si="70"/>
        <v>#DIV/0!</v>
      </c>
      <c r="CB38" s="104" t="e">
        <f t="shared" si="29"/>
        <v>#DIV/0!</v>
      </c>
      <c r="CC38" s="105" t="e">
        <f t="shared" si="71"/>
        <v>#DIV/0!</v>
      </c>
      <c r="CD38" s="86">
        <f t="shared" si="72"/>
        <v>0.79121300000000006</v>
      </c>
      <c r="CE38" s="22" t="e">
        <f t="shared" si="81"/>
        <v>#DIV/0!</v>
      </c>
      <c r="CF38" s="23" t="e">
        <f t="shared" si="82"/>
        <v>#DIV/0!</v>
      </c>
      <c r="CG38" s="87" t="e">
        <f t="shared" si="73"/>
        <v>#DIV/0!</v>
      </c>
      <c r="CH38" s="21"/>
      <c r="CI38" s="79">
        <v>39</v>
      </c>
      <c r="CJ38" s="103">
        <f t="shared" si="74"/>
        <v>0</v>
      </c>
      <c r="CK38" s="103">
        <f t="shared" si="75"/>
        <v>0</v>
      </c>
      <c r="CL38" s="103" t="e">
        <f t="shared" si="76"/>
        <v>#DIV/0!</v>
      </c>
      <c r="CM38" s="103" t="e">
        <f t="shared" si="77"/>
        <v>#DIV/0!</v>
      </c>
      <c r="CN38" s="113" t="e">
        <f t="shared" si="78"/>
        <v>#DIV/0!</v>
      </c>
      <c r="CO38" s="103" t="e">
        <f t="shared" si="79"/>
        <v>#DIV/0!</v>
      </c>
      <c r="CP38" s="113" t="e">
        <f t="shared" si="80"/>
        <v>#DIV/0!</v>
      </c>
    </row>
    <row r="39" spans="1:100" ht="15" customHeight="1" thickBot="1">
      <c r="A39" s="6">
        <v>40</v>
      </c>
      <c r="B39" s="36">
        <f t="shared" si="0"/>
        <v>0</v>
      </c>
      <c r="C39" s="37">
        <f t="shared" si="32"/>
        <v>0</v>
      </c>
      <c r="D39" s="118" t="e">
        <f t="shared" si="33"/>
        <v>#DIV/0!</v>
      </c>
      <c r="E39" s="38" t="e">
        <f t="shared" si="34"/>
        <v>#DIV/0!</v>
      </c>
      <c r="F39" s="39" t="e">
        <f t="shared" si="35"/>
        <v>#DIV/0!</v>
      </c>
      <c r="G39" s="50">
        <f t="shared" si="36"/>
        <v>0.79121300000000006</v>
      </c>
      <c r="H39" s="37" t="e">
        <f t="shared" si="37"/>
        <v>#DIV/0!</v>
      </c>
      <c r="I39" s="51" t="e">
        <f t="shared" si="38"/>
        <v>#DIV/0!</v>
      </c>
      <c r="J39" s="43" t="e">
        <f t="shared" si="39"/>
        <v>#DIV/0!</v>
      </c>
      <c r="K39" s="143">
        <v>40</v>
      </c>
      <c r="L39" s="40" t="str">
        <f t="shared" si="1"/>
        <v/>
      </c>
      <c r="M39" s="37" t="str">
        <f t="shared" si="2"/>
        <v/>
      </c>
      <c r="N39" s="38" t="str">
        <f t="shared" si="40"/>
        <v/>
      </c>
      <c r="O39" s="39" t="str">
        <f t="shared" si="41"/>
        <v/>
      </c>
      <c r="P39" s="50" t="str">
        <f t="shared" si="42"/>
        <v/>
      </c>
      <c r="Q39" s="37" t="str">
        <f t="shared" si="3"/>
        <v/>
      </c>
      <c r="R39" s="51" t="str">
        <f t="shared" si="4"/>
        <v/>
      </c>
      <c r="S39" s="43" t="str">
        <f t="shared" si="43"/>
        <v/>
      </c>
      <c r="T39" s="143">
        <v>40</v>
      </c>
      <c r="U39" s="40" t="str">
        <f t="shared" si="44"/>
        <v/>
      </c>
      <c r="V39" s="37" t="str">
        <f t="shared" si="5"/>
        <v/>
      </c>
      <c r="W39" s="38" t="str">
        <f t="shared" si="45"/>
        <v/>
      </c>
      <c r="X39" s="39" t="str">
        <f t="shared" si="46"/>
        <v/>
      </c>
      <c r="Y39" s="50" t="str">
        <f t="shared" si="47"/>
        <v/>
      </c>
      <c r="Z39" s="37" t="str">
        <f t="shared" si="6"/>
        <v/>
      </c>
      <c r="AA39" s="51" t="str">
        <f t="shared" si="7"/>
        <v/>
      </c>
      <c r="AB39" s="43" t="str">
        <f t="shared" si="48"/>
        <v/>
      </c>
      <c r="AC39" s="143">
        <v>40</v>
      </c>
      <c r="AD39" s="40" t="str">
        <f t="shared" si="8"/>
        <v/>
      </c>
      <c r="AE39" s="37" t="str">
        <f t="shared" si="9"/>
        <v/>
      </c>
      <c r="AF39" s="38" t="str">
        <f t="shared" si="49"/>
        <v/>
      </c>
      <c r="AG39" s="39" t="str">
        <f t="shared" si="50"/>
        <v/>
      </c>
      <c r="AH39" s="50" t="str">
        <f t="shared" si="51"/>
        <v/>
      </c>
      <c r="AI39" s="37" t="str">
        <f t="shared" si="10"/>
        <v/>
      </c>
      <c r="AJ39" s="51" t="str">
        <f t="shared" si="11"/>
        <v/>
      </c>
      <c r="AK39" s="43" t="str">
        <f t="shared" si="52"/>
        <v/>
      </c>
      <c r="AL39" s="143">
        <v>40</v>
      </c>
      <c r="AM39" s="40" t="str">
        <f t="shared" si="12"/>
        <v/>
      </c>
      <c r="AN39" s="37" t="str">
        <f t="shared" si="13"/>
        <v/>
      </c>
      <c r="AO39" s="38" t="str">
        <f t="shared" si="53"/>
        <v/>
      </c>
      <c r="AP39" s="39" t="str">
        <f t="shared" si="54"/>
        <v/>
      </c>
      <c r="AQ39" s="50" t="str">
        <f t="shared" si="55"/>
        <v/>
      </c>
      <c r="AR39" s="37" t="str">
        <f t="shared" si="14"/>
        <v/>
      </c>
      <c r="AS39" s="51" t="str">
        <f t="shared" si="15"/>
        <v/>
      </c>
      <c r="AT39" s="43" t="str">
        <f t="shared" si="56"/>
        <v/>
      </c>
      <c r="AU39" s="143">
        <v>40</v>
      </c>
      <c r="AV39" s="40" t="str">
        <f t="shared" si="16"/>
        <v/>
      </c>
      <c r="AW39" s="37" t="str">
        <f t="shared" si="17"/>
        <v/>
      </c>
      <c r="AX39" s="38" t="str">
        <f t="shared" si="57"/>
        <v/>
      </c>
      <c r="AY39" s="39" t="str">
        <f t="shared" si="58"/>
        <v/>
      </c>
      <c r="AZ39" s="50" t="str">
        <f t="shared" si="59"/>
        <v/>
      </c>
      <c r="BA39" s="37" t="str">
        <f t="shared" si="18"/>
        <v/>
      </c>
      <c r="BB39" s="51" t="str">
        <f t="shared" si="19"/>
        <v/>
      </c>
      <c r="BC39" s="43" t="str">
        <f t="shared" si="60"/>
        <v/>
      </c>
      <c r="BD39" s="143">
        <v>40</v>
      </c>
      <c r="BE39" s="40" t="str">
        <f t="shared" si="20"/>
        <v/>
      </c>
      <c r="BF39" s="37" t="str">
        <f t="shared" si="21"/>
        <v/>
      </c>
      <c r="BG39" s="38" t="str">
        <f t="shared" si="61"/>
        <v/>
      </c>
      <c r="BH39" s="39" t="str">
        <f t="shared" si="62"/>
        <v/>
      </c>
      <c r="BI39" s="50" t="str">
        <f t="shared" si="63"/>
        <v/>
      </c>
      <c r="BJ39" s="37" t="str">
        <f t="shared" si="22"/>
        <v/>
      </c>
      <c r="BK39" s="51" t="str">
        <f t="shared" si="23"/>
        <v/>
      </c>
      <c r="BL39" s="43" t="str">
        <f t="shared" si="64"/>
        <v/>
      </c>
      <c r="BM39" s="143">
        <v>40</v>
      </c>
      <c r="BN39" s="40" t="str">
        <f t="shared" si="24"/>
        <v/>
      </c>
      <c r="BO39" s="37" t="str">
        <f t="shared" si="25"/>
        <v/>
      </c>
      <c r="BP39" s="38" t="str">
        <f t="shared" si="65"/>
        <v/>
      </c>
      <c r="BQ39" s="39" t="str">
        <f t="shared" si="66"/>
        <v/>
      </c>
      <c r="BR39" s="50" t="str">
        <f t="shared" si="67"/>
        <v/>
      </c>
      <c r="BS39" s="37" t="str">
        <f t="shared" si="26"/>
        <v/>
      </c>
      <c r="BT39" s="51" t="str">
        <f t="shared" si="27"/>
        <v/>
      </c>
      <c r="BU39" s="43" t="str">
        <f t="shared" si="68"/>
        <v/>
      </c>
      <c r="BV39" s="6">
        <v>40</v>
      </c>
      <c r="BX39" s="80">
        <v>40</v>
      </c>
      <c r="BY39" s="106">
        <f t="shared" si="28"/>
        <v>0</v>
      </c>
      <c r="BZ39" s="159">
        <f t="shared" si="69"/>
        <v>0</v>
      </c>
      <c r="CA39" s="106" t="e">
        <f t="shared" si="70"/>
        <v>#DIV/0!</v>
      </c>
      <c r="CB39" s="107" t="e">
        <f t="shared" si="29"/>
        <v>#DIV/0!</v>
      </c>
      <c r="CC39" s="108" t="e">
        <f t="shared" si="71"/>
        <v>#DIV/0!</v>
      </c>
      <c r="CD39" s="88">
        <f t="shared" si="72"/>
        <v>0.79121300000000006</v>
      </c>
      <c r="CE39" s="89" t="e">
        <f t="shared" si="81"/>
        <v>#DIV/0!</v>
      </c>
      <c r="CF39" s="90" t="e">
        <f t="shared" si="82"/>
        <v>#DIV/0!</v>
      </c>
      <c r="CG39" s="91" t="e">
        <f t="shared" si="73"/>
        <v>#DIV/0!</v>
      </c>
      <c r="CH39" s="21"/>
      <c r="CI39" s="80">
        <v>40</v>
      </c>
      <c r="CJ39" s="106">
        <f t="shared" si="74"/>
        <v>0</v>
      </c>
      <c r="CK39" s="106">
        <f t="shared" si="75"/>
        <v>0</v>
      </c>
      <c r="CL39" s="106" t="e">
        <f t="shared" si="76"/>
        <v>#DIV/0!</v>
      </c>
      <c r="CM39" s="106" t="e">
        <f t="shared" si="77"/>
        <v>#DIV/0!</v>
      </c>
      <c r="CN39" s="114" t="e">
        <f t="shared" si="78"/>
        <v>#DIV/0!</v>
      </c>
      <c r="CO39" s="106" t="e">
        <f t="shared" si="79"/>
        <v>#DIV/0!</v>
      </c>
      <c r="CP39" s="114" t="e">
        <f t="shared" si="80"/>
        <v>#DIV/0!</v>
      </c>
    </row>
    <row r="40" spans="1:100" ht="15" customHeight="1">
      <c r="A40" s="4">
        <v>41</v>
      </c>
      <c r="B40" s="29">
        <f t="shared" si="0"/>
        <v>0</v>
      </c>
      <c r="C40" s="26">
        <f t="shared" si="32"/>
        <v>0</v>
      </c>
      <c r="D40" s="117" t="e">
        <f t="shared" si="33"/>
        <v>#DIV/0!</v>
      </c>
      <c r="E40" s="27" t="e">
        <f t="shared" si="34"/>
        <v>#DIV/0!</v>
      </c>
      <c r="F40" s="28" t="e">
        <f t="shared" si="35"/>
        <v>#DIV/0!</v>
      </c>
      <c r="G40" s="48">
        <f t="shared" si="36"/>
        <v>0.79121300000000006</v>
      </c>
      <c r="H40" s="26" t="e">
        <f t="shared" si="37"/>
        <v>#DIV/0!</v>
      </c>
      <c r="I40" s="49" t="e">
        <f t="shared" si="38"/>
        <v>#DIV/0!</v>
      </c>
      <c r="J40" s="42" t="e">
        <f t="shared" si="39"/>
        <v>#DIV/0!</v>
      </c>
      <c r="K40" s="143">
        <v>41</v>
      </c>
      <c r="L40" s="30" t="str">
        <f t="shared" si="1"/>
        <v/>
      </c>
      <c r="M40" s="26" t="str">
        <f t="shared" si="2"/>
        <v/>
      </c>
      <c r="N40" s="27" t="str">
        <f t="shared" si="40"/>
        <v/>
      </c>
      <c r="O40" s="28" t="str">
        <f t="shared" si="41"/>
        <v/>
      </c>
      <c r="P40" s="48" t="str">
        <f t="shared" si="42"/>
        <v/>
      </c>
      <c r="Q40" s="26" t="str">
        <f t="shared" si="3"/>
        <v/>
      </c>
      <c r="R40" s="49" t="str">
        <f t="shared" si="4"/>
        <v/>
      </c>
      <c r="S40" s="42" t="str">
        <f t="shared" si="43"/>
        <v/>
      </c>
      <c r="T40" s="143">
        <v>41</v>
      </c>
      <c r="U40" s="30" t="str">
        <f t="shared" si="44"/>
        <v/>
      </c>
      <c r="V40" s="26" t="str">
        <f t="shared" si="5"/>
        <v/>
      </c>
      <c r="W40" s="27" t="str">
        <f t="shared" si="45"/>
        <v/>
      </c>
      <c r="X40" s="28" t="str">
        <f t="shared" si="46"/>
        <v/>
      </c>
      <c r="Y40" s="48" t="str">
        <f t="shared" si="47"/>
        <v/>
      </c>
      <c r="Z40" s="26" t="str">
        <f t="shared" si="6"/>
        <v/>
      </c>
      <c r="AA40" s="49" t="str">
        <f t="shared" si="7"/>
        <v/>
      </c>
      <c r="AB40" s="42" t="str">
        <f t="shared" si="48"/>
        <v/>
      </c>
      <c r="AC40" s="143">
        <v>41</v>
      </c>
      <c r="AD40" s="30" t="str">
        <f t="shared" si="8"/>
        <v/>
      </c>
      <c r="AE40" s="26" t="str">
        <f t="shared" si="9"/>
        <v/>
      </c>
      <c r="AF40" s="27" t="str">
        <f t="shared" si="49"/>
        <v/>
      </c>
      <c r="AG40" s="28" t="str">
        <f t="shared" si="50"/>
        <v/>
      </c>
      <c r="AH40" s="48" t="str">
        <f t="shared" si="51"/>
        <v/>
      </c>
      <c r="AI40" s="26" t="str">
        <f t="shared" si="10"/>
        <v/>
      </c>
      <c r="AJ40" s="49" t="str">
        <f t="shared" si="11"/>
        <v/>
      </c>
      <c r="AK40" s="42" t="str">
        <f t="shared" si="52"/>
        <v/>
      </c>
      <c r="AL40" s="143">
        <v>41</v>
      </c>
      <c r="AM40" s="30" t="str">
        <f t="shared" si="12"/>
        <v/>
      </c>
      <c r="AN40" s="26" t="str">
        <f t="shared" si="13"/>
        <v/>
      </c>
      <c r="AO40" s="27" t="str">
        <f t="shared" si="53"/>
        <v/>
      </c>
      <c r="AP40" s="28" t="str">
        <f t="shared" si="54"/>
        <v/>
      </c>
      <c r="AQ40" s="48" t="str">
        <f t="shared" si="55"/>
        <v/>
      </c>
      <c r="AR40" s="26" t="str">
        <f t="shared" si="14"/>
        <v/>
      </c>
      <c r="AS40" s="49" t="str">
        <f t="shared" si="15"/>
        <v/>
      </c>
      <c r="AT40" s="42" t="str">
        <f t="shared" si="56"/>
        <v/>
      </c>
      <c r="AU40" s="143">
        <v>41</v>
      </c>
      <c r="AV40" s="30" t="str">
        <f t="shared" si="16"/>
        <v/>
      </c>
      <c r="AW40" s="26" t="str">
        <f t="shared" si="17"/>
        <v/>
      </c>
      <c r="AX40" s="27" t="str">
        <f t="shared" si="57"/>
        <v/>
      </c>
      <c r="AY40" s="28" t="str">
        <f t="shared" si="58"/>
        <v/>
      </c>
      <c r="AZ40" s="48" t="str">
        <f t="shared" si="59"/>
        <v/>
      </c>
      <c r="BA40" s="26" t="str">
        <f t="shared" si="18"/>
        <v/>
      </c>
      <c r="BB40" s="49" t="str">
        <f t="shared" si="19"/>
        <v/>
      </c>
      <c r="BC40" s="42" t="str">
        <f t="shared" si="60"/>
        <v/>
      </c>
      <c r="BD40" s="143">
        <v>41</v>
      </c>
      <c r="BE40" s="30" t="str">
        <f t="shared" si="20"/>
        <v/>
      </c>
      <c r="BF40" s="26" t="str">
        <f t="shared" si="21"/>
        <v/>
      </c>
      <c r="BG40" s="27" t="str">
        <f t="shared" si="61"/>
        <v/>
      </c>
      <c r="BH40" s="28" t="str">
        <f t="shared" si="62"/>
        <v/>
      </c>
      <c r="BI40" s="48" t="str">
        <f t="shared" si="63"/>
        <v/>
      </c>
      <c r="BJ40" s="26" t="str">
        <f t="shared" si="22"/>
        <v/>
      </c>
      <c r="BK40" s="49" t="str">
        <f t="shared" si="23"/>
        <v/>
      </c>
      <c r="BL40" s="42" t="str">
        <f t="shared" si="64"/>
        <v/>
      </c>
      <c r="BM40" s="143">
        <v>41</v>
      </c>
      <c r="BN40" s="30" t="str">
        <f t="shared" si="24"/>
        <v/>
      </c>
      <c r="BO40" s="26" t="str">
        <f t="shared" si="25"/>
        <v/>
      </c>
      <c r="BP40" s="27" t="str">
        <f t="shared" si="65"/>
        <v/>
      </c>
      <c r="BQ40" s="28" t="str">
        <f t="shared" si="66"/>
        <v/>
      </c>
      <c r="BR40" s="48" t="str">
        <f t="shared" si="67"/>
        <v/>
      </c>
      <c r="BS40" s="26" t="str">
        <f t="shared" si="26"/>
        <v/>
      </c>
      <c r="BT40" s="49" t="str">
        <f t="shared" si="27"/>
        <v/>
      </c>
      <c r="BU40" s="42" t="str">
        <f t="shared" si="68"/>
        <v/>
      </c>
      <c r="BV40" s="4">
        <v>41</v>
      </c>
      <c r="BX40" s="78">
        <v>41</v>
      </c>
      <c r="BY40" s="100">
        <f t="shared" si="28"/>
        <v>0</v>
      </c>
      <c r="BZ40" s="160">
        <f t="shared" si="69"/>
        <v>0</v>
      </c>
      <c r="CA40" s="100" t="e">
        <f t="shared" si="70"/>
        <v>#DIV/0!</v>
      </c>
      <c r="CB40" s="101" t="e">
        <f t="shared" si="29"/>
        <v>#DIV/0!</v>
      </c>
      <c r="CC40" s="102" t="e">
        <f t="shared" si="71"/>
        <v>#DIV/0!</v>
      </c>
      <c r="CD40" s="92">
        <f t="shared" si="72"/>
        <v>0.79121300000000006</v>
      </c>
      <c r="CE40" s="93" t="e">
        <f t="shared" si="81"/>
        <v>#DIV/0!</v>
      </c>
      <c r="CF40" s="94" t="e">
        <f t="shared" si="82"/>
        <v>#DIV/0!</v>
      </c>
      <c r="CG40" s="95" t="e">
        <f t="shared" si="73"/>
        <v>#DIV/0!</v>
      </c>
      <c r="CH40" s="21"/>
      <c r="CI40" s="78">
        <v>41</v>
      </c>
      <c r="CJ40" s="100">
        <f t="shared" si="74"/>
        <v>0</v>
      </c>
      <c r="CK40" s="100">
        <f t="shared" si="75"/>
        <v>0</v>
      </c>
      <c r="CL40" s="100" t="e">
        <f t="shared" si="76"/>
        <v>#DIV/0!</v>
      </c>
      <c r="CM40" s="100" t="e">
        <f t="shared" si="77"/>
        <v>#DIV/0!</v>
      </c>
      <c r="CN40" s="112" t="e">
        <f t="shared" si="78"/>
        <v>#DIV/0!</v>
      </c>
      <c r="CO40" s="100" t="e">
        <f t="shared" si="79"/>
        <v>#DIV/0!</v>
      </c>
      <c r="CP40" s="112" t="e">
        <f t="shared" si="80"/>
        <v>#DIV/0!</v>
      </c>
    </row>
    <row r="41" spans="1:100" ht="15" customHeight="1">
      <c r="A41" s="5">
        <v>42</v>
      </c>
      <c r="B41" s="33">
        <f t="shared" ref="B41:B72" si="83">IF($B$5&gt;$A41,"",$E$5)</f>
        <v>0</v>
      </c>
      <c r="C41" s="31">
        <f t="shared" si="32"/>
        <v>0</v>
      </c>
      <c r="D41" s="119" t="e">
        <f t="shared" si="33"/>
        <v>#DIV/0!</v>
      </c>
      <c r="E41" s="32" t="e">
        <f t="shared" si="34"/>
        <v>#DIV/0!</v>
      </c>
      <c r="F41" s="34" t="e">
        <f t="shared" si="35"/>
        <v>#DIV/0!</v>
      </c>
      <c r="G41" s="52">
        <f t="shared" si="36"/>
        <v>0.79121300000000006</v>
      </c>
      <c r="H41" s="31" t="e">
        <f t="shared" si="37"/>
        <v>#DIV/0!</v>
      </c>
      <c r="I41" s="53" t="e">
        <f t="shared" ref="I41:I72" si="84">IF($B$5&gt;$A41,"",200*(H41/(PI()*B41))^0.5)</f>
        <v>#DIV/0!</v>
      </c>
      <c r="J41" s="44" t="e">
        <f t="shared" si="39"/>
        <v>#DIV/0!</v>
      </c>
      <c r="K41" s="143">
        <v>42</v>
      </c>
      <c r="L41" s="35" t="str">
        <f t="shared" ref="L41:L72" si="85">IF(A41&gt;=$M$5,B41*(1-$M$6),"")</f>
        <v/>
      </c>
      <c r="M41" s="31" t="str">
        <f t="shared" ref="M41:M72" si="86">IF(L41="","",C41)</f>
        <v/>
      </c>
      <c r="N41" s="32" t="str">
        <f t="shared" si="40"/>
        <v/>
      </c>
      <c r="O41" s="34" t="str">
        <f t="shared" si="41"/>
        <v/>
      </c>
      <c r="P41" s="52" t="str">
        <f t="shared" si="42"/>
        <v/>
      </c>
      <c r="Q41" s="31" t="str">
        <f t="shared" ref="Q41:Q72" si="87">IF($M$5&gt;$A41,"",O41/P41)</f>
        <v/>
      </c>
      <c r="R41" s="53" t="str">
        <f t="shared" ref="R41:R72" si="88">IF($M$5&gt;$A41,"",200*(Q41/(PI()*L41))^0.5)</f>
        <v/>
      </c>
      <c r="S41" s="44" t="str">
        <f t="shared" si="43"/>
        <v/>
      </c>
      <c r="T41" s="143">
        <v>42</v>
      </c>
      <c r="U41" s="35" t="str">
        <f t="shared" ref="U41:U72" si="89">IF(A41&gt;=$V$5,L41*(1-$V$6),"")</f>
        <v/>
      </c>
      <c r="V41" s="31" t="str">
        <f t="shared" ref="V41:V72" si="90">IF(U41="","",M41)</f>
        <v/>
      </c>
      <c r="W41" s="32" t="str">
        <f t="shared" si="45"/>
        <v/>
      </c>
      <c r="X41" s="34" t="str">
        <f t="shared" si="46"/>
        <v/>
      </c>
      <c r="Y41" s="52" t="str">
        <f t="shared" si="47"/>
        <v/>
      </c>
      <c r="Z41" s="31" t="str">
        <f t="shared" ref="Z41:Z72" si="91">IF($V$5&gt;$A41,"",X41/Y41)</f>
        <v/>
      </c>
      <c r="AA41" s="53" t="str">
        <f t="shared" ref="AA41:AA72" si="92">IF($V$5&gt;$A41,"",200*(Z41/(PI()*U41))^0.5)</f>
        <v/>
      </c>
      <c r="AB41" s="44" t="str">
        <f t="shared" si="48"/>
        <v/>
      </c>
      <c r="AC41" s="143">
        <v>42</v>
      </c>
      <c r="AD41" s="35" t="str">
        <f t="shared" ref="AD41:AD72" si="93">IF(A41&gt;=$AE$5,U41*(1-$AE$6),"")</f>
        <v/>
      </c>
      <c r="AE41" s="31" t="str">
        <f t="shared" ref="AE41:AE72" si="94">IF(AD41="","",V41)</f>
        <v/>
      </c>
      <c r="AF41" s="32" t="str">
        <f t="shared" si="49"/>
        <v/>
      </c>
      <c r="AG41" s="34" t="str">
        <f t="shared" si="50"/>
        <v/>
      </c>
      <c r="AH41" s="52" t="str">
        <f t="shared" si="51"/>
        <v/>
      </c>
      <c r="AI41" s="31" t="str">
        <f t="shared" ref="AI41:AI72" si="95">IF($AE$5&gt;$A41,"",AG41/AH41)</f>
        <v/>
      </c>
      <c r="AJ41" s="53" t="str">
        <f t="shared" ref="AJ41:AJ72" si="96">IF($AE$5&gt;$A41,"",200*(AI41/(PI()*AD41))^0.5)</f>
        <v/>
      </c>
      <c r="AK41" s="44" t="str">
        <f t="shared" si="52"/>
        <v/>
      </c>
      <c r="AL41" s="143">
        <v>42</v>
      </c>
      <c r="AM41" s="35" t="str">
        <f t="shared" ref="AM41:AM72" si="97">IF(A41&gt;=$AN$5,AD41*(1-$AN$6),"")</f>
        <v/>
      </c>
      <c r="AN41" s="31" t="str">
        <f t="shared" ref="AN41:AN72" si="98">IF(AM41="","",AE41)</f>
        <v/>
      </c>
      <c r="AO41" s="32" t="str">
        <f t="shared" si="53"/>
        <v/>
      </c>
      <c r="AP41" s="34" t="str">
        <f t="shared" si="54"/>
        <v/>
      </c>
      <c r="AQ41" s="52" t="str">
        <f t="shared" si="55"/>
        <v/>
      </c>
      <c r="AR41" s="31" t="str">
        <f t="shared" ref="AR41:AR72" si="99">IF($AN$5&gt;$A41,"",AP41/AQ41)</f>
        <v/>
      </c>
      <c r="AS41" s="53" t="str">
        <f t="shared" ref="AS41:AS72" si="100">IF($AN$5&gt;$A41,"",200*(AR41/(PI()*AM41))^0.5)</f>
        <v/>
      </c>
      <c r="AT41" s="44" t="str">
        <f t="shared" si="56"/>
        <v/>
      </c>
      <c r="AU41" s="143">
        <v>42</v>
      </c>
      <c r="AV41" s="35" t="str">
        <f t="shared" ref="AV41:AV72" si="101">IF(A41&gt;=$AW$5,AM41*(1-$AW$6),"")</f>
        <v/>
      </c>
      <c r="AW41" s="31" t="str">
        <f t="shared" ref="AW41:AW72" si="102">IF(AV41="","",AN41)</f>
        <v/>
      </c>
      <c r="AX41" s="32" t="str">
        <f t="shared" si="57"/>
        <v/>
      </c>
      <c r="AY41" s="34" t="str">
        <f t="shared" si="58"/>
        <v/>
      </c>
      <c r="AZ41" s="52" t="str">
        <f t="shared" si="59"/>
        <v/>
      </c>
      <c r="BA41" s="31" t="str">
        <f t="shared" ref="BA41:BA72" si="103">IF($AW$5&gt;$A41,"",AY41/AZ41)</f>
        <v/>
      </c>
      <c r="BB41" s="53" t="str">
        <f t="shared" ref="BB41:BB72" si="104">IF($AW$5&gt;$A41,"",200*(BA41/(PI()*AV41))^0.5)</f>
        <v/>
      </c>
      <c r="BC41" s="44" t="str">
        <f t="shared" si="60"/>
        <v/>
      </c>
      <c r="BD41" s="143">
        <v>42</v>
      </c>
      <c r="BE41" s="35" t="str">
        <f t="shared" ref="BE41:BE72" si="105">IF(A41&gt;=$BF$5,AV41*(1-$BF$6),"")</f>
        <v/>
      </c>
      <c r="BF41" s="31" t="str">
        <f t="shared" ref="BF41:BF72" si="106">IF(BE41="","",AW41)</f>
        <v/>
      </c>
      <c r="BG41" s="32" t="str">
        <f t="shared" si="61"/>
        <v/>
      </c>
      <c r="BH41" s="34" t="str">
        <f t="shared" si="62"/>
        <v/>
      </c>
      <c r="BI41" s="52" t="str">
        <f t="shared" si="63"/>
        <v/>
      </c>
      <c r="BJ41" s="31" t="str">
        <f t="shared" ref="BJ41:BJ72" si="107">IF($BF$5&gt;$A41,"",BH41/BI41)</f>
        <v/>
      </c>
      <c r="BK41" s="53" t="str">
        <f t="shared" ref="BK41:BK72" si="108">IF($BF$5&gt;$A41,"",200*(BJ41/(PI()*BE41))^0.5)</f>
        <v/>
      </c>
      <c r="BL41" s="44" t="str">
        <f t="shared" si="64"/>
        <v/>
      </c>
      <c r="BM41" s="143">
        <v>42</v>
      </c>
      <c r="BN41" s="35" t="str">
        <f t="shared" ref="BN41:BN72" si="109">IF(A41&gt;=$BO$5,BE41*(1-$BO$6),"")</f>
        <v/>
      </c>
      <c r="BO41" s="31" t="str">
        <f t="shared" ref="BO41:BO72" si="110">IF(BN41="","",BF41)</f>
        <v/>
      </c>
      <c r="BP41" s="32" t="str">
        <f t="shared" si="65"/>
        <v/>
      </c>
      <c r="BQ41" s="34" t="str">
        <f t="shared" si="66"/>
        <v/>
      </c>
      <c r="BR41" s="52" t="str">
        <f t="shared" si="67"/>
        <v/>
      </c>
      <c r="BS41" s="31" t="str">
        <f t="shared" ref="BS41:BS72" si="111">IF($BO$5&gt;$A41,"",BQ41/BR41)</f>
        <v/>
      </c>
      <c r="BT41" s="53" t="str">
        <f t="shared" ref="BT41:BT72" si="112">IF($BO$5&gt;$A41,"",200*(BS41/(PI()*BN41))^0.5)</f>
        <v/>
      </c>
      <c r="BU41" s="44" t="str">
        <f t="shared" si="68"/>
        <v/>
      </c>
      <c r="BV41" s="5">
        <v>42</v>
      </c>
      <c r="BX41" s="79">
        <v>42</v>
      </c>
      <c r="BY41" s="103">
        <f t="shared" ref="BY41:BY72" si="113">IF($B$5&gt;$A41,"",MIN(B41,L41,U41,AD41,AM41,AV41,BE41,BN41))</f>
        <v>0</v>
      </c>
      <c r="BZ41" s="161">
        <f t="shared" si="69"/>
        <v>0</v>
      </c>
      <c r="CA41" s="103" t="e">
        <f t="shared" si="70"/>
        <v>#DIV/0!</v>
      </c>
      <c r="CB41" s="104" t="e">
        <f t="shared" ref="CB41:CB72" si="114">IF($B$5&gt;$A41,"",MIN(F41,O41,X41,AG41,AP41,AY41,BH41,BQ41))</f>
        <v>#DIV/0!</v>
      </c>
      <c r="CC41" s="105" t="e">
        <f t="shared" si="71"/>
        <v>#DIV/0!</v>
      </c>
      <c r="CD41" s="86">
        <f t="shared" si="72"/>
        <v>0.79121300000000006</v>
      </c>
      <c r="CE41" s="22" t="e">
        <f t="shared" si="81"/>
        <v>#DIV/0!</v>
      </c>
      <c r="CF41" s="23" t="e">
        <f t="shared" si="82"/>
        <v>#DIV/0!</v>
      </c>
      <c r="CG41" s="87" t="e">
        <f t="shared" si="73"/>
        <v>#DIV/0!</v>
      </c>
      <c r="CH41" s="21"/>
      <c r="CI41" s="79">
        <v>42</v>
      </c>
      <c r="CJ41" s="103">
        <f t="shared" si="74"/>
        <v>0</v>
      </c>
      <c r="CK41" s="103">
        <f t="shared" si="75"/>
        <v>0</v>
      </c>
      <c r="CL41" s="103" t="e">
        <f t="shared" si="76"/>
        <v>#DIV/0!</v>
      </c>
      <c r="CM41" s="103" t="e">
        <f t="shared" si="77"/>
        <v>#DIV/0!</v>
      </c>
      <c r="CN41" s="113" t="e">
        <f t="shared" si="78"/>
        <v>#DIV/0!</v>
      </c>
      <c r="CO41" s="103" t="e">
        <f t="shared" si="79"/>
        <v>#DIV/0!</v>
      </c>
      <c r="CP41" s="113" t="e">
        <f t="shared" si="80"/>
        <v>#DIV/0!</v>
      </c>
      <c r="CQ41"/>
      <c r="CR41"/>
      <c r="CS41"/>
      <c r="CT41"/>
      <c r="CU41"/>
      <c r="CV41"/>
    </row>
    <row r="42" spans="1:100" ht="15" customHeight="1">
      <c r="A42" s="5">
        <v>43</v>
      </c>
      <c r="B42" s="33">
        <f t="shared" si="83"/>
        <v>0</v>
      </c>
      <c r="C42" s="31">
        <f t="shared" si="32"/>
        <v>0</v>
      </c>
      <c r="D42" s="119" t="e">
        <f t="shared" si="33"/>
        <v>#DIV/0!</v>
      </c>
      <c r="E42" s="32" t="e">
        <f t="shared" si="34"/>
        <v>#DIV/0!</v>
      </c>
      <c r="F42" s="34" t="e">
        <f t="shared" si="35"/>
        <v>#DIV/0!</v>
      </c>
      <c r="G42" s="52">
        <f t="shared" si="36"/>
        <v>0.79121300000000006</v>
      </c>
      <c r="H42" s="31" t="e">
        <f t="shared" si="37"/>
        <v>#DIV/0!</v>
      </c>
      <c r="I42" s="53" t="e">
        <f t="shared" si="84"/>
        <v>#DIV/0!</v>
      </c>
      <c r="J42" s="44" t="e">
        <f t="shared" si="39"/>
        <v>#DIV/0!</v>
      </c>
      <c r="K42" s="143">
        <v>43</v>
      </c>
      <c r="L42" s="35" t="str">
        <f t="shared" si="85"/>
        <v/>
      </c>
      <c r="M42" s="31" t="str">
        <f t="shared" si="86"/>
        <v/>
      </c>
      <c r="N42" s="32" t="str">
        <f t="shared" si="40"/>
        <v/>
      </c>
      <c r="O42" s="34" t="str">
        <f t="shared" si="41"/>
        <v/>
      </c>
      <c r="P42" s="52" t="str">
        <f t="shared" si="42"/>
        <v/>
      </c>
      <c r="Q42" s="31" t="str">
        <f t="shared" si="87"/>
        <v/>
      </c>
      <c r="R42" s="53" t="str">
        <f t="shared" si="88"/>
        <v/>
      </c>
      <c r="S42" s="44" t="str">
        <f t="shared" si="43"/>
        <v/>
      </c>
      <c r="T42" s="143">
        <v>43</v>
      </c>
      <c r="U42" s="35" t="str">
        <f t="shared" si="89"/>
        <v/>
      </c>
      <c r="V42" s="31" t="str">
        <f t="shared" si="90"/>
        <v/>
      </c>
      <c r="W42" s="32" t="str">
        <f t="shared" si="45"/>
        <v/>
      </c>
      <c r="X42" s="34" t="str">
        <f t="shared" si="46"/>
        <v/>
      </c>
      <c r="Y42" s="52" t="str">
        <f t="shared" si="47"/>
        <v/>
      </c>
      <c r="Z42" s="31" t="str">
        <f t="shared" si="91"/>
        <v/>
      </c>
      <c r="AA42" s="53" t="str">
        <f t="shared" si="92"/>
        <v/>
      </c>
      <c r="AB42" s="44" t="str">
        <f t="shared" si="48"/>
        <v/>
      </c>
      <c r="AC42" s="143">
        <v>43</v>
      </c>
      <c r="AD42" s="35" t="str">
        <f t="shared" si="93"/>
        <v/>
      </c>
      <c r="AE42" s="31" t="str">
        <f t="shared" si="94"/>
        <v/>
      </c>
      <c r="AF42" s="32" t="str">
        <f t="shared" si="49"/>
        <v/>
      </c>
      <c r="AG42" s="34" t="str">
        <f t="shared" si="50"/>
        <v/>
      </c>
      <c r="AH42" s="52" t="str">
        <f t="shared" si="51"/>
        <v/>
      </c>
      <c r="AI42" s="31" t="str">
        <f t="shared" si="95"/>
        <v/>
      </c>
      <c r="AJ42" s="53" t="str">
        <f t="shared" si="96"/>
        <v/>
      </c>
      <c r="AK42" s="44" t="str">
        <f t="shared" si="52"/>
        <v/>
      </c>
      <c r="AL42" s="143">
        <v>43</v>
      </c>
      <c r="AM42" s="35" t="str">
        <f t="shared" si="97"/>
        <v/>
      </c>
      <c r="AN42" s="31" t="str">
        <f t="shared" si="98"/>
        <v/>
      </c>
      <c r="AO42" s="32" t="str">
        <f t="shared" si="53"/>
        <v/>
      </c>
      <c r="AP42" s="34" t="str">
        <f t="shared" si="54"/>
        <v/>
      </c>
      <c r="AQ42" s="52" t="str">
        <f t="shared" si="55"/>
        <v/>
      </c>
      <c r="AR42" s="31" t="str">
        <f t="shared" si="99"/>
        <v/>
      </c>
      <c r="AS42" s="53" t="str">
        <f t="shared" si="100"/>
        <v/>
      </c>
      <c r="AT42" s="44" t="str">
        <f t="shared" si="56"/>
        <v/>
      </c>
      <c r="AU42" s="143">
        <v>43</v>
      </c>
      <c r="AV42" s="35" t="str">
        <f t="shared" si="101"/>
        <v/>
      </c>
      <c r="AW42" s="31" t="str">
        <f t="shared" si="102"/>
        <v/>
      </c>
      <c r="AX42" s="32" t="str">
        <f t="shared" si="57"/>
        <v/>
      </c>
      <c r="AY42" s="34" t="str">
        <f t="shared" si="58"/>
        <v/>
      </c>
      <c r="AZ42" s="52" t="str">
        <f t="shared" si="59"/>
        <v/>
      </c>
      <c r="BA42" s="31" t="str">
        <f t="shared" si="103"/>
        <v/>
      </c>
      <c r="BB42" s="53" t="str">
        <f t="shared" si="104"/>
        <v/>
      </c>
      <c r="BC42" s="44" t="str">
        <f t="shared" si="60"/>
        <v/>
      </c>
      <c r="BD42" s="143">
        <v>43</v>
      </c>
      <c r="BE42" s="35" t="str">
        <f t="shared" si="105"/>
        <v/>
      </c>
      <c r="BF42" s="31" t="str">
        <f t="shared" si="106"/>
        <v/>
      </c>
      <c r="BG42" s="32" t="str">
        <f t="shared" si="61"/>
        <v/>
      </c>
      <c r="BH42" s="34" t="str">
        <f t="shared" si="62"/>
        <v/>
      </c>
      <c r="BI42" s="52" t="str">
        <f t="shared" si="63"/>
        <v/>
      </c>
      <c r="BJ42" s="31" t="str">
        <f t="shared" si="107"/>
        <v/>
      </c>
      <c r="BK42" s="53" t="str">
        <f t="shared" si="108"/>
        <v/>
      </c>
      <c r="BL42" s="44" t="str">
        <f t="shared" si="64"/>
        <v/>
      </c>
      <c r="BM42" s="143">
        <v>43</v>
      </c>
      <c r="BN42" s="35" t="str">
        <f t="shared" si="109"/>
        <v/>
      </c>
      <c r="BO42" s="31" t="str">
        <f t="shared" si="110"/>
        <v/>
      </c>
      <c r="BP42" s="32" t="str">
        <f t="shared" si="65"/>
        <v/>
      </c>
      <c r="BQ42" s="34" t="str">
        <f t="shared" si="66"/>
        <v/>
      </c>
      <c r="BR42" s="52" t="str">
        <f t="shared" si="67"/>
        <v/>
      </c>
      <c r="BS42" s="31" t="str">
        <f t="shared" si="111"/>
        <v/>
      </c>
      <c r="BT42" s="53" t="str">
        <f t="shared" si="112"/>
        <v/>
      </c>
      <c r="BU42" s="44" t="str">
        <f t="shared" si="68"/>
        <v/>
      </c>
      <c r="BV42" s="5">
        <v>43</v>
      </c>
      <c r="BX42" s="79">
        <v>43</v>
      </c>
      <c r="BY42" s="103">
        <f t="shared" si="113"/>
        <v>0</v>
      </c>
      <c r="BZ42" s="161">
        <f t="shared" si="69"/>
        <v>0</v>
      </c>
      <c r="CA42" s="103" t="e">
        <f t="shared" si="70"/>
        <v>#DIV/0!</v>
      </c>
      <c r="CB42" s="104" t="e">
        <f t="shared" si="114"/>
        <v>#DIV/0!</v>
      </c>
      <c r="CC42" s="105" t="e">
        <f t="shared" si="71"/>
        <v>#DIV/0!</v>
      </c>
      <c r="CD42" s="86">
        <f t="shared" si="72"/>
        <v>0.79121300000000006</v>
      </c>
      <c r="CE42" s="22" t="e">
        <f t="shared" si="81"/>
        <v>#DIV/0!</v>
      </c>
      <c r="CF42" s="23" t="e">
        <f t="shared" si="82"/>
        <v>#DIV/0!</v>
      </c>
      <c r="CG42" s="87" t="e">
        <f t="shared" si="73"/>
        <v>#DIV/0!</v>
      </c>
      <c r="CH42" s="21"/>
      <c r="CI42" s="79">
        <v>43</v>
      </c>
      <c r="CJ42" s="103">
        <f t="shared" si="74"/>
        <v>0</v>
      </c>
      <c r="CK42" s="103">
        <f t="shared" si="75"/>
        <v>0</v>
      </c>
      <c r="CL42" s="103" t="e">
        <f t="shared" si="76"/>
        <v>#DIV/0!</v>
      </c>
      <c r="CM42" s="103" t="e">
        <f t="shared" si="77"/>
        <v>#DIV/0!</v>
      </c>
      <c r="CN42" s="113" t="e">
        <f t="shared" si="78"/>
        <v>#DIV/0!</v>
      </c>
      <c r="CO42" s="103" t="e">
        <f t="shared" si="79"/>
        <v>#DIV/0!</v>
      </c>
      <c r="CP42" s="113" t="e">
        <f t="shared" si="80"/>
        <v>#DIV/0!</v>
      </c>
      <c r="CQ42"/>
      <c r="CR42"/>
      <c r="CS42"/>
      <c r="CT42"/>
      <c r="CU42"/>
      <c r="CV42"/>
    </row>
    <row r="43" spans="1:100" ht="15" customHeight="1">
      <c r="A43" s="5">
        <v>44</v>
      </c>
      <c r="B43" s="33">
        <f t="shared" si="83"/>
        <v>0</v>
      </c>
      <c r="C43" s="31">
        <f t="shared" si="32"/>
        <v>0</v>
      </c>
      <c r="D43" s="119" t="e">
        <f t="shared" si="33"/>
        <v>#DIV/0!</v>
      </c>
      <c r="E43" s="32" t="e">
        <f t="shared" si="34"/>
        <v>#DIV/0!</v>
      </c>
      <c r="F43" s="34" t="e">
        <f t="shared" si="35"/>
        <v>#DIV/0!</v>
      </c>
      <c r="G43" s="52">
        <f t="shared" si="36"/>
        <v>0.79121300000000006</v>
      </c>
      <c r="H43" s="31" t="e">
        <f t="shared" si="37"/>
        <v>#DIV/0!</v>
      </c>
      <c r="I43" s="53" t="e">
        <f t="shared" si="84"/>
        <v>#DIV/0!</v>
      </c>
      <c r="J43" s="44" t="e">
        <f t="shared" si="39"/>
        <v>#DIV/0!</v>
      </c>
      <c r="K43" s="143">
        <v>44</v>
      </c>
      <c r="L43" s="35" t="str">
        <f t="shared" si="85"/>
        <v/>
      </c>
      <c r="M43" s="31" t="str">
        <f t="shared" si="86"/>
        <v/>
      </c>
      <c r="N43" s="32" t="str">
        <f t="shared" si="40"/>
        <v/>
      </c>
      <c r="O43" s="34" t="str">
        <f t="shared" si="41"/>
        <v/>
      </c>
      <c r="P43" s="52" t="str">
        <f t="shared" si="42"/>
        <v/>
      </c>
      <c r="Q43" s="31" t="str">
        <f t="shared" si="87"/>
        <v/>
      </c>
      <c r="R43" s="53" t="str">
        <f t="shared" si="88"/>
        <v/>
      </c>
      <c r="S43" s="44" t="str">
        <f t="shared" si="43"/>
        <v/>
      </c>
      <c r="T43" s="143">
        <v>44</v>
      </c>
      <c r="U43" s="35" t="str">
        <f t="shared" si="89"/>
        <v/>
      </c>
      <c r="V43" s="31" t="str">
        <f t="shared" si="90"/>
        <v/>
      </c>
      <c r="W43" s="32" t="str">
        <f t="shared" si="45"/>
        <v/>
      </c>
      <c r="X43" s="34" t="str">
        <f t="shared" si="46"/>
        <v/>
      </c>
      <c r="Y43" s="52" t="str">
        <f t="shared" si="47"/>
        <v/>
      </c>
      <c r="Z43" s="31" t="str">
        <f t="shared" si="91"/>
        <v/>
      </c>
      <c r="AA43" s="53" t="str">
        <f t="shared" si="92"/>
        <v/>
      </c>
      <c r="AB43" s="44" t="str">
        <f t="shared" si="48"/>
        <v/>
      </c>
      <c r="AC43" s="143">
        <v>44</v>
      </c>
      <c r="AD43" s="35" t="str">
        <f t="shared" si="93"/>
        <v/>
      </c>
      <c r="AE43" s="31" t="str">
        <f t="shared" si="94"/>
        <v/>
      </c>
      <c r="AF43" s="32" t="str">
        <f t="shared" si="49"/>
        <v/>
      </c>
      <c r="AG43" s="34" t="str">
        <f t="shared" si="50"/>
        <v/>
      </c>
      <c r="AH43" s="52" t="str">
        <f t="shared" si="51"/>
        <v/>
      </c>
      <c r="AI43" s="31" t="str">
        <f t="shared" si="95"/>
        <v/>
      </c>
      <c r="AJ43" s="53" t="str">
        <f t="shared" si="96"/>
        <v/>
      </c>
      <c r="AK43" s="44" t="str">
        <f t="shared" si="52"/>
        <v/>
      </c>
      <c r="AL43" s="143">
        <v>44</v>
      </c>
      <c r="AM43" s="35" t="str">
        <f t="shared" si="97"/>
        <v/>
      </c>
      <c r="AN43" s="31" t="str">
        <f t="shared" si="98"/>
        <v/>
      </c>
      <c r="AO43" s="32" t="str">
        <f t="shared" si="53"/>
        <v/>
      </c>
      <c r="AP43" s="34" t="str">
        <f t="shared" si="54"/>
        <v/>
      </c>
      <c r="AQ43" s="52" t="str">
        <f t="shared" si="55"/>
        <v/>
      </c>
      <c r="AR43" s="31" t="str">
        <f t="shared" si="99"/>
        <v/>
      </c>
      <c r="AS43" s="53" t="str">
        <f t="shared" si="100"/>
        <v/>
      </c>
      <c r="AT43" s="44" t="str">
        <f t="shared" si="56"/>
        <v/>
      </c>
      <c r="AU43" s="143">
        <v>44</v>
      </c>
      <c r="AV43" s="35" t="str">
        <f t="shared" si="101"/>
        <v/>
      </c>
      <c r="AW43" s="31" t="str">
        <f t="shared" si="102"/>
        <v/>
      </c>
      <c r="AX43" s="32" t="str">
        <f t="shared" si="57"/>
        <v/>
      </c>
      <c r="AY43" s="34" t="str">
        <f t="shared" si="58"/>
        <v/>
      </c>
      <c r="AZ43" s="52" t="str">
        <f t="shared" si="59"/>
        <v/>
      </c>
      <c r="BA43" s="31" t="str">
        <f t="shared" si="103"/>
        <v/>
      </c>
      <c r="BB43" s="53" t="str">
        <f t="shared" si="104"/>
        <v/>
      </c>
      <c r="BC43" s="44" t="str">
        <f t="shared" si="60"/>
        <v/>
      </c>
      <c r="BD43" s="143">
        <v>44</v>
      </c>
      <c r="BE43" s="35" t="str">
        <f t="shared" si="105"/>
        <v/>
      </c>
      <c r="BF43" s="31" t="str">
        <f t="shared" si="106"/>
        <v/>
      </c>
      <c r="BG43" s="32" t="str">
        <f t="shared" si="61"/>
        <v/>
      </c>
      <c r="BH43" s="34" t="str">
        <f t="shared" si="62"/>
        <v/>
      </c>
      <c r="BI43" s="52" t="str">
        <f t="shared" si="63"/>
        <v/>
      </c>
      <c r="BJ43" s="31" t="str">
        <f t="shared" si="107"/>
        <v/>
      </c>
      <c r="BK43" s="53" t="str">
        <f t="shared" si="108"/>
        <v/>
      </c>
      <c r="BL43" s="44" t="str">
        <f t="shared" si="64"/>
        <v/>
      </c>
      <c r="BM43" s="143">
        <v>44</v>
      </c>
      <c r="BN43" s="35" t="str">
        <f t="shared" si="109"/>
        <v/>
      </c>
      <c r="BO43" s="31" t="str">
        <f t="shared" si="110"/>
        <v/>
      </c>
      <c r="BP43" s="32" t="str">
        <f t="shared" si="65"/>
        <v/>
      </c>
      <c r="BQ43" s="34" t="str">
        <f t="shared" si="66"/>
        <v/>
      </c>
      <c r="BR43" s="52" t="str">
        <f t="shared" si="67"/>
        <v/>
      </c>
      <c r="BS43" s="31" t="str">
        <f t="shared" si="111"/>
        <v/>
      </c>
      <c r="BT43" s="53" t="str">
        <f t="shared" si="112"/>
        <v/>
      </c>
      <c r="BU43" s="44" t="str">
        <f t="shared" si="68"/>
        <v/>
      </c>
      <c r="BV43" s="5">
        <v>44</v>
      </c>
      <c r="BX43" s="79">
        <v>44</v>
      </c>
      <c r="BY43" s="103">
        <f t="shared" si="113"/>
        <v>0</v>
      </c>
      <c r="BZ43" s="161">
        <f t="shared" si="69"/>
        <v>0</v>
      </c>
      <c r="CA43" s="103" t="e">
        <f t="shared" si="70"/>
        <v>#DIV/0!</v>
      </c>
      <c r="CB43" s="104" t="e">
        <f t="shared" si="114"/>
        <v>#DIV/0!</v>
      </c>
      <c r="CC43" s="105" t="e">
        <f t="shared" si="71"/>
        <v>#DIV/0!</v>
      </c>
      <c r="CD43" s="86">
        <f t="shared" si="72"/>
        <v>0.79121300000000006</v>
      </c>
      <c r="CE43" s="22" t="e">
        <f t="shared" si="81"/>
        <v>#DIV/0!</v>
      </c>
      <c r="CF43" s="23" t="e">
        <f t="shared" si="82"/>
        <v>#DIV/0!</v>
      </c>
      <c r="CG43" s="87" t="e">
        <f t="shared" si="73"/>
        <v>#DIV/0!</v>
      </c>
      <c r="CH43" s="21"/>
      <c r="CI43" s="79">
        <v>44</v>
      </c>
      <c r="CJ43" s="103">
        <f t="shared" si="74"/>
        <v>0</v>
      </c>
      <c r="CK43" s="103">
        <f t="shared" si="75"/>
        <v>0</v>
      </c>
      <c r="CL43" s="103" t="e">
        <f t="shared" si="76"/>
        <v>#DIV/0!</v>
      </c>
      <c r="CM43" s="103" t="e">
        <f t="shared" si="77"/>
        <v>#DIV/0!</v>
      </c>
      <c r="CN43" s="113" t="e">
        <f t="shared" si="78"/>
        <v>#DIV/0!</v>
      </c>
      <c r="CO43" s="103" t="e">
        <f t="shared" si="79"/>
        <v>#DIV/0!</v>
      </c>
      <c r="CP43" s="113" t="e">
        <f t="shared" si="80"/>
        <v>#DIV/0!</v>
      </c>
      <c r="CQ43"/>
      <c r="CR43"/>
      <c r="CS43"/>
      <c r="CT43"/>
      <c r="CU43"/>
      <c r="CV43"/>
    </row>
    <row r="44" spans="1:100" ht="15" customHeight="1">
      <c r="A44" s="5">
        <v>45</v>
      </c>
      <c r="B44" s="33">
        <f t="shared" si="83"/>
        <v>0</v>
      </c>
      <c r="C44" s="31">
        <f t="shared" si="32"/>
        <v>0</v>
      </c>
      <c r="D44" s="119" t="e">
        <f t="shared" si="33"/>
        <v>#DIV/0!</v>
      </c>
      <c r="E44" s="32" t="e">
        <f t="shared" si="34"/>
        <v>#DIV/0!</v>
      </c>
      <c r="F44" s="34" t="e">
        <f t="shared" si="35"/>
        <v>#DIV/0!</v>
      </c>
      <c r="G44" s="52">
        <f t="shared" si="36"/>
        <v>0.79121300000000006</v>
      </c>
      <c r="H44" s="31" t="e">
        <f t="shared" si="37"/>
        <v>#DIV/0!</v>
      </c>
      <c r="I44" s="53" t="e">
        <f t="shared" si="84"/>
        <v>#DIV/0!</v>
      </c>
      <c r="J44" s="44" t="e">
        <f t="shared" si="39"/>
        <v>#DIV/0!</v>
      </c>
      <c r="K44" s="143">
        <v>45</v>
      </c>
      <c r="L44" s="35" t="str">
        <f t="shared" si="85"/>
        <v/>
      </c>
      <c r="M44" s="31" t="str">
        <f t="shared" si="86"/>
        <v/>
      </c>
      <c r="N44" s="32" t="str">
        <f t="shared" si="40"/>
        <v/>
      </c>
      <c r="O44" s="34" t="str">
        <f t="shared" si="41"/>
        <v/>
      </c>
      <c r="P44" s="52" t="str">
        <f t="shared" si="42"/>
        <v/>
      </c>
      <c r="Q44" s="31" t="str">
        <f t="shared" si="87"/>
        <v/>
      </c>
      <c r="R44" s="53" t="str">
        <f t="shared" si="88"/>
        <v/>
      </c>
      <c r="S44" s="44" t="str">
        <f t="shared" si="43"/>
        <v/>
      </c>
      <c r="T44" s="143">
        <v>45</v>
      </c>
      <c r="U44" s="35" t="str">
        <f t="shared" si="89"/>
        <v/>
      </c>
      <c r="V44" s="31" t="str">
        <f t="shared" si="90"/>
        <v/>
      </c>
      <c r="W44" s="32" t="str">
        <f t="shared" si="45"/>
        <v/>
      </c>
      <c r="X44" s="34" t="str">
        <f t="shared" si="46"/>
        <v/>
      </c>
      <c r="Y44" s="52" t="str">
        <f t="shared" si="47"/>
        <v/>
      </c>
      <c r="Z44" s="31" t="str">
        <f t="shared" si="91"/>
        <v/>
      </c>
      <c r="AA44" s="53" t="str">
        <f t="shared" si="92"/>
        <v/>
      </c>
      <c r="AB44" s="44" t="str">
        <f t="shared" si="48"/>
        <v/>
      </c>
      <c r="AC44" s="143">
        <v>45</v>
      </c>
      <c r="AD44" s="35" t="str">
        <f t="shared" si="93"/>
        <v/>
      </c>
      <c r="AE44" s="31" t="str">
        <f t="shared" si="94"/>
        <v/>
      </c>
      <c r="AF44" s="32" t="str">
        <f t="shared" si="49"/>
        <v/>
      </c>
      <c r="AG44" s="34" t="str">
        <f t="shared" si="50"/>
        <v/>
      </c>
      <c r="AH44" s="52" t="str">
        <f t="shared" si="51"/>
        <v/>
      </c>
      <c r="AI44" s="31" t="str">
        <f t="shared" si="95"/>
        <v/>
      </c>
      <c r="AJ44" s="53" t="str">
        <f t="shared" si="96"/>
        <v/>
      </c>
      <c r="AK44" s="44" t="str">
        <f t="shared" si="52"/>
        <v/>
      </c>
      <c r="AL44" s="143">
        <v>45</v>
      </c>
      <c r="AM44" s="35" t="str">
        <f t="shared" si="97"/>
        <v/>
      </c>
      <c r="AN44" s="31" t="str">
        <f t="shared" si="98"/>
        <v/>
      </c>
      <c r="AO44" s="32" t="str">
        <f t="shared" si="53"/>
        <v/>
      </c>
      <c r="AP44" s="34" t="str">
        <f t="shared" si="54"/>
        <v/>
      </c>
      <c r="AQ44" s="52" t="str">
        <f t="shared" si="55"/>
        <v/>
      </c>
      <c r="AR44" s="31" t="str">
        <f t="shared" si="99"/>
        <v/>
      </c>
      <c r="AS44" s="53" t="str">
        <f t="shared" si="100"/>
        <v/>
      </c>
      <c r="AT44" s="44" t="str">
        <f t="shared" si="56"/>
        <v/>
      </c>
      <c r="AU44" s="143">
        <v>45</v>
      </c>
      <c r="AV44" s="35" t="str">
        <f t="shared" si="101"/>
        <v/>
      </c>
      <c r="AW44" s="31" t="str">
        <f t="shared" si="102"/>
        <v/>
      </c>
      <c r="AX44" s="32" t="str">
        <f t="shared" si="57"/>
        <v/>
      </c>
      <c r="AY44" s="34" t="str">
        <f t="shared" si="58"/>
        <v/>
      </c>
      <c r="AZ44" s="52" t="str">
        <f t="shared" si="59"/>
        <v/>
      </c>
      <c r="BA44" s="31" t="str">
        <f t="shared" si="103"/>
        <v/>
      </c>
      <c r="BB44" s="53" t="str">
        <f t="shared" si="104"/>
        <v/>
      </c>
      <c r="BC44" s="44" t="str">
        <f t="shared" si="60"/>
        <v/>
      </c>
      <c r="BD44" s="143">
        <v>45</v>
      </c>
      <c r="BE44" s="35" t="str">
        <f t="shared" si="105"/>
        <v/>
      </c>
      <c r="BF44" s="31" t="str">
        <f t="shared" si="106"/>
        <v/>
      </c>
      <c r="BG44" s="32" t="str">
        <f t="shared" si="61"/>
        <v/>
      </c>
      <c r="BH44" s="34" t="str">
        <f t="shared" si="62"/>
        <v/>
      </c>
      <c r="BI44" s="52" t="str">
        <f t="shared" si="63"/>
        <v/>
      </c>
      <c r="BJ44" s="31" t="str">
        <f t="shared" si="107"/>
        <v/>
      </c>
      <c r="BK44" s="53" t="str">
        <f t="shared" si="108"/>
        <v/>
      </c>
      <c r="BL44" s="44" t="str">
        <f t="shared" si="64"/>
        <v/>
      </c>
      <c r="BM44" s="143">
        <v>45</v>
      </c>
      <c r="BN44" s="35" t="str">
        <f t="shared" si="109"/>
        <v/>
      </c>
      <c r="BO44" s="31" t="str">
        <f t="shared" si="110"/>
        <v/>
      </c>
      <c r="BP44" s="32" t="str">
        <f t="shared" si="65"/>
        <v/>
      </c>
      <c r="BQ44" s="34" t="str">
        <f t="shared" si="66"/>
        <v/>
      </c>
      <c r="BR44" s="52" t="str">
        <f t="shared" si="67"/>
        <v/>
      </c>
      <c r="BS44" s="31" t="str">
        <f t="shared" si="111"/>
        <v/>
      </c>
      <c r="BT44" s="53" t="str">
        <f t="shared" si="112"/>
        <v/>
      </c>
      <c r="BU44" s="44" t="str">
        <f t="shared" si="68"/>
        <v/>
      </c>
      <c r="BV44" s="5">
        <v>45</v>
      </c>
      <c r="BX44" s="79">
        <v>45</v>
      </c>
      <c r="BY44" s="103">
        <f t="shared" si="113"/>
        <v>0</v>
      </c>
      <c r="BZ44" s="161">
        <f t="shared" si="69"/>
        <v>0</v>
      </c>
      <c r="CA44" s="103" t="e">
        <f t="shared" si="70"/>
        <v>#DIV/0!</v>
      </c>
      <c r="CB44" s="104" t="e">
        <f t="shared" si="114"/>
        <v>#DIV/0!</v>
      </c>
      <c r="CC44" s="105" t="e">
        <f t="shared" si="71"/>
        <v>#DIV/0!</v>
      </c>
      <c r="CD44" s="86">
        <f t="shared" si="72"/>
        <v>0.79121300000000006</v>
      </c>
      <c r="CE44" s="22" t="e">
        <f t="shared" si="81"/>
        <v>#DIV/0!</v>
      </c>
      <c r="CF44" s="23" t="e">
        <f t="shared" si="82"/>
        <v>#DIV/0!</v>
      </c>
      <c r="CG44" s="87" t="e">
        <f t="shared" si="73"/>
        <v>#DIV/0!</v>
      </c>
      <c r="CH44" s="21"/>
      <c r="CI44" s="79">
        <v>45</v>
      </c>
      <c r="CJ44" s="103">
        <f t="shared" si="74"/>
        <v>0</v>
      </c>
      <c r="CK44" s="103">
        <f t="shared" si="75"/>
        <v>0</v>
      </c>
      <c r="CL44" s="103" t="e">
        <f t="shared" si="76"/>
        <v>#DIV/0!</v>
      </c>
      <c r="CM44" s="103" t="e">
        <f t="shared" si="77"/>
        <v>#DIV/0!</v>
      </c>
      <c r="CN44" s="113" t="e">
        <f t="shared" si="78"/>
        <v>#DIV/0!</v>
      </c>
      <c r="CO44" s="103" t="e">
        <f t="shared" si="79"/>
        <v>#DIV/0!</v>
      </c>
      <c r="CP44" s="113" t="e">
        <f t="shared" si="80"/>
        <v>#DIV/0!</v>
      </c>
      <c r="CQ44"/>
      <c r="CR44"/>
      <c r="CS44"/>
      <c r="CT44"/>
      <c r="CU44"/>
      <c r="CV44"/>
    </row>
    <row r="45" spans="1:100" ht="15" customHeight="1">
      <c r="A45" s="5">
        <v>46</v>
      </c>
      <c r="B45" s="33">
        <f t="shared" si="83"/>
        <v>0</v>
      </c>
      <c r="C45" s="31">
        <f t="shared" si="32"/>
        <v>0</v>
      </c>
      <c r="D45" s="119" t="e">
        <f t="shared" si="33"/>
        <v>#DIV/0!</v>
      </c>
      <c r="E45" s="32" t="e">
        <f t="shared" si="34"/>
        <v>#DIV/0!</v>
      </c>
      <c r="F45" s="34" t="e">
        <f t="shared" si="35"/>
        <v>#DIV/0!</v>
      </c>
      <c r="G45" s="52">
        <f t="shared" si="36"/>
        <v>0.79121300000000006</v>
      </c>
      <c r="H45" s="31" t="e">
        <f t="shared" si="37"/>
        <v>#DIV/0!</v>
      </c>
      <c r="I45" s="53" t="e">
        <f t="shared" si="84"/>
        <v>#DIV/0!</v>
      </c>
      <c r="J45" s="44" t="e">
        <f t="shared" si="39"/>
        <v>#DIV/0!</v>
      </c>
      <c r="K45" s="143">
        <v>46</v>
      </c>
      <c r="L45" s="35" t="str">
        <f t="shared" si="85"/>
        <v/>
      </c>
      <c r="M45" s="31" t="str">
        <f t="shared" si="86"/>
        <v/>
      </c>
      <c r="N45" s="32" t="str">
        <f t="shared" si="40"/>
        <v/>
      </c>
      <c r="O45" s="34" t="str">
        <f t="shared" si="41"/>
        <v/>
      </c>
      <c r="P45" s="52" t="str">
        <f t="shared" si="42"/>
        <v/>
      </c>
      <c r="Q45" s="31" t="str">
        <f t="shared" si="87"/>
        <v/>
      </c>
      <c r="R45" s="53" t="str">
        <f t="shared" si="88"/>
        <v/>
      </c>
      <c r="S45" s="44" t="str">
        <f t="shared" si="43"/>
        <v/>
      </c>
      <c r="T45" s="143">
        <v>46</v>
      </c>
      <c r="U45" s="35" t="str">
        <f t="shared" si="89"/>
        <v/>
      </c>
      <c r="V45" s="31" t="str">
        <f t="shared" si="90"/>
        <v/>
      </c>
      <c r="W45" s="32" t="str">
        <f t="shared" si="45"/>
        <v/>
      </c>
      <c r="X45" s="34" t="str">
        <f t="shared" si="46"/>
        <v/>
      </c>
      <c r="Y45" s="52" t="str">
        <f t="shared" si="47"/>
        <v/>
      </c>
      <c r="Z45" s="31" t="str">
        <f t="shared" si="91"/>
        <v/>
      </c>
      <c r="AA45" s="53" t="str">
        <f t="shared" si="92"/>
        <v/>
      </c>
      <c r="AB45" s="44" t="str">
        <f t="shared" si="48"/>
        <v/>
      </c>
      <c r="AC45" s="143">
        <v>46</v>
      </c>
      <c r="AD45" s="35" t="str">
        <f t="shared" si="93"/>
        <v/>
      </c>
      <c r="AE45" s="31" t="str">
        <f t="shared" si="94"/>
        <v/>
      </c>
      <c r="AF45" s="32" t="str">
        <f t="shared" si="49"/>
        <v/>
      </c>
      <c r="AG45" s="34" t="str">
        <f t="shared" si="50"/>
        <v/>
      </c>
      <c r="AH45" s="52" t="str">
        <f t="shared" si="51"/>
        <v/>
      </c>
      <c r="AI45" s="31" t="str">
        <f t="shared" si="95"/>
        <v/>
      </c>
      <c r="AJ45" s="53" t="str">
        <f t="shared" si="96"/>
        <v/>
      </c>
      <c r="AK45" s="44" t="str">
        <f t="shared" si="52"/>
        <v/>
      </c>
      <c r="AL45" s="143">
        <v>46</v>
      </c>
      <c r="AM45" s="35" t="str">
        <f t="shared" si="97"/>
        <v/>
      </c>
      <c r="AN45" s="31" t="str">
        <f t="shared" si="98"/>
        <v/>
      </c>
      <c r="AO45" s="32" t="str">
        <f t="shared" si="53"/>
        <v/>
      </c>
      <c r="AP45" s="34" t="str">
        <f t="shared" si="54"/>
        <v/>
      </c>
      <c r="AQ45" s="52" t="str">
        <f t="shared" si="55"/>
        <v/>
      </c>
      <c r="AR45" s="31" t="str">
        <f t="shared" si="99"/>
        <v/>
      </c>
      <c r="AS45" s="53" t="str">
        <f t="shared" si="100"/>
        <v/>
      </c>
      <c r="AT45" s="44" t="str">
        <f t="shared" si="56"/>
        <v/>
      </c>
      <c r="AU45" s="143">
        <v>46</v>
      </c>
      <c r="AV45" s="35" t="str">
        <f t="shared" si="101"/>
        <v/>
      </c>
      <c r="AW45" s="31" t="str">
        <f t="shared" si="102"/>
        <v/>
      </c>
      <c r="AX45" s="32" t="str">
        <f t="shared" si="57"/>
        <v/>
      </c>
      <c r="AY45" s="34" t="str">
        <f t="shared" si="58"/>
        <v/>
      </c>
      <c r="AZ45" s="52" t="str">
        <f t="shared" si="59"/>
        <v/>
      </c>
      <c r="BA45" s="31" t="str">
        <f t="shared" si="103"/>
        <v/>
      </c>
      <c r="BB45" s="53" t="str">
        <f t="shared" si="104"/>
        <v/>
      </c>
      <c r="BC45" s="44" t="str">
        <f t="shared" si="60"/>
        <v/>
      </c>
      <c r="BD45" s="143">
        <v>46</v>
      </c>
      <c r="BE45" s="35" t="str">
        <f t="shared" si="105"/>
        <v/>
      </c>
      <c r="BF45" s="31" t="str">
        <f t="shared" si="106"/>
        <v/>
      </c>
      <c r="BG45" s="32" t="str">
        <f t="shared" si="61"/>
        <v/>
      </c>
      <c r="BH45" s="34" t="str">
        <f t="shared" si="62"/>
        <v/>
      </c>
      <c r="BI45" s="52" t="str">
        <f t="shared" si="63"/>
        <v/>
      </c>
      <c r="BJ45" s="31" t="str">
        <f t="shared" si="107"/>
        <v/>
      </c>
      <c r="BK45" s="53" t="str">
        <f t="shared" si="108"/>
        <v/>
      </c>
      <c r="BL45" s="44" t="str">
        <f t="shared" si="64"/>
        <v/>
      </c>
      <c r="BM45" s="143">
        <v>46</v>
      </c>
      <c r="BN45" s="35" t="str">
        <f t="shared" si="109"/>
        <v/>
      </c>
      <c r="BO45" s="31" t="str">
        <f t="shared" si="110"/>
        <v/>
      </c>
      <c r="BP45" s="32" t="str">
        <f t="shared" si="65"/>
        <v/>
      </c>
      <c r="BQ45" s="34" t="str">
        <f t="shared" si="66"/>
        <v/>
      </c>
      <c r="BR45" s="52" t="str">
        <f t="shared" si="67"/>
        <v/>
      </c>
      <c r="BS45" s="31" t="str">
        <f t="shared" si="111"/>
        <v/>
      </c>
      <c r="BT45" s="53" t="str">
        <f t="shared" si="112"/>
        <v/>
      </c>
      <c r="BU45" s="44" t="str">
        <f t="shared" si="68"/>
        <v/>
      </c>
      <c r="BV45" s="5">
        <v>46</v>
      </c>
      <c r="BX45" s="79">
        <v>46</v>
      </c>
      <c r="BY45" s="103">
        <f t="shared" si="113"/>
        <v>0</v>
      </c>
      <c r="BZ45" s="161">
        <f t="shared" si="69"/>
        <v>0</v>
      </c>
      <c r="CA45" s="103" t="e">
        <f t="shared" si="70"/>
        <v>#DIV/0!</v>
      </c>
      <c r="CB45" s="104" t="e">
        <f t="shared" si="114"/>
        <v>#DIV/0!</v>
      </c>
      <c r="CC45" s="105" t="e">
        <f t="shared" si="71"/>
        <v>#DIV/0!</v>
      </c>
      <c r="CD45" s="86">
        <f t="shared" si="72"/>
        <v>0.79121300000000006</v>
      </c>
      <c r="CE45" s="22" t="e">
        <f t="shared" si="81"/>
        <v>#DIV/0!</v>
      </c>
      <c r="CF45" s="23" t="e">
        <f t="shared" si="82"/>
        <v>#DIV/0!</v>
      </c>
      <c r="CG45" s="87" t="e">
        <f t="shared" si="73"/>
        <v>#DIV/0!</v>
      </c>
      <c r="CH45" s="21"/>
      <c r="CI45" s="79">
        <v>46</v>
      </c>
      <c r="CJ45" s="103">
        <f t="shared" si="74"/>
        <v>0</v>
      </c>
      <c r="CK45" s="103">
        <f t="shared" si="75"/>
        <v>0</v>
      </c>
      <c r="CL45" s="103" t="e">
        <f t="shared" si="76"/>
        <v>#DIV/0!</v>
      </c>
      <c r="CM45" s="103" t="e">
        <f t="shared" si="77"/>
        <v>#DIV/0!</v>
      </c>
      <c r="CN45" s="113" t="e">
        <f t="shared" si="78"/>
        <v>#DIV/0!</v>
      </c>
      <c r="CO45" s="103" t="e">
        <f t="shared" si="79"/>
        <v>#DIV/0!</v>
      </c>
      <c r="CP45" s="113" t="e">
        <f t="shared" si="80"/>
        <v>#DIV/0!</v>
      </c>
      <c r="CQ45"/>
      <c r="CR45"/>
      <c r="CS45"/>
      <c r="CT45"/>
      <c r="CU45"/>
      <c r="CV45"/>
    </row>
    <row r="46" spans="1:100" ht="15" customHeight="1">
      <c r="A46" s="5">
        <v>47</v>
      </c>
      <c r="B46" s="33">
        <f t="shared" si="83"/>
        <v>0</v>
      </c>
      <c r="C46" s="31">
        <f t="shared" si="32"/>
        <v>0</v>
      </c>
      <c r="D46" s="119" t="e">
        <f t="shared" si="33"/>
        <v>#DIV/0!</v>
      </c>
      <c r="E46" s="32" t="e">
        <f t="shared" si="34"/>
        <v>#DIV/0!</v>
      </c>
      <c r="F46" s="34" t="e">
        <f t="shared" si="35"/>
        <v>#DIV/0!</v>
      </c>
      <c r="G46" s="52">
        <f t="shared" si="36"/>
        <v>0.79121300000000006</v>
      </c>
      <c r="H46" s="31" t="e">
        <f t="shared" si="37"/>
        <v>#DIV/0!</v>
      </c>
      <c r="I46" s="53" t="e">
        <f t="shared" si="84"/>
        <v>#DIV/0!</v>
      </c>
      <c r="J46" s="44" t="e">
        <f t="shared" si="39"/>
        <v>#DIV/0!</v>
      </c>
      <c r="K46" s="143">
        <v>47</v>
      </c>
      <c r="L46" s="35" t="str">
        <f t="shared" si="85"/>
        <v/>
      </c>
      <c r="M46" s="31" t="str">
        <f t="shared" si="86"/>
        <v/>
      </c>
      <c r="N46" s="32" t="str">
        <f t="shared" si="40"/>
        <v/>
      </c>
      <c r="O46" s="34" t="str">
        <f t="shared" si="41"/>
        <v/>
      </c>
      <c r="P46" s="52" t="str">
        <f t="shared" si="42"/>
        <v/>
      </c>
      <c r="Q46" s="31" t="str">
        <f t="shared" si="87"/>
        <v/>
      </c>
      <c r="R46" s="53" t="str">
        <f t="shared" si="88"/>
        <v/>
      </c>
      <c r="S46" s="44" t="str">
        <f t="shared" si="43"/>
        <v/>
      </c>
      <c r="T46" s="143">
        <v>47</v>
      </c>
      <c r="U46" s="35" t="str">
        <f t="shared" si="89"/>
        <v/>
      </c>
      <c r="V46" s="31" t="str">
        <f t="shared" si="90"/>
        <v/>
      </c>
      <c r="W46" s="32" t="str">
        <f t="shared" si="45"/>
        <v/>
      </c>
      <c r="X46" s="34" t="str">
        <f t="shared" si="46"/>
        <v/>
      </c>
      <c r="Y46" s="52" t="str">
        <f t="shared" si="47"/>
        <v/>
      </c>
      <c r="Z46" s="31" t="str">
        <f t="shared" si="91"/>
        <v/>
      </c>
      <c r="AA46" s="53" t="str">
        <f t="shared" si="92"/>
        <v/>
      </c>
      <c r="AB46" s="44" t="str">
        <f t="shared" si="48"/>
        <v/>
      </c>
      <c r="AC46" s="143">
        <v>47</v>
      </c>
      <c r="AD46" s="35" t="str">
        <f t="shared" si="93"/>
        <v/>
      </c>
      <c r="AE46" s="31" t="str">
        <f t="shared" si="94"/>
        <v/>
      </c>
      <c r="AF46" s="32" t="str">
        <f t="shared" si="49"/>
        <v/>
      </c>
      <c r="AG46" s="34" t="str">
        <f t="shared" si="50"/>
        <v/>
      </c>
      <c r="AH46" s="52" t="str">
        <f t="shared" si="51"/>
        <v/>
      </c>
      <c r="AI46" s="31" t="str">
        <f t="shared" si="95"/>
        <v/>
      </c>
      <c r="AJ46" s="53" t="str">
        <f t="shared" si="96"/>
        <v/>
      </c>
      <c r="AK46" s="44" t="str">
        <f t="shared" si="52"/>
        <v/>
      </c>
      <c r="AL46" s="143">
        <v>47</v>
      </c>
      <c r="AM46" s="35" t="str">
        <f t="shared" si="97"/>
        <v/>
      </c>
      <c r="AN46" s="31" t="str">
        <f t="shared" si="98"/>
        <v/>
      </c>
      <c r="AO46" s="32" t="str">
        <f t="shared" si="53"/>
        <v/>
      </c>
      <c r="AP46" s="34" t="str">
        <f t="shared" si="54"/>
        <v/>
      </c>
      <c r="AQ46" s="52" t="str">
        <f t="shared" si="55"/>
        <v/>
      </c>
      <c r="AR46" s="31" t="str">
        <f t="shared" si="99"/>
        <v/>
      </c>
      <c r="AS46" s="53" t="str">
        <f t="shared" si="100"/>
        <v/>
      </c>
      <c r="AT46" s="44" t="str">
        <f t="shared" si="56"/>
        <v/>
      </c>
      <c r="AU46" s="143">
        <v>47</v>
      </c>
      <c r="AV46" s="35" t="str">
        <f t="shared" si="101"/>
        <v/>
      </c>
      <c r="AW46" s="31" t="str">
        <f t="shared" si="102"/>
        <v/>
      </c>
      <c r="AX46" s="32" t="str">
        <f t="shared" si="57"/>
        <v/>
      </c>
      <c r="AY46" s="34" t="str">
        <f t="shared" si="58"/>
        <v/>
      </c>
      <c r="AZ46" s="52" t="str">
        <f t="shared" si="59"/>
        <v/>
      </c>
      <c r="BA46" s="31" t="str">
        <f t="shared" si="103"/>
        <v/>
      </c>
      <c r="BB46" s="53" t="str">
        <f t="shared" si="104"/>
        <v/>
      </c>
      <c r="BC46" s="44" t="str">
        <f t="shared" si="60"/>
        <v/>
      </c>
      <c r="BD46" s="143">
        <v>47</v>
      </c>
      <c r="BE46" s="35" t="str">
        <f t="shared" si="105"/>
        <v/>
      </c>
      <c r="BF46" s="31" t="str">
        <f t="shared" si="106"/>
        <v/>
      </c>
      <c r="BG46" s="32" t="str">
        <f t="shared" si="61"/>
        <v/>
      </c>
      <c r="BH46" s="34" t="str">
        <f t="shared" si="62"/>
        <v/>
      </c>
      <c r="BI46" s="52" t="str">
        <f t="shared" si="63"/>
        <v/>
      </c>
      <c r="BJ46" s="31" t="str">
        <f t="shared" si="107"/>
        <v/>
      </c>
      <c r="BK46" s="53" t="str">
        <f t="shared" si="108"/>
        <v/>
      </c>
      <c r="BL46" s="44" t="str">
        <f t="shared" si="64"/>
        <v/>
      </c>
      <c r="BM46" s="143">
        <v>47</v>
      </c>
      <c r="BN46" s="35" t="str">
        <f t="shared" si="109"/>
        <v/>
      </c>
      <c r="BO46" s="31" t="str">
        <f t="shared" si="110"/>
        <v/>
      </c>
      <c r="BP46" s="32" t="str">
        <f t="shared" si="65"/>
        <v/>
      </c>
      <c r="BQ46" s="34" t="str">
        <f t="shared" si="66"/>
        <v/>
      </c>
      <c r="BR46" s="52" t="str">
        <f t="shared" si="67"/>
        <v/>
      </c>
      <c r="BS46" s="31" t="str">
        <f t="shared" si="111"/>
        <v/>
      </c>
      <c r="BT46" s="53" t="str">
        <f t="shared" si="112"/>
        <v/>
      </c>
      <c r="BU46" s="44" t="str">
        <f t="shared" si="68"/>
        <v/>
      </c>
      <c r="BV46" s="5">
        <v>47</v>
      </c>
      <c r="BX46" s="79">
        <v>47</v>
      </c>
      <c r="BY46" s="103">
        <f t="shared" si="113"/>
        <v>0</v>
      </c>
      <c r="BZ46" s="161">
        <f t="shared" si="69"/>
        <v>0</v>
      </c>
      <c r="CA46" s="103" t="e">
        <f t="shared" si="70"/>
        <v>#DIV/0!</v>
      </c>
      <c r="CB46" s="104" t="e">
        <f t="shared" si="114"/>
        <v>#DIV/0!</v>
      </c>
      <c r="CC46" s="105" t="e">
        <f t="shared" si="71"/>
        <v>#DIV/0!</v>
      </c>
      <c r="CD46" s="86">
        <f t="shared" si="72"/>
        <v>0.79121300000000006</v>
      </c>
      <c r="CE46" s="22" t="e">
        <f t="shared" si="81"/>
        <v>#DIV/0!</v>
      </c>
      <c r="CF46" s="23" t="e">
        <f t="shared" si="82"/>
        <v>#DIV/0!</v>
      </c>
      <c r="CG46" s="87" t="e">
        <f t="shared" si="73"/>
        <v>#DIV/0!</v>
      </c>
      <c r="CH46" s="21"/>
      <c r="CI46" s="79">
        <v>47</v>
      </c>
      <c r="CJ46" s="103">
        <f t="shared" si="74"/>
        <v>0</v>
      </c>
      <c r="CK46" s="103">
        <f t="shared" si="75"/>
        <v>0</v>
      </c>
      <c r="CL46" s="103" t="e">
        <f t="shared" si="76"/>
        <v>#DIV/0!</v>
      </c>
      <c r="CM46" s="103" t="e">
        <f t="shared" si="77"/>
        <v>#DIV/0!</v>
      </c>
      <c r="CN46" s="113" t="e">
        <f t="shared" si="78"/>
        <v>#DIV/0!</v>
      </c>
      <c r="CO46" s="103" t="e">
        <f t="shared" si="79"/>
        <v>#DIV/0!</v>
      </c>
      <c r="CP46" s="113" t="e">
        <f t="shared" si="80"/>
        <v>#DIV/0!</v>
      </c>
      <c r="CQ46"/>
      <c r="CR46"/>
      <c r="CS46"/>
      <c r="CT46"/>
      <c r="CU46"/>
      <c r="CV46"/>
    </row>
    <row r="47" spans="1:100" ht="15" customHeight="1">
      <c r="A47" s="5">
        <v>48</v>
      </c>
      <c r="B47" s="33">
        <f t="shared" si="83"/>
        <v>0</v>
      </c>
      <c r="C47" s="31">
        <f t="shared" si="32"/>
        <v>0</v>
      </c>
      <c r="D47" s="119" t="e">
        <f t="shared" si="33"/>
        <v>#DIV/0!</v>
      </c>
      <c r="E47" s="32" t="e">
        <f t="shared" si="34"/>
        <v>#DIV/0!</v>
      </c>
      <c r="F47" s="34" t="e">
        <f t="shared" si="35"/>
        <v>#DIV/0!</v>
      </c>
      <c r="G47" s="52">
        <f t="shared" si="36"/>
        <v>0.79121300000000006</v>
      </c>
      <c r="H47" s="31" t="e">
        <f t="shared" si="37"/>
        <v>#DIV/0!</v>
      </c>
      <c r="I47" s="53" t="e">
        <f t="shared" si="84"/>
        <v>#DIV/0!</v>
      </c>
      <c r="J47" s="44" t="e">
        <f t="shared" si="39"/>
        <v>#DIV/0!</v>
      </c>
      <c r="K47" s="143">
        <v>48</v>
      </c>
      <c r="L47" s="35" t="str">
        <f t="shared" si="85"/>
        <v/>
      </c>
      <c r="M47" s="31" t="str">
        <f t="shared" si="86"/>
        <v/>
      </c>
      <c r="N47" s="32" t="str">
        <f t="shared" si="40"/>
        <v/>
      </c>
      <c r="O47" s="34" t="str">
        <f t="shared" si="41"/>
        <v/>
      </c>
      <c r="P47" s="52" t="str">
        <f t="shared" si="42"/>
        <v/>
      </c>
      <c r="Q47" s="31" t="str">
        <f t="shared" si="87"/>
        <v/>
      </c>
      <c r="R47" s="53" t="str">
        <f t="shared" si="88"/>
        <v/>
      </c>
      <c r="S47" s="44" t="str">
        <f t="shared" si="43"/>
        <v/>
      </c>
      <c r="T47" s="143">
        <v>48</v>
      </c>
      <c r="U47" s="35" t="str">
        <f t="shared" si="89"/>
        <v/>
      </c>
      <c r="V47" s="31" t="str">
        <f t="shared" si="90"/>
        <v/>
      </c>
      <c r="W47" s="32" t="str">
        <f t="shared" si="45"/>
        <v/>
      </c>
      <c r="X47" s="34" t="str">
        <f t="shared" si="46"/>
        <v/>
      </c>
      <c r="Y47" s="52" t="str">
        <f t="shared" si="47"/>
        <v/>
      </c>
      <c r="Z47" s="31" t="str">
        <f t="shared" si="91"/>
        <v/>
      </c>
      <c r="AA47" s="53" t="str">
        <f t="shared" si="92"/>
        <v/>
      </c>
      <c r="AB47" s="44" t="str">
        <f t="shared" si="48"/>
        <v/>
      </c>
      <c r="AC47" s="143">
        <v>48</v>
      </c>
      <c r="AD47" s="35" t="str">
        <f t="shared" si="93"/>
        <v/>
      </c>
      <c r="AE47" s="31" t="str">
        <f t="shared" si="94"/>
        <v/>
      </c>
      <c r="AF47" s="32" t="str">
        <f t="shared" si="49"/>
        <v/>
      </c>
      <c r="AG47" s="34" t="str">
        <f t="shared" si="50"/>
        <v/>
      </c>
      <c r="AH47" s="52" t="str">
        <f t="shared" si="51"/>
        <v/>
      </c>
      <c r="AI47" s="31" t="str">
        <f t="shared" si="95"/>
        <v/>
      </c>
      <c r="AJ47" s="53" t="str">
        <f t="shared" si="96"/>
        <v/>
      </c>
      <c r="AK47" s="44" t="str">
        <f t="shared" si="52"/>
        <v/>
      </c>
      <c r="AL47" s="143">
        <v>48</v>
      </c>
      <c r="AM47" s="35" t="str">
        <f t="shared" si="97"/>
        <v/>
      </c>
      <c r="AN47" s="31" t="str">
        <f t="shared" si="98"/>
        <v/>
      </c>
      <c r="AO47" s="32" t="str">
        <f t="shared" si="53"/>
        <v/>
      </c>
      <c r="AP47" s="34" t="str">
        <f t="shared" si="54"/>
        <v/>
      </c>
      <c r="AQ47" s="52" t="str">
        <f t="shared" si="55"/>
        <v/>
      </c>
      <c r="AR47" s="31" t="str">
        <f t="shared" si="99"/>
        <v/>
      </c>
      <c r="AS47" s="53" t="str">
        <f t="shared" si="100"/>
        <v/>
      </c>
      <c r="AT47" s="44" t="str">
        <f t="shared" si="56"/>
        <v/>
      </c>
      <c r="AU47" s="143">
        <v>48</v>
      </c>
      <c r="AV47" s="35" t="str">
        <f t="shared" si="101"/>
        <v/>
      </c>
      <c r="AW47" s="31" t="str">
        <f t="shared" si="102"/>
        <v/>
      </c>
      <c r="AX47" s="32" t="str">
        <f t="shared" si="57"/>
        <v/>
      </c>
      <c r="AY47" s="34" t="str">
        <f t="shared" si="58"/>
        <v/>
      </c>
      <c r="AZ47" s="52" t="str">
        <f t="shared" si="59"/>
        <v/>
      </c>
      <c r="BA47" s="31" t="str">
        <f t="shared" si="103"/>
        <v/>
      </c>
      <c r="BB47" s="53" t="str">
        <f t="shared" si="104"/>
        <v/>
      </c>
      <c r="BC47" s="44" t="str">
        <f t="shared" si="60"/>
        <v/>
      </c>
      <c r="BD47" s="143">
        <v>48</v>
      </c>
      <c r="BE47" s="35" t="str">
        <f t="shared" si="105"/>
        <v/>
      </c>
      <c r="BF47" s="31" t="str">
        <f t="shared" si="106"/>
        <v/>
      </c>
      <c r="BG47" s="32" t="str">
        <f t="shared" si="61"/>
        <v/>
      </c>
      <c r="BH47" s="34" t="str">
        <f t="shared" si="62"/>
        <v/>
      </c>
      <c r="BI47" s="52" t="str">
        <f t="shared" si="63"/>
        <v/>
      </c>
      <c r="BJ47" s="31" t="str">
        <f t="shared" si="107"/>
        <v/>
      </c>
      <c r="BK47" s="53" t="str">
        <f t="shared" si="108"/>
        <v/>
      </c>
      <c r="BL47" s="44" t="str">
        <f t="shared" si="64"/>
        <v/>
      </c>
      <c r="BM47" s="143">
        <v>48</v>
      </c>
      <c r="BN47" s="35" t="str">
        <f t="shared" si="109"/>
        <v/>
      </c>
      <c r="BO47" s="31" t="str">
        <f t="shared" si="110"/>
        <v/>
      </c>
      <c r="BP47" s="32" t="str">
        <f t="shared" si="65"/>
        <v/>
      </c>
      <c r="BQ47" s="34" t="str">
        <f t="shared" si="66"/>
        <v/>
      </c>
      <c r="BR47" s="52" t="str">
        <f t="shared" si="67"/>
        <v/>
      </c>
      <c r="BS47" s="31" t="str">
        <f t="shared" si="111"/>
        <v/>
      </c>
      <c r="BT47" s="53" t="str">
        <f t="shared" si="112"/>
        <v/>
      </c>
      <c r="BU47" s="44" t="str">
        <f t="shared" si="68"/>
        <v/>
      </c>
      <c r="BV47" s="5">
        <v>48</v>
      </c>
      <c r="BX47" s="79">
        <v>48</v>
      </c>
      <c r="BY47" s="103">
        <f t="shared" si="113"/>
        <v>0</v>
      </c>
      <c r="BZ47" s="161">
        <f t="shared" si="69"/>
        <v>0</v>
      </c>
      <c r="CA47" s="103" t="e">
        <f t="shared" si="70"/>
        <v>#DIV/0!</v>
      </c>
      <c r="CB47" s="104" t="e">
        <f t="shared" si="114"/>
        <v>#DIV/0!</v>
      </c>
      <c r="CC47" s="105" t="e">
        <f t="shared" si="71"/>
        <v>#DIV/0!</v>
      </c>
      <c r="CD47" s="86">
        <f t="shared" si="72"/>
        <v>0.79121300000000006</v>
      </c>
      <c r="CE47" s="22" t="e">
        <f t="shared" si="81"/>
        <v>#DIV/0!</v>
      </c>
      <c r="CF47" s="23" t="e">
        <f t="shared" si="82"/>
        <v>#DIV/0!</v>
      </c>
      <c r="CG47" s="87" t="e">
        <f t="shared" si="73"/>
        <v>#DIV/0!</v>
      </c>
      <c r="CH47" s="21"/>
      <c r="CI47" s="79">
        <v>48</v>
      </c>
      <c r="CJ47" s="103">
        <f t="shared" si="74"/>
        <v>0</v>
      </c>
      <c r="CK47" s="103">
        <f t="shared" si="75"/>
        <v>0</v>
      </c>
      <c r="CL47" s="103" t="e">
        <f t="shared" si="76"/>
        <v>#DIV/0!</v>
      </c>
      <c r="CM47" s="103" t="e">
        <f t="shared" si="77"/>
        <v>#DIV/0!</v>
      </c>
      <c r="CN47" s="113" t="e">
        <f t="shared" si="78"/>
        <v>#DIV/0!</v>
      </c>
      <c r="CO47" s="103" t="e">
        <f t="shared" si="79"/>
        <v>#DIV/0!</v>
      </c>
      <c r="CP47" s="113" t="e">
        <f t="shared" si="80"/>
        <v>#DIV/0!</v>
      </c>
      <c r="CQ47"/>
      <c r="CR47"/>
      <c r="CS47"/>
      <c r="CT47"/>
      <c r="CU47"/>
      <c r="CV47"/>
    </row>
    <row r="48" spans="1:100" ht="15" customHeight="1">
      <c r="A48" s="5">
        <v>49</v>
      </c>
      <c r="B48" s="33">
        <f t="shared" si="83"/>
        <v>0</v>
      </c>
      <c r="C48" s="31">
        <f t="shared" si="32"/>
        <v>0</v>
      </c>
      <c r="D48" s="119" t="e">
        <f t="shared" si="33"/>
        <v>#DIV/0!</v>
      </c>
      <c r="E48" s="32" t="e">
        <f t="shared" si="34"/>
        <v>#DIV/0!</v>
      </c>
      <c r="F48" s="34" t="e">
        <f t="shared" si="35"/>
        <v>#DIV/0!</v>
      </c>
      <c r="G48" s="52">
        <f t="shared" si="36"/>
        <v>0.79121300000000006</v>
      </c>
      <c r="H48" s="31" t="e">
        <f t="shared" si="37"/>
        <v>#DIV/0!</v>
      </c>
      <c r="I48" s="53" t="e">
        <f t="shared" si="84"/>
        <v>#DIV/0!</v>
      </c>
      <c r="J48" s="44" t="e">
        <f t="shared" si="39"/>
        <v>#DIV/0!</v>
      </c>
      <c r="K48" s="143">
        <v>49</v>
      </c>
      <c r="L48" s="35" t="str">
        <f t="shared" si="85"/>
        <v/>
      </c>
      <c r="M48" s="31" t="str">
        <f t="shared" si="86"/>
        <v/>
      </c>
      <c r="N48" s="32" t="str">
        <f t="shared" si="40"/>
        <v/>
      </c>
      <c r="O48" s="34" t="str">
        <f t="shared" si="41"/>
        <v/>
      </c>
      <c r="P48" s="52" t="str">
        <f t="shared" si="42"/>
        <v/>
      </c>
      <c r="Q48" s="31" t="str">
        <f t="shared" si="87"/>
        <v/>
      </c>
      <c r="R48" s="53" t="str">
        <f t="shared" si="88"/>
        <v/>
      </c>
      <c r="S48" s="44" t="str">
        <f t="shared" si="43"/>
        <v/>
      </c>
      <c r="T48" s="143">
        <v>49</v>
      </c>
      <c r="U48" s="35" t="str">
        <f t="shared" si="89"/>
        <v/>
      </c>
      <c r="V48" s="31" t="str">
        <f t="shared" si="90"/>
        <v/>
      </c>
      <c r="W48" s="32" t="str">
        <f t="shared" si="45"/>
        <v/>
      </c>
      <c r="X48" s="34" t="str">
        <f t="shared" si="46"/>
        <v/>
      </c>
      <c r="Y48" s="52" t="str">
        <f t="shared" si="47"/>
        <v/>
      </c>
      <c r="Z48" s="31" t="str">
        <f t="shared" si="91"/>
        <v/>
      </c>
      <c r="AA48" s="53" t="str">
        <f t="shared" si="92"/>
        <v/>
      </c>
      <c r="AB48" s="44" t="str">
        <f t="shared" si="48"/>
        <v/>
      </c>
      <c r="AC48" s="143">
        <v>49</v>
      </c>
      <c r="AD48" s="35" t="str">
        <f t="shared" si="93"/>
        <v/>
      </c>
      <c r="AE48" s="31" t="str">
        <f t="shared" si="94"/>
        <v/>
      </c>
      <c r="AF48" s="32" t="str">
        <f t="shared" si="49"/>
        <v/>
      </c>
      <c r="AG48" s="34" t="str">
        <f t="shared" si="50"/>
        <v/>
      </c>
      <c r="AH48" s="52" t="str">
        <f t="shared" si="51"/>
        <v/>
      </c>
      <c r="AI48" s="31" t="str">
        <f t="shared" si="95"/>
        <v/>
      </c>
      <c r="AJ48" s="53" t="str">
        <f t="shared" si="96"/>
        <v/>
      </c>
      <c r="AK48" s="44" t="str">
        <f t="shared" si="52"/>
        <v/>
      </c>
      <c r="AL48" s="143">
        <v>49</v>
      </c>
      <c r="AM48" s="35" t="str">
        <f t="shared" si="97"/>
        <v/>
      </c>
      <c r="AN48" s="31" t="str">
        <f t="shared" si="98"/>
        <v/>
      </c>
      <c r="AO48" s="32" t="str">
        <f t="shared" si="53"/>
        <v/>
      </c>
      <c r="AP48" s="34" t="str">
        <f t="shared" si="54"/>
        <v/>
      </c>
      <c r="AQ48" s="52" t="str">
        <f t="shared" si="55"/>
        <v/>
      </c>
      <c r="AR48" s="31" t="str">
        <f t="shared" si="99"/>
        <v/>
      </c>
      <c r="AS48" s="53" t="str">
        <f t="shared" si="100"/>
        <v/>
      </c>
      <c r="AT48" s="44" t="str">
        <f t="shared" si="56"/>
        <v/>
      </c>
      <c r="AU48" s="143">
        <v>49</v>
      </c>
      <c r="AV48" s="35" t="str">
        <f t="shared" si="101"/>
        <v/>
      </c>
      <c r="AW48" s="31" t="str">
        <f t="shared" si="102"/>
        <v/>
      </c>
      <c r="AX48" s="32" t="str">
        <f t="shared" si="57"/>
        <v/>
      </c>
      <c r="AY48" s="34" t="str">
        <f t="shared" si="58"/>
        <v/>
      </c>
      <c r="AZ48" s="52" t="str">
        <f t="shared" si="59"/>
        <v/>
      </c>
      <c r="BA48" s="31" t="str">
        <f t="shared" si="103"/>
        <v/>
      </c>
      <c r="BB48" s="53" t="str">
        <f t="shared" si="104"/>
        <v/>
      </c>
      <c r="BC48" s="44" t="str">
        <f t="shared" si="60"/>
        <v/>
      </c>
      <c r="BD48" s="143">
        <v>49</v>
      </c>
      <c r="BE48" s="35" t="str">
        <f t="shared" si="105"/>
        <v/>
      </c>
      <c r="BF48" s="31" t="str">
        <f t="shared" si="106"/>
        <v/>
      </c>
      <c r="BG48" s="32" t="str">
        <f t="shared" si="61"/>
        <v/>
      </c>
      <c r="BH48" s="34" t="str">
        <f t="shared" si="62"/>
        <v/>
      </c>
      <c r="BI48" s="52" t="str">
        <f t="shared" si="63"/>
        <v/>
      </c>
      <c r="BJ48" s="31" t="str">
        <f t="shared" si="107"/>
        <v/>
      </c>
      <c r="BK48" s="53" t="str">
        <f t="shared" si="108"/>
        <v/>
      </c>
      <c r="BL48" s="44" t="str">
        <f t="shared" si="64"/>
        <v/>
      </c>
      <c r="BM48" s="143">
        <v>49</v>
      </c>
      <c r="BN48" s="35" t="str">
        <f t="shared" si="109"/>
        <v/>
      </c>
      <c r="BO48" s="31" t="str">
        <f t="shared" si="110"/>
        <v/>
      </c>
      <c r="BP48" s="32" t="str">
        <f t="shared" si="65"/>
        <v/>
      </c>
      <c r="BQ48" s="34" t="str">
        <f t="shared" si="66"/>
        <v/>
      </c>
      <c r="BR48" s="52" t="str">
        <f t="shared" si="67"/>
        <v/>
      </c>
      <c r="BS48" s="31" t="str">
        <f t="shared" si="111"/>
        <v/>
      </c>
      <c r="BT48" s="53" t="str">
        <f t="shared" si="112"/>
        <v/>
      </c>
      <c r="BU48" s="44" t="str">
        <f t="shared" si="68"/>
        <v/>
      </c>
      <c r="BV48" s="5">
        <v>49</v>
      </c>
      <c r="BX48" s="79">
        <v>49</v>
      </c>
      <c r="BY48" s="103">
        <f t="shared" si="113"/>
        <v>0</v>
      </c>
      <c r="BZ48" s="161">
        <f t="shared" si="69"/>
        <v>0</v>
      </c>
      <c r="CA48" s="103" t="e">
        <f t="shared" si="70"/>
        <v>#DIV/0!</v>
      </c>
      <c r="CB48" s="104" t="e">
        <f t="shared" si="114"/>
        <v>#DIV/0!</v>
      </c>
      <c r="CC48" s="105" t="e">
        <f t="shared" si="71"/>
        <v>#DIV/0!</v>
      </c>
      <c r="CD48" s="86">
        <f t="shared" si="72"/>
        <v>0.79121300000000006</v>
      </c>
      <c r="CE48" s="22" t="e">
        <f t="shared" si="81"/>
        <v>#DIV/0!</v>
      </c>
      <c r="CF48" s="23" t="e">
        <f t="shared" si="82"/>
        <v>#DIV/0!</v>
      </c>
      <c r="CG48" s="87" t="e">
        <f t="shared" si="73"/>
        <v>#DIV/0!</v>
      </c>
      <c r="CH48" s="21"/>
      <c r="CI48" s="79">
        <v>49</v>
      </c>
      <c r="CJ48" s="103">
        <f t="shared" si="74"/>
        <v>0</v>
      </c>
      <c r="CK48" s="103">
        <f t="shared" si="75"/>
        <v>0</v>
      </c>
      <c r="CL48" s="103" t="e">
        <f t="shared" si="76"/>
        <v>#DIV/0!</v>
      </c>
      <c r="CM48" s="103" t="e">
        <f t="shared" si="77"/>
        <v>#DIV/0!</v>
      </c>
      <c r="CN48" s="113" t="e">
        <f t="shared" si="78"/>
        <v>#DIV/0!</v>
      </c>
      <c r="CO48" s="103" t="e">
        <f t="shared" si="79"/>
        <v>#DIV/0!</v>
      </c>
      <c r="CP48" s="113" t="e">
        <f t="shared" si="80"/>
        <v>#DIV/0!</v>
      </c>
      <c r="CQ48"/>
      <c r="CR48"/>
      <c r="CS48"/>
      <c r="CT48"/>
      <c r="CU48"/>
      <c r="CV48"/>
    </row>
    <row r="49" spans="1:100" ht="15" customHeight="1" thickBot="1">
      <c r="A49" s="6">
        <v>50</v>
      </c>
      <c r="B49" s="36">
        <f t="shared" si="83"/>
        <v>0</v>
      </c>
      <c r="C49" s="37">
        <f t="shared" si="32"/>
        <v>0</v>
      </c>
      <c r="D49" s="118" t="e">
        <f t="shared" si="33"/>
        <v>#DIV/0!</v>
      </c>
      <c r="E49" s="38" t="e">
        <f t="shared" si="34"/>
        <v>#DIV/0!</v>
      </c>
      <c r="F49" s="39" t="e">
        <f t="shared" si="35"/>
        <v>#DIV/0!</v>
      </c>
      <c r="G49" s="50">
        <f t="shared" si="36"/>
        <v>0.79121300000000006</v>
      </c>
      <c r="H49" s="37" t="e">
        <f t="shared" si="37"/>
        <v>#DIV/0!</v>
      </c>
      <c r="I49" s="51" t="e">
        <f t="shared" si="84"/>
        <v>#DIV/0!</v>
      </c>
      <c r="J49" s="43" t="e">
        <f t="shared" si="39"/>
        <v>#DIV/0!</v>
      </c>
      <c r="K49" s="143">
        <v>50</v>
      </c>
      <c r="L49" s="40" t="str">
        <f t="shared" si="85"/>
        <v/>
      </c>
      <c r="M49" s="37" t="str">
        <f t="shared" si="86"/>
        <v/>
      </c>
      <c r="N49" s="38" t="str">
        <f t="shared" si="40"/>
        <v/>
      </c>
      <c r="O49" s="39" t="str">
        <f t="shared" si="41"/>
        <v/>
      </c>
      <c r="P49" s="50" t="str">
        <f t="shared" si="42"/>
        <v/>
      </c>
      <c r="Q49" s="37" t="str">
        <f t="shared" si="87"/>
        <v/>
      </c>
      <c r="R49" s="51" t="str">
        <f t="shared" si="88"/>
        <v/>
      </c>
      <c r="S49" s="43" t="str">
        <f t="shared" si="43"/>
        <v/>
      </c>
      <c r="T49" s="143">
        <v>50</v>
      </c>
      <c r="U49" s="40" t="str">
        <f t="shared" si="89"/>
        <v/>
      </c>
      <c r="V49" s="37" t="str">
        <f t="shared" si="90"/>
        <v/>
      </c>
      <c r="W49" s="38" t="str">
        <f t="shared" si="45"/>
        <v/>
      </c>
      <c r="X49" s="39" t="str">
        <f t="shared" si="46"/>
        <v/>
      </c>
      <c r="Y49" s="50" t="str">
        <f t="shared" si="47"/>
        <v/>
      </c>
      <c r="Z49" s="37" t="str">
        <f t="shared" si="91"/>
        <v/>
      </c>
      <c r="AA49" s="51" t="str">
        <f t="shared" si="92"/>
        <v/>
      </c>
      <c r="AB49" s="43" t="str">
        <f t="shared" si="48"/>
        <v/>
      </c>
      <c r="AC49" s="143">
        <v>50</v>
      </c>
      <c r="AD49" s="40" t="str">
        <f t="shared" si="93"/>
        <v/>
      </c>
      <c r="AE49" s="37" t="str">
        <f t="shared" si="94"/>
        <v/>
      </c>
      <c r="AF49" s="38" t="str">
        <f t="shared" si="49"/>
        <v/>
      </c>
      <c r="AG49" s="39" t="str">
        <f t="shared" si="50"/>
        <v/>
      </c>
      <c r="AH49" s="50" t="str">
        <f t="shared" si="51"/>
        <v/>
      </c>
      <c r="AI49" s="37" t="str">
        <f t="shared" si="95"/>
        <v/>
      </c>
      <c r="AJ49" s="51" t="str">
        <f t="shared" si="96"/>
        <v/>
      </c>
      <c r="AK49" s="43" t="str">
        <f t="shared" si="52"/>
        <v/>
      </c>
      <c r="AL49" s="143">
        <v>50</v>
      </c>
      <c r="AM49" s="40" t="str">
        <f t="shared" si="97"/>
        <v/>
      </c>
      <c r="AN49" s="37" t="str">
        <f t="shared" si="98"/>
        <v/>
      </c>
      <c r="AO49" s="38" t="str">
        <f t="shared" si="53"/>
        <v/>
      </c>
      <c r="AP49" s="39" t="str">
        <f t="shared" si="54"/>
        <v/>
      </c>
      <c r="AQ49" s="50" t="str">
        <f t="shared" si="55"/>
        <v/>
      </c>
      <c r="AR49" s="37" t="str">
        <f t="shared" si="99"/>
        <v/>
      </c>
      <c r="AS49" s="51" t="str">
        <f t="shared" si="100"/>
        <v/>
      </c>
      <c r="AT49" s="43" t="str">
        <f t="shared" si="56"/>
        <v/>
      </c>
      <c r="AU49" s="143">
        <v>50</v>
      </c>
      <c r="AV49" s="40" t="str">
        <f t="shared" si="101"/>
        <v/>
      </c>
      <c r="AW49" s="37" t="str">
        <f t="shared" si="102"/>
        <v/>
      </c>
      <c r="AX49" s="38" t="str">
        <f t="shared" si="57"/>
        <v/>
      </c>
      <c r="AY49" s="39" t="str">
        <f t="shared" si="58"/>
        <v/>
      </c>
      <c r="AZ49" s="50" t="str">
        <f t="shared" si="59"/>
        <v/>
      </c>
      <c r="BA49" s="37" t="str">
        <f t="shared" si="103"/>
        <v/>
      </c>
      <c r="BB49" s="51" t="str">
        <f t="shared" si="104"/>
        <v/>
      </c>
      <c r="BC49" s="43" t="str">
        <f t="shared" si="60"/>
        <v/>
      </c>
      <c r="BD49" s="143">
        <v>50</v>
      </c>
      <c r="BE49" s="40" t="str">
        <f t="shared" si="105"/>
        <v/>
      </c>
      <c r="BF49" s="37" t="str">
        <f t="shared" si="106"/>
        <v/>
      </c>
      <c r="BG49" s="38" t="str">
        <f t="shared" si="61"/>
        <v/>
      </c>
      <c r="BH49" s="39" t="str">
        <f t="shared" si="62"/>
        <v/>
      </c>
      <c r="BI49" s="50" t="str">
        <f t="shared" si="63"/>
        <v/>
      </c>
      <c r="BJ49" s="37" t="str">
        <f t="shared" si="107"/>
        <v/>
      </c>
      <c r="BK49" s="51" t="str">
        <f t="shared" si="108"/>
        <v/>
      </c>
      <c r="BL49" s="43" t="str">
        <f t="shared" si="64"/>
        <v/>
      </c>
      <c r="BM49" s="143">
        <v>50</v>
      </c>
      <c r="BN49" s="40" t="str">
        <f t="shared" si="109"/>
        <v/>
      </c>
      <c r="BO49" s="37" t="str">
        <f t="shared" si="110"/>
        <v/>
      </c>
      <c r="BP49" s="38" t="str">
        <f t="shared" si="65"/>
        <v/>
      </c>
      <c r="BQ49" s="39" t="str">
        <f t="shared" si="66"/>
        <v/>
      </c>
      <c r="BR49" s="50" t="str">
        <f t="shared" si="67"/>
        <v/>
      </c>
      <c r="BS49" s="37" t="str">
        <f t="shared" si="111"/>
        <v/>
      </c>
      <c r="BT49" s="51" t="str">
        <f t="shared" si="112"/>
        <v/>
      </c>
      <c r="BU49" s="43" t="str">
        <f t="shared" si="68"/>
        <v/>
      </c>
      <c r="BV49" s="6">
        <v>50</v>
      </c>
      <c r="BX49" s="80">
        <v>50</v>
      </c>
      <c r="BY49" s="106">
        <f t="shared" si="113"/>
        <v>0</v>
      </c>
      <c r="BZ49" s="159">
        <f t="shared" si="69"/>
        <v>0</v>
      </c>
      <c r="CA49" s="106" t="e">
        <f t="shared" si="70"/>
        <v>#DIV/0!</v>
      </c>
      <c r="CB49" s="107" t="e">
        <f t="shared" si="114"/>
        <v>#DIV/0!</v>
      </c>
      <c r="CC49" s="108" t="e">
        <f t="shared" si="71"/>
        <v>#DIV/0!</v>
      </c>
      <c r="CD49" s="88">
        <f t="shared" si="72"/>
        <v>0.79121300000000006</v>
      </c>
      <c r="CE49" s="89" t="e">
        <f t="shared" si="81"/>
        <v>#DIV/0!</v>
      </c>
      <c r="CF49" s="90" t="e">
        <f t="shared" si="82"/>
        <v>#DIV/0!</v>
      </c>
      <c r="CG49" s="91" t="e">
        <f t="shared" si="73"/>
        <v>#DIV/0!</v>
      </c>
      <c r="CH49" s="21"/>
      <c r="CI49" s="80">
        <v>50</v>
      </c>
      <c r="CJ49" s="106">
        <f t="shared" si="74"/>
        <v>0</v>
      </c>
      <c r="CK49" s="106">
        <f t="shared" si="75"/>
        <v>0</v>
      </c>
      <c r="CL49" s="106" t="e">
        <f t="shared" si="76"/>
        <v>#DIV/0!</v>
      </c>
      <c r="CM49" s="106" t="e">
        <f t="shared" si="77"/>
        <v>#DIV/0!</v>
      </c>
      <c r="CN49" s="114" t="e">
        <f t="shared" si="78"/>
        <v>#DIV/0!</v>
      </c>
      <c r="CO49" s="106" t="e">
        <f t="shared" si="79"/>
        <v>#DIV/0!</v>
      </c>
      <c r="CP49" s="114" t="e">
        <f t="shared" si="80"/>
        <v>#DIV/0!</v>
      </c>
      <c r="CQ49"/>
      <c r="CR49"/>
      <c r="CS49"/>
      <c r="CT49"/>
      <c r="CU49"/>
      <c r="CV49"/>
    </row>
    <row r="50" spans="1:100" ht="15" customHeight="1">
      <c r="A50" s="4">
        <v>51</v>
      </c>
      <c r="B50" s="29">
        <f t="shared" si="83"/>
        <v>0</v>
      </c>
      <c r="C50" s="26">
        <f t="shared" si="32"/>
        <v>0</v>
      </c>
      <c r="D50" s="117" t="e">
        <f t="shared" si="33"/>
        <v>#DIV/0!</v>
      </c>
      <c r="E50" s="27" t="e">
        <f t="shared" si="34"/>
        <v>#DIV/0!</v>
      </c>
      <c r="F50" s="28" t="e">
        <f t="shared" si="35"/>
        <v>#DIV/0!</v>
      </c>
      <c r="G50" s="48">
        <f t="shared" si="36"/>
        <v>0.79121300000000006</v>
      </c>
      <c r="H50" s="26" t="e">
        <f t="shared" si="37"/>
        <v>#DIV/0!</v>
      </c>
      <c r="I50" s="49" t="e">
        <f t="shared" si="84"/>
        <v>#DIV/0!</v>
      </c>
      <c r="J50" s="42" t="e">
        <f t="shared" si="39"/>
        <v>#DIV/0!</v>
      </c>
      <c r="K50" s="143">
        <v>51</v>
      </c>
      <c r="L50" s="30" t="str">
        <f t="shared" si="85"/>
        <v/>
      </c>
      <c r="M50" s="26" t="str">
        <f t="shared" si="86"/>
        <v/>
      </c>
      <c r="N50" s="27" t="str">
        <f t="shared" si="40"/>
        <v/>
      </c>
      <c r="O50" s="28" t="str">
        <f t="shared" si="41"/>
        <v/>
      </c>
      <c r="P50" s="48" t="str">
        <f t="shared" si="42"/>
        <v/>
      </c>
      <c r="Q50" s="26" t="str">
        <f t="shared" si="87"/>
        <v/>
      </c>
      <c r="R50" s="49" t="str">
        <f t="shared" si="88"/>
        <v/>
      </c>
      <c r="S50" s="42" t="str">
        <f t="shared" si="43"/>
        <v/>
      </c>
      <c r="T50" s="143">
        <v>51</v>
      </c>
      <c r="U50" s="30" t="str">
        <f t="shared" si="89"/>
        <v/>
      </c>
      <c r="V50" s="26" t="str">
        <f t="shared" si="90"/>
        <v/>
      </c>
      <c r="W50" s="27" t="str">
        <f t="shared" si="45"/>
        <v/>
      </c>
      <c r="X50" s="28" t="str">
        <f t="shared" si="46"/>
        <v/>
      </c>
      <c r="Y50" s="48" t="str">
        <f t="shared" si="47"/>
        <v/>
      </c>
      <c r="Z50" s="26" t="str">
        <f t="shared" si="91"/>
        <v/>
      </c>
      <c r="AA50" s="49" t="str">
        <f t="shared" si="92"/>
        <v/>
      </c>
      <c r="AB50" s="42" t="str">
        <f t="shared" si="48"/>
        <v/>
      </c>
      <c r="AC50" s="143">
        <v>51</v>
      </c>
      <c r="AD50" s="30" t="str">
        <f t="shared" si="93"/>
        <v/>
      </c>
      <c r="AE50" s="26" t="str">
        <f t="shared" si="94"/>
        <v/>
      </c>
      <c r="AF50" s="27" t="str">
        <f t="shared" si="49"/>
        <v/>
      </c>
      <c r="AG50" s="28" t="str">
        <f t="shared" si="50"/>
        <v/>
      </c>
      <c r="AH50" s="48" t="str">
        <f t="shared" si="51"/>
        <v/>
      </c>
      <c r="AI50" s="26" t="str">
        <f t="shared" si="95"/>
        <v/>
      </c>
      <c r="AJ50" s="49" t="str">
        <f t="shared" si="96"/>
        <v/>
      </c>
      <c r="AK50" s="42" t="str">
        <f t="shared" si="52"/>
        <v/>
      </c>
      <c r="AL50" s="143">
        <v>51</v>
      </c>
      <c r="AM50" s="30" t="str">
        <f t="shared" si="97"/>
        <v/>
      </c>
      <c r="AN50" s="26" t="str">
        <f t="shared" si="98"/>
        <v/>
      </c>
      <c r="AO50" s="27" t="str">
        <f t="shared" si="53"/>
        <v/>
      </c>
      <c r="AP50" s="28" t="str">
        <f t="shared" si="54"/>
        <v/>
      </c>
      <c r="AQ50" s="48" t="str">
        <f t="shared" si="55"/>
        <v/>
      </c>
      <c r="AR50" s="26" t="str">
        <f t="shared" si="99"/>
        <v/>
      </c>
      <c r="AS50" s="49" t="str">
        <f t="shared" si="100"/>
        <v/>
      </c>
      <c r="AT50" s="42" t="str">
        <f t="shared" si="56"/>
        <v/>
      </c>
      <c r="AU50" s="143">
        <v>51</v>
      </c>
      <c r="AV50" s="30" t="str">
        <f t="shared" si="101"/>
        <v/>
      </c>
      <c r="AW50" s="26" t="str">
        <f t="shared" si="102"/>
        <v/>
      </c>
      <c r="AX50" s="27" t="str">
        <f t="shared" si="57"/>
        <v/>
      </c>
      <c r="AY50" s="28" t="str">
        <f t="shared" si="58"/>
        <v/>
      </c>
      <c r="AZ50" s="48" t="str">
        <f t="shared" si="59"/>
        <v/>
      </c>
      <c r="BA50" s="26" t="str">
        <f t="shared" si="103"/>
        <v/>
      </c>
      <c r="BB50" s="49" t="str">
        <f t="shared" si="104"/>
        <v/>
      </c>
      <c r="BC50" s="42" t="str">
        <f t="shared" si="60"/>
        <v/>
      </c>
      <c r="BD50" s="143">
        <v>51</v>
      </c>
      <c r="BE50" s="30" t="str">
        <f t="shared" si="105"/>
        <v/>
      </c>
      <c r="BF50" s="26" t="str">
        <f t="shared" si="106"/>
        <v/>
      </c>
      <c r="BG50" s="27" t="str">
        <f t="shared" si="61"/>
        <v/>
      </c>
      <c r="BH50" s="28" t="str">
        <f t="shared" si="62"/>
        <v/>
      </c>
      <c r="BI50" s="48" t="str">
        <f t="shared" si="63"/>
        <v/>
      </c>
      <c r="BJ50" s="26" t="str">
        <f t="shared" si="107"/>
        <v/>
      </c>
      <c r="BK50" s="49" t="str">
        <f t="shared" si="108"/>
        <v/>
      </c>
      <c r="BL50" s="42" t="str">
        <f t="shared" si="64"/>
        <v/>
      </c>
      <c r="BM50" s="143">
        <v>51</v>
      </c>
      <c r="BN50" s="30" t="str">
        <f t="shared" si="109"/>
        <v/>
      </c>
      <c r="BO50" s="26" t="str">
        <f t="shared" si="110"/>
        <v/>
      </c>
      <c r="BP50" s="27" t="str">
        <f t="shared" si="65"/>
        <v/>
      </c>
      <c r="BQ50" s="28" t="str">
        <f t="shared" si="66"/>
        <v/>
      </c>
      <c r="BR50" s="48" t="str">
        <f t="shared" si="67"/>
        <v/>
      </c>
      <c r="BS50" s="26" t="str">
        <f t="shared" si="111"/>
        <v/>
      </c>
      <c r="BT50" s="49" t="str">
        <f t="shared" si="112"/>
        <v/>
      </c>
      <c r="BU50" s="42" t="str">
        <f t="shared" si="68"/>
        <v/>
      </c>
      <c r="BV50" s="4">
        <v>51</v>
      </c>
      <c r="BX50" s="78">
        <v>51</v>
      </c>
      <c r="BY50" s="100">
        <f t="shared" si="113"/>
        <v>0</v>
      </c>
      <c r="BZ50" s="160">
        <f t="shared" si="69"/>
        <v>0</v>
      </c>
      <c r="CA50" s="100" t="e">
        <f t="shared" si="70"/>
        <v>#DIV/0!</v>
      </c>
      <c r="CB50" s="101" t="e">
        <f t="shared" si="114"/>
        <v>#DIV/0!</v>
      </c>
      <c r="CC50" s="102" t="e">
        <f t="shared" si="71"/>
        <v>#DIV/0!</v>
      </c>
      <c r="CD50" s="92">
        <f t="shared" si="72"/>
        <v>0.79121300000000006</v>
      </c>
      <c r="CE50" s="93" t="e">
        <f t="shared" si="81"/>
        <v>#DIV/0!</v>
      </c>
      <c r="CF50" s="94" t="e">
        <f t="shared" si="82"/>
        <v>#DIV/0!</v>
      </c>
      <c r="CG50" s="95" t="e">
        <f t="shared" si="73"/>
        <v>#DIV/0!</v>
      </c>
      <c r="CH50" s="21"/>
      <c r="CI50" s="78">
        <v>51</v>
      </c>
      <c r="CJ50" s="100">
        <f t="shared" si="74"/>
        <v>0</v>
      </c>
      <c r="CK50" s="100">
        <f t="shared" si="75"/>
        <v>0</v>
      </c>
      <c r="CL50" s="100" t="e">
        <f t="shared" si="76"/>
        <v>#DIV/0!</v>
      </c>
      <c r="CM50" s="100" t="e">
        <f t="shared" si="77"/>
        <v>#DIV/0!</v>
      </c>
      <c r="CN50" s="112" t="e">
        <f t="shared" si="78"/>
        <v>#DIV/0!</v>
      </c>
      <c r="CO50" s="100" t="e">
        <f t="shared" si="79"/>
        <v>#DIV/0!</v>
      </c>
      <c r="CP50" s="112" t="e">
        <f t="shared" si="80"/>
        <v>#DIV/0!</v>
      </c>
      <c r="CQ50"/>
      <c r="CR50"/>
      <c r="CS50"/>
      <c r="CT50"/>
      <c r="CU50"/>
      <c r="CV50"/>
    </row>
    <row r="51" spans="1:100" ht="15" customHeight="1">
      <c r="A51" s="5">
        <v>52</v>
      </c>
      <c r="B51" s="33">
        <f t="shared" si="83"/>
        <v>0</v>
      </c>
      <c r="C51" s="31">
        <f t="shared" si="32"/>
        <v>0</v>
      </c>
      <c r="D51" s="119" t="e">
        <f t="shared" si="33"/>
        <v>#DIV/0!</v>
      </c>
      <c r="E51" s="32" t="e">
        <f t="shared" si="34"/>
        <v>#DIV/0!</v>
      </c>
      <c r="F51" s="34" t="e">
        <f t="shared" si="35"/>
        <v>#DIV/0!</v>
      </c>
      <c r="G51" s="52">
        <f t="shared" si="36"/>
        <v>0.79121300000000006</v>
      </c>
      <c r="H51" s="31" t="e">
        <f t="shared" si="37"/>
        <v>#DIV/0!</v>
      </c>
      <c r="I51" s="53" t="e">
        <f t="shared" si="84"/>
        <v>#DIV/0!</v>
      </c>
      <c r="J51" s="44" t="e">
        <f t="shared" si="39"/>
        <v>#DIV/0!</v>
      </c>
      <c r="K51" s="143">
        <v>52</v>
      </c>
      <c r="L51" s="35" t="str">
        <f t="shared" si="85"/>
        <v/>
      </c>
      <c r="M51" s="31" t="str">
        <f t="shared" si="86"/>
        <v/>
      </c>
      <c r="N51" s="32" t="str">
        <f t="shared" si="40"/>
        <v/>
      </c>
      <c r="O51" s="34" t="str">
        <f t="shared" si="41"/>
        <v/>
      </c>
      <c r="P51" s="52" t="str">
        <f t="shared" si="42"/>
        <v/>
      </c>
      <c r="Q51" s="31" t="str">
        <f t="shared" si="87"/>
        <v/>
      </c>
      <c r="R51" s="53" t="str">
        <f t="shared" si="88"/>
        <v/>
      </c>
      <c r="S51" s="44" t="str">
        <f t="shared" si="43"/>
        <v/>
      </c>
      <c r="T51" s="143">
        <v>52</v>
      </c>
      <c r="U51" s="35" t="str">
        <f t="shared" si="89"/>
        <v/>
      </c>
      <c r="V51" s="31" t="str">
        <f t="shared" si="90"/>
        <v/>
      </c>
      <c r="W51" s="32" t="str">
        <f t="shared" si="45"/>
        <v/>
      </c>
      <c r="X51" s="34" t="str">
        <f t="shared" si="46"/>
        <v/>
      </c>
      <c r="Y51" s="52" t="str">
        <f t="shared" si="47"/>
        <v/>
      </c>
      <c r="Z51" s="31" t="str">
        <f t="shared" si="91"/>
        <v/>
      </c>
      <c r="AA51" s="53" t="str">
        <f t="shared" si="92"/>
        <v/>
      </c>
      <c r="AB51" s="44" t="str">
        <f t="shared" si="48"/>
        <v/>
      </c>
      <c r="AC51" s="143">
        <v>52</v>
      </c>
      <c r="AD51" s="35" t="str">
        <f t="shared" si="93"/>
        <v/>
      </c>
      <c r="AE51" s="31" t="str">
        <f t="shared" si="94"/>
        <v/>
      </c>
      <c r="AF51" s="32" t="str">
        <f t="shared" si="49"/>
        <v/>
      </c>
      <c r="AG51" s="34" t="str">
        <f t="shared" si="50"/>
        <v/>
      </c>
      <c r="AH51" s="52" t="str">
        <f t="shared" si="51"/>
        <v/>
      </c>
      <c r="AI51" s="31" t="str">
        <f t="shared" si="95"/>
        <v/>
      </c>
      <c r="AJ51" s="53" t="str">
        <f t="shared" si="96"/>
        <v/>
      </c>
      <c r="AK51" s="44" t="str">
        <f t="shared" si="52"/>
        <v/>
      </c>
      <c r="AL51" s="143">
        <v>52</v>
      </c>
      <c r="AM51" s="35" t="str">
        <f t="shared" si="97"/>
        <v/>
      </c>
      <c r="AN51" s="31" t="str">
        <f t="shared" si="98"/>
        <v/>
      </c>
      <c r="AO51" s="32" t="str">
        <f t="shared" si="53"/>
        <v/>
      </c>
      <c r="AP51" s="34" t="str">
        <f t="shared" si="54"/>
        <v/>
      </c>
      <c r="AQ51" s="52" t="str">
        <f t="shared" si="55"/>
        <v/>
      </c>
      <c r="AR51" s="31" t="str">
        <f t="shared" si="99"/>
        <v/>
      </c>
      <c r="AS51" s="53" t="str">
        <f t="shared" si="100"/>
        <v/>
      </c>
      <c r="AT51" s="44" t="str">
        <f t="shared" si="56"/>
        <v/>
      </c>
      <c r="AU51" s="143">
        <v>52</v>
      </c>
      <c r="AV51" s="35" t="str">
        <f t="shared" si="101"/>
        <v/>
      </c>
      <c r="AW51" s="31" t="str">
        <f t="shared" si="102"/>
        <v/>
      </c>
      <c r="AX51" s="32" t="str">
        <f t="shared" si="57"/>
        <v/>
      </c>
      <c r="AY51" s="34" t="str">
        <f t="shared" si="58"/>
        <v/>
      </c>
      <c r="AZ51" s="52" t="str">
        <f t="shared" si="59"/>
        <v/>
      </c>
      <c r="BA51" s="31" t="str">
        <f t="shared" si="103"/>
        <v/>
      </c>
      <c r="BB51" s="53" t="str">
        <f t="shared" si="104"/>
        <v/>
      </c>
      <c r="BC51" s="44" t="str">
        <f t="shared" si="60"/>
        <v/>
      </c>
      <c r="BD51" s="143">
        <v>52</v>
      </c>
      <c r="BE51" s="35" t="str">
        <f t="shared" si="105"/>
        <v/>
      </c>
      <c r="BF51" s="31" t="str">
        <f t="shared" si="106"/>
        <v/>
      </c>
      <c r="BG51" s="32" t="str">
        <f t="shared" si="61"/>
        <v/>
      </c>
      <c r="BH51" s="34" t="str">
        <f t="shared" si="62"/>
        <v/>
      </c>
      <c r="BI51" s="52" t="str">
        <f t="shared" si="63"/>
        <v/>
      </c>
      <c r="BJ51" s="31" t="str">
        <f t="shared" si="107"/>
        <v/>
      </c>
      <c r="BK51" s="53" t="str">
        <f t="shared" si="108"/>
        <v/>
      </c>
      <c r="BL51" s="44" t="str">
        <f t="shared" si="64"/>
        <v/>
      </c>
      <c r="BM51" s="143">
        <v>52</v>
      </c>
      <c r="BN51" s="35" t="str">
        <f t="shared" si="109"/>
        <v/>
      </c>
      <c r="BO51" s="31" t="str">
        <f t="shared" si="110"/>
        <v/>
      </c>
      <c r="BP51" s="32" t="str">
        <f t="shared" si="65"/>
        <v/>
      </c>
      <c r="BQ51" s="34" t="str">
        <f t="shared" si="66"/>
        <v/>
      </c>
      <c r="BR51" s="52" t="str">
        <f t="shared" si="67"/>
        <v/>
      </c>
      <c r="BS51" s="31" t="str">
        <f t="shared" si="111"/>
        <v/>
      </c>
      <c r="BT51" s="53" t="str">
        <f t="shared" si="112"/>
        <v/>
      </c>
      <c r="BU51" s="44" t="str">
        <f t="shared" si="68"/>
        <v/>
      </c>
      <c r="BV51" s="5">
        <v>52</v>
      </c>
      <c r="BX51" s="79">
        <v>52</v>
      </c>
      <c r="BY51" s="103">
        <f t="shared" si="113"/>
        <v>0</v>
      </c>
      <c r="BZ51" s="161">
        <f t="shared" si="69"/>
        <v>0</v>
      </c>
      <c r="CA51" s="103" t="e">
        <f t="shared" si="70"/>
        <v>#DIV/0!</v>
      </c>
      <c r="CB51" s="104" t="e">
        <f t="shared" si="114"/>
        <v>#DIV/0!</v>
      </c>
      <c r="CC51" s="105" t="e">
        <f t="shared" si="71"/>
        <v>#DIV/0!</v>
      </c>
      <c r="CD51" s="86">
        <f t="shared" si="72"/>
        <v>0.79121300000000006</v>
      </c>
      <c r="CE51" s="22" t="e">
        <f t="shared" si="81"/>
        <v>#DIV/0!</v>
      </c>
      <c r="CF51" s="23" t="e">
        <f t="shared" si="82"/>
        <v>#DIV/0!</v>
      </c>
      <c r="CG51" s="87" t="e">
        <f t="shared" si="73"/>
        <v>#DIV/0!</v>
      </c>
      <c r="CH51" s="21"/>
      <c r="CI51" s="79">
        <v>52</v>
      </c>
      <c r="CJ51" s="103">
        <f t="shared" si="74"/>
        <v>0</v>
      </c>
      <c r="CK51" s="103">
        <f t="shared" si="75"/>
        <v>0</v>
      </c>
      <c r="CL51" s="103" t="e">
        <f t="shared" si="76"/>
        <v>#DIV/0!</v>
      </c>
      <c r="CM51" s="103" t="e">
        <f t="shared" si="77"/>
        <v>#DIV/0!</v>
      </c>
      <c r="CN51" s="113" t="e">
        <f t="shared" si="78"/>
        <v>#DIV/0!</v>
      </c>
      <c r="CO51" s="103" t="e">
        <f t="shared" si="79"/>
        <v>#DIV/0!</v>
      </c>
      <c r="CP51" s="113" t="e">
        <f t="shared" si="80"/>
        <v>#DIV/0!</v>
      </c>
      <c r="CQ51"/>
      <c r="CR51"/>
      <c r="CS51"/>
      <c r="CT51"/>
      <c r="CU51"/>
      <c r="CV51"/>
    </row>
    <row r="52" spans="1:100" ht="15" customHeight="1">
      <c r="A52" s="5">
        <v>53</v>
      </c>
      <c r="B52" s="33">
        <f t="shared" si="83"/>
        <v>0</v>
      </c>
      <c r="C52" s="31">
        <f t="shared" si="32"/>
        <v>0</v>
      </c>
      <c r="D52" s="119" t="e">
        <f t="shared" si="33"/>
        <v>#DIV/0!</v>
      </c>
      <c r="E52" s="32" t="e">
        <f t="shared" si="34"/>
        <v>#DIV/0!</v>
      </c>
      <c r="F52" s="34" t="e">
        <f t="shared" si="35"/>
        <v>#DIV/0!</v>
      </c>
      <c r="G52" s="52">
        <f t="shared" si="36"/>
        <v>0.79121300000000006</v>
      </c>
      <c r="H52" s="31" t="e">
        <f t="shared" si="37"/>
        <v>#DIV/0!</v>
      </c>
      <c r="I52" s="53" t="e">
        <f t="shared" si="84"/>
        <v>#DIV/0!</v>
      </c>
      <c r="J52" s="44" t="e">
        <f t="shared" si="39"/>
        <v>#DIV/0!</v>
      </c>
      <c r="K52" s="143">
        <v>53</v>
      </c>
      <c r="L52" s="35" t="str">
        <f t="shared" si="85"/>
        <v/>
      </c>
      <c r="M52" s="31" t="str">
        <f t="shared" si="86"/>
        <v/>
      </c>
      <c r="N52" s="32" t="str">
        <f t="shared" si="40"/>
        <v/>
      </c>
      <c r="O52" s="34" t="str">
        <f t="shared" si="41"/>
        <v/>
      </c>
      <c r="P52" s="52" t="str">
        <f t="shared" si="42"/>
        <v/>
      </c>
      <c r="Q52" s="31" t="str">
        <f t="shared" si="87"/>
        <v/>
      </c>
      <c r="R52" s="53" t="str">
        <f t="shared" si="88"/>
        <v/>
      </c>
      <c r="S52" s="44" t="str">
        <f t="shared" si="43"/>
        <v/>
      </c>
      <c r="T52" s="143">
        <v>53</v>
      </c>
      <c r="U52" s="35" t="str">
        <f t="shared" si="89"/>
        <v/>
      </c>
      <c r="V52" s="31" t="str">
        <f t="shared" si="90"/>
        <v/>
      </c>
      <c r="W52" s="32" t="str">
        <f t="shared" si="45"/>
        <v/>
      </c>
      <c r="X52" s="34" t="str">
        <f t="shared" si="46"/>
        <v/>
      </c>
      <c r="Y52" s="52" t="str">
        <f t="shared" si="47"/>
        <v/>
      </c>
      <c r="Z52" s="31" t="str">
        <f t="shared" si="91"/>
        <v/>
      </c>
      <c r="AA52" s="53" t="str">
        <f t="shared" si="92"/>
        <v/>
      </c>
      <c r="AB52" s="44" t="str">
        <f t="shared" si="48"/>
        <v/>
      </c>
      <c r="AC52" s="143">
        <v>53</v>
      </c>
      <c r="AD52" s="35" t="str">
        <f t="shared" si="93"/>
        <v/>
      </c>
      <c r="AE52" s="31" t="str">
        <f t="shared" si="94"/>
        <v/>
      </c>
      <c r="AF52" s="32" t="str">
        <f t="shared" si="49"/>
        <v/>
      </c>
      <c r="AG52" s="34" t="str">
        <f t="shared" si="50"/>
        <v/>
      </c>
      <c r="AH52" s="52" t="str">
        <f t="shared" si="51"/>
        <v/>
      </c>
      <c r="AI52" s="31" t="str">
        <f t="shared" si="95"/>
        <v/>
      </c>
      <c r="AJ52" s="53" t="str">
        <f t="shared" si="96"/>
        <v/>
      </c>
      <c r="AK52" s="44" t="str">
        <f t="shared" si="52"/>
        <v/>
      </c>
      <c r="AL52" s="143">
        <v>53</v>
      </c>
      <c r="AM52" s="35" t="str">
        <f t="shared" si="97"/>
        <v/>
      </c>
      <c r="AN52" s="31" t="str">
        <f t="shared" si="98"/>
        <v/>
      </c>
      <c r="AO52" s="32" t="str">
        <f t="shared" si="53"/>
        <v/>
      </c>
      <c r="AP52" s="34" t="str">
        <f t="shared" si="54"/>
        <v/>
      </c>
      <c r="AQ52" s="52" t="str">
        <f t="shared" si="55"/>
        <v/>
      </c>
      <c r="AR52" s="31" t="str">
        <f t="shared" si="99"/>
        <v/>
      </c>
      <c r="AS52" s="53" t="str">
        <f t="shared" si="100"/>
        <v/>
      </c>
      <c r="AT52" s="44" t="str">
        <f t="shared" si="56"/>
        <v/>
      </c>
      <c r="AU52" s="143">
        <v>53</v>
      </c>
      <c r="AV52" s="35" t="str">
        <f t="shared" si="101"/>
        <v/>
      </c>
      <c r="AW52" s="31" t="str">
        <f t="shared" si="102"/>
        <v/>
      </c>
      <c r="AX52" s="32" t="str">
        <f t="shared" si="57"/>
        <v/>
      </c>
      <c r="AY52" s="34" t="str">
        <f t="shared" si="58"/>
        <v/>
      </c>
      <c r="AZ52" s="52" t="str">
        <f t="shared" si="59"/>
        <v/>
      </c>
      <c r="BA52" s="31" t="str">
        <f t="shared" si="103"/>
        <v/>
      </c>
      <c r="BB52" s="53" t="str">
        <f t="shared" si="104"/>
        <v/>
      </c>
      <c r="BC52" s="44" t="str">
        <f t="shared" si="60"/>
        <v/>
      </c>
      <c r="BD52" s="143">
        <v>53</v>
      </c>
      <c r="BE52" s="35" t="str">
        <f t="shared" si="105"/>
        <v/>
      </c>
      <c r="BF52" s="31" t="str">
        <f t="shared" si="106"/>
        <v/>
      </c>
      <c r="BG52" s="32" t="str">
        <f t="shared" si="61"/>
        <v/>
      </c>
      <c r="BH52" s="34" t="str">
        <f t="shared" si="62"/>
        <v/>
      </c>
      <c r="BI52" s="52" t="str">
        <f t="shared" si="63"/>
        <v/>
      </c>
      <c r="BJ52" s="31" t="str">
        <f t="shared" si="107"/>
        <v/>
      </c>
      <c r="BK52" s="53" t="str">
        <f t="shared" si="108"/>
        <v/>
      </c>
      <c r="BL52" s="44" t="str">
        <f t="shared" si="64"/>
        <v/>
      </c>
      <c r="BM52" s="143">
        <v>53</v>
      </c>
      <c r="BN52" s="35" t="str">
        <f t="shared" si="109"/>
        <v/>
      </c>
      <c r="BO52" s="31" t="str">
        <f t="shared" si="110"/>
        <v/>
      </c>
      <c r="BP52" s="32" t="str">
        <f t="shared" si="65"/>
        <v/>
      </c>
      <c r="BQ52" s="34" t="str">
        <f t="shared" si="66"/>
        <v/>
      </c>
      <c r="BR52" s="52" t="str">
        <f t="shared" si="67"/>
        <v/>
      </c>
      <c r="BS52" s="31" t="str">
        <f t="shared" si="111"/>
        <v/>
      </c>
      <c r="BT52" s="53" t="str">
        <f t="shared" si="112"/>
        <v/>
      </c>
      <c r="BU52" s="44" t="str">
        <f t="shared" si="68"/>
        <v/>
      </c>
      <c r="BV52" s="5">
        <v>53</v>
      </c>
      <c r="BX52" s="79">
        <v>53</v>
      </c>
      <c r="BY52" s="103">
        <f t="shared" si="113"/>
        <v>0</v>
      </c>
      <c r="BZ52" s="161">
        <f t="shared" si="69"/>
        <v>0</v>
      </c>
      <c r="CA52" s="103" t="e">
        <f t="shared" si="70"/>
        <v>#DIV/0!</v>
      </c>
      <c r="CB52" s="104" t="e">
        <f t="shared" si="114"/>
        <v>#DIV/0!</v>
      </c>
      <c r="CC52" s="105" t="e">
        <f t="shared" si="71"/>
        <v>#DIV/0!</v>
      </c>
      <c r="CD52" s="86">
        <f t="shared" si="72"/>
        <v>0.79121300000000006</v>
      </c>
      <c r="CE52" s="22" t="e">
        <f t="shared" si="81"/>
        <v>#DIV/0!</v>
      </c>
      <c r="CF52" s="23" t="e">
        <f t="shared" si="82"/>
        <v>#DIV/0!</v>
      </c>
      <c r="CG52" s="87" t="e">
        <f t="shared" si="73"/>
        <v>#DIV/0!</v>
      </c>
      <c r="CH52" s="21"/>
      <c r="CI52" s="79">
        <v>53</v>
      </c>
      <c r="CJ52" s="103">
        <f t="shared" si="74"/>
        <v>0</v>
      </c>
      <c r="CK52" s="103">
        <f t="shared" si="75"/>
        <v>0</v>
      </c>
      <c r="CL52" s="103" t="e">
        <f t="shared" si="76"/>
        <v>#DIV/0!</v>
      </c>
      <c r="CM52" s="103" t="e">
        <f t="shared" si="77"/>
        <v>#DIV/0!</v>
      </c>
      <c r="CN52" s="113" t="e">
        <f t="shared" si="78"/>
        <v>#DIV/0!</v>
      </c>
      <c r="CO52" s="103" t="e">
        <f t="shared" si="79"/>
        <v>#DIV/0!</v>
      </c>
      <c r="CP52" s="113" t="e">
        <f t="shared" si="80"/>
        <v>#DIV/0!</v>
      </c>
      <c r="CQ52"/>
      <c r="CR52"/>
      <c r="CS52"/>
      <c r="CT52"/>
      <c r="CU52"/>
      <c r="CV52"/>
    </row>
    <row r="53" spans="1:100" ht="15" customHeight="1">
      <c r="A53" s="5">
        <v>54</v>
      </c>
      <c r="B53" s="33">
        <f t="shared" si="83"/>
        <v>0</v>
      </c>
      <c r="C53" s="31">
        <f t="shared" si="32"/>
        <v>0</v>
      </c>
      <c r="D53" s="119" t="e">
        <f t="shared" si="33"/>
        <v>#DIV/0!</v>
      </c>
      <c r="E53" s="32" t="e">
        <f t="shared" si="34"/>
        <v>#DIV/0!</v>
      </c>
      <c r="F53" s="34" t="e">
        <f t="shared" si="35"/>
        <v>#DIV/0!</v>
      </c>
      <c r="G53" s="52">
        <f t="shared" si="36"/>
        <v>0.79121300000000006</v>
      </c>
      <c r="H53" s="31" t="e">
        <f t="shared" si="37"/>
        <v>#DIV/0!</v>
      </c>
      <c r="I53" s="53" t="e">
        <f t="shared" si="84"/>
        <v>#DIV/0!</v>
      </c>
      <c r="J53" s="44" t="e">
        <f t="shared" si="39"/>
        <v>#DIV/0!</v>
      </c>
      <c r="K53" s="143">
        <v>54</v>
      </c>
      <c r="L53" s="35" t="str">
        <f t="shared" si="85"/>
        <v/>
      </c>
      <c r="M53" s="31" t="str">
        <f t="shared" si="86"/>
        <v/>
      </c>
      <c r="N53" s="32" t="str">
        <f t="shared" si="40"/>
        <v/>
      </c>
      <c r="O53" s="34" t="str">
        <f t="shared" si="41"/>
        <v/>
      </c>
      <c r="P53" s="52" t="str">
        <f t="shared" si="42"/>
        <v/>
      </c>
      <c r="Q53" s="31" t="str">
        <f t="shared" si="87"/>
        <v/>
      </c>
      <c r="R53" s="53" t="str">
        <f t="shared" si="88"/>
        <v/>
      </c>
      <c r="S53" s="44" t="str">
        <f t="shared" si="43"/>
        <v/>
      </c>
      <c r="T53" s="143">
        <v>54</v>
      </c>
      <c r="U53" s="35" t="str">
        <f t="shared" si="89"/>
        <v/>
      </c>
      <c r="V53" s="31" t="str">
        <f t="shared" si="90"/>
        <v/>
      </c>
      <c r="W53" s="32" t="str">
        <f t="shared" si="45"/>
        <v/>
      </c>
      <c r="X53" s="34" t="str">
        <f t="shared" si="46"/>
        <v/>
      </c>
      <c r="Y53" s="52" t="str">
        <f t="shared" si="47"/>
        <v/>
      </c>
      <c r="Z53" s="31" t="str">
        <f t="shared" si="91"/>
        <v/>
      </c>
      <c r="AA53" s="53" t="str">
        <f t="shared" si="92"/>
        <v/>
      </c>
      <c r="AB53" s="44" t="str">
        <f t="shared" si="48"/>
        <v/>
      </c>
      <c r="AC53" s="143">
        <v>54</v>
      </c>
      <c r="AD53" s="35" t="str">
        <f t="shared" si="93"/>
        <v/>
      </c>
      <c r="AE53" s="31" t="str">
        <f t="shared" si="94"/>
        <v/>
      </c>
      <c r="AF53" s="32" t="str">
        <f t="shared" si="49"/>
        <v/>
      </c>
      <c r="AG53" s="34" t="str">
        <f t="shared" si="50"/>
        <v/>
      </c>
      <c r="AH53" s="52" t="str">
        <f t="shared" si="51"/>
        <v/>
      </c>
      <c r="AI53" s="31" t="str">
        <f t="shared" si="95"/>
        <v/>
      </c>
      <c r="AJ53" s="53" t="str">
        <f t="shared" si="96"/>
        <v/>
      </c>
      <c r="AK53" s="44" t="str">
        <f t="shared" si="52"/>
        <v/>
      </c>
      <c r="AL53" s="143">
        <v>54</v>
      </c>
      <c r="AM53" s="35" t="str">
        <f t="shared" si="97"/>
        <v/>
      </c>
      <c r="AN53" s="31" t="str">
        <f t="shared" si="98"/>
        <v/>
      </c>
      <c r="AO53" s="32" t="str">
        <f t="shared" si="53"/>
        <v/>
      </c>
      <c r="AP53" s="34" t="str">
        <f t="shared" si="54"/>
        <v/>
      </c>
      <c r="AQ53" s="52" t="str">
        <f t="shared" si="55"/>
        <v/>
      </c>
      <c r="AR53" s="31" t="str">
        <f t="shared" si="99"/>
        <v/>
      </c>
      <c r="AS53" s="53" t="str">
        <f t="shared" si="100"/>
        <v/>
      </c>
      <c r="AT53" s="44" t="str">
        <f t="shared" si="56"/>
        <v/>
      </c>
      <c r="AU53" s="143">
        <v>54</v>
      </c>
      <c r="AV53" s="35" t="str">
        <f t="shared" si="101"/>
        <v/>
      </c>
      <c r="AW53" s="31" t="str">
        <f t="shared" si="102"/>
        <v/>
      </c>
      <c r="AX53" s="32" t="str">
        <f t="shared" si="57"/>
        <v/>
      </c>
      <c r="AY53" s="34" t="str">
        <f t="shared" si="58"/>
        <v/>
      </c>
      <c r="AZ53" s="52" t="str">
        <f t="shared" si="59"/>
        <v/>
      </c>
      <c r="BA53" s="31" t="str">
        <f t="shared" si="103"/>
        <v/>
      </c>
      <c r="BB53" s="53" t="str">
        <f t="shared" si="104"/>
        <v/>
      </c>
      <c r="BC53" s="44" t="str">
        <f t="shared" si="60"/>
        <v/>
      </c>
      <c r="BD53" s="143">
        <v>54</v>
      </c>
      <c r="BE53" s="35" t="str">
        <f t="shared" si="105"/>
        <v/>
      </c>
      <c r="BF53" s="31" t="str">
        <f t="shared" si="106"/>
        <v/>
      </c>
      <c r="BG53" s="32" t="str">
        <f t="shared" si="61"/>
        <v/>
      </c>
      <c r="BH53" s="34" t="str">
        <f t="shared" si="62"/>
        <v/>
      </c>
      <c r="BI53" s="52" t="str">
        <f t="shared" si="63"/>
        <v/>
      </c>
      <c r="BJ53" s="31" t="str">
        <f t="shared" si="107"/>
        <v/>
      </c>
      <c r="BK53" s="53" t="str">
        <f t="shared" si="108"/>
        <v/>
      </c>
      <c r="BL53" s="44" t="str">
        <f t="shared" si="64"/>
        <v/>
      </c>
      <c r="BM53" s="143">
        <v>54</v>
      </c>
      <c r="BN53" s="35" t="str">
        <f t="shared" si="109"/>
        <v/>
      </c>
      <c r="BO53" s="31" t="str">
        <f t="shared" si="110"/>
        <v/>
      </c>
      <c r="BP53" s="32" t="str">
        <f t="shared" si="65"/>
        <v/>
      </c>
      <c r="BQ53" s="34" t="str">
        <f t="shared" si="66"/>
        <v/>
      </c>
      <c r="BR53" s="52" t="str">
        <f t="shared" si="67"/>
        <v/>
      </c>
      <c r="BS53" s="31" t="str">
        <f t="shared" si="111"/>
        <v/>
      </c>
      <c r="BT53" s="53" t="str">
        <f t="shared" si="112"/>
        <v/>
      </c>
      <c r="BU53" s="44" t="str">
        <f t="shared" si="68"/>
        <v/>
      </c>
      <c r="BV53" s="5">
        <v>54</v>
      </c>
      <c r="BX53" s="79">
        <v>54</v>
      </c>
      <c r="BY53" s="103">
        <f t="shared" si="113"/>
        <v>0</v>
      </c>
      <c r="BZ53" s="161">
        <f t="shared" si="69"/>
        <v>0</v>
      </c>
      <c r="CA53" s="103" t="e">
        <f t="shared" si="70"/>
        <v>#DIV/0!</v>
      </c>
      <c r="CB53" s="104" t="e">
        <f t="shared" si="114"/>
        <v>#DIV/0!</v>
      </c>
      <c r="CC53" s="105" t="e">
        <f t="shared" si="71"/>
        <v>#DIV/0!</v>
      </c>
      <c r="CD53" s="86">
        <f t="shared" si="72"/>
        <v>0.79121300000000006</v>
      </c>
      <c r="CE53" s="22" t="e">
        <f t="shared" si="81"/>
        <v>#DIV/0!</v>
      </c>
      <c r="CF53" s="23" t="e">
        <f t="shared" si="82"/>
        <v>#DIV/0!</v>
      </c>
      <c r="CG53" s="87" t="e">
        <f t="shared" si="73"/>
        <v>#DIV/0!</v>
      </c>
      <c r="CH53" s="21"/>
      <c r="CI53" s="79">
        <v>54</v>
      </c>
      <c r="CJ53" s="103">
        <f t="shared" si="74"/>
        <v>0</v>
      </c>
      <c r="CK53" s="103">
        <f t="shared" si="75"/>
        <v>0</v>
      </c>
      <c r="CL53" s="103" t="e">
        <f t="shared" si="76"/>
        <v>#DIV/0!</v>
      </c>
      <c r="CM53" s="103" t="e">
        <f t="shared" si="77"/>
        <v>#DIV/0!</v>
      </c>
      <c r="CN53" s="113" t="e">
        <f t="shared" si="78"/>
        <v>#DIV/0!</v>
      </c>
      <c r="CO53" s="103" t="e">
        <f t="shared" si="79"/>
        <v>#DIV/0!</v>
      </c>
      <c r="CP53" s="113" t="e">
        <f t="shared" si="80"/>
        <v>#DIV/0!</v>
      </c>
      <c r="CQ53"/>
      <c r="CR53"/>
      <c r="CS53"/>
      <c r="CT53"/>
      <c r="CU53"/>
      <c r="CV53"/>
    </row>
    <row r="54" spans="1:100" ht="15" customHeight="1">
      <c r="A54" s="5">
        <v>55</v>
      </c>
      <c r="B54" s="33">
        <f t="shared" si="83"/>
        <v>0</v>
      </c>
      <c r="C54" s="31">
        <f t="shared" si="32"/>
        <v>0</v>
      </c>
      <c r="D54" s="119" t="e">
        <f t="shared" si="33"/>
        <v>#DIV/0!</v>
      </c>
      <c r="E54" s="32" t="e">
        <f t="shared" si="34"/>
        <v>#DIV/0!</v>
      </c>
      <c r="F54" s="34" t="e">
        <f t="shared" si="35"/>
        <v>#DIV/0!</v>
      </c>
      <c r="G54" s="52">
        <f t="shared" si="36"/>
        <v>0.79121300000000006</v>
      </c>
      <c r="H54" s="31" t="e">
        <f t="shared" si="37"/>
        <v>#DIV/0!</v>
      </c>
      <c r="I54" s="53" t="e">
        <f t="shared" si="84"/>
        <v>#DIV/0!</v>
      </c>
      <c r="J54" s="44" t="e">
        <f t="shared" si="39"/>
        <v>#DIV/0!</v>
      </c>
      <c r="K54" s="143">
        <v>55</v>
      </c>
      <c r="L54" s="35" t="str">
        <f t="shared" si="85"/>
        <v/>
      </c>
      <c r="M54" s="31" t="str">
        <f t="shared" si="86"/>
        <v/>
      </c>
      <c r="N54" s="32" t="str">
        <f t="shared" si="40"/>
        <v/>
      </c>
      <c r="O54" s="34" t="str">
        <f t="shared" si="41"/>
        <v/>
      </c>
      <c r="P54" s="52" t="str">
        <f t="shared" si="42"/>
        <v/>
      </c>
      <c r="Q54" s="31" t="str">
        <f t="shared" si="87"/>
        <v/>
      </c>
      <c r="R54" s="53" t="str">
        <f t="shared" si="88"/>
        <v/>
      </c>
      <c r="S54" s="44" t="str">
        <f t="shared" si="43"/>
        <v/>
      </c>
      <c r="T54" s="143">
        <v>55</v>
      </c>
      <c r="U54" s="35" t="str">
        <f t="shared" si="89"/>
        <v/>
      </c>
      <c r="V54" s="31" t="str">
        <f t="shared" si="90"/>
        <v/>
      </c>
      <c r="W54" s="32" t="str">
        <f t="shared" si="45"/>
        <v/>
      </c>
      <c r="X54" s="34" t="str">
        <f t="shared" si="46"/>
        <v/>
      </c>
      <c r="Y54" s="52" t="str">
        <f t="shared" si="47"/>
        <v/>
      </c>
      <c r="Z54" s="31" t="str">
        <f t="shared" si="91"/>
        <v/>
      </c>
      <c r="AA54" s="53" t="str">
        <f t="shared" si="92"/>
        <v/>
      </c>
      <c r="AB54" s="44" t="str">
        <f t="shared" si="48"/>
        <v/>
      </c>
      <c r="AC54" s="143">
        <v>55</v>
      </c>
      <c r="AD54" s="35" t="str">
        <f t="shared" si="93"/>
        <v/>
      </c>
      <c r="AE54" s="31" t="str">
        <f t="shared" si="94"/>
        <v/>
      </c>
      <c r="AF54" s="32" t="str">
        <f t="shared" si="49"/>
        <v/>
      </c>
      <c r="AG54" s="34" t="str">
        <f t="shared" si="50"/>
        <v/>
      </c>
      <c r="AH54" s="52" t="str">
        <f t="shared" si="51"/>
        <v/>
      </c>
      <c r="AI54" s="31" t="str">
        <f t="shared" si="95"/>
        <v/>
      </c>
      <c r="AJ54" s="53" t="str">
        <f t="shared" si="96"/>
        <v/>
      </c>
      <c r="AK54" s="44" t="str">
        <f t="shared" si="52"/>
        <v/>
      </c>
      <c r="AL54" s="143">
        <v>55</v>
      </c>
      <c r="AM54" s="35" t="str">
        <f t="shared" si="97"/>
        <v/>
      </c>
      <c r="AN54" s="31" t="str">
        <f t="shared" si="98"/>
        <v/>
      </c>
      <c r="AO54" s="32" t="str">
        <f t="shared" si="53"/>
        <v/>
      </c>
      <c r="AP54" s="34" t="str">
        <f t="shared" si="54"/>
        <v/>
      </c>
      <c r="AQ54" s="52" t="str">
        <f t="shared" si="55"/>
        <v/>
      </c>
      <c r="AR54" s="31" t="str">
        <f t="shared" si="99"/>
        <v/>
      </c>
      <c r="AS54" s="53" t="str">
        <f t="shared" si="100"/>
        <v/>
      </c>
      <c r="AT54" s="44" t="str">
        <f t="shared" si="56"/>
        <v/>
      </c>
      <c r="AU54" s="143">
        <v>55</v>
      </c>
      <c r="AV54" s="35" t="str">
        <f t="shared" si="101"/>
        <v/>
      </c>
      <c r="AW54" s="31" t="str">
        <f t="shared" si="102"/>
        <v/>
      </c>
      <c r="AX54" s="32" t="str">
        <f t="shared" si="57"/>
        <v/>
      </c>
      <c r="AY54" s="34" t="str">
        <f t="shared" si="58"/>
        <v/>
      </c>
      <c r="AZ54" s="52" t="str">
        <f t="shared" si="59"/>
        <v/>
      </c>
      <c r="BA54" s="31" t="str">
        <f t="shared" si="103"/>
        <v/>
      </c>
      <c r="BB54" s="53" t="str">
        <f t="shared" si="104"/>
        <v/>
      </c>
      <c r="BC54" s="44" t="str">
        <f t="shared" si="60"/>
        <v/>
      </c>
      <c r="BD54" s="143">
        <v>55</v>
      </c>
      <c r="BE54" s="35" t="str">
        <f t="shared" si="105"/>
        <v/>
      </c>
      <c r="BF54" s="31" t="str">
        <f t="shared" si="106"/>
        <v/>
      </c>
      <c r="BG54" s="32" t="str">
        <f t="shared" si="61"/>
        <v/>
      </c>
      <c r="BH54" s="34" t="str">
        <f t="shared" si="62"/>
        <v/>
      </c>
      <c r="BI54" s="52" t="str">
        <f t="shared" si="63"/>
        <v/>
      </c>
      <c r="BJ54" s="31" t="str">
        <f t="shared" si="107"/>
        <v/>
      </c>
      <c r="BK54" s="53" t="str">
        <f t="shared" si="108"/>
        <v/>
      </c>
      <c r="BL54" s="44" t="str">
        <f t="shared" si="64"/>
        <v/>
      </c>
      <c r="BM54" s="143">
        <v>55</v>
      </c>
      <c r="BN54" s="35" t="str">
        <f t="shared" si="109"/>
        <v/>
      </c>
      <c r="BO54" s="31" t="str">
        <f t="shared" si="110"/>
        <v/>
      </c>
      <c r="BP54" s="32" t="str">
        <f t="shared" si="65"/>
        <v/>
      </c>
      <c r="BQ54" s="34" t="str">
        <f t="shared" si="66"/>
        <v/>
      </c>
      <c r="BR54" s="52" t="str">
        <f t="shared" si="67"/>
        <v/>
      </c>
      <c r="BS54" s="31" t="str">
        <f t="shared" si="111"/>
        <v/>
      </c>
      <c r="BT54" s="53" t="str">
        <f t="shared" si="112"/>
        <v/>
      </c>
      <c r="BU54" s="44" t="str">
        <f t="shared" si="68"/>
        <v/>
      </c>
      <c r="BV54" s="5">
        <v>55</v>
      </c>
      <c r="BX54" s="79">
        <v>55</v>
      </c>
      <c r="BY54" s="103">
        <f t="shared" si="113"/>
        <v>0</v>
      </c>
      <c r="BZ54" s="161">
        <f t="shared" si="69"/>
        <v>0</v>
      </c>
      <c r="CA54" s="103" t="e">
        <f t="shared" si="70"/>
        <v>#DIV/0!</v>
      </c>
      <c r="CB54" s="104" t="e">
        <f t="shared" si="114"/>
        <v>#DIV/0!</v>
      </c>
      <c r="CC54" s="105" t="e">
        <f t="shared" si="71"/>
        <v>#DIV/0!</v>
      </c>
      <c r="CD54" s="86">
        <f t="shared" si="72"/>
        <v>0.79121300000000006</v>
      </c>
      <c r="CE54" s="22" t="e">
        <f t="shared" si="81"/>
        <v>#DIV/0!</v>
      </c>
      <c r="CF54" s="23" t="e">
        <f t="shared" si="82"/>
        <v>#DIV/0!</v>
      </c>
      <c r="CG54" s="87" t="e">
        <f t="shared" si="73"/>
        <v>#DIV/0!</v>
      </c>
      <c r="CH54" s="21"/>
      <c r="CI54" s="79">
        <v>55</v>
      </c>
      <c r="CJ54" s="103">
        <f t="shared" si="74"/>
        <v>0</v>
      </c>
      <c r="CK54" s="103">
        <f t="shared" si="75"/>
        <v>0</v>
      </c>
      <c r="CL54" s="103" t="e">
        <f t="shared" si="76"/>
        <v>#DIV/0!</v>
      </c>
      <c r="CM54" s="103" t="e">
        <f t="shared" si="77"/>
        <v>#DIV/0!</v>
      </c>
      <c r="CN54" s="113" t="e">
        <f t="shared" si="78"/>
        <v>#DIV/0!</v>
      </c>
      <c r="CO54" s="103" t="e">
        <f t="shared" si="79"/>
        <v>#DIV/0!</v>
      </c>
      <c r="CP54" s="113" t="e">
        <f t="shared" si="80"/>
        <v>#DIV/0!</v>
      </c>
      <c r="CQ54"/>
      <c r="CR54"/>
      <c r="CS54"/>
      <c r="CT54"/>
      <c r="CU54"/>
      <c r="CV54"/>
    </row>
    <row r="55" spans="1:100" ht="15" customHeight="1">
      <c r="A55" s="5">
        <v>56</v>
      </c>
      <c r="B55" s="33">
        <f t="shared" si="83"/>
        <v>0</v>
      </c>
      <c r="C55" s="31">
        <f t="shared" si="32"/>
        <v>0</v>
      </c>
      <c r="D55" s="119" t="e">
        <f t="shared" si="33"/>
        <v>#DIV/0!</v>
      </c>
      <c r="E55" s="32" t="e">
        <f t="shared" si="34"/>
        <v>#DIV/0!</v>
      </c>
      <c r="F55" s="34" t="e">
        <f t="shared" si="35"/>
        <v>#DIV/0!</v>
      </c>
      <c r="G55" s="52">
        <f t="shared" si="36"/>
        <v>0.79121300000000006</v>
      </c>
      <c r="H55" s="31" t="e">
        <f t="shared" si="37"/>
        <v>#DIV/0!</v>
      </c>
      <c r="I55" s="53" t="e">
        <f t="shared" si="84"/>
        <v>#DIV/0!</v>
      </c>
      <c r="J55" s="44" t="e">
        <f t="shared" si="39"/>
        <v>#DIV/0!</v>
      </c>
      <c r="K55" s="143">
        <v>56</v>
      </c>
      <c r="L55" s="35" t="str">
        <f t="shared" si="85"/>
        <v/>
      </c>
      <c r="M55" s="31" t="str">
        <f t="shared" si="86"/>
        <v/>
      </c>
      <c r="N55" s="32" t="str">
        <f t="shared" si="40"/>
        <v/>
      </c>
      <c r="O55" s="34" t="str">
        <f t="shared" si="41"/>
        <v/>
      </c>
      <c r="P55" s="52" t="str">
        <f t="shared" si="42"/>
        <v/>
      </c>
      <c r="Q55" s="31" t="str">
        <f t="shared" si="87"/>
        <v/>
      </c>
      <c r="R55" s="53" t="str">
        <f t="shared" si="88"/>
        <v/>
      </c>
      <c r="S55" s="44" t="str">
        <f t="shared" si="43"/>
        <v/>
      </c>
      <c r="T55" s="143">
        <v>56</v>
      </c>
      <c r="U55" s="35" t="str">
        <f t="shared" si="89"/>
        <v/>
      </c>
      <c r="V55" s="31" t="str">
        <f t="shared" si="90"/>
        <v/>
      </c>
      <c r="W55" s="32" t="str">
        <f t="shared" si="45"/>
        <v/>
      </c>
      <c r="X55" s="34" t="str">
        <f t="shared" si="46"/>
        <v/>
      </c>
      <c r="Y55" s="52" t="str">
        <f t="shared" si="47"/>
        <v/>
      </c>
      <c r="Z55" s="31" t="str">
        <f t="shared" si="91"/>
        <v/>
      </c>
      <c r="AA55" s="53" t="str">
        <f t="shared" si="92"/>
        <v/>
      </c>
      <c r="AB55" s="44" t="str">
        <f t="shared" si="48"/>
        <v/>
      </c>
      <c r="AC55" s="143">
        <v>56</v>
      </c>
      <c r="AD55" s="35" t="str">
        <f t="shared" si="93"/>
        <v/>
      </c>
      <c r="AE55" s="31" t="str">
        <f t="shared" si="94"/>
        <v/>
      </c>
      <c r="AF55" s="32" t="str">
        <f t="shared" si="49"/>
        <v/>
      </c>
      <c r="AG55" s="34" t="str">
        <f t="shared" si="50"/>
        <v/>
      </c>
      <c r="AH55" s="52" t="str">
        <f t="shared" si="51"/>
        <v/>
      </c>
      <c r="AI55" s="31" t="str">
        <f t="shared" si="95"/>
        <v/>
      </c>
      <c r="AJ55" s="53" t="str">
        <f t="shared" si="96"/>
        <v/>
      </c>
      <c r="AK55" s="44" t="str">
        <f t="shared" si="52"/>
        <v/>
      </c>
      <c r="AL55" s="143">
        <v>56</v>
      </c>
      <c r="AM55" s="35" t="str">
        <f t="shared" si="97"/>
        <v/>
      </c>
      <c r="AN55" s="31" t="str">
        <f t="shared" si="98"/>
        <v/>
      </c>
      <c r="AO55" s="32" t="str">
        <f t="shared" si="53"/>
        <v/>
      </c>
      <c r="AP55" s="34" t="str">
        <f t="shared" si="54"/>
        <v/>
      </c>
      <c r="AQ55" s="52" t="str">
        <f t="shared" si="55"/>
        <v/>
      </c>
      <c r="AR55" s="31" t="str">
        <f t="shared" si="99"/>
        <v/>
      </c>
      <c r="AS55" s="53" t="str">
        <f t="shared" si="100"/>
        <v/>
      </c>
      <c r="AT55" s="44" t="str">
        <f t="shared" si="56"/>
        <v/>
      </c>
      <c r="AU55" s="143">
        <v>56</v>
      </c>
      <c r="AV55" s="35" t="str">
        <f t="shared" si="101"/>
        <v/>
      </c>
      <c r="AW55" s="31" t="str">
        <f t="shared" si="102"/>
        <v/>
      </c>
      <c r="AX55" s="32" t="str">
        <f t="shared" si="57"/>
        <v/>
      </c>
      <c r="AY55" s="34" t="str">
        <f t="shared" si="58"/>
        <v/>
      </c>
      <c r="AZ55" s="52" t="str">
        <f t="shared" si="59"/>
        <v/>
      </c>
      <c r="BA55" s="31" t="str">
        <f t="shared" si="103"/>
        <v/>
      </c>
      <c r="BB55" s="53" t="str">
        <f t="shared" si="104"/>
        <v/>
      </c>
      <c r="BC55" s="44" t="str">
        <f t="shared" si="60"/>
        <v/>
      </c>
      <c r="BD55" s="143">
        <v>56</v>
      </c>
      <c r="BE55" s="35" t="str">
        <f t="shared" si="105"/>
        <v/>
      </c>
      <c r="BF55" s="31" t="str">
        <f t="shared" si="106"/>
        <v/>
      </c>
      <c r="BG55" s="32" t="str">
        <f t="shared" si="61"/>
        <v/>
      </c>
      <c r="BH55" s="34" t="str">
        <f t="shared" si="62"/>
        <v/>
      </c>
      <c r="BI55" s="52" t="str">
        <f t="shared" si="63"/>
        <v/>
      </c>
      <c r="BJ55" s="31" t="str">
        <f t="shared" si="107"/>
        <v/>
      </c>
      <c r="BK55" s="53" t="str">
        <f t="shared" si="108"/>
        <v/>
      </c>
      <c r="BL55" s="44" t="str">
        <f t="shared" si="64"/>
        <v/>
      </c>
      <c r="BM55" s="143">
        <v>56</v>
      </c>
      <c r="BN55" s="35" t="str">
        <f t="shared" si="109"/>
        <v/>
      </c>
      <c r="BO55" s="31" t="str">
        <f t="shared" si="110"/>
        <v/>
      </c>
      <c r="BP55" s="32" t="str">
        <f t="shared" si="65"/>
        <v/>
      </c>
      <c r="BQ55" s="34" t="str">
        <f t="shared" si="66"/>
        <v/>
      </c>
      <c r="BR55" s="52" t="str">
        <f t="shared" si="67"/>
        <v/>
      </c>
      <c r="BS55" s="31" t="str">
        <f t="shared" si="111"/>
        <v/>
      </c>
      <c r="BT55" s="53" t="str">
        <f t="shared" si="112"/>
        <v/>
      </c>
      <c r="BU55" s="44" t="str">
        <f t="shared" si="68"/>
        <v/>
      </c>
      <c r="BV55" s="5">
        <v>56</v>
      </c>
      <c r="BX55" s="79">
        <v>56</v>
      </c>
      <c r="BY55" s="103">
        <f t="shared" si="113"/>
        <v>0</v>
      </c>
      <c r="BZ55" s="161">
        <f t="shared" si="69"/>
        <v>0</v>
      </c>
      <c r="CA55" s="103" t="e">
        <f t="shared" si="70"/>
        <v>#DIV/0!</v>
      </c>
      <c r="CB55" s="104" t="e">
        <f t="shared" si="114"/>
        <v>#DIV/0!</v>
      </c>
      <c r="CC55" s="105" t="e">
        <f t="shared" si="71"/>
        <v>#DIV/0!</v>
      </c>
      <c r="CD55" s="86">
        <f t="shared" si="72"/>
        <v>0.79121300000000006</v>
      </c>
      <c r="CE55" s="22" t="e">
        <f t="shared" si="81"/>
        <v>#DIV/0!</v>
      </c>
      <c r="CF55" s="23" t="e">
        <f t="shared" si="82"/>
        <v>#DIV/0!</v>
      </c>
      <c r="CG55" s="87" t="e">
        <f t="shared" si="73"/>
        <v>#DIV/0!</v>
      </c>
      <c r="CH55" s="21"/>
      <c r="CI55" s="79">
        <v>56</v>
      </c>
      <c r="CJ55" s="103">
        <f t="shared" si="74"/>
        <v>0</v>
      </c>
      <c r="CK55" s="103">
        <f t="shared" si="75"/>
        <v>0</v>
      </c>
      <c r="CL55" s="103" t="e">
        <f t="shared" si="76"/>
        <v>#DIV/0!</v>
      </c>
      <c r="CM55" s="103" t="e">
        <f t="shared" si="77"/>
        <v>#DIV/0!</v>
      </c>
      <c r="CN55" s="113" t="e">
        <f t="shared" si="78"/>
        <v>#DIV/0!</v>
      </c>
      <c r="CO55" s="103" t="e">
        <f t="shared" si="79"/>
        <v>#DIV/0!</v>
      </c>
      <c r="CP55" s="113" t="e">
        <f t="shared" si="80"/>
        <v>#DIV/0!</v>
      </c>
      <c r="CQ55"/>
      <c r="CR55"/>
      <c r="CS55"/>
      <c r="CT55"/>
      <c r="CU55"/>
      <c r="CV55"/>
    </row>
    <row r="56" spans="1:100" ht="15" customHeight="1">
      <c r="A56" s="5">
        <v>57</v>
      </c>
      <c r="B56" s="33">
        <f t="shared" si="83"/>
        <v>0</v>
      </c>
      <c r="C56" s="31">
        <f t="shared" si="32"/>
        <v>0</v>
      </c>
      <c r="D56" s="119" t="e">
        <f t="shared" si="33"/>
        <v>#DIV/0!</v>
      </c>
      <c r="E56" s="32" t="e">
        <f t="shared" si="34"/>
        <v>#DIV/0!</v>
      </c>
      <c r="F56" s="34" t="e">
        <f t="shared" si="35"/>
        <v>#DIV/0!</v>
      </c>
      <c r="G56" s="52">
        <f t="shared" si="36"/>
        <v>0.79121300000000006</v>
      </c>
      <c r="H56" s="31" t="e">
        <f t="shared" si="37"/>
        <v>#DIV/0!</v>
      </c>
      <c r="I56" s="53" t="e">
        <f t="shared" si="84"/>
        <v>#DIV/0!</v>
      </c>
      <c r="J56" s="44" t="e">
        <f t="shared" si="39"/>
        <v>#DIV/0!</v>
      </c>
      <c r="K56" s="143">
        <v>57</v>
      </c>
      <c r="L56" s="35" t="str">
        <f t="shared" si="85"/>
        <v/>
      </c>
      <c r="M56" s="31" t="str">
        <f t="shared" si="86"/>
        <v/>
      </c>
      <c r="N56" s="32" t="str">
        <f t="shared" si="40"/>
        <v/>
      </c>
      <c r="O56" s="34" t="str">
        <f t="shared" si="41"/>
        <v/>
      </c>
      <c r="P56" s="52" t="str">
        <f t="shared" si="42"/>
        <v/>
      </c>
      <c r="Q56" s="31" t="str">
        <f t="shared" si="87"/>
        <v/>
      </c>
      <c r="R56" s="53" t="str">
        <f t="shared" si="88"/>
        <v/>
      </c>
      <c r="S56" s="44" t="str">
        <f t="shared" si="43"/>
        <v/>
      </c>
      <c r="T56" s="143">
        <v>57</v>
      </c>
      <c r="U56" s="35" t="str">
        <f t="shared" si="89"/>
        <v/>
      </c>
      <c r="V56" s="31" t="str">
        <f t="shared" si="90"/>
        <v/>
      </c>
      <c r="W56" s="32" t="str">
        <f t="shared" si="45"/>
        <v/>
      </c>
      <c r="X56" s="34" t="str">
        <f t="shared" si="46"/>
        <v/>
      </c>
      <c r="Y56" s="52" t="str">
        <f t="shared" si="47"/>
        <v/>
      </c>
      <c r="Z56" s="31" t="str">
        <f t="shared" si="91"/>
        <v/>
      </c>
      <c r="AA56" s="53" t="str">
        <f t="shared" si="92"/>
        <v/>
      </c>
      <c r="AB56" s="44" t="str">
        <f t="shared" si="48"/>
        <v/>
      </c>
      <c r="AC56" s="143">
        <v>57</v>
      </c>
      <c r="AD56" s="35" t="str">
        <f t="shared" si="93"/>
        <v/>
      </c>
      <c r="AE56" s="31" t="str">
        <f t="shared" si="94"/>
        <v/>
      </c>
      <c r="AF56" s="32" t="str">
        <f t="shared" si="49"/>
        <v/>
      </c>
      <c r="AG56" s="34" t="str">
        <f t="shared" si="50"/>
        <v/>
      </c>
      <c r="AH56" s="52" t="str">
        <f t="shared" si="51"/>
        <v/>
      </c>
      <c r="AI56" s="31" t="str">
        <f t="shared" si="95"/>
        <v/>
      </c>
      <c r="AJ56" s="53" t="str">
        <f t="shared" si="96"/>
        <v/>
      </c>
      <c r="AK56" s="44" t="str">
        <f t="shared" si="52"/>
        <v/>
      </c>
      <c r="AL56" s="143">
        <v>57</v>
      </c>
      <c r="AM56" s="35" t="str">
        <f t="shared" si="97"/>
        <v/>
      </c>
      <c r="AN56" s="31" t="str">
        <f t="shared" si="98"/>
        <v/>
      </c>
      <c r="AO56" s="32" t="str">
        <f t="shared" si="53"/>
        <v/>
      </c>
      <c r="AP56" s="34" t="str">
        <f t="shared" si="54"/>
        <v/>
      </c>
      <c r="AQ56" s="52" t="str">
        <f t="shared" si="55"/>
        <v/>
      </c>
      <c r="AR56" s="31" t="str">
        <f t="shared" si="99"/>
        <v/>
      </c>
      <c r="AS56" s="53" t="str">
        <f t="shared" si="100"/>
        <v/>
      </c>
      <c r="AT56" s="44" t="str">
        <f t="shared" si="56"/>
        <v/>
      </c>
      <c r="AU56" s="143">
        <v>57</v>
      </c>
      <c r="AV56" s="35" t="str">
        <f t="shared" si="101"/>
        <v/>
      </c>
      <c r="AW56" s="31" t="str">
        <f t="shared" si="102"/>
        <v/>
      </c>
      <c r="AX56" s="32" t="str">
        <f t="shared" si="57"/>
        <v/>
      </c>
      <c r="AY56" s="34" t="str">
        <f t="shared" si="58"/>
        <v/>
      </c>
      <c r="AZ56" s="52" t="str">
        <f t="shared" si="59"/>
        <v/>
      </c>
      <c r="BA56" s="31" t="str">
        <f t="shared" si="103"/>
        <v/>
      </c>
      <c r="BB56" s="53" t="str">
        <f t="shared" si="104"/>
        <v/>
      </c>
      <c r="BC56" s="44" t="str">
        <f t="shared" si="60"/>
        <v/>
      </c>
      <c r="BD56" s="143">
        <v>57</v>
      </c>
      <c r="BE56" s="35" t="str">
        <f t="shared" si="105"/>
        <v/>
      </c>
      <c r="BF56" s="31" t="str">
        <f t="shared" si="106"/>
        <v/>
      </c>
      <c r="BG56" s="32" t="str">
        <f t="shared" si="61"/>
        <v/>
      </c>
      <c r="BH56" s="34" t="str">
        <f t="shared" si="62"/>
        <v/>
      </c>
      <c r="BI56" s="52" t="str">
        <f t="shared" si="63"/>
        <v/>
      </c>
      <c r="BJ56" s="31" t="str">
        <f t="shared" si="107"/>
        <v/>
      </c>
      <c r="BK56" s="53" t="str">
        <f t="shared" si="108"/>
        <v/>
      </c>
      <c r="BL56" s="44" t="str">
        <f t="shared" si="64"/>
        <v/>
      </c>
      <c r="BM56" s="143">
        <v>57</v>
      </c>
      <c r="BN56" s="35" t="str">
        <f t="shared" si="109"/>
        <v/>
      </c>
      <c r="BO56" s="31" t="str">
        <f t="shared" si="110"/>
        <v/>
      </c>
      <c r="BP56" s="32" t="str">
        <f t="shared" si="65"/>
        <v/>
      </c>
      <c r="BQ56" s="34" t="str">
        <f t="shared" si="66"/>
        <v/>
      </c>
      <c r="BR56" s="52" t="str">
        <f t="shared" si="67"/>
        <v/>
      </c>
      <c r="BS56" s="31" t="str">
        <f t="shared" si="111"/>
        <v/>
      </c>
      <c r="BT56" s="53" t="str">
        <f t="shared" si="112"/>
        <v/>
      </c>
      <c r="BU56" s="44" t="str">
        <f t="shared" si="68"/>
        <v/>
      </c>
      <c r="BV56" s="5">
        <v>57</v>
      </c>
      <c r="BX56" s="79">
        <v>57</v>
      </c>
      <c r="BY56" s="103">
        <f t="shared" si="113"/>
        <v>0</v>
      </c>
      <c r="BZ56" s="161">
        <f t="shared" si="69"/>
        <v>0</v>
      </c>
      <c r="CA56" s="103" t="e">
        <f t="shared" si="70"/>
        <v>#DIV/0!</v>
      </c>
      <c r="CB56" s="104" t="e">
        <f t="shared" si="114"/>
        <v>#DIV/0!</v>
      </c>
      <c r="CC56" s="105" t="e">
        <f t="shared" si="71"/>
        <v>#DIV/0!</v>
      </c>
      <c r="CD56" s="86">
        <f t="shared" si="72"/>
        <v>0.79121300000000006</v>
      </c>
      <c r="CE56" s="22" t="e">
        <f t="shared" si="81"/>
        <v>#DIV/0!</v>
      </c>
      <c r="CF56" s="23" t="e">
        <f t="shared" si="82"/>
        <v>#DIV/0!</v>
      </c>
      <c r="CG56" s="87" t="e">
        <f t="shared" si="73"/>
        <v>#DIV/0!</v>
      </c>
      <c r="CH56" s="21"/>
      <c r="CI56" s="79">
        <v>57</v>
      </c>
      <c r="CJ56" s="103">
        <f t="shared" si="74"/>
        <v>0</v>
      </c>
      <c r="CK56" s="103">
        <f t="shared" si="75"/>
        <v>0</v>
      </c>
      <c r="CL56" s="103" t="e">
        <f t="shared" si="76"/>
        <v>#DIV/0!</v>
      </c>
      <c r="CM56" s="103" t="e">
        <f t="shared" si="77"/>
        <v>#DIV/0!</v>
      </c>
      <c r="CN56" s="113" t="e">
        <f t="shared" si="78"/>
        <v>#DIV/0!</v>
      </c>
      <c r="CO56" s="103" t="e">
        <f t="shared" si="79"/>
        <v>#DIV/0!</v>
      </c>
      <c r="CP56" s="113" t="e">
        <f t="shared" si="80"/>
        <v>#DIV/0!</v>
      </c>
      <c r="CQ56"/>
      <c r="CR56"/>
      <c r="CS56"/>
      <c r="CT56"/>
      <c r="CU56"/>
      <c r="CV56"/>
    </row>
    <row r="57" spans="1:100" ht="15" customHeight="1">
      <c r="A57" s="5">
        <v>58</v>
      </c>
      <c r="B57" s="33">
        <f t="shared" si="83"/>
        <v>0</v>
      </c>
      <c r="C57" s="31">
        <f t="shared" si="32"/>
        <v>0</v>
      </c>
      <c r="D57" s="119" t="e">
        <f t="shared" si="33"/>
        <v>#DIV/0!</v>
      </c>
      <c r="E57" s="32" t="e">
        <f t="shared" si="34"/>
        <v>#DIV/0!</v>
      </c>
      <c r="F57" s="34" t="e">
        <f t="shared" si="35"/>
        <v>#DIV/0!</v>
      </c>
      <c r="G57" s="52">
        <f t="shared" si="36"/>
        <v>0.79121300000000006</v>
      </c>
      <c r="H57" s="31" t="e">
        <f t="shared" si="37"/>
        <v>#DIV/0!</v>
      </c>
      <c r="I57" s="53" t="e">
        <f t="shared" si="84"/>
        <v>#DIV/0!</v>
      </c>
      <c r="J57" s="44" t="e">
        <f t="shared" si="39"/>
        <v>#DIV/0!</v>
      </c>
      <c r="K57" s="143">
        <v>58</v>
      </c>
      <c r="L57" s="35" t="str">
        <f t="shared" si="85"/>
        <v/>
      </c>
      <c r="M57" s="31" t="str">
        <f t="shared" si="86"/>
        <v/>
      </c>
      <c r="N57" s="32" t="str">
        <f t="shared" si="40"/>
        <v/>
      </c>
      <c r="O57" s="34" t="str">
        <f t="shared" si="41"/>
        <v/>
      </c>
      <c r="P57" s="52" t="str">
        <f t="shared" si="42"/>
        <v/>
      </c>
      <c r="Q57" s="31" t="str">
        <f t="shared" si="87"/>
        <v/>
      </c>
      <c r="R57" s="53" t="str">
        <f t="shared" si="88"/>
        <v/>
      </c>
      <c r="S57" s="44" t="str">
        <f t="shared" si="43"/>
        <v/>
      </c>
      <c r="T57" s="143">
        <v>58</v>
      </c>
      <c r="U57" s="35" t="str">
        <f t="shared" si="89"/>
        <v/>
      </c>
      <c r="V57" s="31" t="str">
        <f t="shared" si="90"/>
        <v/>
      </c>
      <c r="W57" s="32" t="str">
        <f t="shared" si="45"/>
        <v/>
      </c>
      <c r="X57" s="34" t="str">
        <f t="shared" si="46"/>
        <v/>
      </c>
      <c r="Y57" s="52" t="str">
        <f t="shared" si="47"/>
        <v/>
      </c>
      <c r="Z57" s="31" t="str">
        <f t="shared" si="91"/>
        <v/>
      </c>
      <c r="AA57" s="53" t="str">
        <f t="shared" si="92"/>
        <v/>
      </c>
      <c r="AB57" s="44" t="str">
        <f t="shared" si="48"/>
        <v/>
      </c>
      <c r="AC57" s="143">
        <v>58</v>
      </c>
      <c r="AD57" s="35" t="str">
        <f t="shared" si="93"/>
        <v/>
      </c>
      <c r="AE57" s="31" t="str">
        <f t="shared" si="94"/>
        <v/>
      </c>
      <c r="AF57" s="32" t="str">
        <f t="shared" si="49"/>
        <v/>
      </c>
      <c r="AG57" s="34" t="str">
        <f t="shared" si="50"/>
        <v/>
      </c>
      <c r="AH57" s="52" t="str">
        <f t="shared" si="51"/>
        <v/>
      </c>
      <c r="AI57" s="31" t="str">
        <f t="shared" si="95"/>
        <v/>
      </c>
      <c r="AJ57" s="53" t="str">
        <f t="shared" si="96"/>
        <v/>
      </c>
      <c r="AK57" s="44" t="str">
        <f t="shared" si="52"/>
        <v/>
      </c>
      <c r="AL57" s="143">
        <v>58</v>
      </c>
      <c r="AM57" s="35" t="str">
        <f t="shared" si="97"/>
        <v/>
      </c>
      <c r="AN57" s="31" t="str">
        <f t="shared" si="98"/>
        <v/>
      </c>
      <c r="AO57" s="32" t="str">
        <f t="shared" si="53"/>
        <v/>
      </c>
      <c r="AP57" s="34" t="str">
        <f t="shared" si="54"/>
        <v/>
      </c>
      <c r="AQ57" s="52" t="str">
        <f t="shared" si="55"/>
        <v/>
      </c>
      <c r="AR57" s="31" t="str">
        <f t="shared" si="99"/>
        <v/>
      </c>
      <c r="AS57" s="53" t="str">
        <f t="shared" si="100"/>
        <v/>
      </c>
      <c r="AT57" s="44" t="str">
        <f t="shared" si="56"/>
        <v/>
      </c>
      <c r="AU57" s="143">
        <v>58</v>
      </c>
      <c r="AV57" s="35" t="str">
        <f t="shared" si="101"/>
        <v/>
      </c>
      <c r="AW57" s="31" t="str">
        <f t="shared" si="102"/>
        <v/>
      </c>
      <c r="AX57" s="32" t="str">
        <f t="shared" si="57"/>
        <v/>
      </c>
      <c r="AY57" s="34" t="str">
        <f t="shared" si="58"/>
        <v/>
      </c>
      <c r="AZ57" s="52" t="str">
        <f t="shared" si="59"/>
        <v/>
      </c>
      <c r="BA57" s="31" t="str">
        <f t="shared" si="103"/>
        <v/>
      </c>
      <c r="BB57" s="53" t="str">
        <f t="shared" si="104"/>
        <v/>
      </c>
      <c r="BC57" s="44" t="str">
        <f t="shared" si="60"/>
        <v/>
      </c>
      <c r="BD57" s="143">
        <v>58</v>
      </c>
      <c r="BE57" s="35" t="str">
        <f t="shared" si="105"/>
        <v/>
      </c>
      <c r="BF57" s="31" t="str">
        <f t="shared" si="106"/>
        <v/>
      </c>
      <c r="BG57" s="32" t="str">
        <f t="shared" si="61"/>
        <v/>
      </c>
      <c r="BH57" s="34" t="str">
        <f t="shared" si="62"/>
        <v/>
      </c>
      <c r="BI57" s="52" t="str">
        <f t="shared" si="63"/>
        <v/>
      </c>
      <c r="BJ57" s="31" t="str">
        <f t="shared" si="107"/>
        <v/>
      </c>
      <c r="BK57" s="53" t="str">
        <f t="shared" si="108"/>
        <v/>
      </c>
      <c r="BL57" s="44" t="str">
        <f t="shared" si="64"/>
        <v/>
      </c>
      <c r="BM57" s="143">
        <v>58</v>
      </c>
      <c r="BN57" s="35" t="str">
        <f t="shared" si="109"/>
        <v/>
      </c>
      <c r="BO57" s="31" t="str">
        <f t="shared" si="110"/>
        <v/>
      </c>
      <c r="BP57" s="32" t="str">
        <f t="shared" si="65"/>
        <v/>
      </c>
      <c r="BQ57" s="34" t="str">
        <f t="shared" si="66"/>
        <v/>
      </c>
      <c r="BR57" s="52" t="str">
        <f t="shared" si="67"/>
        <v/>
      </c>
      <c r="BS57" s="31" t="str">
        <f t="shared" si="111"/>
        <v/>
      </c>
      <c r="BT57" s="53" t="str">
        <f t="shared" si="112"/>
        <v/>
      </c>
      <c r="BU57" s="44" t="str">
        <f t="shared" si="68"/>
        <v/>
      </c>
      <c r="BV57" s="5">
        <v>58</v>
      </c>
      <c r="BX57" s="79">
        <v>58</v>
      </c>
      <c r="BY57" s="103">
        <f t="shared" si="113"/>
        <v>0</v>
      </c>
      <c r="BZ57" s="161">
        <f t="shared" si="69"/>
        <v>0</v>
      </c>
      <c r="CA57" s="103" t="e">
        <f t="shared" si="70"/>
        <v>#DIV/0!</v>
      </c>
      <c r="CB57" s="104" t="e">
        <f t="shared" si="114"/>
        <v>#DIV/0!</v>
      </c>
      <c r="CC57" s="105" t="e">
        <f t="shared" si="71"/>
        <v>#DIV/0!</v>
      </c>
      <c r="CD57" s="86">
        <f t="shared" si="72"/>
        <v>0.79121300000000006</v>
      </c>
      <c r="CE57" s="22" t="e">
        <f t="shared" si="81"/>
        <v>#DIV/0!</v>
      </c>
      <c r="CF57" s="23" t="e">
        <f t="shared" si="82"/>
        <v>#DIV/0!</v>
      </c>
      <c r="CG57" s="87" t="e">
        <f t="shared" si="73"/>
        <v>#DIV/0!</v>
      </c>
      <c r="CH57" s="21"/>
      <c r="CI57" s="79">
        <v>58</v>
      </c>
      <c r="CJ57" s="103">
        <f t="shared" si="74"/>
        <v>0</v>
      </c>
      <c r="CK57" s="103">
        <f t="shared" si="75"/>
        <v>0</v>
      </c>
      <c r="CL57" s="103" t="e">
        <f t="shared" si="76"/>
        <v>#DIV/0!</v>
      </c>
      <c r="CM57" s="103" t="e">
        <f t="shared" si="77"/>
        <v>#DIV/0!</v>
      </c>
      <c r="CN57" s="113" t="e">
        <f t="shared" si="78"/>
        <v>#DIV/0!</v>
      </c>
      <c r="CO57" s="103" t="e">
        <f t="shared" si="79"/>
        <v>#DIV/0!</v>
      </c>
      <c r="CP57" s="113" t="e">
        <f t="shared" si="80"/>
        <v>#DIV/0!</v>
      </c>
    </row>
    <row r="58" spans="1:100" ht="15" customHeight="1">
      <c r="A58" s="5">
        <v>59</v>
      </c>
      <c r="B58" s="33">
        <f t="shared" si="83"/>
        <v>0</v>
      </c>
      <c r="C58" s="31">
        <f t="shared" si="32"/>
        <v>0</v>
      </c>
      <c r="D58" s="119" t="e">
        <f t="shared" si="33"/>
        <v>#DIV/0!</v>
      </c>
      <c r="E58" s="32" t="e">
        <f t="shared" si="34"/>
        <v>#DIV/0!</v>
      </c>
      <c r="F58" s="34" t="e">
        <f t="shared" si="35"/>
        <v>#DIV/0!</v>
      </c>
      <c r="G58" s="52">
        <f t="shared" si="36"/>
        <v>0.79121300000000006</v>
      </c>
      <c r="H58" s="31" t="e">
        <f t="shared" si="37"/>
        <v>#DIV/0!</v>
      </c>
      <c r="I58" s="53" t="e">
        <f t="shared" si="84"/>
        <v>#DIV/0!</v>
      </c>
      <c r="J58" s="44" t="e">
        <f t="shared" si="39"/>
        <v>#DIV/0!</v>
      </c>
      <c r="K58" s="143">
        <v>59</v>
      </c>
      <c r="L58" s="35" t="str">
        <f t="shared" si="85"/>
        <v/>
      </c>
      <c r="M58" s="31" t="str">
        <f t="shared" si="86"/>
        <v/>
      </c>
      <c r="N58" s="32" t="str">
        <f t="shared" si="40"/>
        <v/>
      </c>
      <c r="O58" s="34" t="str">
        <f t="shared" si="41"/>
        <v/>
      </c>
      <c r="P58" s="52" t="str">
        <f t="shared" si="42"/>
        <v/>
      </c>
      <c r="Q58" s="31" t="str">
        <f t="shared" si="87"/>
        <v/>
      </c>
      <c r="R58" s="53" t="str">
        <f t="shared" si="88"/>
        <v/>
      </c>
      <c r="S58" s="44" t="str">
        <f t="shared" si="43"/>
        <v/>
      </c>
      <c r="T58" s="143">
        <v>59</v>
      </c>
      <c r="U58" s="35" t="str">
        <f t="shared" si="89"/>
        <v/>
      </c>
      <c r="V58" s="31" t="str">
        <f t="shared" si="90"/>
        <v/>
      </c>
      <c r="W58" s="32" t="str">
        <f t="shared" si="45"/>
        <v/>
      </c>
      <c r="X58" s="34" t="str">
        <f t="shared" si="46"/>
        <v/>
      </c>
      <c r="Y58" s="52" t="str">
        <f t="shared" si="47"/>
        <v/>
      </c>
      <c r="Z58" s="31" t="str">
        <f t="shared" si="91"/>
        <v/>
      </c>
      <c r="AA58" s="53" t="str">
        <f t="shared" si="92"/>
        <v/>
      </c>
      <c r="AB58" s="44" t="str">
        <f t="shared" si="48"/>
        <v/>
      </c>
      <c r="AC58" s="143">
        <v>59</v>
      </c>
      <c r="AD58" s="35" t="str">
        <f t="shared" si="93"/>
        <v/>
      </c>
      <c r="AE58" s="31" t="str">
        <f t="shared" si="94"/>
        <v/>
      </c>
      <c r="AF58" s="32" t="str">
        <f t="shared" si="49"/>
        <v/>
      </c>
      <c r="AG58" s="34" t="str">
        <f t="shared" si="50"/>
        <v/>
      </c>
      <c r="AH58" s="52" t="str">
        <f t="shared" si="51"/>
        <v/>
      </c>
      <c r="AI58" s="31" t="str">
        <f t="shared" si="95"/>
        <v/>
      </c>
      <c r="AJ58" s="53" t="str">
        <f t="shared" si="96"/>
        <v/>
      </c>
      <c r="AK58" s="44" t="str">
        <f t="shared" si="52"/>
        <v/>
      </c>
      <c r="AL58" s="143">
        <v>59</v>
      </c>
      <c r="AM58" s="35" t="str">
        <f t="shared" si="97"/>
        <v/>
      </c>
      <c r="AN58" s="31" t="str">
        <f t="shared" si="98"/>
        <v/>
      </c>
      <c r="AO58" s="32" t="str">
        <f t="shared" si="53"/>
        <v/>
      </c>
      <c r="AP58" s="34" t="str">
        <f t="shared" si="54"/>
        <v/>
      </c>
      <c r="AQ58" s="52" t="str">
        <f t="shared" si="55"/>
        <v/>
      </c>
      <c r="AR58" s="31" t="str">
        <f t="shared" si="99"/>
        <v/>
      </c>
      <c r="AS58" s="53" t="str">
        <f t="shared" si="100"/>
        <v/>
      </c>
      <c r="AT58" s="44" t="str">
        <f t="shared" si="56"/>
        <v/>
      </c>
      <c r="AU58" s="143">
        <v>59</v>
      </c>
      <c r="AV58" s="35" t="str">
        <f t="shared" si="101"/>
        <v/>
      </c>
      <c r="AW58" s="31" t="str">
        <f t="shared" si="102"/>
        <v/>
      </c>
      <c r="AX58" s="32" t="str">
        <f t="shared" si="57"/>
        <v/>
      </c>
      <c r="AY58" s="34" t="str">
        <f t="shared" si="58"/>
        <v/>
      </c>
      <c r="AZ58" s="52" t="str">
        <f t="shared" si="59"/>
        <v/>
      </c>
      <c r="BA58" s="31" t="str">
        <f t="shared" si="103"/>
        <v/>
      </c>
      <c r="BB58" s="53" t="str">
        <f t="shared" si="104"/>
        <v/>
      </c>
      <c r="BC58" s="44" t="str">
        <f t="shared" si="60"/>
        <v/>
      </c>
      <c r="BD58" s="143">
        <v>59</v>
      </c>
      <c r="BE58" s="35" t="str">
        <f t="shared" si="105"/>
        <v/>
      </c>
      <c r="BF58" s="31" t="str">
        <f t="shared" si="106"/>
        <v/>
      </c>
      <c r="BG58" s="32" t="str">
        <f t="shared" si="61"/>
        <v/>
      </c>
      <c r="BH58" s="34" t="str">
        <f t="shared" si="62"/>
        <v/>
      </c>
      <c r="BI58" s="52" t="str">
        <f t="shared" si="63"/>
        <v/>
      </c>
      <c r="BJ58" s="31" t="str">
        <f t="shared" si="107"/>
        <v/>
      </c>
      <c r="BK58" s="53" t="str">
        <f t="shared" si="108"/>
        <v/>
      </c>
      <c r="BL58" s="44" t="str">
        <f t="shared" si="64"/>
        <v/>
      </c>
      <c r="BM58" s="143">
        <v>59</v>
      </c>
      <c r="BN58" s="35" t="str">
        <f t="shared" si="109"/>
        <v/>
      </c>
      <c r="BO58" s="31" t="str">
        <f t="shared" si="110"/>
        <v/>
      </c>
      <c r="BP58" s="32" t="str">
        <f t="shared" si="65"/>
        <v/>
      </c>
      <c r="BQ58" s="34" t="str">
        <f t="shared" si="66"/>
        <v/>
      </c>
      <c r="BR58" s="52" t="str">
        <f t="shared" si="67"/>
        <v/>
      </c>
      <c r="BS58" s="31" t="str">
        <f t="shared" si="111"/>
        <v/>
      </c>
      <c r="BT58" s="53" t="str">
        <f t="shared" si="112"/>
        <v/>
      </c>
      <c r="BU58" s="44" t="str">
        <f t="shared" si="68"/>
        <v/>
      </c>
      <c r="BV58" s="5">
        <v>59</v>
      </c>
      <c r="BX58" s="79">
        <v>59</v>
      </c>
      <c r="BY58" s="103">
        <f t="shared" si="113"/>
        <v>0</v>
      </c>
      <c r="BZ58" s="161">
        <f t="shared" si="69"/>
        <v>0</v>
      </c>
      <c r="CA58" s="103" t="e">
        <f t="shared" si="70"/>
        <v>#DIV/0!</v>
      </c>
      <c r="CB58" s="104" t="e">
        <f t="shared" si="114"/>
        <v>#DIV/0!</v>
      </c>
      <c r="CC58" s="105" t="e">
        <f t="shared" si="71"/>
        <v>#DIV/0!</v>
      </c>
      <c r="CD58" s="86">
        <f t="shared" si="72"/>
        <v>0.79121300000000006</v>
      </c>
      <c r="CE58" s="22" t="e">
        <f t="shared" si="81"/>
        <v>#DIV/0!</v>
      </c>
      <c r="CF58" s="23" t="e">
        <f t="shared" si="82"/>
        <v>#DIV/0!</v>
      </c>
      <c r="CG58" s="87" t="e">
        <f t="shared" si="73"/>
        <v>#DIV/0!</v>
      </c>
      <c r="CH58" s="21"/>
      <c r="CI58" s="79">
        <v>59</v>
      </c>
      <c r="CJ58" s="103">
        <f t="shared" si="74"/>
        <v>0</v>
      </c>
      <c r="CK58" s="103">
        <f t="shared" si="75"/>
        <v>0</v>
      </c>
      <c r="CL58" s="103" t="e">
        <f t="shared" si="76"/>
        <v>#DIV/0!</v>
      </c>
      <c r="CM58" s="103" t="e">
        <f t="shared" si="77"/>
        <v>#DIV/0!</v>
      </c>
      <c r="CN58" s="113" t="e">
        <f t="shared" si="78"/>
        <v>#DIV/0!</v>
      </c>
      <c r="CO58" s="103" t="e">
        <f t="shared" si="79"/>
        <v>#DIV/0!</v>
      </c>
      <c r="CP58" s="113" t="e">
        <f t="shared" si="80"/>
        <v>#DIV/0!</v>
      </c>
    </row>
    <row r="59" spans="1:100" ht="15" customHeight="1" thickBot="1">
      <c r="A59" s="6">
        <v>60</v>
      </c>
      <c r="B59" s="36">
        <f t="shared" si="83"/>
        <v>0</v>
      </c>
      <c r="C59" s="37">
        <f t="shared" si="32"/>
        <v>0</v>
      </c>
      <c r="D59" s="118" t="e">
        <f t="shared" si="33"/>
        <v>#DIV/0!</v>
      </c>
      <c r="E59" s="38" t="e">
        <f t="shared" si="34"/>
        <v>#DIV/0!</v>
      </c>
      <c r="F59" s="39" t="e">
        <f t="shared" si="35"/>
        <v>#DIV/0!</v>
      </c>
      <c r="G59" s="50">
        <f t="shared" si="36"/>
        <v>0.79121300000000006</v>
      </c>
      <c r="H59" s="37" t="e">
        <f t="shared" si="37"/>
        <v>#DIV/0!</v>
      </c>
      <c r="I59" s="51" t="e">
        <f t="shared" si="84"/>
        <v>#DIV/0!</v>
      </c>
      <c r="J59" s="43" t="e">
        <f t="shared" si="39"/>
        <v>#DIV/0!</v>
      </c>
      <c r="K59" s="143">
        <v>60</v>
      </c>
      <c r="L59" s="40" t="str">
        <f t="shared" si="85"/>
        <v/>
      </c>
      <c r="M59" s="37" t="str">
        <f t="shared" si="86"/>
        <v/>
      </c>
      <c r="N59" s="38" t="str">
        <f t="shared" si="40"/>
        <v/>
      </c>
      <c r="O59" s="39" t="str">
        <f t="shared" si="41"/>
        <v/>
      </c>
      <c r="P59" s="50" t="str">
        <f t="shared" si="42"/>
        <v/>
      </c>
      <c r="Q59" s="37" t="str">
        <f t="shared" si="87"/>
        <v/>
      </c>
      <c r="R59" s="51" t="str">
        <f t="shared" si="88"/>
        <v/>
      </c>
      <c r="S59" s="43" t="str">
        <f t="shared" si="43"/>
        <v/>
      </c>
      <c r="T59" s="143">
        <v>60</v>
      </c>
      <c r="U59" s="40" t="str">
        <f t="shared" si="89"/>
        <v/>
      </c>
      <c r="V59" s="37" t="str">
        <f t="shared" si="90"/>
        <v/>
      </c>
      <c r="W59" s="38" t="str">
        <f t="shared" si="45"/>
        <v/>
      </c>
      <c r="X59" s="39" t="str">
        <f t="shared" si="46"/>
        <v/>
      </c>
      <c r="Y59" s="50" t="str">
        <f t="shared" si="47"/>
        <v/>
      </c>
      <c r="Z59" s="37" t="str">
        <f t="shared" si="91"/>
        <v/>
      </c>
      <c r="AA59" s="51" t="str">
        <f t="shared" si="92"/>
        <v/>
      </c>
      <c r="AB59" s="43" t="str">
        <f t="shared" si="48"/>
        <v/>
      </c>
      <c r="AC59" s="143">
        <v>60</v>
      </c>
      <c r="AD59" s="40" t="str">
        <f t="shared" si="93"/>
        <v/>
      </c>
      <c r="AE59" s="37" t="str">
        <f t="shared" si="94"/>
        <v/>
      </c>
      <c r="AF59" s="38" t="str">
        <f t="shared" si="49"/>
        <v/>
      </c>
      <c r="AG59" s="39" t="str">
        <f t="shared" si="50"/>
        <v/>
      </c>
      <c r="AH59" s="50" t="str">
        <f t="shared" si="51"/>
        <v/>
      </c>
      <c r="AI59" s="37" t="str">
        <f t="shared" si="95"/>
        <v/>
      </c>
      <c r="AJ59" s="51" t="str">
        <f t="shared" si="96"/>
        <v/>
      </c>
      <c r="AK59" s="43" t="str">
        <f t="shared" si="52"/>
        <v/>
      </c>
      <c r="AL59" s="143">
        <v>60</v>
      </c>
      <c r="AM59" s="40" t="str">
        <f t="shared" si="97"/>
        <v/>
      </c>
      <c r="AN59" s="37" t="str">
        <f t="shared" si="98"/>
        <v/>
      </c>
      <c r="AO59" s="38" t="str">
        <f t="shared" si="53"/>
        <v/>
      </c>
      <c r="AP59" s="39" t="str">
        <f t="shared" si="54"/>
        <v/>
      </c>
      <c r="AQ59" s="50" t="str">
        <f t="shared" si="55"/>
        <v/>
      </c>
      <c r="AR59" s="37" t="str">
        <f t="shared" si="99"/>
        <v/>
      </c>
      <c r="AS59" s="51" t="str">
        <f t="shared" si="100"/>
        <v/>
      </c>
      <c r="AT59" s="43" t="str">
        <f t="shared" si="56"/>
        <v/>
      </c>
      <c r="AU59" s="143">
        <v>60</v>
      </c>
      <c r="AV59" s="40" t="str">
        <f t="shared" si="101"/>
        <v/>
      </c>
      <c r="AW59" s="37" t="str">
        <f t="shared" si="102"/>
        <v/>
      </c>
      <c r="AX59" s="38" t="str">
        <f t="shared" si="57"/>
        <v/>
      </c>
      <c r="AY59" s="39" t="str">
        <f t="shared" si="58"/>
        <v/>
      </c>
      <c r="AZ59" s="50" t="str">
        <f t="shared" si="59"/>
        <v/>
      </c>
      <c r="BA59" s="37" t="str">
        <f t="shared" si="103"/>
        <v/>
      </c>
      <c r="BB59" s="51" t="str">
        <f t="shared" si="104"/>
        <v/>
      </c>
      <c r="BC59" s="43" t="str">
        <f t="shared" si="60"/>
        <v/>
      </c>
      <c r="BD59" s="143">
        <v>60</v>
      </c>
      <c r="BE59" s="40" t="str">
        <f t="shared" si="105"/>
        <v/>
      </c>
      <c r="BF59" s="37" t="str">
        <f t="shared" si="106"/>
        <v/>
      </c>
      <c r="BG59" s="38" t="str">
        <f t="shared" si="61"/>
        <v/>
      </c>
      <c r="BH59" s="39" t="str">
        <f t="shared" si="62"/>
        <v/>
      </c>
      <c r="BI59" s="50" t="str">
        <f t="shared" si="63"/>
        <v/>
      </c>
      <c r="BJ59" s="37" t="str">
        <f t="shared" si="107"/>
        <v/>
      </c>
      <c r="BK59" s="51" t="str">
        <f t="shared" si="108"/>
        <v/>
      </c>
      <c r="BL59" s="43" t="str">
        <f t="shared" si="64"/>
        <v/>
      </c>
      <c r="BM59" s="143">
        <v>60</v>
      </c>
      <c r="BN59" s="40" t="str">
        <f t="shared" si="109"/>
        <v/>
      </c>
      <c r="BO59" s="37" t="str">
        <f t="shared" si="110"/>
        <v/>
      </c>
      <c r="BP59" s="38" t="str">
        <f t="shared" si="65"/>
        <v/>
      </c>
      <c r="BQ59" s="39" t="str">
        <f t="shared" si="66"/>
        <v/>
      </c>
      <c r="BR59" s="50" t="str">
        <f t="shared" si="67"/>
        <v/>
      </c>
      <c r="BS59" s="37" t="str">
        <f t="shared" si="111"/>
        <v/>
      </c>
      <c r="BT59" s="51" t="str">
        <f t="shared" si="112"/>
        <v/>
      </c>
      <c r="BU59" s="43" t="str">
        <f t="shared" si="68"/>
        <v/>
      </c>
      <c r="BV59" s="6">
        <v>60</v>
      </c>
      <c r="BX59" s="80">
        <v>60</v>
      </c>
      <c r="BY59" s="106">
        <f t="shared" si="113"/>
        <v>0</v>
      </c>
      <c r="BZ59" s="159">
        <f t="shared" si="69"/>
        <v>0</v>
      </c>
      <c r="CA59" s="106" t="e">
        <f t="shared" si="70"/>
        <v>#DIV/0!</v>
      </c>
      <c r="CB59" s="107" t="e">
        <f t="shared" si="114"/>
        <v>#DIV/0!</v>
      </c>
      <c r="CC59" s="108" t="e">
        <f t="shared" si="71"/>
        <v>#DIV/0!</v>
      </c>
      <c r="CD59" s="88">
        <f t="shared" si="72"/>
        <v>0.79121300000000006</v>
      </c>
      <c r="CE59" s="89" t="e">
        <f t="shared" si="81"/>
        <v>#DIV/0!</v>
      </c>
      <c r="CF59" s="90" t="e">
        <f t="shared" si="82"/>
        <v>#DIV/0!</v>
      </c>
      <c r="CG59" s="91" t="e">
        <f t="shared" si="73"/>
        <v>#DIV/0!</v>
      </c>
      <c r="CH59" s="21"/>
      <c r="CI59" s="80">
        <v>60</v>
      </c>
      <c r="CJ59" s="106">
        <f t="shared" si="74"/>
        <v>0</v>
      </c>
      <c r="CK59" s="106">
        <f t="shared" si="75"/>
        <v>0</v>
      </c>
      <c r="CL59" s="106" t="e">
        <f t="shared" si="76"/>
        <v>#DIV/0!</v>
      </c>
      <c r="CM59" s="106" t="e">
        <f t="shared" si="77"/>
        <v>#DIV/0!</v>
      </c>
      <c r="CN59" s="114" t="e">
        <f t="shared" si="78"/>
        <v>#DIV/0!</v>
      </c>
      <c r="CO59" s="106" t="e">
        <f t="shared" si="79"/>
        <v>#DIV/0!</v>
      </c>
      <c r="CP59" s="114" t="e">
        <f t="shared" si="80"/>
        <v>#DIV/0!</v>
      </c>
    </row>
    <row r="60" spans="1:100" ht="15" customHeight="1">
      <c r="A60" s="4">
        <v>61</v>
      </c>
      <c r="B60" s="29">
        <f t="shared" si="83"/>
        <v>0</v>
      </c>
      <c r="C60" s="26">
        <f t="shared" si="32"/>
        <v>0</v>
      </c>
      <c r="D60" s="117" t="e">
        <f t="shared" si="33"/>
        <v>#DIV/0!</v>
      </c>
      <c r="E60" s="27" t="e">
        <f t="shared" si="34"/>
        <v>#DIV/0!</v>
      </c>
      <c r="F60" s="28" t="e">
        <f t="shared" si="35"/>
        <v>#DIV/0!</v>
      </c>
      <c r="G60" s="48">
        <f t="shared" si="36"/>
        <v>0.79121300000000006</v>
      </c>
      <c r="H60" s="26" t="e">
        <f t="shared" si="37"/>
        <v>#DIV/0!</v>
      </c>
      <c r="I60" s="49" t="e">
        <f t="shared" si="84"/>
        <v>#DIV/0!</v>
      </c>
      <c r="J60" s="42" t="e">
        <f t="shared" si="39"/>
        <v>#DIV/0!</v>
      </c>
      <c r="K60" s="143">
        <v>61</v>
      </c>
      <c r="L60" s="30" t="str">
        <f t="shared" si="85"/>
        <v/>
      </c>
      <c r="M60" s="26" t="str">
        <f t="shared" si="86"/>
        <v/>
      </c>
      <c r="N60" s="27" t="str">
        <f t="shared" si="40"/>
        <v/>
      </c>
      <c r="O60" s="28" t="str">
        <f t="shared" si="41"/>
        <v/>
      </c>
      <c r="P60" s="48" t="str">
        <f t="shared" si="42"/>
        <v/>
      </c>
      <c r="Q60" s="26" t="str">
        <f t="shared" si="87"/>
        <v/>
      </c>
      <c r="R60" s="49" t="str">
        <f t="shared" si="88"/>
        <v/>
      </c>
      <c r="S60" s="42" t="str">
        <f t="shared" si="43"/>
        <v/>
      </c>
      <c r="T60" s="143">
        <v>61</v>
      </c>
      <c r="U60" s="30" t="str">
        <f t="shared" si="89"/>
        <v/>
      </c>
      <c r="V60" s="26" t="str">
        <f t="shared" si="90"/>
        <v/>
      </c>
      <c r="W60" s="27" t="str">
        <f t="shared" si="45"/>
        <v/>
      </c>
      <c r="X60" s="28" t="str">
        <f t="shared" si="46"/>
        <v/>
      </c>
      <c r="Y60" s="48" t="str">
        <f t="shared" si="47"/>
        <v/>
      </c>
      <c r="Z60" s="26" t="str">
        <f t="shared" si="91"/>
        <v/>
      </c>
      <c r="AA60" s="49" t="str">
        <f t="shared" si="92"/>
        <v/>
      </c>
      <c r="AB60" s="42" t="str">
        <f t="shared" si="48"/>
        <v/>
      </c>
      <c r="AC60" s="143">
        <v>61</v>
      </c>
      <c r="AD60" s="30" t="str">
        <f t="shared" si="93"/>
        <v/>
      </c>
      <c r="AE60" s="26" t="str">
        <f t="shared" si="94"/>
        <v/>
      </c>
      <c r="AF60" s="27" t="str">
        <f t="shared" si="49"/>
        <v/>
      </c>
      <c r="AG60" s="28" t="str">
        <f t="shared" si="50"/>
        <v/>
      </c>
      <c r="AH60" s="48" t="str">
        <f t="shared" si="51"/>
        <v/>
      </c>
      <c r="AI60" s="26" t="str">
        <f t="shared" si="95"/>
        <v/>
      </c>
      <c r="AJ60" s="49" t="str">
        <f t="shared" si="96"/>
        <v/>
      </c>
      <c r="AK60" s="42" t="str">
        <f t="shared" si="52"/>
        <v/>
      </c>
      <c r="AL60" s="143">
        <v>61</v>
      </c>
      <c r="AM60" s="30" t="str">
        <f t="shared" si="97"/>
        <v/>
      </c>
      <c r="AN60" s="26" t="str">
        <f t="shared" si="98"/>
        <v/>
      </c>
      <c r="AO60" s="27" t="str">
        <f t="shared" si="53"/>
        <v/>
      </c>
      <c r="AP60" s="28" t="str">
        <f t="shared" si="54"/>
        <v/>
      </c>
      <c r="AQ60" s="48" t="str">
        <f t="shared" si="55"/>
        <v/>
      </c>
      <c r="AR60" s="26" t="str">
        <f t="shared" si="99"/>
        <v/>
      </c>
      <c r="AS60" s="49" t="str">
        <f t="shared" si="100"/>
        <v/>
      </c>
      <c r="AT60" s="42" t="str">
        <f t="shared" si="56"/>
        <v/>
      </c>
      <c r="AU60" s="143">
        <v>61</v>
      </c>
      <c r="AV60" s="30" t="str">
        <f t="shared" si="101"/>
        <v/>
      </c>
      <c r="AW60" s="26" t="str">
        <f t="shared" si="102"/>
        <v/>
      </c>
      <c r="AX60" s="27" t="str">
        <f t="shared" si="57"/>
        <v/>
      </c>
      <c r="AY60" s="28" t="str">
        <f t="shared" si="58"/>
        <v/>
      </c>
      <c r="AZ60" s="48" t="str">
        <f t="shared" si="59"/>
        <v/>
      </c>
      <c r="BA60" s="26" t="str">
        <f t="shared" si="103"/>
        <v/>
      </c>
      <c r="BB60" s="49" t="str">
        <f t="shared" si="104"/>
        <v/>
      </c>
      <c r="BC60" s="42" t="str">
        <f t="shared" si="60"/>
        <v/>
      </c>
      <c r="BD60" s="143">
        <v>61</v>
      </c>
      <c r="BE60" s="30" t="str">
        <f t="shared" si="105"/>
        <v/>
      </c>
      <c r="BF60" s="26" t="str">
        <f t="shared" si="106"/>
        <v/>
      </c>
      <c r="BG60" s="27" t="str">
        <f t="shared" si="61"/>
        <v/>
      </c>
      <c r="BH60" s="28" t="str">
        <f t="shared" si="62"/>
        <v/>
      </c>
      <c r="BI60" s="48" t="str">
        <f t="shared" si="63"/>
        <v/>
      </c>
      <c r="BJ60" s="26" t="str">
        <f t="shared" si="107"/>
        <v/>
      </c>
      <c r="BK60" s="49" t="str">
        <f t="shared" si="108"/>
        <v/>
      </c>
      <c r="BL60" s="42" t="str">
        <f t="shared" si="64"/>
        <v/>
      </c>
      <c r="BM60" s="143">
        <v>61</v>
      </c>
      <c r="BN60" s="30" t="str">
        <f t="shared" si="109"/>
        <v/>
      </c>
      <c r="BO60" s="26" t="str">
        <f t="shared" si="110"/>
        <v/>
      </c>
      <c r="BP60" s="27" t="str">
        <f t="shared" si="65"/>
        <v/>
      </c>
      <c r="BQ60" s="28" t="str">
        <f t="shared" si="66"/>
        <v/>
      </c>
      <c r="BR60" s="48" t="str">
        <f t="shared" si="67"/>
        <v/>
      </c>
      <c r="BS60" s="26" t="str">
        <f t="shared" si="111"/>
        <v/>
      </c>
      <c r="BT60" s="49" t="str">
        <f t="shared" si="112"/>
        <v/>
      </c>
      <c r="BU60" s="42" t="str">
        <f t="shared" si="68"/>
        <v/>
      </c>
      <c r="BV60" s="4">
        <v>61</v>
      </c>
      <c r="BX60" s="78">
        <v>61</v>
      </c>
      <c r="BY60" s="100">
        <f t="shared" si="113"/>
        <v>0</v>
      </c>
      <c r="BZ60" s="160">
        <f t="shared" si="69"/>
        <v>0</v>
      </c>
      <c r="CA60" s="100" t="e">
        <f t="shared" si="70"/>
        <v>#DIV/0!</v>
      </c>
      <c r="CB60" s="101" t="e">
        <f t="shared" si="114"/>
        <v>#DIV/0!</v>
      </c>
      <c r="CC60" s="102" t="e">
        <f t="shared" si="71"/>
        <v>#DIV/0!</v>
      </c>
      <c r="CD60" s="92">
        <f t="shared" si="72"/>
        <v>0.79121300000000006</v>
      </c>
      <c r="CE60" s="93" t="e">
        <f t="shared" si="81"/>
        <v>#DIV/0!</v>
      </c>
      <c r="CF60" s="94" t="e">
        <f t="shared" si="82"/>
        <v>#DIV/0!</v>
      </c>
      <c r="CG60" s="95" t="e">
        <f t="shared" si="73"/>
        <v>#DIV/0!</v>
      </c>
      <c r="CH60" s="21"/>
      <c r="CI60" s="78">
        <v>61</v>
      </c>
      <c r="CJ60" s="100">
        <f t="shared" si="74"/>
        <v>0</v>
      </c>
      <c r="CK60" s="100">
        <f t="shared" si="75"/>
        <v>0</v>
      </c>
      <c r="CL60" s="100" t="e">
        <f t="shared" si="76"/>
        <v>#DIV/0!</v>
      </c>
      <c r="CM60" s="100" t="e">
        <f t="shared" si="77"/>
        <v>#DIV/0!</v>
      </c>
      <c r="CN60" s="112" t="e">
        <f t="shared" si="78"/>
        <v>#DIV/0!</v>
      </c>
      <c r="CO60" s="100" t="e">
        <f t="shared" si="79"/>
        <v>#DIV/0!</v>
      </c>
      <c r="CP60" s="112" t="e">
        <f t="shared" si="80"/>
        <v>#DIV/0!</v>
      </c>
    </row>
    <row r="61" spans="1:100" ht="15" customHeight="1">
      <c r="A61" s="5">
        <v>62</v>
      </c>
      <c r="B61" s="33">
        <f t="shared" si="83"/>
        <v>0</v>
      </c>
      <c r="C61" s="31">
        <f t="shared" si="32"/>
        <v>0</v>
      </c>
      <c r="D61" s="119" t="e">
        <f t="shared" si="33"/>
        <v>#DIV/0!</v>
      </c>
      <c r="E61" s="32" t="e">
        <f t="shared" si="34"/>
        <v>#DIV/0!</v>
      </c>
      <c r="F61" s="34" t="e">
        <f t="shared" si="35"/>
        <v>#DIV/0!</v>
      </c>
      <c r="G61" s="52">
        <f t="shared" si="36"/>
        <v>0.79121300000000006</v>
      </c>
      <c r="H61" s="31" t="e">
        <f t="shared" si="37"/>
        <v>#DIV/0!</v>
      </c>
      <c r="I61" s="53" t="e">
        <f t="shared" si="84"/>
        <v>#DIV/0!</v>
      </c>
      <c r="J61" s="44" t="e">
        <f t="shared" si="39"/>
        <v>#DIV/0!</v>
      </c>
      <c r="K61" s="143">
        <v>62</v>
      </c>
      <c r="L61" s="35" t="str">
        <f t="shared" si="85"/>
        <v/>
      </c>
      <c r="M61" s="31" t="str">
        <f t="shared" si="86"/>
        <v/>
      </c>
      <c r="N61" s="32" t="str">
        <f t="shared" si="40"/>
        <v/>
      </c>
      <c r="O61" s="34" t="str">
        <f t="shared" si="41"/>
        <v/>
      </c>
      <c r="P61" s="52" t="str">
        <f t="shared" si="42"/>
        <v/>
      </c>
      <c r="Q61" s="31" t="str">
        <f t="shared" si="87"/>
        <v/>
      </c>
      <c r="R61" s="53" t="str">
        <f t="shared" si="88"/>
        <v/>
      </c>
      <c r="S61" s="44" t="str">
        <f t="shared" si="43"/>
        <v/>
      </c>
      <c r="T61" s="143">
        <v>62</v>
      </c>
      <c r="U61" s="35" t="str">
        <f t="shared" si="89"/>
        <v/>
      </c>
      <c r="V61" s="31" t="str">
        <f t="shared" si="90"/>
        <v/>
      </c>
      <c r="W61" s="32" t="str">
        <f t="shared" si="45"/>
        <v/>
      </c>
      <c r="X61" s="34" t="str">
        <f t="shared" si="46"/>
        <v/>
      </c>
      <c r="Y61" s="52" t="str">
        <f t="shared" si="47"/>
        <v/>
      </c>
      <c r="Z61" s="31" t="str">
        <f t="shared" si="91"/>
        <v/>
      </c>
      <c r="AA61" s="53" t="str">
        <f t="shared" si="92"/>
        <v/>
      </c>
      <c r="AB61" s="44" t="str">
        <f t="shared" si="48"/>
        <v/>
      </c>
      <c r="AC61" s="143">
        <v>62</v>
      </c>
      <c r="AD61" s="35" t="str">
        <f t="shared" si="93"/>
        <v/>
      </c>
      <c r="AE61" s="31" t="str">
        <f t="shared" si="94"/>
        <v/>
      </c>
      <c r="AF61" s="32" t="str">
        <f t="shared" si="49"/>
        <v/>
      </c>
      <c r="AG61" s="34" t="str">
        <f t="shared" si="50"/>
        <v/>
      </c>
      <c r="AH61" s="52" t="str">
        <f t="shared" si="51"/>
        <v/>
      </c>
      <c r="AI61" s="31" t="str">
        <f t="shared" si="95"/>
        <v/>
      </c>
      <c r="AJ61" s="53" t="str">
        <f t="shared" si="96"/>
        <v/>
      </c>
      <c r="AK61" s="44" t="str">
        <f t="shared" si="52"/>
        <v/>
      </c>
      <c r="AL61" s="143">
        <v>62</v>
      </c>
      <c r="AM61" s="35" t="str">
        <f t="shared" si="97"/>
        <v/>
      </c>
      <c r="AN61" s="31" t="str">
        <f t="shared" si="98"/>
        <v/>
      </c>
      <c r="AO61" s="32" t="str">
        <f t="shared" si="53"/>
        <v/>
      </c>
      <c r="AP61" s="34" t="str">
        <f t="shared" si="54"/>
        <v/>
      </c>
      <c r="AQ61" s="52" t="str">
        <f t="shared" si="55"/>
        <v/>
      </c>
      <c r="AR61" s="31" t="str">
        <f t="shared" si="99"/>
        <v/>
      </c>
      <c r="AS61" s="53" t="str">
        <f t="shared" si="100"/>
        <v/>
      </c>
      <c r="AT61" s="44" t="str">
        <f t="shared" si="56"/>
        <v/>
      </c>
      <c r="AU61" s="143">
        <v>62</v>
      </c>
      <c r="AV61" s="35" t="str">
        <f t="shared" si="101"/>
        <v/>
      </c>
      <c r="AW61" s="31" t="str">
        <f t="shared" si="102"/>
        <v/>
      </c>
      <c r="AX61" s="32" t="str">
        <f t="shared" si="57"/>
        <v/>
      </c>
      <c r="AY61" s="34" t="str">
        <f t="shared" si="58"/>
        <v/>
      </c>
      <c r="AZ61" s="52" t="str">
        <f t="shared" si="59"/>
        <v/>
      </c>
      <c r="BA61" s="31" t="str">
        <f t="shared" si="103"/>
        <v/>
      </c>
      <c r="BB61" s="53" t="str">
        <f t="shared" si="104"/>
        <v/>
      </c>
      <c r="BC61" s="44" t="str">
        <f t="shared" si="60"/>
        <v/>
      </c>
      <c r="BD61" s="143">
        <v>62</v>
      </c>
      <c r="BE61" s="35" t="str">
        <f t="shared" si="105"/>
        <v/>
      </c>
      <c r="BF61" s="31" t="str">
        <f t="shared" si="106"/>
        <v/>
      </c>
      <c r="BG61" s="32" t="str">
        <f t="shared" si="61"/>
        <v/>
      </c>
      <c r="BH61" s="34" t="str">
        <f t="shared" si="62"/>
        <v/>
      </c>
      <c r="BI61" s="52" t="str">
        <f t="shared" si="63"/>
        <v/>
      </c>
      <c r="BJ61" s="31" t="str">
        <f t="shared" si="107"/>
        <v/>
      </c>
      <c r="BK61" s="53" t="str">
        <f t="shared" si="108"/>
        <v/>
      </c>
      <c r="BL61" s="44" t="str">
        <f t="shared" si="64"/>
        <v/>
      </c>
      <c r="BM61" s="143">
        <v>62</v>
      </c>
      <c r="BN61" s="35" t="str">
        <f t="shared" si="109"/>
        <v/>
      </c>
      <c r="BO61" s="31" t="str">
        <f t="shared" si="110"/>
        <v/>
      </c>
      <c r="BP61" s="32" t="str">
        <f t="shared" si="65"/>
        <v/>
      </c>
      <c r="BQ61" s="34" t="str">
        <f t="shared" si="66"/>
        <v/>
      </c>
      <c r="BR61" s="52" t="str">
        <f t="shared" si="67"/>
        <v/>
      </c>
      <c r="BS61" s="31" t="str">
        <f t="shared" si="111"/>
        <v/>
      </c>
      <c r="BT61" s="53" t="str">
        <f t="shared" si="112"/>
        <v/>
      </c>
      <c r="BU61" s="44" t="str">
        <f t="shared" si="68"/>
        <v/>
      </c>
      <c r="BV61" s="5">
        <v>62</v>
      </c>
      <c r="BX61" s="79">
        <v>62</v>
      </c>
      <c r="BY61" s="103">
        <f t="shared" si="113"/>
        <v>0</v>
      </c>
      <c r="BZ61" s="161">
        <f t="shared" si="69"/>
        <v>0</v>
      </c>
      <c r="CA61" s="103" t="e">
        <f t="shared" si="70"/>
        <v>#DIV/0!</v>
      </c>
      <c r="CB61" s="104" t="e">
        <f t="shared" si="114"/>
        <v>#DIV/0!</v>
      </c>
      <c r="CC61" s="105" t="e">
        <f t="shared" si="71"/>
        <v>#DIV/0!</v>
      </c>
      <c r="CD61" s="86">
        <f t="shared" si="72"/>
        <v>0.79121300000000006</v>
      </c>
      <c r="CE61" s="22" t="e">
        <f t="shared" si="81"/>
        <v>#DIV/0!</v>
      </c>
      <c r="CF61" s="23" t="e">
        <f t="shared" si="82"/>
        <v>#DIV/0!</v>
      </c>
      <c r="CG61" s="87" t="e">
        <f t="shared" si="73"/>
        <v>#DIV/0!</v>
      </c>
      <c r="CH61" s="21"/>
      <c r="CI61" s="79">
        <v>62</v>
      </c>
      <c r="CJ61" s="103">
        <f t="shared" si="74"/>
        <v>0</v>
      </c>
      <c r="CK61" s="103">
        <f t="shared" si="75"/>
        <v>0</v>
      </c>
      <c r="CL61" s="103" t="e">
        <f t="shared" si="76"/>
        <v>#DIV/0!</v>
      </c>
      <c r="CM61" s="103" t="e">
        <f t="shared" si="77"/>
        <v>#DIV/0!</v>
      </c>
      <c r="CN61" s="113" t="e">
        <f t="shared" si="78"/>
        <v>#DIV/0!</v>
      </c>
      <c r="CO61" s="103" t="e">
        <f t="shared" si="79"/>
        <v>#DIV/0!</v>
      </c>
      <c r="CP61" s="113" t="e">
        <f t="shared" si="80"/>
        <v>#DIV/0!</v>
      </c>
    </row>
    <row r="62" spans="1:100" ht="15" customHeight="1">
      <c r="A62" s="5">
        <v>63</v>
      </c>
      <c r="B62" s="33">
        <f t="shared" si="83"/>
        <v>0</v>
      </c>
      <c r="C62" s="31">
        <f t="shared" si="32"/>
        <v>0</v>
      </c>
      <c r="D62" s="119" t="e">
        <f t="shared" si="33"/>
        <v>#DIV/0!</v>
      </c>
      <c r="E62" s="32" t="e">
        <f t="shared" si="34"/>
        <v>#DIV/0!</v>
      </c>
      <c r="F62" s="34" t="e">
        <f t="shared" si="35"/>
        <v>#DIV/0!</v>
      </c>
      <c r="G62" s="52">
        <f t="shared" si="36"/>
        <v>0.79121300000000006</v>
      </c>
      <c r="H62" s="31" t="e">
        <f t="shared" si="37"/>
        <v>#DIV/0!</v>
      </c>
      <c r="I62" s="53" t="e">
        <f t="shared" si="84"/>
        <v>#DIV/0!</v>
      </c>
      <c r="J62" s="44" t="e">
        <f t="shared" si="39"/>
        <v>#DIV/0!</v>
      </c>
      <c r="K62" s="143">
        <v>63</v>
      </c>
      <c r="L62" s="35" t="str">
        <f t="shared" si="85"/>
        <v/>
      </c>
      <c r="M62" s="31" t="str">
        <f t="shared" si="86"/>
        <v/>
      </c>
      <c r="N62" s="32" t="str">
        <f t="shared" si="40"/>
        <v/>
      </c>
      <c r="O62" s="34" t="str">
        <f t="shared" si="41"/>
        <v/>
      </c>
      <c r="P62" s="52" t="str">
        <f t="shared" si="42"/>
        <v/>
      </c>
      <c r="Q62" s="31" t="str">
        <f t="shared" si="87"/>
        <v/>
      </c>
      <c r="R62" s="53" t="str">
        <f t="shared" si="88"/>
        <v/>
      </c>
      <c r="S62" s="44" t="str">
        <f t="shared" si="43"/>
        <v/>
      </c>
      <c r="T62" s="143">
        <v>63</v>
      </c>
      <c r="U62" s="35" t="str">
        <f t="shared" si="89"/>
        <v/>
      </c>
      <c r="V62" s="31" t="str">
        <f t="shared" si="90"/>
        <v/>
      </c>
      <c r="W62" s="32" t="str">
        <f t="shared" si="45"/>
        <v/>
      </c>
      <c r="X62" s="34" t="str">
        <f t="shared" si="46"/>
        <v/>
      </c>
      <c r="Y62" s="52" t="str">
        <f t="shared" si="47"/>
        <v/>
      </c>
      <c r="Z62" s="31" t="str">
        <f t="shared" si="91"/>
        <v/>
      </c>
      <c r="AA62" s="53" t="str">
        <f t="shared" si="92"/>
        <v/>
      </c>
      <c r="AB62" s="44" t="str">
        <f t="shared" si="48"/>
        <v/>
      </c>
      <c r="AC62" s="143">
        <v>63</v>
      </c>
      <c r="AD62" s="35" t="str">
        <f t="shared" si="93"/>
        <v/>
      </c>
      <c r="AE62" s="31" t="str">
        <f t="shared" si="94"/>
        <v/>
      </c>
      <c r="AF62" s="32" t="str">
        <f t="shared" si="49"/>
        <v/>
      </c>
      <c r="AG62" s="34" t="str">
        <f t="shared" si="50"/>
        <v/>
      </c>
      <c r="AH62" s="52" t="str">
        <f t="shared" si="51"/>
        <v/>
      </c>
      <c r="AI62" s="31" t="str">
        <f t="shared" si="95"/>
        <v/>
      </c>
      <c r="AJ62" s="53" t="str">
        <f t="shared" si="96"/>
        <v/>
      </c>
      <c r="AK62" s="44" t="str">
        <f t="shared" si="52"/>
        <v/>
      </c>
      <c r="AL62" s="143">
        <v>63</v>
      </c>
      <c r="AM62" s="35" t="str">
        <f t="shared" si="97"/>
        <v/>
      </c>
      <c r="AN62" s="31" t="str">
        <f t="shared" si="98"/>
        <v/>
      </c>
      <c r="AO62" s="32" t="str">
        <f t="shared" si="53"/>
        <v/>
      </c>
      <c r="AP62" s="34" t="str">
        <f t="shared" si="54"/>
        <v/>
      </c>
      <c r="AQ62" s="52" t="str">
        <f t="shared" si="55"/>
        <v/>
      </c>
      <c r="AR62" s="31" t="str">
        <f t="shared" si="99"/>
        <v/>
      </c>
      <c r="AS62" s="53" t="str">
        <f t="shared" si="100"/>
        <v/>
      </c>
      <c r="AT62" s="44" t="str">
        <f t="shared" si="56"/>
        <v/>
      </c>
      <c r="AU62" s="143">
        <v>63</v>
      </c>
      <c r="AV62" s="35" t="str">
        <f t="shared" si="101"/>
        <v/>
      </c>
      <c r="AW62" s="31" t="str">
        <f t="shared" si="102"/>
        <v/>
      </c>
      <c r="AX62" s="32" t="str">
        <f t="shared" si="57"/>
        <v/>
      </c>
      <c r="AY62" s="34" t="str">
        <f t="shared" si="58"/>
        <v/>
      </c>
      <c r="AZ62" s="52" t="str">
        <f t="shared" si="59"/>
        <v/>
      </c>
      <c r="BA62" s="31" t="str">
        <f t="shared" si="103"/>
        <v/>
      </c>
      <c r="BB62" s="53" t="str">
        <f t="shared" si="104"/>
        <v/>
      </c>
      <c r="BC62" s="44" t="str">
        <f t="shared" si="60"/>
        <v/>
      </c>
      <c r="BD62" s="143">
        <v>63</v>
      </c>
      <c r="BE62" s="35" t="str">
        <f t="shared" si="105"/>
        <v/>
      </c>
      <c r="BF62" s="31" t="str">
        <f t="shared" si="106"/>
        <v/>
      </c>
      <c r="BG62" s="32" t="str">
        <f t="shared" si="61"/>
        <v/>
      </c>
      <c r="BH62" s="34" t="str">
        <f t="shared" si="62"/>
        <v/>
      </c>
      <c r="BI62" s="52" t="str">
        <f t="shared" si="63"/>
        <v/>
      </c>
      <c r="BJ62" s="31" t="str">
        <f t="shared" si="107"/>
        <v/>
      </c>
      <c r="BK62" s="53" t="str">
        <f t="shared" si="108"/>
        <v/>
      </c>
      <c r="BL62" s="44" t="str">
        <f t="shared" si="64"/>
        <v/>
      </c>
      <c r="BM62" s="143">
        <v>63</v>
      </c>
      <c r="BN62" s="35" t="str">
        <f t="shared" si="109"/>
        <v/>
      </c>
      <c r="BO62" s="31" t="str">
        <f t="shared" si="110"/>
        <v/>
      </c>
      <c r="BP62" s="32" t="str">
        <f t="shared" si="65"/>
        <v/>
      </c>
      <c r="BQ62" s="34" t="str">
        <f t="shared" si="66"/>
        <v/>
      </c>
      <c r="BR62" s="52" t="str">
        <f t="shared" si="67"/>
        <v/>
      </c>
      <c r="BS62" s="31" t="str">
        <f t="shared" si="111"/>
        <v/>
      </c>
      <c r="BT62" s="53" t="str">
        <f t="shared" si="112"/>
        <v/>
      </c>
      <c r="BU62" s="44" t="str">
        <f t="shared" si="68"/>
        <v/>
      </c>
      <c r="BV62" s="5">
        <v>63</v>
      </c>
      <c r="BX62" s="79">
        <v>63</v>
      </c>
      <c r="BY62" s="103">
        <f t="shared" si="113"/>
        <v>0</v>
      </c>
      <c r="BZ62" s="161">
        <f t="shared" si="69"/>
        <v>0</v>
      </c>
      <c r="CA62" s="103" t="e">
        <f t="shared" si="70"/>
        <v>#DIV/0!</v>
      </c>
      <c r="CB62" s="104" t="e">
        <f t="shared" si="114"/>
        <v>#DIV/0!</v>
      </c>
      <c r="CC62" s="105" t="e">
        <f t="shared" si="71"/>
        <v>#DIV/0!</v>
      </c>
      <c r="CD62" s="86">
        <f t="shared" si="72"/>
        <v>0.79121300000000006</v>
      </c>
      <c r="CE62" s="22" t="e">
        <f t="shared" si="81"/>
        <v>#DIV/0!</v>
      </c>
      <c r="CF62" s="23" t="e">
        <f t="shared" si="82"/>
        <v>#DIV/0!</v>
      </c>
      <c r="CG62" s="87" t="e">
        <f t="shared" si="73"/>
        <v>#DIV/0!</v>
      </c>
      <c r="CH62" s="21"/>
      <c r="CI62" s="79">
        <v>63</v>
      </c>
      <c r="CJ62" s="103">
        <f t="shared" si="74"/>
        <v>0</v>
      </c>
      <c r="CK62" s="103">
        <f t="shared" si="75"/>
        <v>0</v>
      </c>
      <c r="CL62" s="103" t="e">
        <f t="shared" si="76"/>
        <v>#DIV/0!</v>
      </c>
      <c r="CM62" s="103" t="e">
        <f t="shared" si="77"/>
        <v>#DIV/0!</v>
      </c>
      <c r="CN62" s="113" t="e">
        <f t="shared" si="78"/>
        <v>#DIV/0!</v>
      </c>
      <c r="CO62" s="103" t="e">
        <f t="shared" si="79"/>
        <v>#DIV/0!</v>
      </c>
      <c r="CP62" s="113" t="e">
        <f t="shared" si="80"/>
        <v>#DIV/0!</v>
      </c>
    </row>
    <row r="63" spans="1:100" ht="15" customHeight="1">
      <c r="A63" s="5">
        <v>64</v>
      </c>
      <c r="B63" s="33">
        <f t="shared" si="83"/>
        <v>0</v>
      </c>
      <c r="C63" s="31">
        <f t="shared" si="32"/>
        <v>0</v>
      </c>
      <c r="D63" s="119" t="e">
        <f t="shared" si="33"/>
        <v>#DIV/0!</v>
      </c>
      <c r="E63" s="32" t="e">
        <f t="shared" si="34"/>
        <v>#DIV/0!</v>
      </c>
      <c r="F63" s="34" t="e">
        <f t="shared" si="35"/>
        <v>#DIV/0!</v>
      </c>
      <c r="G63" s="52">
        <f t="shared" si="36"/>
        <v>0.79121300000000006</v>
      </c>
      <c r="H63" s="31" t="e">
        <f t="shared" si="37"/>
        <v>#DIV/0!</v>
      </c>
      <c r="I63" s="53" t="e">
        <f t="shared" si="84"/>
        <v>#DIV/0!</v>
      </c>
      <c r="J63" s="44" t="e">
        <f t="shared" si="39"/>
        <v>#DIV/0!</v>
      </c>
      <c r="K63" s="143">
        <v>64</v>
      </c>
      <c r="L63" s="35" t="str">
        <f t="shared" si="85"/>
        <v/>
      </c>
      <c r="M63" s="31" t="str">
        <f t="shared" si="86"/>
        <v/>
      </c>
      <c r="N63" s="32" t="str">
        <f t="shared" si="40"/>
        <v/>
      </c>
      <c r="O63" s="34" t="str">
        <f t="shared" si="41"/>
        <v/>
      </c>
      <c r="P63" s="52" t="str">
        <f t="shared" si="42"/>
        <v/>
      </c>
      <c r="Q63" s="31" t="str">
        <f t="shared" si="87"/>
        <v/>
      </c>
      <c r="R63" s="53" t="str">
        <f t="shared" si="88"/>
        <v/>
      </c>
      <c r="S63" s="44" t="str">
        <f t="shared" si="43"/>
        <v/>
      </c>
      <c r="T63" s="143">
        <v>64</v>
      </c>
      <c r="U63" s="35" t="str">
        <f t="shared" si="89"/>
        <v/>
      </c>
      <c r="V63" s="31" t="str">
        <f t="shared" si="90"/>
        <v/>
      </c>
      <c r="W63" s="32" t="str">
        <f t="shared" si="45"/>
        <v/>
      </c>
      <c r="X63" s="34" t="str">
        <f t="shared" si="46"/>
        <v/>
      </c>
      <c r="Y63" s="52" t="str">
        <f t="shared" si="47"/>
        <v/>
      </c>
      <c r="Z63" s="31" t="str">
        <f t="shared" si="91"/>
        <v/>
      </c>
      <c r="AA63" s="53" t="str">
        <f t="shared" si="92"/>
        <v/>
      </c>
      <c r="AB63" s="44" t="str">
        <f t="shared" si="48"/>
        <v/>
      </c>
      <c r="AC63" s="143">
        <v>64</v>
      </c>
      <c r="AD63" s="35" t="str">
        <f t="shared" si="93"/>
        <v/>
      </c>
      <c r="AE63" s="31" t="str">
        <f t="shared" si="94"/>
        <v/>
      </c>
      <c r="AF63" s="32" t="str">
        <f t="shared" si="49"/>
        <v/>
      </c>
      <c r="AG63" s="34" t="str">
        <f t="shared" si="50"/>
        <v/>
      </c>
      <c r="AH63" s="52" t="str">
        <f t="shared" si="51"/>
        <v/>
      </c>
      <c r="AI63" s="31" t="str">
        <f t="shared" si="95"/>
        <v/>
      </c>
      <c r="AJ63" s="53" t="str">
        <f t="shared" si="96"/>
        <v/>
      </c>
      <c r="AK63" s="44" t="str">
        <f t="shared" si="52"/>
        <v/>
      </c>
      <c r="AL63" s="143">
        <v>64</v>
      </c>
      <c r="AM63" s="35" t="str">
        <f t="shared" si="97"/>
        <v/>
      </c>
      <c r="AN63" s="31" t="str">
        <f t="shared" si="98"/>
        <v/>
      </c>
      <c r="AO63" s="32" t="str">
        <f t="shared" si="53"/>
        <v/>
      </c>
      <c r="AP63" s="34" t="str">
        <f t="shared" si="54"/>
        <v/>
      </c>
      <c r="AQ63" s="52" t="str">
        <f t="shared" si="55"/>
        <v/>
      </c>
      <c r="AR63" s="31" t="str">
        <f t="shared" si="99"/>
        <v/>
      </c>
      <c r="AS63" s="53" t="str">
        <f t="shared" si="100"/>
        <v/>
      </c>
      <c r="AT63" s="44" t="str">
        <f t="shared" si="56"/>
        <v/>
      </c>
      <c r="AU63" s="143">
        <v>64</v>
      </c>
      <c r="AV63" s="35" t="str">
        <f t="shared" si="101"/>
        <v/>
      </c>
      <c r="AW63" s="31" t="str">
        <f t="shared" si="102"/>
        <v/>
      </c>
      <c r="AX63" s="32" t="str">
        <f t="shared" si="57"/>
        <v/>
      </c>
      <c r="AY63" s="34" t="str">
        <f t="shared" si="58"/>
        <v/>
      </c>
      <c r="AZ63" s="52" t="str">
        <f t="shared" si="59"/>
        <v/>
      </c>
      <c r="BA63" s="31" t="str">
        <f t="shared" si="103"/>
        <v/>
      </c>
      <c r="BB63" s="53" t="str">
        <f t="shared" si="104"/>
        <v/>
      </c>
      <c r="BC63" s="44" t="str">
        <f t="shared" si="60"/>
        <v/>
      </c>
      <c r="BD63" s="143">
        <v>64</v>
      </c>
      <c r="BE63" s="35" t="str">
        <f t="shared" si="105"/>
        <v/>
      </c>
      <c r="BF63" s="31" t="str">
        <f t="shared" si="106"/>
        <v/>
      </c>
      <c r="BG63" s="32" t="str">
        <f t="shared" si="61"/>
        <v/>
      </c>
      <c r="BH63" s="34" t="str">
        <f t="shared" si="62"/>
        <v/>
      </c>
      <c r="BI63" s="52" t="str">
        <f t="shared" si="63"/>
        <v/>
      </c>
      <c r="BJ63" s="31" t="str">
        <f t="shared" si="107"/>
        <v/>
      </c>
      <c r="BK63" s="53" t="str">
        <f t="shared" si="108"/>
        <v/>
      </c>
      <c r="BL63" s="44" t="str">
        <f t="shared" si="64"/>
        <v/>
      </c>
      <c r="BM63" s="143">
        <v>64</v>
      </c>
      <c r="BN63" s="35" t="str">
        <f t="shared" si="109"/>
        <v/>
      </c>
      <c r="BO63" s="31" t="str">
        <f t="shared" si="110"/>
        <v/>
      </c>
      <c r="BP63" s="32" t="str">
        <f t="shared" si="65"/>
        <v/>
      </c>
      <c r="BQ63" s="34" t="str">
        <f t="shared" si="66"/>
        <v/>
      </c>
      <c r="BR63" s="52" t="str">
        <f t="shared" si="67"/>
        <v/>
      </c>
      <c r="BS63" s="31" t="str">
        <f t="shared" si="111"/>
        <v/>
      </c>
      <c r="BT63" s="53" t="str">
        <f t="shared" si="112"/>
        <v/>
      </c>
      <c r="BU63" s="44" t="str">
        <f t="shared" si="68"/>
        <v/>
      </c>
      <c r="BV63" s="5">
        <v>64</v>
      </c>
      <c r="BX63" s="79">
        <v>64</v>
      </c>
      <c r="BY63" s="103">
        <f t="shared" si="113"/>
        <v>0</v>
      </c>
      <c r="BZ63" s="161">
        <f t="shared" si="69"/>
        <v>0</v>
      </c>
      <c r="CA63" s="103" t="e">
        <f t="shared" si="70"/>
        <v>#DIV/0!</v>
      </c>
      <c r="CB63" s="104" t="e">
        <f t="shared" si="114"/>
        <v>#DIV/0!</v>
      </c>
      <c r="CC63" s="105" t="e">
        <f t="shared" si="71"/>
        <v>#DIV/0!</v>
      </c>
      <c r="CD63" s="86">
        <f t="shared" si="72"/>
        <v>0.79121300000000006</v>
      </c>
      <c r="CE63" s="22" t="e">
        <f t="shared" si="81"/>
        <v>#DIV/0!</v>
      </c>
      <c r="CF63" s="23" t="e">
        <f t="shared" si="82"/>
        <v>#DIV/0!</v>
      </c>
      <c r="CG63" s="87" t="e">
        <f t="shared" si="73"/>
        <v>#DIV/0!</v>
      </c>
      <c r="CH63" s="21"/>
      <c r="CI63" s="79">
        <v>64</v>
      </c>
      <c r="CJ63" s="103">
        <f t="shared" si="74"/>
        <v>0</v>
      </c>
      <c r="CK63" s="103">
        <f t="shared" si="75"/>
        <v>0</v>
      </c>
      <c r="CL63" s="103" t="e">
        <f t="shared" si="76"/>
        <v>#DIV/0!</v>
      </c>
      <c r="CM63" s="103" t="e">
        <f t="shared" si="77"/>
        <v>#DIV/0!</v>
      </c>
      <c r="CN63" s="113" t="e">
        <f t="shared" si="78"/>
        <v>#DIV/0!</v>
      </c>
      <c r="CO63" s="103" t="e">
        <f t="shared" si="79"/>
        <v>#DIV/0!</v>
      </c>
      <c r="CP63" s="113" t="e">
        <f t="shared" si="80"/>
        <v>#DIV/0!</v>
      </c>
    </row>
    <row r="64" spans="1:100" ht="15" customHeight="1">
      <c r="A64" s="5">
        <v>65</v>
      </c>
      <c r="B64" s="33">
        <f t="shared" si="83"/>
        <v>0</v>
      </c>
      <c r="C64" s="31">
        <f t="shared" si="32"/>
        <v>0</v>
      </c>
      <c r="D64" s="119" t="e">
        <f t="shared" si="33"/>
        <v>#DIV/0!</v>
      </c>
      <c r="E64" s="32" t="e">
        <f t="shared" si="34"/>
        <v>#DIV/0!</v>
      </c>
      <c r="F64" s="34" t="e">
        <f t="shared" si="35"/>
        <v>#DIV/0!</v>
      </c>
      <c r="G64" s="52">
        <f t="shared" si="36"/>
        <v>0.79121300000000006</v>
      </c>
      <c r="H64" s="31" t="e">
        <f t="shared" si="37"/>
        <v>#DIV/0!</v>
      </c>
      <c r="I64" s="53" t="e">
        <f t="shared" si="84"/>
        <v>#DIV/0!</v>
      </c>
      <c r="J64" s="44" t="e">
        <f t="shared" si="39"/>
        <v>#DIV/0!</v>
      </c>
      <c r="K64" s="143">
        <v>65</v>
      </c>
      <c r="L64" s="35" t="str">
        <f t="shared" si="85"/>
        <v/>
      </c>
      <c r="M64" s="31" t="str">
        <f t="shared" si="86"/>
        <v/>
      </c>
      <c r="N64" s="32" t="str">
        <f t="shared" si="40"/>
        <v/>
      </c>
      <c r="O64" s="34" t="str">
        <f t="shared" si="41"/>
        <v/>
      </c>
      <c r="P64" s="52" t="str">
        <f t="shared" si="42"/>
        <v/>
      </c>
      <c r="Q64" s="31" t="str">
        <f t="shared" si="87"/>
        <v/>
      </c>
      <c r="R64" s="53" t="str">
        <f t="shared" si="88"/>
        <v/>
      </c>
      <c r="S64" s="44" t="str">
        <f t="shared" si="43"/>
        <v/>
      </c>
      <c r="T64" s="143">
        <v>65</v>
      </c>
      <c r="U64" s="35" t="str">
        <f t="shared" si="89"/>
        <v/>
      </c>
      <c r="V64" s="31" t="str">
        <f t="shared" si="90"/>
        <v/>
      </c>
      <c r="W64" s="32" t="str">
        <f t="shared" si="45"/>
        <v/>
      </c>
      <c r="X64" s="34" t="str">
        <f t="shared" si="46"/>
        <v/>
      </c>
      <c r="Y64" s="52" t="str">
        <f t="shared" si="47"/>
        <v/>
      </c>
      <c r="Z64" s="31" t="str">
        <f t="shared" si="91"/>
        <v/>
      </c>
      <c r="AA64" s="53" t="str">
        <f t="shared" si="92"/>
        <v/>
      </c>
      <c r="AB64" s="44" t="str">
        <f t="shared" si="48"/>
        <v/>
      </c>
      <c r="AC64" s="143">
        <v>65</v>
      </c>
      <c r="AD64" s="35" t="str">
        <f t="shared" si="93"/>
        <v/>
      </c>
      <c r="AE64" s="31" t="str">
        <f t="shared" si="94"/>
        <v/>
      </c>
      <c r="AF64" s="32" t="str">
        <f t="shared" si="49"/>
        <v/>
      </c>
      <c r="AG64" s="34" t="str">
        <f t="shared" si="50"/>
        <v/>
      </c>
      <c r="AH64" s="52" t="str">
        <f t="shared" si="51"/>
        <v/>
      </c>
      <c r="AI64" s="31" t="str">
        <f t="shared" si="95"/>
        <v/>
      </c>
      <c r="AJ64" s="53" t="str">
        <f t="shared" si="96"/>
        <v/>
      </c>
      <c r="AK64" s="44" t="str">
        <f t="shared" si="52"/>
        <v/>
      </c>
      <c r="AL64" s="143">
        <v>65</v>
      </c>
      <c r="AM64" s="35" t="str">
        <f t="shared" si="97"/>
        <v/>
      </c>
      <c r="AN64" s="31" t="str">
        <f t="shared" si="98"/>
        <v/>
      </c>
      <c r="AO64" s="32" t="str">
        <f t="shared" si="53"/>
        <v/>
      </c>
      <c r="AP64" s="34" t="str">
        <f t="shared" si="54"/>
        <v/>
      </c>
      <c r="AQ64" s="52" t="str">
        <f t="shared" si="55"/>
        <v/>
      </c>
      <c r="AR64" s="31" t="str">
        <f t="shared" si="99"/>
        <v/>
      </c>
      <c r="AS64" s="53" t="str">
        <f t="shared" si="100"/>
        <v/>
      </c>
      <c r="AT64" s="44" t="str">
        <f t="shared" si="56"/>
        <v/>
      </c>
      <c r="AU64" s="143">
        <v>65</v>
      </c>
      <c r="AV64" s="35" t="str">
        <f t="shared" si="101"/>
        <v/>
      </c>
      <c r="AW64" s="31" t="str">
        <f t="shared" si="102"/>
        <v/>
      </c>
      <c r="AX64" s="32" t="str">
        <f t="shared" si="57"/>
        <v/>
      </c>
      <c r="AY64" s="34" t="str">
        <f t="shared" si="58"/>
        <v/>
      </c>
      <c r="AZ64" s="52" t="str">
        <f t="shared" si="59"/>
        <v/>
      </c>
      <c r="BA64" s="31" t="str">
        <f t="shared" si="103"/>
        <v/>
      </c>
      <c r="BB64" s="53" t="str">
        <f t="shared" si="104"/>
        <v/>
      </c>
      <c r="BC64" s="44" t="str">
        <f t="shared" si="60"/>
        <v/>
      </c>
      <c r="BD64" s="143">
        <v>65</v>
      </c>
      <c r="BE64" s="35" t="str">
        <f t="shared" si="105"/>
        <v/>
      </c>
      <c r="BF64" s="31" t="str">
        <f t="shared" si="106"/>
        <v/>
      </c>
      <c r="BG64" s="32" t="str">
        <f t="shared" si="61"/>
        <v/>
      </c>
      <c r="BH64" s="34" t="str">
        <f t="shared" si="62"/>
        <v/>
      </c>
      <c r="BI64" s="52" t="str">
        <f t="shared" si="63"/>
        <v/>
      </c>
      <c r="BJ64" s="31" t="str">
        <f t="shared" si="107"/>
        <v/>
      </c>
      <c r="BK64" s="53" t="str">
        <f t="shared" si="108"/>
        <v/>
      </c>
      <c r="BL64" s="44" t="str">
        <f t="shared" si="64"/>
        <v/>
      </c>
      <c r="BM64" s="143">
        <v>65</v>
      </c>
      <c r="BN64" s="35" t="str">
        <f t="shared" si="109"/>
        <v/>
      </c>
      <c r="BO64" s="31" t="str">
        <f t="shared" si="110"/>
        <v/>
      </c>
      <c r="BP64" s="32" t="str">
        <f t="shared" si="65"/>
        <v/>
      </c>
      <c r="BQ64" s="34" t="str">
        <f t="shared" si="66"/>
        <v/>
      </c>
      <c r="BR64" s="52" t="str">
        <f t="shared" si="67"/>
        <v/>
      </c>
      <c r="BS64" s="31" t="str">
        <f t="shared" si="111"/>
        <v/>
      </c>
      <c r="BT64" s="53" t="str">
        <f t="shared" si="112"/>
        <v/>
      </c>
      <c r="BU64" s="44" t="str">
        <f t="shared" si="68"/>
        <v/>
      </c>
      <c r="BV64" s="5">
        <v>65</v>
      </c>
      <c r="BX64" s="79">
        <v>65</v>
      </c>
      <c r="BY64" s="103">
        <f t="shared" si="113"/>
        <v>0</v>
      </c>
      <c r="BZ64" s="161">
        <f t="shared" si="69"/>
        <v>0</v>
      </c>
      <c r="CA64" s="103" t="e">
        <f t="shared" si="70"/>
        <v>#DIV/0!</v>
      </c>
      <c r="CB64" s="104" t="e">
        <f t="shared" si="114"/>
        <v>#DIV/0!</v>
      </c>
      <c r="CC64" s="105" t="e">
        <f t="shared" si="71"/>
        <v>#DIV/0!</v>
      </c>
      <c r="CD64" s="86">
        <f t="shared" si="72"/>
        <v>0.79121300000000006</v>
      </c>
      <c r="CE64" s="22" t="e">
        <f t="shared" si="81"/>
        <v>#DIV/0!</v>
      </c>
      <c r="CF64" s="23" t="e">
        <f t="shared" si="82"/>
        <v>#DIV/0!</v>
      </c>
      <c r="CG64" s="87" t="e">
        <f t="shared" si="73"/>
        <v>#DIV/0!</v>
      </c>
      <c r="CH64" s="21"/>
      <c r="CI64" s="79">
        <v>65</v>
      </c>
      <c r="CJ64" s="103">
        <f t="shared" si="74"/>
        <v>0</v>
      </c>
      <c r="CK64" s="103">
        <f t="shared" si="75"/>
        <v>0</v>
      </c>
      <c r="CL64" s="103" t="e">
        <f t="shared" si="76"/>
        <v>#DIV/0!</v>
      </c>
      <c r="CM64" s="103" t="e">
        <f t="shared" si="77"/>
        <v>#DIV/0!</v>
      </c>
      <c r="CN64" s="113" t="e">
        <f t="shared" si="78"/>
        <v>#DIV/0!</v>
      </c>
      <c r="CO64" s="103" t="e">
        <f t="shared" si="79"/>
        <v>#DIV/0!</v>
      </c>
      <c r="CP64" s="113" t="e">
        <f t="shared" si="80"/>
        <v>#DIV/0!</v>
      </c>
    </row>
    <row r="65" spans="1:94" ht="15" customHeight="1">
      <c r="A65" s="5">
        <v>66</v>
      </c>
      <c r="B65" s="33">
        <f t="shared" si="83"/>
        <v>0</v>
      </c>
      <c r="C65" s="31">
        <f t="shared" si="32"/>
        <v>0</v>
      </c>
      <c r="D65" s="119" t="e">
        <f t="shared" si="33"/>
        <v>#DIV/0!</v>
      </c>
      <c r="E65" s="32" t="e">
        <f t="shared" si="34"/>
        <v>#DIV/0!</v>
      </c>
      <c r="F65" s="34" t="e">
        <f t="shared" si="35"/>
        <v>#DIV/0!</v>
      </c>
      <c r="G65" s="52">
        <f t="shared" si="36"/>
        <v>0.79121300000000006</v>
      </c>
      <c r="H65" s="31" t="e">
        <f t="shared" si="37"/>
        <v>#DIV/0!</v>
      </c>
      <c r="I65" s="53" t="e">
        <f t="shared" si="84"/>
        <v>#DIV/0!</v>
      </c>
      <c r="J65" s="44" t="e">
        <f t="shared" si="39"/>
        <v>#DIV/0!</v>
      </c>
      <c r="K65" s="143">
        <v>66</v>
      </c>
      <c r="L65" s="35" t="str">
        <f t="shared" si="85"/>
        <v/>
      </c>
      <c r="M65" s="31" t="str">
        <f t="shared" si="86"/>
        <v/>
      </c>
      <c r="N65" s="32" t="str">
        <f t="shared" si="40"/>
        <v/>
      </c>
      <c r="O65" s="34" t="str">
        <f t="shared" si="41"/>
        <v/>
      </c>
      <c r="P65" s="52" t="str">
        <f t="shared" si="42"/>
        <v/>
      </c>
      <c r="Q65" s="31" t="str">
        <f t="shared" si="87"/>
        <v/>
      </c>
      <c r="R65" s="53" t="str">
        <f t="shared" si="88"/>
        <v/>
      </c>
      <c r="S65" s="44" t="str">
        <f t="shared" si="43"/>
        <v/>
      </c>
      <c r="T65" s="143">
        <v>66</v>
      </c>
      <c r="U65" s="35" t="str">
        <f t="shared" si="89"/>
        <v/>
      </c>
      <c r="V65" s="31" t="str">
        <f t="shared" si="90"/>
        <v/>
      </c>
      <c r="W65" s="32" t="str">
        <f t="shared" si="45"/>
        <v/>
      </c>
      <c r="X65" s="34" t="str">
        <f t="shared" si="46"/>
        <v/>
      </c>
      <c r="Y65" s="52" t="str">
        <f t="shared" si="47"/>
        <v/>
      </c>
      <c r="Z65" s="31" t="str">
        <f t="shared" si="91"/>
        <v/>
      </c>
      <c r="AA65" s="53" t="str">
        <f t="shared" si="92"/>
        <v/>
      </c>
      <c r="AB65" s="44" t="str">
        <f t="shared" si="48"/>
        <v/>
      </c>
      <c r="AC65" s="143">
        <v>66</v>
      </c>
      <c r="AD65" s="35" t="str">
        <f t="shared" si="93"/>
        <v/>
      </c>
      <c r="AE65" s="31" t="str">
        <f t="shared" si="94"/>
        <v/>
      </c>
      <c r="AF65" s="32" t="str">
        <f t="shared" si="49"/>
        <v/>
      </c>
      <c r="AG65" s="34" t="str">
        <f t="shared" si="50"/>
        <v/>
      </c>
      <c r="AH65" s="52" t="str">
        <f t="shared" si="51"/>
        <v/>
      </c>
      <c r="AI65" s="31" t="str">
        <f t="shared" si="95"/>
        <v/>
      </c>
      <c r="AJ65" s="53" t="str">
        <f t="shared" si="96"/>
        <v/>
      </c>
      <c r="AK65" s="44" t="str">
        <f t="shared" si="52"/>
        <v/>
      </c>
      <c r="AL65" s="143">
        <v>66</v>
      </c>
      <c r="AM65" s="35" t="str">
        <f t="shared" si="97"/>
        <v/>
      </c>
      <c r="AN65" s="31" t="str">
        <f t="shared" si="98"/>
        <v/>
      </c>
      <c r="AO65" s="32" t="str">
        <f t="shared" si="53"/>
        <v/>
      </c>
      <c r="AP65" s="34" t="str">
        <f t="shared" si="54"/>
        <v/>
      </c>
      <c r="AQ65" s="52" t="str">
        <f t="shared" si="55"/>
        <v/>
      </c>
      <c r="AR65" s="31" t="str">
        <f t="shared" si="99"/>
        <v/>
      </c>
      <c r="AS65" s="53" t="str">
        <f t="shared" si="100"/>
        <v/>
      </c>
      <c r="AT65" s="44" t="str">
        <f t="shared" si="56"/>
        <v/>
      </c>
      <c r="AU65" s="143">
        <v>66</v>
      </c>
      <c r="AV65" s="35" t="str">
        <f t="shared" si="101"/>
        <v/>
      </c>
      <c r="AW65" s="31" t="str">
        <f t="shared" si="102"/>
        <v/>
      </c>
      <c r="AX65" s="32" t="str">
        <f t="shared" si="57"/>
        <v/>
      </c>
      <c r="AY65" s="34" t="str">
        <f t="shared" si="58"/>
        <v/>
      </c>
      <c r="AZ65" s="52" t="str">
        <f t="shared" si="59"/>
        <v/>
      </c>
      <c r="BA65" s="31" t="str">
        <f t="shared" si="103"/>
        <v/>
      </c>
      <c r="BB65" s="53" t="str">
        <f t="shared" si="104"/>
        <v/>
      </c>
      <c r="BC65" s="44" t="str">
        <f t="shared" si="60"/>
        <v/>
      </c>
      <c r="BD65" s="143">
        <v>66</v>
      </c>
      <c r="BE65" s="35" t="str">
        <f t="shared" si="105"/>
        <v/>
      </c>
      <c r="BF65" s="31" t="str">
        <f t="shared" si="106"/>
        <v/>
      </c>
      <c r="BG65" s="32" t="str">
        <f t="shared" si="61"/>
        <v/>
      </c>
      <c r="BH65" s="34" t="str">
        <f t="shared" si="62"/>
        <v/>
      </c>
      <c r="BI65" s="52" t="str">
        <f t="shared" si="63"/>
        <v/>
      </c>
      <c r="BJ65" s="31" t="str">
        <f t="shared" si="107"/>
        <v/>
      </c>
      <c r="BK65" s="53" t="str">
        <f t="shared" si="108"/>
        <v/>
      </c>
      <c r="BL65" s="44" t="str">
        <f t="shared" si="64"/>
        <v/>
      </c>
      <c r="BM65" s="143">
        <v>66</v>
      </c>
      <c r="BN65" s="35" t="str">
        <f t="shared" si="109"/>
        <v/>
      </c>
      <c r="BO65" s="31" t="str">
        <f t="shared" si="110"/>
        <v/>
      </c>
      <c r="BP65" s="32" t="str">
        <f t="shared" si="65"/>
        <v/>
      </c>
      <c r="BQ65" s="34" t="str">
        <f t="shared" si="66"/>
        <v/>
      </c>
      <c r="BR65" s="52" t="str">
        <f t="shared" si="67"/>
        <v/>
      </c>
      <c r="BS65" s="31" t="str">
        <f t="shared" si="111"/>
        <v/>
      </c>
      <c r="BT65" s="53" t="str">
        <f t="shared" si="112"/>
        <v/>
      </c>
      <c r="BU65" s="44" t="str">
        <f t="shared" si="68"/>
        <v/>
      </c>
      <c r="BV65" s="5">
        <v>66</v>
      </c>
      <c r="BX65" s="79">
        <v>66</v>
      </c>
      <c r="BY65" s="103">
        <f t="shared" si="113"/>
        <v>0</v>
      </c>
      <c r="BZ65" s="161">
        <f t="shared" si="69"/>
        <v>0</v>
      </c>
      <c r="CA65" s="103" t="e">
        <f t="shared" si="70"/>
        <v>#DIV/0!</v>
      </c>
      <c r="CB65" s="104" t="e">
        <f t="shared" si="114"/>
        <v>#DIV/0!</v>
      </c>
      <c r="CC65" s="105" t="e">
        <f t="shared" si="71"/>
        <v>#DIV/0!</v>
      </c>
      <c r="CD65" s="86">
        <f t="shared" si="72"/>
        <v>0.79121300000000006</v>
      </c>
      <c r="CE65" s="22" t="e">
        <f t="shared" si="81"/>
        <v>#DIV/0!</v>
      </c>
      <c r="CF65" s="23" t="e">
        <f t="shared" si="82"/>
        <v>#DIV/0!</v>
      </c>
      <c r="CG65" s="87" t="e">
        <f t="shared" si="73"/>
        <v>#DIV/0!</v>
      </c>
      <c r="CH65" s="21"/>
      <c r="CI65" s="79">
        <v>66</v>
      </c>
      <c r="CJ65" s="103">
        <f t="shared" si="74"/>
        <v>0</v>
      </c>
      <c r="CK65" s="103">
        <f t="shared" si="75"/>
        <v>0</v>
      </c>
      <c r="CL65" s="103" t="e">
        <f t="shared" si="76"/>
        <v>#DIV/0!</v>
      </c>
      <c r="CM65" s="103" t="e">
        <f t="shared" si="77"/>
        <v>#DIV/0!</v>
      </c>
      <c r="CN65" s="113" t="e">
        <f t="shared" si="78"/>
        <v>#DIV/0!</v>
      </c>
      <c r="CO65" s="103" t="e">
        <f t="shared" si="79"/>
        <v>#DIV/0!</v>
      </c>
      <c r="CP65" s="113" t="e">
        <f t="shared" si="80"/>
        <v>#DIV/0!</v>
      </c>
    </row>
    <row r="66" spans="1:94" ht="15" customHeight="1">
      <c r="A66" s="5">
        <v>67</v>
      </c>
      <c r="B66" s="33">
        <f t="shared" si="83"/>
        <v>0</v>
      </c>
      <c r="C66" s="31">
        <f t="shared" si="32"/>
        <v>0</v>
      </c>
      <c r="D66" s="119" t="e">
        <f t="shared" si="33"/>
        <v>#DIV/0!</v>
      </c>
      <c r="E66" s="32" t="e">
        <f t="shared" si="34"/>
        <v>#DIV/0!</v>
      </c>
      <c r="F66" s="34" t="e">
        <f t="shared" si="35"/>
        <v>#DIV/0!</v>
      </c>
      <c r="G66" s="52">
        <f t="shared" si="36"/>
        <v>0.79121300000000006</v>
      </c>
      <c r="H66" s="31" t="e">
        <f t="shared" si="37"/>
        <v>#DIV/0!</v>
      </c>
      <c r="I66" s="53" t="e">
        <f t="shared" si="84"/>
        <v>#DIV/0!</v>
      </c>
      <c r="J66" s="44" t="e">
        <f t="shared" si="39"/>
        <v>#DIV/0!</v>
      </c>
      <c r="K66" s="143">
        <v>67</v>
      </c>
      <c r="L66" s="35" t="str">
        <f t="shared" si="85"/>
        <v/>
      </c>
      <c r="M66" s="31" t="str">
        <f t="shared" si="86"/>
        <v/>
      </c>
      <c r="N66" s="32" t="str">
        <f t="shared" si="40"/>
        <v/>
      </c>
      <c r="O66" s="34" t="str">
        <f t="shared" si="41"/>
        <v/>
      </c>
      <c r="P66" s="52" t="str">
        <f t="shared" si="42"/>
        <v/>
      </c>
      <c r="Q66" s="31" t="str">
        <f t="shared" si="87"/>
        <v/>
      </c>
      <c r="R66" s="53" t="str">
        <f t="shared" si="88"/>
        <v/>
      </c>
      <c r="S66" s="44" t="str">
        <f t="shared" si="43"/>
        <v/>
      </c>
      <c r="T66" s="143">
        <v>67</v>
      </c>
      <c r="U66" s="35" t="str">
        <f t="shared" si="89"/>
        <v/>
      </c>
      <c r="V66" s="31" t="str">
        <f t="shared" si="90"/>
        <v/>
      </c>
      <c r="W66" s="32" t="str">
        <f t="shared" si="45"/>
        <v/>
      </c>
      <c r="X66" s="34" t="str">
        <f t="shared" si="46"/>
        <v/>
      </c>
      <c r="Y66" s="52" t="str">
        <f t="shared" si="47"/>
        <v/>
      </c>
      <c r="Z66" s="31" t="str">
        <f t="shared" si="91"/>
        <v/>
      </c>
      <c r="AA66" s="53" t="str">
        <f t="shared" si="92"/>
        <v/>
      </c>
      <c r="AB66" s="44" t="str">
        <f t="shared" si="48"/>
        <v/>
      </c>
      <c r="AC66" s="143">
        <v>67</v>
      </c>
      <c r="AD66" s="35" t="str">
        <f t="shared" si="93"/>
        <v/>
      </c>
      <c r="AE66" s="31" t="str">
        <f t="shared" si="94"/>
        <v/>
      </c>
      <c r="AF66" s="32" t="str">
        <f t="shared" si="49"/>
        <v/>
      </c>
      <c r="AG66" s="34" t="str">
        <f t="shared" si="50"/>
        <v/>
      </c>
      <c r="AH66" s="52" t="str">
        <f t="shared" si="51"/>
        <v/>
      </c>
      <c r="AI66" s="31" t="str">
        <f t="shared" si="95"/>
        <v/>
      </c>
      <c r="AJ66" s="53" t="str">
        <f t="shared" si="96"/>
        <v/>
      </c>
      <c r="AK66" s="44" t="str">
        <f t="shared" si="52"/>
        <v/>
      </c>
      <c r="AL66" s="143">
        <v>67</v>
      </c>
      <c r="AM66" s="35" t="str">
        <f t="shared" si="97"/>
        <v/>
      </c>
      <c r="AN66" s="31" t="str">
        <f t="shared" si="98"/>
        <v/>
      </c>
      <c r="AO66" s="32" t="str">
        <f t="shared" si="53"/>
        <v/>
      </c>
      <c r="AP66" s="34" t="str">
        <f t="shared" si="54"/>
        <v/>
      </c>
      <c r="AQ66" s="52" t="str">
        <f t="shared" si="55"/>
        <v/>
      </c>
      <c r="AR66" s="31" t="str">
        <f t="shared" si="99"/>
        <v/>
      </c>
      <c r="AS66" s="53" t="str">
        <f t="shared" si="100"/>
        <v/>
      </c>
      <c r="AT66" s="44" t="str">
        <f t="shared" si="56"/>
        <v/>
      </c>
      <c r="AU66" s="143">
        <v>67</v>
      </c>
      <c r="AV66" s="35" t="str">
        <f t="shared" si="101"/>
        <v/>
      </c>
      <c r="AW66" s="31" t="str">
        <f t="shared" si="102"/>
        <v/>
      </c>
      <c r="AX66" s="32" t="str">
        <f t="shared" si="57"/>
        <v/>
      </c>
      <c r="AY66" s="34" t="str">
        <f t="shared" si="58"/>
        <v/>
      </c>
      <c r="AZ66" s="52" t="str">
        <f t="shared" si="59"/>
        <v/>
      </c>
      <c r="BA66" s="31" t="str">
        <f t="shared" si="103"/>
        <v/>
      </c>
      <c r="BB66" s="53" t="str">
        <f t="shared" si="104"/>
        <v/>
      </c>
      <c r="BC66" s="44" t="str">
        <f t="shared" si="60"/>
        <v/>
      </c>
      <c r="BD66" s="143">
        <v>67</v>
      </c>
      <c r="BE66" s="35" t="str">
        <f t="shared" si="105"/>
        <v/>
      </c>
      <c r="BF66" s="31" t="str">
        <f t="shared" si="106"/>
        <v/>
      </c>
      <c r="BG66" s="32" t="str">
        <f t="shared" si="61"/>
        <v/>
      </c>
      <c r="BH66" s="34" t="str">
        <f t="shared" si="62"/>
        <v/>
      </c>
      <c r="BI66" s="52" t="str">
        <f t="shared" si="63"/>
        <v/>
      </c>
      <c r="BJ66" s="31" t="str">
        <f t="shared" si="107"/>
        <v/>
      </c>
      <c r="BK66" s="53" t="str">
        <f t="shared" si="108"/>
        <v/>
      </c>
      <c r="BL66" s="44" t="str">
        <f t="shared" si="64"/>
        <v/>
      </c>
      <c r="BM66" s="143">
        <v>67</v>
      </c>
      <c r="BN66" s="35" t="str">
        <f t="shared" si="109"/>
        <v/>
      </c>
      <c r="BO66" s="31" t="str">
        <f t="shared" si="110"/>
        <v/>
      </c>
      <c r="BP66" s="32" t="str">
        <f t="shared" si="65"/>
        <v/>
      </c>
      <c r="BQ66" s="34" t="str">
        <f t="shared" si="66"/>
        <v/>
      </c>
      <c r="BR66" s="52" t="str">
        <f t="shared" si="67"/>
        <v/>
      </c>
      <c r="BS66" s="31" t="str">
        <f t="shared" si="111"/>
        <v/>
      </c>
      <c r="BT66" s="53" t="str">
        <f t="shared" si="112"/>
        <v/>
      </c>
      <c r="BU66" s="44" t="str">
        <f t="shared" si="68"/>
        <v/>
      </c>
      <c r="BV66" s="5">
        <v>67</v>
      </c>
      <c r="BX66" s="79">
        <v>67</v>
      </c>
      <c r="BY66" s="103">
        <f t="shared" si="113"/>
        <v>0</v>
      </c>
      <c r="BZ66" s="161">
        <f t="shared" si="69"/>
        <v>0</v>
      </c>
      <c r="CA66" s="103" t="e">
        <f t="shared" si="70"/>
        <v>#DIV/0!</v>
      </c>
      <c r="CB66" s="104" t="e">
        <f t="shared" si="114"/>
        <v>#DIV/0!</v>
      </c>
      <c r="CC66" s="105" t="e">
        <f t="shared" si="71"/>
        <v>#DIV/0!</v>
      </c>
      <c r="CD66" s="86">
        <f t="shared" si="72"/>
        <v>0.79121300000000006</v>
      </c>
      <c r="CE66" s="22" t="e">
        <f t="shared" si="81"/>
        <v>#DIV/0!</v>
      </c>
      <c r="CF66" s="23" t="e">
        <f t="shared" si="82"/>
        <v>#DIV/0!</v>
      </c>
      <c r="CG66" s="87" t="e">
        <f t="shared" si="73"/>
        <v>#DIV/0!</v>
      </c>
      <c r="CH66" s="21"/>
      <c r="CI66" s="79">
        <v>67</v>
      </c>
      <c r="CJ66" s="103">
        <f t="shared" si="74"/>
        <v>0</v>
      </c>
      <c r="CK66" s="103">
        <f t="shared" si="75"/>
        <v>0</v>
      </c>
      <c r="CL66" s="103" t="e">
        <f t="shared" si="76"/>
        <v>#DIV/0!</v>
      </c>
      <c r="CM66" s="103" t="e">
        <f t="shared" si="77"/>
        <v>#DIV/0!</v>
      </c>
      <c r="CN66" s="113" t="e">
        <f t="shared" si="78"/>
        <v>#DIV/0!</v>
      </c>
      <c r="CO66" s="103" t="e">
        <f t="shared" si="79"/>
        <v>#DIV/0!</v>
      </c>
      <c r="CP66" s="113" t="e">
        <f t="shared" si="80"/>
        <v>#DIV/0!</v>
      </c>
    </row>
    <row r="67" spans="1:94" ht="15" customHeight="1">
      <c r="A67" s="5">
        <v>68</v>
      </c>
      <c r="B67" s="33">
        <f t="shared" si="83"/>
        <v>0</v>
      </c>
      <c r="C67" s="31">
        <f t="shared" si="32"/>
        <v>0</v>
      </c>
      <c r="D67" s="119" t="e">
        <f t="shared" si="33"/>
        <v>#DIV/0!</v>
      </c>
      <c r="E67" s="32" t="e">
        <f t="shared" si="34"/>
        <v>#DIV/0!</v>
      </c>
      <c r="F67" s="34" t="e">
        <f t="shared" si="35"/>
        <v>#DIV/0!</v>
      </c>
      <c r="G67" s="52">
        <f t="shared" si="36"/>
        <v>0.79121300000000006</v>
      </c>
      <c r="H67" s="31" t="e">
        <f t="shared" si="37"/>
        <v>#DIV/0!</v>
      </c>
      <c r="I67" s="53" t="e">
        <f t="shared" si="84"/>
        <v>#DIV/0!</v>
      </c>
      <c r="J67" s="44" t="e">
        <f t="shared" si="39"/>
        <v>#DIV/0!</v>
      </c>
      <c r="K67" s="143">
        <v>68</v>
      </c>
      <c r="L67" s="35" t="str">
        <f t="shared" si="85"/>
        <v/>
      </c>
      <c r="M67" s="31" t="str">
        <f t="shared" si="86"/>
        <v/>
      </c>
      <c r="N67" s="32" t="str">
        <f t="shared" si="40"/>
        <v/>
      </c>
      <c r="O67" s="34" t="str">
        <f t="shared" si="41"/>
        <v/>
      </c>
      <c r="P67" s="52" t="str">
        <f t="shared" si="42"/>
        <v/>
      </c>
      <c r="Q67" s="31" t="str">
        <f t="shared" si="87"/>
        <v/>
      </c>
      <c r="R67" s="53" t="str">
        <f t="shared" si="88"/>
        <v/>
      </c>
      <c r="S67" s="44" t="str">
        <f t="shared" si="43"/>
        <v/>
      </c>
      <c r="T67" s="143">
        <v>68</v>
      </c>
      <c r="U67" s="35" t="str">
        <f t="shared" si="89"/>
        <v/>
      </c>
      <c r="V67" s="31" t="str">
        <f t="shared" si="90"/>
        <v/>
      </c>
      <c r="W67" s="32" t="str">
        <f t="shared" si="45"/>
        <v/>
      </c>
      <c r="X67" s="34" t="str">
        <f t="shared" si="46"/>
        <v/>
      </c>
      <c r="Y67" s="52" t="str">
        <f t="shared" si="47"/>
        <v/>
      </c>
      <c r="Z67" s="31" t="str">
        <f t="shared" si="91"/>
        <v/>
      </c>
      <c r="AA67" s="53" t="str">
        <f t="shared" si="92"/>
        <v/>
      </c>
      <c r="AB67" s="44" t="str">
        <f t="shared" si="48"/>
        <v/>
      </c>
      <c r="AC67" s="143">
        <v>68</v>
      </c>
      <c r="AD67" s="35" t="str">
        <f t="shared" si="93"/>
        <v/>
      </c>
      <c r="AE67" s="31" t="str">
        <f t="shared" si="94"/>
        <v/>
      </c>
      <c r="AF67" s="32" t="str">
        <f t="shared" si="49"/>
        <v/>
      </c>
      <c r="AG67" s="34" t="str">
        <f t="shared" si="50"/>
        <v/>
      </c>
      <c r="AH67" s="52" t="str">
        <f t="shared" si="51"/>
        <v/>
      </c>
      <c r="AI67" s="31" t="str">
        <f t="shared" si="95"/>
        <v/>
      </c>
      <c r="AJ67" s="53" t="str">
        <f t="shared" si="96"/>
        <v/>
      </c>
      <c r="AK67" s="44" t="str">
        <f t="shared" si="52"/>
        <v/>
      </c>
      <c r="AL67" s="143">
        <v>68</v>
      </c>
      <c r="AM67" s="35" t="str">
        <f t="shared" si="97"/>
        <v/>
      </c>
      <c r="AN67" s="31" t="str">
        <f t="shared" si="98"/>
        <v/>
      </c>
      <c r="AO67" s="32" t="str">
        <f t="shared" si="53"/>
        <v/>
      </c>
      <c r="AP67" s="34" t="str">
        <f t="shared" si="54"/>
        <v/>
      </c>
      <c r="AQ67" s="52" t="str">
        <f t="shared" si="55"/>
        <v/>
      </c>
      <c r="AR67" s="31" t="str">
        <f t="shared" si="99"/>
        <v/>
      </c>
      <c r="AS67" s="53" t="str">
        <f t="shared" si="100"/>
        <v/>
      </c>
      <c r="AT67" s="44" t="str">
        <f t="shared" si="56"/>
        <v/>
      </c>
      <c r="AU67" s="143">
        <v>68</v>
      </c>
      <c r="AV67" s="35" t="str">
        <f t="shared" si="101"/>
        <v/>
      </c>
      <c r="AW67" s="31" t="str">
        <f t="shared" si="102"/>
        <v/>
      </c>
      <c r="AX67" s="32" t="str">
        <f t="shared" si="57"/>
        <v/>
      </c>
      <c r="AY67" s="34" t="str">
        <f t="shared" si="58"/>
        <v/>
      </c>
      <c r="AZ67" s="52" t="str">
        <f t="shared" si="59"/>
        <v/>
      </c>
      <c r="BA67" s="31" t="str">
        <f t="shared" si="103"/>
        <v/>
      </c>
      <c r="BB67" s="53" t="str">
        <f t="shared" si="104"/>
        <v/>
      </c>
      <c r="BC67" s="44" t="str">
        <f t="shared" si="60"/>
        <v/>
      </c>
      <c r="BD67" s="143">
        <v>68</v>
      </c>
      <c r="BE67" s="35" t="str">
        <f t="shared" si="105"/>
        <v/>
      </c>
      <c r="BF67" s="31" t="str">
        <f t="shared" si="106"/>
        <v/>
      </c>
      <c r="BG67" s="32" t="str">
        <f t="shared" si="61"/>
        <v/>
      </c>
      <c r="BH67" s="34" t="str">
        <f t="shared" si="62"/>
        <v/>
      </c>
      <c r="BI67" s="52" t="str">
        <f t="shared" si="63"/>
        <v/>
      </c>
      <c r="BJ67" s="31" t="str">
        <f t="shared" si="107"/>
        <v/>
      </c>
      <c r="BK67" s="53" t="str">
        <f t="shared" si="108"/>
        <v/>
      </c>
      <c r="BL67" s="44" t="str">
        <f t="shared" si="64"/>
        <v/>
      </c>
      <c r="BM67" s="143">
        <v>68</v>
      </c>
      <c r="BN67" s="35" t="str">
        <f t="shared" si="109"/>
        <v/>
      </c>
      <c r="BO67" s="31" t="str">
        <f t="shared" si="110"/>
        <v/>
      </c>
      <c r="BP67" s="32" t="str">
        <f t="shared" si="65"/>
        <v/>
      </c>
      <c r="BQ67" s="34" t="str">
        <f t="shared" si="66"/>
        <v/>
      </c>
      <c r="BR67" s="52" t="str">
        <f t="shared" si="67"/>
        <v/>
      </c>
      <c r="BS67" s="31" t="str">
        <f t="shared" si="111"/>
        <v/>
      </c>
      <c r="BT67" s="53" t="str">
        <f t="shared" si="112"/>
        <v/>
      </c>
      <c r="BU67" s="44" t="str">
        <f t="shared" si="68"/>
        <v/>
      </c>
      <c r="BV67" s="5">
        <v>68</v>
      </c>
      <c r="BX67" s="79">
        <v>68</v>
      </c>
      <c r="BY67" s="103">
        <f t="shared" si="113"/>
        <v>0</v>
      </c>
      <c r="BZ67" s="161">
        <f t="shared" si="69"/>
        <v>0</v>
      </c>
      <c r="CA67" s="103" t="e">
        <f t="shared" si="70"/>
        <v>#DIV/0!</v>
      </c>
      <c r="CB67" s="104" t="e">
        <f t="shared" si="114"/>
        <v>#DIV/0!</v>
      </c>
      <c r="CC67" s="105" t="e">
        <f t="shared" si="71"/>
        <v>#DIV/0!</v>
      </c>
      <c r="CD67" s="86">
        <f t="shared" si="72"/>
        <v>0.79121300000000006</v>
      </c>
      <c r="CE67" s="22" t="e">
        <f t="shared" si="81"/>
        <v>#DIV/0!</v>
      </c>
      <c r="CF67" s="23" t="e">
        <f t="shared" si="82"/>
        <v>#DIV/0!</v>
      </c>
      <c r="CG67" s="87" t="e">
        <f t="shared" si="73"/>
        <v>#DIV/0!</v>
      </c>
      <c r="CH67" s="21"/>
      <c r="CI67" s="79">
        <v>68</v>
      </c>
      <c r="CJ67" s="103">
        <f t="shared" si="74"/>
        <v>0</v>
      </c>
      <c r="CK67" s="103">
        <f t="shared" si="75"/>
        <v>0</v>
      </c>
      <c r="CL67" s="103" t="e">
        <f t="shared" si="76"/>
        <v>#DIV/0!</v>
      </c>
      <c r="CM67" s="103" t="e">
        <f t="shared" si="77"/>
        <v>#DIV/0!</v>
      </c>
      <c r="CN67" s="113" t="e">
        <f t="shared" si="78"/>
        <v>#DIV/0!</v>
      </c>
      <c r="CO67" s="103" t="e">
        <f t="shared" si="79"/>
        <v>#DIV/0!</v>
      </c>
      <c r="CP67" s="113" t="e">
        <f t="shared" si="80"/>
        <v>#DIV/0!</v>
      </c>
    </row>
    <row r="68" spans="1:94" ht="15" customHeight="1">
      <c r="A68" s="5">
        <v>69</v>
      </c>
      <c r="B68" s="33">
        <f t="shared" si="83"/>
        <v>0</v>
      </c>
      <c r="C68" s="31">
        <f t="shared" si="32"/>
        <v>0</v>
      </c>
      <c r="D68" s="119" t="e">
        <f t="shared" si="33"/>
        <v>#DIV/0!</v>
      </c>
      <c r="E68" s="32" t="e">
        <f t="shared" si="34"/>
        <v>#DIV/0!</v>
      </c>
      <c r="F68" s="34" t="e">
        <f t="shared" si="35"/>
        <v>#DIV/0!</v>
      </c>
      <c r="G68" s="52">
        <f t="shared" si="36"/>
        <v>0.79121300000000006</v>
      </c>
      <c r="H68" s="31" t="e">
        <f t="shared" si="37"/>
        <v>#DIV/0!</v>
      </c>
      <c r="I68" s="53" t="e">
        <f t="shared" si="84"/>
        <v>#DIV/0!</v>
      </c>
      <c r="J68" s="44" t="e">
        <f t="shared" si="39"/>
        <v>#DIV/0!</v>
      </c>
      <c r="K68" s="143">
        <v>69</v>
      </c>
      <c r="L68" s="35" t="str">
        <f t="shared" si="85"/>
        <v/>
      </c>
      <c r="M68" s="31" t="str">
        <f t="shared" si="86"/>
        <v/>
      </c>
      <c r="N68" s="32" t="str">
        <f t="shared" si="40"/>
        <v/>
      </c>
      <c r="O68" s="34" t="str">
        <f t="shared" si="41"/>
        <v/>
      </c>
      <c r="P68" s="52" t="str">
        <f t="shared" si="42"/>
        <v/>
      </c>
      <c r="Q68" s="31" t="str">
        <f t="shared" si="87"/>
        <v/>
      </c>
      <c r="R68" s="53" t="str">
        <f t="shared" si="88"/>
        <v/>
      </c>
      <c r="S68" s="44" t="str">
        <f t="shared" si="43"/>
        <v/>
      </c>
      <c r="T68" s="143">
        <v>69</v>
      </c>
      <c r="U68" s="35" t="str">
        <f t="shared" si="89"/>
        <v/>
      </c>
      <c r="V68" s="31" t="str">
        <f t="shared" si="90"/>
        <v/>
      </c>
      <c r="W68" s="32" t="str">
        <f t="shared" si="45"/>
        <v/>
      </c>
      <c r="X68" s="34" t="str">
        <f t="shared" si="46"/>
        <v/>
      </c>
      <c r="Y68" s="52" t="str">
        <f t="shared" si="47"/>
        <v/>
      </c>
      <c r="Z68" s="31" t="str">
        <f t="shared" si="91"/>
        <v/>
      </c>
      <c r="AA68" s="53" t="str">
        <f t="shared" si="92"/>
        <v/>
      </c>
      <c r="AB68" s="44" t="str">
        <f t="shared" si="48"/>
        <v/>
      </c>
      <c r="AC68" s="143">
        <v>69</v>
      </c>
      <c r="AD68" s="35" t="str">
        <f t="shared" si="93"/>
        <v/>
      </c>
      <c r="AE68" s="31" t="str">
        <f t="shared" si="94"/>
        <v/>
      </c>
      <c r="AF68" s="32" t="str">
        <f t="shared" si="49"/>
        <v/>
      </c>
      <c r="AG68" s="34" t="str">
        <f t="shared" si="50"/>
        <v/>
      </c>
      <c r="AH68" s="52" t="str">
        <f t="shared" si="51"/>
        <v/>
      </c>
      <c r="AI68" s="31" t="str">
        <f t="shared" si="95"/>
        <v/>
      </c>
      <c r="AJ68" s="53" t="str">
        <f t="shared" si="96"/>
        <v/>
      </c>
      <c r="AK68" s="44" t="str">
        <f t="shared" si="52"/>
        <v/>
      </c>
      <c r="AL68" s="143">
        <v>69</v>
      </c>
      <c r="AM68" s="35" t="str">
        <f t="shared" si="97"/>
        <v/>
      </c>
      <c r="AN68" s="31" t="str">
        <f t="shared" si="98"/>
        <v/>
      </c>
      <c r="AO68" s="32" t="str">
        <f t="shared" si="53"/>
        <v/>
      </c>
      <c r="AP68" s="34" t="str">
        <f t="shared" si="54"/>
        <v/>
      </c>
      <c r="AQ68" s="52" t="str">
        <f t="shared" si="55"/>
        <v/>
      </c>
      <c r="AR68" s="31" t="str">
        <f t="shared" si="99"/>
        <v/>
      </c>
      <c r="AS68" s="53" t="str">
        <f t="shared" si="100"/>
        <v/>
      </c>
      <c r="AT68" s="44" t="str">
        <f t="shared" si="56"/>
        <v/>
      </c>
      <c r="AU68" s="143">
        <v>69</v>
      </c>
      <c r="AV68" s="35" t="str">
        <f t="shared" si="101"/>
        <v/>
      </c>
      <c r="AW68" s="31" t="str">
        <f t="shared" si="102"/>
        <v/>
      </c>
      <c r="AX68" s="32" t="str">
        <f t="shared" si="57"/>
        <v/>
      </c>
      <c r="AY68" s="34" t="str">
        <f t="shared" si="58"/>
        <v/>
      </c>
      <c r="AZ68" s="52" t="str">
        <f t="shared" si="59"/>
        <v/>
      </c>
      <c r="BA68" s="31" t="str">
        <f t="shared" si="103"/>
        <v/>
      </c>
      <c r="BB68" s="53" t="str">
        <f t="shared" si="104"/>
        <v/>
      </c>
      <c r="BC68" s="44" t="str">
        <f t="shared" si="60"/>
        <v/>
      </c>
      <c r="BD68" s="143">
        <v>69</v>
      </c>
      <c r="BE68" s="35" t="str">
        <f t="shared" si="105"/>
        <v/>
      </c>
      <c r="BF68" s="31" t="str">
        <f t="shared" si="106"/>
        <v/>
      </c>
      <c r="BG68" s="32" t="str">
        <f t="shared" si="61"/>
        <v/>
      </c>
      <c r="BH68" s="34" t="str">
        <f t="shared" si="62"/>
        <v/>
      </c>
      <c r="BI68" s="52" t="str">
        <f t="shared" si="63"/>
        <v/>
      </c>
      <c r="BJ68" s="31" t="str">
        <f t="shared" si="107"/>
        <v/>
      </c>
      <c r="BK68" s="53" t="str">
        <f t="shared" si="108"/>
        <v/>
      </c>
      <c r="BL68" s="44" t="str">
        <f t="shared" si="64"/>
        <v/>
      </c>
      <c r="BM68" s="143">
        <v>69</v>
      </c>
      <c r="BN68" s="35" t="str">
        <f t="shared" si="109"/>
        <v/>
      </c>
      <c r="BO68" s="31" t="str">
        <f t="shared" si="110"/>
        <v/>
      </c>
      <c r="BP68" s="32" t="str">
        <f t="shared" si="65"/>
        <v/>
      </c>
      <c r="BQ68" s="34" t="str">
        <f t="shared" si="66"/>
        <v/>
      </c>
      <c r="BR68" s="52" t="str">
        <f t="shared" si="67"/>
        <v/>
      </c>
      <c r="BS68" s="31" t="str">
        <f t="shared" si="111"/>
        <v/>
      </c>
      <c r="BT68" s="53" t="str">
        <f t="shared" si="112"/>
        <v/>
      </c>
      <c r="BU68" s="44" t="str">
        <f t="shared" si="68"/>
        <v/>
      </c>
      <c r="BV68" s="5">
        <v>69</v>
      </c>
      <c r="BX68" s="79">
        <v>69</v>
      </c>
      <c r="BY68" s="103">
        <f t="shared" si="113"/>
        <v>0</v>
      </c>
      <c r="BZ68" s="161">
        <f t="shared" si="69"/>
        <v>0</v>
      </c>
      <c r="CA68" s="103" t="e">
        <f t="shared" si="70"/>
        <v>#DIV/0!</v>
      </c>
      <c r="CB68" s="104" t="e">
        <f t="shared" si="114"/>
        <v>#DIV/0!</v>
      </c>
      <c r="CC68" s="105" t="e">
        <f t="shared" si="71"/>
        <v>#DIV/0!</v>
      </c>
      <c r="CD68" s="86">
        <f t="shared" si="72"/>
        <v>0.79121300000000006</v>
      </c>
      <c r="CE68" s="22" t="e">
        <f t="shared" si="81"/>
        <v>#DIV/0!</v>
      </c>
      <c r="CF68" s="23" t="e">
        <f t="shared" si="82"/>
        <v>#DIV/0!</v>
      </c>
      <c r="CG68" s="87" t="e">
        <f t="shared" si="73"/>
        <v>#DIV/0!</v>
      </c>
      <c r="CH68" s="21"/>
      <c r="CI68" s="79">
        <v>69</v>
      </c>
      <c r="CJ68" s="103">
        <f t="shared" si="74"/>
        <v>0</v>
      </c>
      <c r="CK68" s="103">
        <f t="shared" si="75"/>
        <v>0</v>
      </c>
      <c r="CL68" s="103" t="e">
        <f t="shared" si="76"/>
        <v>#DIV/0!</v>
      </c>
      <c r="CM68" s="103" t="e">
        <f t="shared" si="77"/>
        <v>#DIV/0!</v>
      </c>
      <c r="CN68" s="113" t="e">
        <f t="shared" si="78"/>
        <v>#DIV/0!</v>
      </c>
      <c r="CO68" s="103" t="e">
        <f t="shared" si="79"/>
        <v>#DIV/0!</v>
      </c>
      <c r="CP68" s="113" t="e">
        <f t="shared" si="80"/>
        <v>#DIV/0!</v>
      </c>
    </row>
    <row r="69" spans="1:94" ht="15" customHeight="1" thickBot="1">
      <c r="A69" s="6">
        <v>70</v>
      </c>
      <c r="B69" s="36">
        <f t="shared" si="83"/>
        <v>0</v>
      </c>
      <c r="C69" s="37">
        <f t="shared" si="32"/>
        <v>0</v>
      </c>
      <c r="D69" s="118" t="e">
        <f t="shared" si="33"/>
        <v>#DIV/0!</v>
      </c>
      <c r="E69" s="38" t="e">
        <f t="shared" si="34"/>
        <v>#DIV/0!</v>
      </c>
      <c r="F69" s="39" t="e">
        <f t="shared" si="35"/>
        <v>#DIV/0!</v>
      </c>
      <c r="G69" s="50">
        <f t="shared" si="36"/>
        <v>0.79121300000000006</v>
      </c>
      <c r="H69" s="37" t="e">
        <f t="shared" si="37"/>
        <v>#DIV/0!</v>
      </c>
      <c r="I69" s="51" t="e">
        <f t="shared" si="84"/>
        <v>#DIV/0!</v>
      </c>
      <c r="J69" s="43" t="e">
        <f t="shared" si="39"/>
        <v>#DIV/0!</v>
      </c>
      <c r="K69" s="143">
        <v>70</v>
      </c>
      <c r="L69" s="40" t="str">
        <f t="shared" si="85"/>
        <v/>
      </c>
      <c r="M69" s="37" t="str">
        <f t="shared" si="86"/>
        <v/>
      </c>
      <c r="N69" s="38" t="str">
        <f t="shared" si="40"/>
        <v/>
      </c>
      <c r="O69" s="39" t="str">
        <f t="shared" si="41"/>
        <v/>
      </c>
      <c r="P69" s="50" t="str">
        <f t="shared" si="42"/>
        <v/>
      </c>
      <c r="Q69" s="37" t="str">
        <f t="shared" si="87"/>
        <v/>
      </c>
      <c r="R69" s="51" t="str">
        <f t="shared" si="88"/>
        <v/>
      </c>
      <c r="S69" s="43" t="str">
        <f t="shared" si="43"/>
        <v/>
      </c>
      <c r="T69" s="143">
        <v>70</v>
      </c>
      <c r="U69" s="40" t="str">
        <f t="shared" si="89"/>
        <v/>
      </c>
      <c r="V69" s="37" t="str">
        <f t="shared" si="90"/>
        <v/>
      </c>
      <c r="W69" s="38" t="str">
        <f t="shared" si="45"/>
        <v/>
      </c>
      <c r="X69" s="39" t="str">
        <f t="shared" si="46"/>
        <v/>
      </c>
      <c r="Y69" s="50" t="str">
        <f t="shared" si="47"/>
        <v/>
      </c>
      <c r="Z69" s="37" t="str">
        <f t="shared" si="91"/>
        <v/>
      </c>
      <c r="AA69" s="51" t="str">
        <f t="shared" si="92"/>
        <v/>
      </c>
      <c r="AB69" s="43" t="str">
        <f t="shared" si="48"/>
        <v/>
      </c>
      <c r="AC69" s="143">
        <v>70</v>
      </c>
      <c r="AD69" s="40" t="str">
        <f t="shared" si="93"/>
        <v/>
      </c>
      <c r="AE69" s="37" t="str">
        <f t="shared" si="94"/>
        <v/>
      </c>
      <c r="AF69" s="38" t="str">
        <f t="shared" si="49"/>
        <v/>
      </c>
      <c r="AG69" s="39" t="str">
        <f t="shared" si="50"/>
        <v/>
      </c>
      <c r="AH69" s="50" t="str">
        <f t="shared" si="51"/>
        <v/>
      </c>
      <c r="AI69" s="37" t="str">
        <f t="shared" si="95"/>
        <v/>
      </c>
      <c r="AJ69" s="51" t="str">
        <f t="shared" si="96"/>
        <v/>
      </c>
      <c r="AK69" s="43" t="str">
        <f t="shared" si="52"/>
        <v/>
      </c>
      <c r="AL69" s="143">
        <v>70</v>
      </c>
      <c r="AM69" s="40" t="str">
        <f t="shared" si="97"/>
        <v/>
      </c>
      <c r="AN69" s="37" t="str">
        <f t="shared" si="98"/>
        <v/>
      </c>
      <c r="AO69" s="38" t="str">
        <f t="shared" si="53"/>
        <v/>
      </c>
      <c r="AP69" s="39" t="str">
        <f t="shared" si="54"/>
        <v/>
      </c>
      <c r="AQ69" s="50" t="str">
        <f t="shared" si="55"/>
        <v/>
      </c>
      <c r="AR69" s="37" t="str">
        <f t="shared" si="99"/>
        <v/>
      </c>
      <c r="AS69" s="51" t="str">
        <f t="shared" si="100"/>
        <v/>
      </c>
      <c r="AT69" s="43" t="str">
        <f t="shared" si="56"/>
        <v/>
      </c>
      <c r="AU69" s="143">
        <v>70</v>
      </c>
      <c r="AV69" s="40" t="str">
        <f t="shared" si="101"/>
        <v/>
      </c>
      <c r="AW69" s="37" t="str">
        <f t="shared" si="102"/>
        <v/>
      </c>
      <c r="AX69" s="38" t="str">
        <f t="shared" si="57"/>
        <v/>
      </c>
      <c r="AY69" s="39" t="str">
        <f t="shared" si="58"/>
        <v/>
      </c>
      <c r="AZ69" s="50" t="str">
        <f t="shared" si="59"/>
        <v/>
      </c>
      <c r="BA69" s="37" t="str">
        <f t="shared" si="103"/>
        <v/>
      </c>
      <c r="BB69" s="51" t="str">
        <f t="shared" si="104"/>
        <v/>
      </c>
      <c r="BC69" s="43" t="str">
        <f t="shared" si="60"/>
        <v/>
      </c>
      <c r="BD69" s="143">
        <v>70</v>
      </c>
      <c r="BE69" s="40" t="str">
        <f t="shared" si="105"/>
        <v/>
      </c>
      <c r="BF69" s="37" t="str">
        <f t="shared" si="106"/>
        <v/>
      </c>
      <c r="BG69" s="38" t="str">
        <f t="shared" si="61"/>
        <v/>
      </c>
      <c r="BH69" s="39" t="str">
        <f t="shared" si="62"/>
        <v/>
      </c>
      <c r="BI69" s="50" t="str">
        <f t="shared" si="63"/>
        <v/>
      </c>
      <c r="BJ69" s="37" t="str">
        <f t="shared" si="107"/>
        <v/>
      </c>
      <c r="BK69" s="51" t="str">
        <f t="shared" si="108"/>
        <v/>
      </c>
      <c r="BL69" s="43" t="str">
        <f t="shared" si="64"/>
        <v/>
      </c>
      <c r="BM69" s="143">
        <v>70</v>
      </c>
      <c r="BN69" s="40" t="str">
        <f t="shared" si="109"/>
        <v/>
      </c>
      <c r="BO69" s="37" t="str">
        <f t="shared" si="110"/>
        <v/>
      </c>
      <c r="BP69" s="38" t="str">
        <f t="shared" si="65"/>
        <v/>
      </c>
      <c r="BQ69" s="39" t="str">
        <f t="shared" si="66"/>
        <v/>
      </c>
      <c r="BR69" s="50" t="str">
        <f t="shared" si="67"/>
        <v/>
      </c>
      <c r="BS69" s="37" t="str">
        <f t="shared" si="111"/>
        <v/>
      </c>
      <c r="BT69" s="51" t="str">
        <f t="shared" si="112"/>
        <v/>
      </c>
      <c r="BU69" s="43" t="str">
        <f t="shared" si="68"/>
        <v/>
      </c>
      <c r="BV69" s="6">
        <v>70</v>
      </c>
      <c r="BX69" s="80">
        <v>70</v>
      </c>
      <c r="BY69" s="109">
        <f t="shared" si="113"/>
        <v>0</v>
      </c>
      <c r="BZ69" s="162">
        <f t="shared" si="69"/>
        <v>0</v>
      </c>
      <c r="CA69" s="109" t="e">
        <f t="shared" si="70"/>
        <v>#DIV/0!</v>
      </c>
      <c r="CB69" s="110" t="e">
        <f t="shared" si="114"/>
        <v>#DIV/0!</v>
      </c>
      <c r="CC69" s="111" t="e">
        <f t="shared" si="71"/>
        <v>#DIV/0!</v>
      </c>
      <c r="CD69" s="96">
        <f t="shared" si="72"/>
        <v>0.79121300000000006</v>
      </c>
      <c r="CE69" s="97" t="e">
        <f t="shared" si="81"/>
        <v>#DIV/0!</v>
      </c>
      <c r="CF69" s="98" t="e">
        <f t="shared" si="82"/>
        <v>#DIV/0!</v>
      </c>
      <c r="CG69" s="99" t="e">
        <f t="shared" si="73"/>
        <v>#DIV/0!</v>
      </c>
      <c r="CH69" s="21"/>
      <c r="CI69" s="80">
        <v>70</v>
      </c>
      <c r="CJ69" s="109">
        <f t="shared" si="74"/>
        <v>0</v>
      </c>
      <c r="CK69" s="109">
        <f t="shared" si="75"/>
        <v>0</v>
      </c>
      <c r="CL69" s="109" t="e">
        <f t="shared" si="76"/>
        <v>#DIV/0!</v>
      </c>
      <c r="CM69" s="109" t="e">
        <f t="shared" si="77"/>
        <v>#DIV/0!</v>
      </c>
      <c r="CN69" s="115" t="e">
        <f t="shared" si="78"/>
        <v>#DIV/0!</v>
      </c>
      <c r="CO69" s="109" t="e">
        <f t="shared" si="79"/>
        <v>#DIV/0!</v>
      </c>
      <c r="CP69" s="115" t="e">
        <f t="shared" si="80"/>
        <v>#DIV/0!</v>
      </c>
    </row>
    <row r="70" spans="1:94" ht="15" customHeight="1">
      <c r="A70" s="15">
        <v>71</v>
      </c>
      <c r="B70" s="29">
        <f t="shared" si="83"/>
        <v>0</v>
      </c>
      <c r="C70" s="26">
        <f t="shared" si="32"/>
        <v>0</v>
      </c>
      <c r="D70" s="117" t="e">
        <f t="shared" si="33"/>
        <v>#DIV/0!</v>
      </c>
      <c r="E70" s="27" t="e">
        <f t="shared" si="34"/>
        <v>#DIV/0!</v>
      </c>
      <c r="F70" s="28" t="e">
        <f t="shared" si="35"/>
        <v>#DIV/0!</v>
      </c>
      <c r="G70" s="48">
        <f t="shared" si="36"/>
        <v>0.79121300000000006</v>
      </c>
      <c r="H70" s="26" t="e">
        <f t="shared" si="37"/>
        <v>#DIV/0!</v>
      </c>
      <c r="I70" s="49" t="e">
        <f t="shared" si="84"/>
        <v>#DIV/0!</v>
      </c>
      <c r="J70" s="42" t="e">
        <f t="shared" si="39"/>
        <v>#DIV/0!</v>
      </c>
      <c r="K70" s="143">
        <v>71</v>
      </c>
      <c r="L70" s="30" t="str">
        <f t="shared" si="85"/>
        <v/>
      </c>
      <c r="M70" s="26" t="str">
        <f t="shared" si="86"/>
        <v/>
      </c>
      <c r="N70" s="27" t="str">
        <f t="shared" si="40"/>
        <v/>
      </c>
      <c r="O70" s="28" t="str">
        <f t="shared" si="41"/>
        <v/>
      </c>
      <c r="P70" s="48" t="str">
        <f t="shared" si="42"/>
        <v/>
      </c>
      <c r="Q70" s="26" t="str">
        <f t="shared" si="87"/>
        <v/>
      </c>
      <c r="R70" s="49" t="str">
        <f t="shared" si="88"/>
        <v/>
      </c>
      <c r="S70" s="42" t="str">
        <f t="shared" si="43"/>
        <v/>
      </c>
      <c r="T70" s="143">
        <v>71</v>
      </c>
      <c r="U70" s="30" t="str">
        <f t="shared" si="89"/>
        <v/>
      </c>
      <c r="V70" s="26" t="str">
        <f t="shared" si="90"/>
        <v/>
      </c>
      <c r="W70" s="27" t="str">
        <f t="shared" si="45"/>
        <v/>
      </c>
      <c r="X70" s="28" t="str">
        <f t="shared" si="46"/>
        <v/>
      </c>
      <c r="Y70" s="48" t="str">
        <f t="shared" si="47"/>
        <v/>
      </c>
      <c r="Z70" s="26" t="str">
        <f t="shared" si="91"/>
        <v/>
      </c>
      <c r="AA70" s="49" t="str">
        <f t="shared" si="92"/>
        <v/>
      </c>
      <c r="AB70" s="42" t="str">
        <f t="shared" si="48"/>
        <v/>
      </c>
      <c r="AC70" s="143">
        <v>71</v>
      </c>
      <c r="AD70" s="30" t="str">
        <f t="shared" si="93"/>
        <v/>
      </c>
      <c r="AE70" s="26" t="str">
        <f t="shared" si="94"/>
        <v/>
      </c>
      <c r="AF70" s="27" t="str">
        <f t="shared" si="49"/>
        <v/>
      </c>
      <c r="AG70" s="28" t="str">
        <f t="shared" si="50"/>
        <v/>
      </c>
      <c r="AH70" s="48" t="str">
        <f t="shared" si="51"/>
        <v/>
      </c>
      <c r="AI70" s="26" t="str">
        <f t="shared" si="95"/>
        <v/>
      </c>
      <c r="AJ70" s="49" t="str">
        <f t="shared" si="96"/>
        <v/>
      </c>
      <c r="AK70" s="42" t="str">
        <f t="shared" si="52"/>
        <v/>
      </c>
      <c r="AL70" s="143">
        <v>71</v>
      </c>
      <c r="AM70" s="30" t="str">
        <f t="shared" si="97"/>
        <v/>
      </c>
      <c r="AN70" s="26" t="str">
        <f t="shared" si="98"/>
        <v/>
      </c>
      <c r="AO70" s="27" t="str">
        <f t="shared" si="53"/>
        <v/>
      </c>
      <c r="AP70" s="28" t="str">
        <f t="shared" si="54"/>
        <v/>
      </c>
      <c r="AQ70" s="48" t="str">
        <f t="shared" si="55"/>
        <v/>
      </c>
      <c r="AR70" s="26" t="str">
        <f t="shared" si="99"/>
        <v/>
      </c>
      <c r="AS70" s="49" t="str">
        <f t="shared" si="100"/>
        <v/>
      </c>
      <c r="AT70" s="42" t="str">
        <f t="shared" si="56"/>
        <v/>
      </c>
      <c r="AU70" s="143">
        <v>71</v>
      </c>
      <c r="AV70" s="30" t="str">
        <f t="shared" si="101"/>
        <v/>
      </c>
      <c r="AW70" s="26" t="str">
        <f t="shared" si="102"/>
        <v/>
      </c>
      <c r="AX70" s="27" t="str">
        <f t="shared" si="57"/>
        <v/>
      </c>
      <c r="AY70" s="28" t="str">
        <f t="shared" si="58"/>
        <v/>
      </c>
      <c r="AZ70" s="48" t="str">
        <f t="shared" si="59"/>
        <v/>
      </c>
      <c r="BA70" s="26" t="str">
        <f t="shared" si="103"/>
        <v/>
      </c>
      <c r="BB70" s="49" t="str">
        <f t="shared" si="104"/>
        <v/>
      </c>
      <c r="BC70" s="42" t="str">
        <f t="shared" si="60"/>
        <v/>
      </c>
      <c r="BD70" s="143">
        <v>71</v>
      </c>
      <c r="BE70" s="30" t="str">
        <f t="shared" si="105"/>
        <v/>
      </c>
      <c r="BF70" s="26" t="str">
        <f t="shared" si="106"/>
        <v/>
      </c>
      <c r="BG70" s="27" t="str">
        <f t="shared" si="61"/>
        <v/>
      </c>
      <c r="BH70" s="28" t="str">
        <f t="shared" si="62"/>
        <v/>
      </c>
      <c r="BI70" s="48" t="str">
        <f t="shared" si="63"/>
        <v/>
      </c>
      <c r="BJ70" s="26" t="str">
        <f t="shared" si="107"/>
        <v/>
      </c>
      <c r="BK70" s="49" t="str">
        <f t="shared" si="108"/>
        <v/>
      </c>
      <c r="BL70" s="42" t="str">
        <f t="shared" si="64"/>
        <v/>
      </c>
      <c r="BM70" s="143">
        <v>71</v>
      </c>
      <c r="BN70" s="30" t="str">
        <f t="shared" si="109"/>
        <v/>
      </c>
      <c r="BO70" s="26" t="str">
        <f t="shared" si="110"/>
        <v/>
      </c>
      <c r="BP70" s="27" t="str">
        <f t="shared" si="65"/>
        <v/>
      </c>
      <c r="BQ70" s="28" t="str">
        <f t="shared" si="66"/>
        <v/>
      </c>
      <c r="BR70" s="48" t="str">
        <f t="shared" si="67"/>
        <v/>
      </c>
      <c r="BS70" s="26" t="str">
        <f t="shared" si="111"/>
        <v/>
      </c>
      <c r="BT70" s="49" t="str">
        <f t="shared" si="112"/>
        <v/>
      </c>
      <c r="BU70" s="42" t="str">
        <f t="shared" si="68"/>
        <v/>
      </c>
      <c r="BV70" s="15">
        <v>71</v>
      </c>
      <c r="BX70" s="78">
        <v>71</v>
      </c>
      <c r="BY70" s="100">
        <f t="shared" si="113"/>
        <v>0</v>
      </c>
      <c r="BZ70" s="160">
        <f t="shared" si="69"/>
        <v>0</v>
      </c>
      <c r="CA70" s="100" t="e">
        <f t="shared" si="70"/>
        <v>#DIV/0!</v>
      </c>
      <c r="CB70" s="101" t="e">
        <f t="shared" si="114"/>
        <v>#DIV/0!</v>
      </c>
      <c r="CC70" s="102" t="e">
        <f t="shared" si="71"/>
        <v>#DIV/0!</v>
      </c>
      <c r="CD70" s="92">
        <f t="shared" si="72"/>
        <v>0.79121300000000006</v>
      </c>
      <c r="CE70" s="93" t="e">
        <f t="shared" si="81"/>
        <v>#DIV/0!</v>
      </c>
      <c r="CF70" s="94" t="e">
        <f t="shared" si="82"/>
        <v>#DIV/0!</v>
      </c>
      <c r="CG70" s="95" t="e">
        <f t="shared" si="73"/>
        <v>#DIV/0!</v>
      </c>
      <c r="CH70" s="21"/>
      <c r="CI70" s="78">
        <v>71</v>
      </c>
      <c r="CJ70" s="100">
        <f t="shared" si="74"/>
        <v>0</v>
      </c>
      <c r="CK70" s="100">
        <f t="shared" si="75"/>
        <v>0</v>
      </c>
      <c r="CL70" s="100" t="e">
        <f t="shared" si="76"/>
        <v>#DIV/0!</v>
      </c>
      <c r="CM70" s="100" t="e">
        <f t="shared" si="77"/>
        <v>#DIV/0!</v>
      </c>
      <c r="CN70" s="112" t="e">
        <f t="shared" si="78"/>
        <v>#DIV/0!</v>
      </c>
      <c r="CO70" s="100" t="e">
        <f t="shared" si="79"/>
        <v>#DIV/0!</v>
      </c>
      <c r="CP70" s="112" t="e">
        <f t="shared" si="80"/>
        <v>#DIV/0!</v>
      </c>
    </row>
    <row r="71" spans="1:94" ht="15" customHeight="1">
      <c r="A71" s="4">
        <v>72</v>
      </c>
      <c r="B71" s="33">
        <f t="shared" si="83"/>
        <v>0</v>
      </c>
      <c r="C71" s="31">
        <f t="shared" si="32"/>
        <v>0</v>
      </c>
      <c r="D71" s="119" t="e">
        <f t="shared" si="33"/>
        <v>#DIV/0!</v>
      </c>
      <c r="E71" s="32" t="e">
        <f t="shared" si="34"/>
        <v>#DIV/0!</v>
      </c>
      <c r="F71" s="34" t="e">
        <f t="shared" si="35"/>
        <v>#DIV/0!</v>
      </c>
      <c r="G71" s="52">
        <f t="shared" si="36"/>
        <v>0.79121300000000006</v>
      </c>
      <c r="H71" s="31" t="e">
        <f t="shared" si="37"/>
        <v>#DIV/0!</v>
      </c>
      <c r="I71" s="53" t="e">
        <f t="shared" si="84"/>
        <v>#DIV/0!</v>
      </c>
      <c r="J71" s="44" t="e">
        <f t="shared" si="39"/>
        <v>#DIV/0!</v>
      </c>
      <c r="K71" s="143">
        <v>72</v>
      </c>
      <c r="L71" s="35" t="str">
        <f t="shared" si="85"/>
        <v/>
      </c>
      <c r="M71" s="31" t="str">
        <f t="shared" si="86"/>
        <v/>
      </c>
      <c r="N71" s="32" t="str">
        <f t="shared" si="40"/>
        <v/>
      </c>
      <c r="O71" s="34" t="str">
        <f t="shared" si="41"/>
        <v/>
      </c>
      <c r="P71" s="52" t="str">
        <f t="shared" si="42"/>
        <v/>
      </c>
      <c r="Q71" s="31" t="str">
        <f t="shared" si="87"/>
        <v/>
      </c>
      <c r="R71" s="53" t="str">
        <f t="shared" si="88"/>
        <v/>
      </c>
      <c r="S71" s="44" t="str">
        <f t="shared" si="43"/>
        <v/>
      </c>
      <c r="T71" s="143">
        <v>72</v>
      </c>
      <c r="U71" s="35" t="str">
        <f t="shared" si="89"/>
        <v/>
      </c>
      <c r="V71" s="31" t="str">
        <f t="shared" si="90"/>
        <v/>
      </c>
      <c r="W71" s="32" t="str">
        <f t="shared" si="45"/>
        <v/>
      </c>
      <c r="X71" s="34" t="str">
        <f t="shared" si="46"/>
        <v/>
      </c>
      <c r="Y71" s="52" t="str">
        <f t="shared" si="47"/>
        <v/>
      </c>
      <c r="Z71" s="31" t="str">
        <f t="shared" si="91"/>
        <v/>
      </c>
      <c r="AA71" s="53" t="str">
        <f t="shared" si="92"/>
        <v/>
      </c>
      <c r="AB71" s="44" t="str">
        <f t="shared" si="48"/>
        <v/>
      </c>
      <c r="AC71" s="143">
        <v>72</v>
      </c>
      <c r="AD71" s="35" t="str">
        <f t="shared" si="93"/>
        <v/>
      </c>
      <c r="AE71" s="31" t="str">
        <f t="shared" si="94"/>
        <v/>
      </c>
      <c r="AF71" s="32" t="str">
        <f t="shared" si="49"/>
        <v/>
      </c>
      <c r="AG71" s="34" t="str">
        <f t="shared" si="50"/>
        <v/>
      </c>
      <c r="AH71" s="52" t="str">
        <f t="shared" si="51"/>
        <v/>
      </c>
      <c r="AI71" s="31" t="str">
        <f t="shared" si="95"/>
        <v/>
      </c>
      <c r="AJ71" s="53" t="str">
        <f t="shared" si="96"/>
        <v/>
      </c>
      <c r="AK71" s="44" t="str">
        <f t="shared" si="52"/>
        <v/>
      </c>
      <c r="AL71" s="143">
        <v>72</v>
      </c>
      <c r="AM71" s="35" t="str">
        <f t="shared" si="97"/>
        <v/>
      </c>
      <c r="AN71" s="31" t="str">
        <f t="shared" si="98"/>
        <v/>
      </c>
      <c r="AO71" s="32" t="str">
        <f t="shared" si="53"/>
        <v/>
      </c>
      <c r="AP71" s="34" t="str">
        <f t="shared" si="54"/>
        <v/>
      </c>
      <c r="AQ71" s="52" t="str">
        <f t="shared" si="55"/>
        <v/>
      </c>
      <c r="AR71" s="31" t="str">
        <f t="shared" si="99"/>
        <v/>
      </c>
      <c r="AS71" s="53" t="str">
        <f t="shared" si="100"/>
        <v/>
      </c>
      <c r="AT71" s="44" t="str">
        <f t="shared" si="56"/>
        <v/>
      </c>
      <c r="AU71" s="143">
        <v>72</v>
      </c>
      <c r="AV71" s="35" t="str">
        <f t="shared" si="101"/>
        <v/>
      </c>
      <c r="AW71" s="31" t="str">
        <f t="shared" si="102"/>
        <v/>
      </c>
      <c r="AX71" s="32" t="str">
        <f t="shared" si="57"/>
        <v/>
      </c>
      <c r="AY71" s="34" t="str">
        <f t="shared" si="58"/>
        <v/>
      </c>
      <c r="AZ71" s="52" t="str">
        <f t="shared" si="59"/>
        <v/>
      </c>
      <c r="BA71" s="31" t="str">
        <f t="shared" si="103"/>
        <v/>
      </c>
      <c r="BB71" s="53" t="str">
        <f t="shared" si="104"/>
        <v/>
      </c>
      <c r="BC71" s="44" t="str">
        <f t="shared" si="60"/>
        <v/>
      </c>
      <c r="BD71" s="143">
        <v>72</v>
      </c>
      <c r="BE71" s="35" t="str">
        <f t="shared" si="105"/>
        <v/>
      </c>
      <c r="BF71" s="31" t="str">
        <f t="shared" si="106"/>
        <v/>
      </c>
      <c r="BG71" s="32" t="str">
        <f t="shared" si="61"/>
        <v/>
      </c>
      <c r="BH71" s="34" t="str">
        <f t="shared" si="62"/>
        <v/>
      </c>
      <c r="BI71" s="52" t="str">
        <f t="shared" si="63"/>
        <v/>
      </c>
      <c r="BJ71" s="31" t="str">
        <f t="shared" si="107"/>
        <v/>
      </c>
      <c r="BK71" s="53" t="str">
        <f t="shared" si="108"/>
        <v/>
      </c>
      <c r="BL71" s="44" t="str">
        <f t="shared" si="64"/>
        <v/>
      </c>
      <c r="BM71" s="143">
        <v>72</v>
      </c>
      <c r="BN71" s="35" t="str">
        <f t="shared" si="109"/>
        <v/>
      </c>
      <c r="BO71" s="31" t="str">
        <f t="shared" si="110"/>
        <v/>
      </c>
      <c r="BP71" s="32" t="str">
        <f t="shared" si="65"/>
        <v/>
      </c>
      <c r="BQ71" s="34" t="str">
        <f t="shared" si="66"/>
        <v/>
      </c>
      <c r="BR71" s="52" t="str">
        <f t="shared" si="67"/>
        <v/>
      </c>
      <c r="BS71" s="31" t="str">
        <f t="shared" si="111"/>
        <v/>
      </c>
      <c r="BT71" s="53" t="str">
        <f t="shared" si="112"/>
        <v/>
      </c>
      <c r="BU71" s="44" t="str">
        <f t="shared" si="68"/>
        <v/>
      </c>
      <c r="BV71" s="4">
        <v>72</v>
      </c>
      <c r="BX71" s="76">
        <v>72</v>
      </c>
      <c r="BY71" s="103">
        <f t="shared" si="113"/>
        <v>0</v>
      </c>
      <c r="BZ71" s="161">
        <f t="shared" si="69"/>
        <v>0</v>
      </c>
      <c r="CA71" s="103" t="e">
        <f t="shared" si="70"/>
        <v>#DIV/0!</v>
      </c>
      <c r="CB71" s="104" t="e">
        <f t="shared" si="114"/>
        <v>#DIV/0!</v>
      </c>
      <c r="CC71" s="105" t="e">
        <f t="shared" si="71"/>
        <v>#DIV/0!</v>
      </c>
      <c r="CD71" s="86">
        <f t="shared" si="72"/>
        <v>0.79121300000000006</v>
      </c>
      <c r="CE71" s="22" t="e">
        <f t="shared" si="81"/>
        <v>#DIV/0!</v>
      </c>
      <c r="CF71" s="23" t="e">
        <f t="shared" si="82"/>
        <v>#DIV/0!</v>
      </c>
      <c r="CG71" s="87" t="e">
        <f t="shared" si="73"/>
        <v>#DIV/0!</v>
      </c>
      <c r="CH71" s="21"/>
      <c r="CI71" s="76">
        <v>72</v>
      </c>
      <c r="CJ71" s="103">
        <f t="shared" si="74"/>
        <v>0</v>
      </c>
      <c r="CK71" s="103">
        <f t="shared" si="75"/>
        <v>0</v>
      </c>
      <c r="CL71" s="103" t="e">
        <f t="shared" si="76"/>
        <v>#DIV/0!</v>
      </c>
      <c r="CM71" s="103" t="e">
        <f t="shared" si="77"/>
        <v>#DIV/0!</v>
      </c>
      <c r="CN71" s="113" t="e">
        <f t="shared" si="78"/>
        <v>#DIV/0!</v>
      </c>
      <c r="CO71" s="103" t="e">
        <f t="shared" si="79"/>
        <v>#DIV/0!</v>
      </c>
      <c r="CP71" s="113" t="e">
        <f t="shared" si="80"/>
        <v>#DIV/0!</v>
      </c>
    </row>
    <row r="72" spans="1:94" ht="15" customHeight="1">
      <c r="A72" s="4">
        <v>73</v>
      </c>
      <c r="B72" s="33">
        <f t="shared" si="83"/>
        <v>0</v>
      </c>
      <c r="C72" s="31">
        <f t="shared" si="32"/>
        <v>0</v>
      </c>
      <c r="D72" s="119" t="e">
        <f t="shared" si="33"/>
        <v>#DIV/0!</v>
      </c>
      <c r="E72" s="32" t="e">
        <f t="shared" si="34"/>
        <v>#DIV/0!</v>
      </c>
      <c r="F72" s="34" t="e">
        <f t="shared" si="35"/>
        <v>#DIV/0!</v>
      </c>
      <c r="G72" s="52">
        <f t="shared" si="36"/>
        <v>0.79121300000000006</v>
      </c>
      <c r="H72" s="31" t="e">
        <f t="shared" si="37"/>
        <v>#DIV/0!</v>
      </c>
      <c r="I72" s="53" t="e">
        <f t="shared" si="84"/>
        <v>#DIV/0!</v>
      </c>
      <c r="J72" s="44" t="e">
        <f t="shared" si="39"/>
        <v>#DIV/0!</v>
      </c>
      <c r="K72" s="143">
        <v>73</v>
      </c>
      <c r="L72" s="35" t="str">
        <f t="shared" si="85"/>
        <v/>
      </c>
      <c r="M72" s="31" t="str">
        <f t="shared" si="86"/>
        <v/>
      </c>
      <c r="N72" s="32" t="str">
        <f t="shared" si="40"/>
        <v/>
      </c>
      <c r="O72" s="34" t="str">
        <f t="shared" si="41"/>
        <v/>
      </c>
      <c r="P72" s="52" t="str">
        <f t="shared" si="42"/>
        <v/>
      </c>
      <c r="Q72" s="31" t="str">
        <f t="shared" si="87"/>
        <v/>
      </c>
      <c r="R72" s="53" t="str">
        <f t="shared" si="88"/>
        <v/>
      </c>
      <c r="S72" s="44" t="str">
        <f t="shared" si="43"/>
        <v/>
      </c>
      <c r="T72" s="143">
        <v>73</v>
      </c>
      <c r="U72" s="35" t="str">
        <f t="shared" si="89"/>
        <v/>
      </c>
      <c r="V72" s="31" t="str">
        <f t="shared" si="90"/>
        <v/>
      </c>
      <c r="W72" s="32" t="str">
        <f t="shared" si="45"/>
        <v/>
      </c>
      <c r="X72" s="34" t="str">
        <f t="shared" si="46"/>
        <v/>
      </c>
      <c r="Y72" s="52" t="str">
        <f t="shared" si="47"/>
        <v/>
      </c>
      <c r="Z72" s="31" t="str">
        <f t="shared" si="91"/>
        <v/>
      </c>
      <c r="AA72" s="53" t="str">
        <f t="shared" si="92"/>
        <v/>
      </c>
      <c r="AB72" s="44" t="str">
        <f t="shared" si="48"/>
        <v/>
      </c>
      <c r="AC72" s="143">
        <v>73</v>
      </c>
      <c r="AD72" s="35" t="str">
        <f t="shared" si="93"/>
        <v/>
      </c>
      <c r="AE72" s="31" t="str">
        <f t="shared" si="94"/>
        <v/>
      </c>
      <c r="AF72" s="32" t="str">
        <f t="shared" si="49"/>
        <v/>
      </c>
      <c r="AG72" s="34" t="str">
        <f t="shared" si="50"/>
        <v/>
      </c>
      <c r="AH72" s="52" t="str">
        <f t="shared" si="51"/>
        <v/>
      </c>
      <c r="AI72" s="31" t="str">
        <f t="shared" si="95"/>
        <v/>
      </c>
      <c r="AJ72" s="53" t="str">
        <f t="shared" si="96"/>
        <v/>
      </c>
      <c r="AK72" s="44" t="str">
        <f t="shared" si="52"/>
        <v/>
      </c>
      <c r="AL72" s="143">
        <v>73</v>
      </c>
      <c r="AM72" s="35" t="str">
        <f t="shared" si="97"/>
        <v/>
      </c>
      <c r="AN72" s="31" t="str">
        <f t="shared" si="98"/>
        <v/>
      </c>
      <c r="AO72" s="32" t="str">
        <f t="shared" si="53"/>
        <v/>
      </c>
      <c r="AP72" s="34" t="str">
        <f t="shared" si="54"/>
        <v/>
      </c>
      <c r="AQ72" s="52" t="str">
        <f t="shared" si="55"/>
        <v/>
      </c>
      <c r="AR72" s="31" t="str">
        <f t="shared" si="99"/>
        <v/>
      </c>
      <c r="AS72" s="53" t="str">
        <f t="shared" si="100"/>
        <v/>
      </c>
      <c r="AT72" s="44" t="str">
        <f t="shared" si="56"/>
        <v/>
      </c>
      <c r="AU72" s="143">
        <v>73</v>
      </c>
      <c r="AV72" s="35" t="str">
        <f t="shared" si="101"/>
        <v/>
      </c>
      <c r="AW72" s="31" t="str">
        <f t="shared" si="102"/>
        <v/>
      </c>
      <c r="AX72" s="32" t="str">
        <f t="shared" si="57"/>
        <v/>
      </c>
      <c r="AY72" s="34" t="str">
        <f t="shared" si="58"/>
        <v/>
      </c>
      <c r="AZ72" s="52" t="str">
        <f t="shared" si="59"/>
        <v/>
      </c>
      <c r="BA72" s="31" t="str">
        <f t="shared" si="103"/>
        <v/>
      </c>
      <c r="BB72" s="53" t="str">
        <f t="shared" si="104"/>
        <v/>
      </c>
      <c r="BC72" s="44" t="str">
        <f t="shared" si="60"/>
        <v/>
      </c>
      <c r="BD72" s="143">
        <v>73</v>
      </c>
      <c r="BE72" s="35" t="str">
        <f t="shared" si="105"/>
        <v/>
      </c>
      <c r="BF72" s="31" t="str">
        <f t="shared" si="106"/>
        <v/>
      </c>
      <c r="BG72" s="32" t="str">
        <f t="shared" si="61"/>
        <v/>
      </c>
      <c r="BH72" s="34" t="str">
        <f t="shared" si="62"/>
        <v/>
      </c>
      <c r="BI72" s="52" t="str">
        <f t="shared" si="63"/>
        <v/>
      </c>
      <c r="BJ72" s="31" t="str">
        <f t="shared" si="107"/>
        <v/>
      </c>
      <c r="BK72" s="53" t="str">
        <f t="shared" si="108"/>
        <v/>
      </c>
      <c r="BL72" s="44" t="str">
        <f t="shared" si="64"/>
        <v/>
      </c>
      <c r="BM72" s="143">
        <v>73</v>
      </c>
      <c r="BN72" s="35" t="str">
        <f t="shared" si="109"/>
        <v/>
      </c>
      <c r="BO72" s="31" t="str">
        <f t="shared" si="110"/>
        <v/>
      </c>
      <c r="BP72" s="32" t="str">
        <f t="shared" si="65"/>
        <v/>
      </c>
      <c r="BQ72" s="34" t="str">
        <f t="shared" si="66"/>
        <v/>
      </c>
      <c r="BR72" s="52" t="str">
        <f t="shared" si="67"/>
        <v/>
      </c>
      <c r="BS72" s="31" t="str">
        <f t="shared" si="111"/>
        <v/>
      </c>
      <c r="BT72" s="53" t="str">
        <f t="shared" si="112"/>
        <v/>
      </c>
      <c r="BU72" s="44" t="str">
        <f t="shared" si="68"/>
        <v/>
      </c>
      <c r="BV72" s="4">
        <v>73</v>
      </c>
      <c r="BX72" s="76">
        <v>73</v>
      </c>
      <c r="BY72" s="103">
        <f t="shared" si="113"/>
        <v>0</v>
      </c>
      <c r="BZ72" s="161">
        <f t="shared" si="69"/>
        <v>0</v>
      </c>
      <c r="CA72" s="103" t="e">
        <f t="shared" si="70"/>
        <v>#DIV/0!</v>
      </c>
      <c r="CB72" s="104" t="e">
        <f t="shared" si="114"/>
        <v>#DIV/0!</v>
      </c>
      <c r="CC72" s="105" t="e">
        <f t="shared" si="71"/>
        <v>#DIV/0!</v>
      </c>
      <c r="CD72" s="86">
        <f t="shared" si="72"/>
        <v>0.79121300000000006</v>
      </c>
      <c r="CE72" s="22" t="e">
        <f t="shared" si="81"/>
        <v>#DIV/0!</v>
      </c>
      <c r="CF72" s="23" t="e">
        <f t="shared" si="82"/>
        <v>#DIV/0!</v>
      </c>
      <c r="CG72" s="87" t="e">
        <f t="shared" si="73"/>
        <v>#DIV/0!</v>
      </c>
      <c r="CH72" s="21"/>
      <c r="CI72" s="76">
        <v>73</v>
      </c>
      <c r="CJ72" s="103">
        <f t="shared" si="74"/>
        <v>0</v>
      </c>
      <c r="CK72" s="103">
        <f t="shared" si="75"/>
        <v>0</v>
      </c>
      <c r="CL72" s="103" t="e">
        <f t="shared" si="76"/>
        <v>#DIV/0!</v>
      </c>
      <c r="CM72" s="103" t="e">
        <f t="shared" si="77"/>
        <v>#DIV/0!</v>
      </c>
      <c r="CN72" s="113" t="e">
        <f t="shared" si="78"/>
        <v>#DIV/0!</v>
      </c>
      <c r="CO72" s="103" t="e">
        <f t="shared" si="79"/>
        <v>#DIV/0!</v>
      </c>
      <c r="CP72" s="113" t="e">
        <f t="shared" si="80"/>
        <v>#DIV/0!</v>
      </c>
    </row>
    <row r="73" spans="1:94" ht="15" customHeight="1">
      <c r="A73" s="4">
        <v>74</v>
      </c>
      <c r="B73" s="33">
        <f t="shared" ref="B73:B99" si="115">IF($B$5&gt;$A73,"",$E$5)</f>
        <v>0</v>
      </c>
      <c r="C73" s="31">
        <f t="shared" si="32"/>
        <v>0</v>
      </c>
      <c r="D73" s="119" t="e">
        <f t="shared" si="33"/>
        <v>#DIV/0!</v>
      </c>
      <c r="E73" s="32" t="e">
        <f t="shared" si="34"/>
        <v>#DIV/0!</v>
      </c>
      <c r="F73" s="34" t="e">
        <f t="shared" si="35"/>
        <v>#DIV/0!</v>
      </c>
      <c r="G73" s="52">
        <f t="shared" si="36"/>
        <v>0.79121300000000006</v>
      </c>
      <c r="H73" s="31" t="e">
        <f t="shared" si="37"/>
        <v>#DIV/0!</v>
      </c>
      <c r="I73" s="53" t="e">
        <f t="shared" ref="I73:I99" si="116">IF($B$5&gt;$A73,"",200*(H73/(PI()*B73))^0.5)</f>
        <v>#DIV/0!</v>
      </c>
      <c r="J73" s="44" t="e">
        <f t="shared" si="39"/>
        <v>#DIV/0!</v>
      </c>
      <c r="K73" s="143">
        <v>74</v>
      </c>
      <c r="L73" s="35" t="str">
        <f t="shared" ref="L73:L99" si="117">IF(A73&gt;=$M$5,B73*(1-$M$6),"")</f>
        <v/>
      </c>
      <c r="M73" s="31" t="str">
        <f t="shared" ref="M73:M99" si="118">IF(L73="","",C73)</f>
        <v/>
      </c>
      <c r="N73" s="32" t="str">
        <f t="shared" si="40"/>
        <v/>
      </c>
      <c r="O73" s="34" t="str">
        <f t="shared" si="41"/>
        <v/>
      </c>
      <c r="P73" s="52" t="str">
        <f t="shared" si="42"/>
        <v/>
      </c>
      <c r="Q73" s="31" t="str">
        <f t="shared" ref="Q73:Q99" si="119">IF($M$5&gt;$A73,"",O73/P73)</f>
        <v/>
      </c>
      <c r="R73" s="53" t="str">
        <f t="shared" ref="R73:R99" si="120">IF($M$5&gt;$A73,"",200*(Q73/(PI()*L73))^0.5)</f>
        <v/>
      </c>
      <c r="S73" s="44" t="str">
        <f t="shared" si="43"/>
        <v/>
      </c>
      <c r="T73" s="143">
        <v>74</v>
      </c>
      <c r="U73" s="35" t="str">
        <f t="shared" ref="U73:U99" si="121">IF(A73&gt;=$V$5,L73*(1-$V$6),"")</f>
        <v/>
      </c>
      <c r="V73" s="31" t="str">
        <f t="shared" ref="V73:V99" si="122">IF(U73="","",M73)</f>
        <v/>
      </c>
      <c r="W73" s="32" t="str">
        <f t="shared" si="45"/>
        <v/>
      </c>
      <c r="X73" s="34" t="str">
        <f t="shared" si="46"/>
        <v/>
      </c>
      <c r="Y73" s="52" t="str">
        <f t="shared" si="47"/>
        <v/>
      </c>
      <c r="Z73" s="31" t="str">
        <f t="shared" ref="Z73:Z99" si="123">IF($V$5&gt;$A73,"",X73/Y73)</f>
        <v/>
      </c>
      <c r="AA73" s="53" t="str">
        <f t="shared" ref="AA73:AA99" si="124">IF($V$5&gt;$A73,"",200*(Z73/(PI()*U73))^0.5)</f>
        <v/>
      </c>
      <c r="AB73" s="44" t="str">
        <f t="shared" si="48"/>
        <v/>
      </c>
      <c r="AC73" s="143">
        <v>74</v>
      </c>
      <c r="AD73" s="35" t="str">
        <f t="shared" ref="AD73:AD99" si="125">IF(A73&gt;=$AE$5,U73*(1-$AE$6),"")</f>
        <v/>
      </c>
      <c r="AE73" s="31" t="str">
        <f t="shared" ref="AE73:AE99" si="126">IF(AD73="","",V73)</f>
        <v/>
      </c>
      <c r="AF73" s="32" t="str">
        <f t="shared" si="49"/>
        <v/>
      </c>
      <c r="AG73" s="34" t="str">
        <f t="shared" si="50"/>
        <v/>
      </c>
      <c r="AH73" s="52" t="str">
        <f t="shared" si="51"/>
        <v/>
      </c>
      <c r="AI73" s="31" t="str">
        <f t="shared" ref="AI73:AI99" si="127">IF($AE$5&gt;$A73,"",AG73/AH73)</f>
        <v/>
      </c>
      <c r="AJ73" s="53" t="str">
        <f t="shared" ref="AJ73:AJ99" si="128">IF($AE$5&gt;$A73,"",200*(AI73/(PI()*AD73))^0.5)</f>
        <v/>
      </c>
      <c r="AK73" s="44" t="str">
        <f t="shared" si="52"/>
        <v/>
      </c>
      <c r="AL73" s="143">
        <v>74</v>
      </c>
      <c r="AM73" s="35" t="str">
        <f t="shared" ref="AM73:AM99" si="129">IF(A73&gt;=$AN$5,AD73*(1-$AN$6),"")</f>
        <v/>
      </c>
      <c r="AN73" s="31" t="str">
        <f t="shared" ref="AN73:AN99" si="130">IF(AM73="","",AE73)</f>
        <v/>
      </c>
      <c r="AO73" s="32" t="str">
        <f t="shared" si="53"/>
        <v/>
      </c>
      <c r="AP73" s="34" t="str">
        <f t="shared" si="54"/>
        <v/>
      </c>
      <c r="AQ73" s="52" t="str">
        <f t="shared" si="55"/>
        <v/>
      </c>
      <c r="AR73" s="31" t="str">
        <f t="shared" ref="AR73:AR99" si="131">IF($AN$5&gt;$A73,"",AP73/AQ73)</f>
        <v/>
      </c>
      <c r="AS73" s="53" t="str">
        <f t="shared" ref="AS73:AS99" si="132">IF($AN$5&gt;$A73,"",200*(AR73/(PI()*AM73))^0.5)</f>
        <v/>
      </c>
      <c r="AT73" s="44" t="str">
        <f t="shared" si="56"/>
        <v/>
      </c>
      <c r="AU73" s="143">
        <v>74</v>
      </c>
      <c r="AV73" s="35" t="str">
        <f t="shared" ref="AV73:AV99" si="133">IF(A73&gt;=$AW$5,AM73*(1-$AW$6),"")</f>
        <v/>
      </c>
      <c r="AW73" s="31" t="str">
        <f t="shared" ref="AW73:AW99" si="134">IF(AV73="","",AN73)</f>
        <v/>
      </c>
      <c r="AX73" s="32" t="str">
        <f t="shared" si="57"/>
        <v/>
      </c>
      <c r="AY73" s="34" t="str">
        <f t="shared" si="58"/>
        <v/>
      </c>
      <c r="AZ73" s="52" t="str">
        <f t="shared" si="59"/>
        <v/>
      </c>
      <c r="BA73" s="31" t="str">
        <f t="shared" ref="BA73:BA99" si="135">IF($AW$5&gt;$A73,"",AY73/AZ73)</f>
        <v/>
      </c>
      <c r="BB73" s="53" t="str">
        <f t="shared" ref="BB73:BB99" si="136">IF($AW$5&gt;$A73,"",200*(BA73/(PI()*AV73))^0.5)</f>
        <v/>
      </c>
      <c r="BC73" s="44" t="str">
        <f t="shared" si="60"/>
        <v/>
      </c>
      <c r="BD73" s="143">
        <v>74</v>
      </c>
      <c r="BE73" s="35" t="str">
        <f t="shared" ref="BE73:BE99" si="137">IF(A73&gt;=$BF$5,AV73*(1-$BF$6),"")</f>
        <v/>
      </c>
      <c r="BF73" s="31" t="str">
        <f t="shared" ref="BF73:BF99" si="138">IF(BE73="","",AW73)</f>
        <v/>
      </c>
      <c r="BG73" s="32" t="str">
        <f t="shared" si="61"/>
        <v/>
      </c>
      <c r="BH73" s="34" t="str">
        <f t="shared" si="62"/>
        <v/>
      </c>
      <c r="BI73" s="52" t="str">
        <f t="shared" si="63"/>
        <v/>
      </c>
      <c r="BJ73" s="31" t="str">
        <f t="shared" ref="BJ73:BJ99" si="139">IF($BF$5&gt;$A73,"",BH73/BI73)</f>
        <v/>
      </c>
      <c r="BK73" s="53" t="str">
        <f t="shared" ref="BK73:BK99" si="140">IF($BF$5&gt;$A73,"",200*(BJ73/(PI()*BE73))^0.5)</f>
        <v/>
      </c>
      <c r="BL73" s="44" t="str">
        <f t="shared" si="64"/>
        <v/>
      </c>
      <c r="BM73" s="143">
        <v>74</v>
      </c>
      <c r="BN73" s="35" t="str">
        <f t="shared" ref="BN73:BN99" si="141">IF(A73&gt;=$BO$5,BE73*(1-$BO$6),"")</f>
        <v/>
      </c>
      <c r="BO73" s="31" t="str">
        <f t="shared" ref="BO73:BO99" si="142">IF(BN73="","",BF73)</f>
        <v/>
      </c>
      <c r="BP73" s="32" t="str">
        <f t="shared" si="65"/>
        <v/>
      </c>
      <c r="BQ73" s="34" t="str">
        <f t="shared" si="66"/>
        <v/>
      </c>
      <c r="BR73" s="52" t="str">
        <f t="shared" si="67"/>
        <v/>
      </c>
      <c r="BS73" s="31" t="str">
        <f t="shared" ref="BS73:BS99" si="143">IF($BO$5&gt;$A73,"",BQ73/BR73)</f>
        <v/>
      </c>
      <c r="BT73" s="53" t="str">
        <f t="shared" ref="BT73:BT99" si="144">IF($BO$5&gt;$A73,"",200*(BS73/(PI()*BN73))^0.5)</f>
        <v/>
      </c>
      <c r="BU73" s="44" t="str">
        <f t="shared" si="68"/>
        <v/>
      </c>
      <c r="BV73" s="4">
        <v>74</v>
      </c>
      <c r="BX73" s="76">
        <v>74</v>
      </c>
      <c r="BY73" s="103">
        <f t="shared" ref="BY73:BY99" si="145">IF($B$5&gt;$A73,"",MIN(B73,L73,U73,AD73,AM73,AV73,BE73,BN73))</f>
        <v>0</v>
      </c>
      <c r="BZ73" s="161">
        <f t="shared" si="69"/>
        <v>0</v>
      </c>
      <c r="CA73" s="103" t="e">
        <f t="shared" si="70"/>
        <v>#DIV/0!</v>
      </c>
      <c r="CB73" s="104" t="e">
        <f t="shared" ref="CB73:CB99" si="146">IF($B$5&gt;$A73,"",MIN(F73,O73,X73,AG73,AP73,AY73,BH73,BQ73))</f>
        <v>#DIV/0!</v>
      </c>
      <c r="CC73" s="105" t="e">
        <f t="shared" si="71"/>
        <v>#DIV/0!</v>
      </c>
      <c r="CD73" s="86">
        <f t="shared" si="72"/>
        <v>0.79121300000000006</v>
      </c>
      <c r="CE73" s="22" t="e">
        <f t="shared" si="81"/>
        <v>#DIV/0!</v>
      </c>
      <c r="CF73" s="23" t="e">
        <f t="shared" si="82"/>
        <v>#DIV/0!</v>
      </c>
      <c r="CG73" s="87" t="e">
        <f t="shared" si="73"/>
        <v>#DIV/0!</v>
      </c>
      <c r="CH73" s="21"/>
      <c r="CI73" s="76">
        <v>74</v>
      </c>
      <c r="CJ73" s="103">
        <f t="shared" si="74"/>
        <v>0</v>
      </c>
      <c r="CK73" s="103">
        <f t="shared" si="75"/>
        <v>0</v>
      </c>
      <c r="CL73" s="103" t="e">
        <f t="shared" si="76"/>
        <v>#DIV/0!</v>
      </c>
      <c r="CM73" s="103" t="e">
        <f t="shared" si="77"/>
        <v>#DIV/0!</v>
      </c>
      <c r="CN73" s="113" t="e">
        <f t="shared" si="78"/>
        <v>#DIV/0!</v>
      </c>
      <c r="CO73" s="103" t="e">
        <f t="shared" si="79"/>
        <v>#DIV/0!</v>
      </c>
      <c r="CP73" s="113" t="e">
        <f t="shared" si="80"/>
        <v>#DIV/0!</v>
      </c>
    </row>
    <row r="74" spans="1:94" ht="15" customHeight="1">
      <c r="A74" s="4">
        <v>75</v>
      </c>
      <c r="B74" s="33">
        <f t="shared" si="115"/>
        <v>0</v>
      </c>
      <c r="C74" s="31">
        <f t="shared" ref="C74:C99" si="147">IF($B$5&gt;$A74,"",ROUND($E$6*(28.75994*(1-1.06764*EXP(-0.03423*A74)))/(28.75994*(1-1.06764*EXP(-0.03423*40))),1))</f>
        <v>0</v>
      </c>
      <c r="D74" s="119" t="e">
        <f t="shared" ref="D74:D99" si="148">IF($B$5&gt;$A74,"",1/((1/B74)-(((0.068509*C74^(-1.347464)*B74+2658.2*C74^(-2.814651))^-1)/(-3.47089*10^(6)*B74^(-0.9184)))))</f>
        <v>#DIV/0!</v>
      </c>
      <c r="E74" s="32" t="e">
        <f t="shared" ref="E74:E99" si="149">IF($B$5&gt;$A74,"",ROUND(((0.068509*C74^-1.347464)+2658.2*(C74^-2.814651)/10^(5.3083-1.4672*LOG(C74)))/((0.068509*C74^-1.347464)+2658.2*(C74^-2.814651)/B74),2))</f>
        <v>#DIV/0!</v>
      </c>
      <c r="F74" s="34" t="e">
        <f t="shared" ref="F74:F99" si="150">IF($B$5&gt;$A74,"",1/((0.068509*C74^-1.347464)+2658.2*(C74^-2.814651)/B74))</f>
        <v>#DIV/0!</v>
      </c>
      <c r="G74" s="52">
        <f t="shared" ref="G74:G99" si="151">IF($B$5&gt;$A74,"",0.791213+0.353895*C74+0.244012*(B74^0.5)*C74/100)</f>
        <v>0.79121300000000006</v>
      </c>
      <c r="H74" s="31" t="e">
        <f t="shared" ref="H74:H99" si="152">IF($B$5&gt;$A74,"",F74/G74)</f>
        <v>#DIV/0!</v>
      </c>
      <c r="I74" s="53" t="e">
        <f t="shared" si="116"/>
        <v>#DIV/0!</v>
      </c>
      <c r="J74" s="44" t="e">
        <f t="shared" ref="J74:J99" si="153">IF($B$5&gt;$A74,"",-0.04894+0.98937*I74-0.034814*(B74^0.5)*C74/100)</f>
        <v>#DIV/0!</v>
      </c>
      <c r="K74" s="143">
        <v>75</v>
      </c>
      <c r="L74" s="35" t="str">
        <f t="shared" si="117"/>
        <v/>
      </c>
      <c r="M74" s="31" t="str">
        <f t="shared" si="118"/>
        <v/>
      </c>
      <c r="N74" s="32" t="str">
        <f t="shared" ref="N74:N99" si="154">IF(L74="","",ROUND(((0.068509*M74^-1.347464)+2658.2*(M74^-2.814651)/10^(5.3083-1.4672*LOG(M74)))/((0.068509*M74^-1.347464)+2658.2*(M74^-2.814651)/L74),2))</f>
        <v/>
      </c>
      <c r="O74" s="34" t="str">
        <f t="shared" ref="O74:O99" si="155">IF(L74="","",1/((0.068509*M74^-1.347464)+2658.2*(M74^-2.814651)/L74))</f>
        <v/>
      </c>
      <c r="P74" s="52" t="str">
        <f t="shared" ref="P74:P99" si="156">IF($M$5&gt;$A74,"",0.791213+0.353895*M74+0.244012*(L74^0.5)*M74/100)</f>
        <v/>
      </c>
      <c r="Q74" s="31" t="str">
        <f t="shared" si="119"/>
        <v/>
      </c>
      <c r="R74" s="53" t="str">
        <f t="shared" si="120"/>
        <v/>
      </c>
      <c r="S74" s="44" t="str">
        <f t="shared" ref="S74:S99" si="157">IF($M$5&gt;$A74,"",-0.04894+0.98937*R74-0.034814*(L74^0.5)*M74/100)</f>
        <v/>
      </c>
      <c r="T74" s="143">
        <v>75</v>
      </c>
      <c r="U74" s="35" t="str">
        <f t="shared" si="121"/>
        <v/>
      </c>
      <c r="V74" s="31" t="str">
        <f t="shared" si="122"/>
        <v/>
      </c>
      <c r="W74" s="32" t="str">
        <f t="shared" ref="W74:W99" si="158">IF(U74="","",ROUND(((0.068509*V74^-1.347464)+2658.2*(V74^-2.814651)/10^(5.3083-1.4672*LOG(V74)))/((0.068509*V74^-1.347464)+2658.2*(V74^-2.814651)/U74),2))</f>
        <v/>
      </c>
      <c r="X74" s="34" t="str">
        <f t="shared" ref="X74:X99" si="159">IF(U74="","",1/((0.068509*V74^-1.347464)+2658.2*(V74^-2.814651)/U74))</f>
        <v/>
      </c>
      <c r="Y74" s="52" t="str">
        <f t="shared" ref="Y74:Y99" si="160">IF($V$5&gt;$A74,"",0.791213+0.353895*V74+0.244012*(U74^0.5)*V74/100)</f>
        <v/>
      </c>
      <c r="Z74" s="31" t="str">
        <f t="shared" si="123"/>
        <v/>
      </c>
      <c r="AA74" s="53" t="str">
        <f t="shared" si="124"/>
        <v/>
      </c>
      <c r="AB74" s="44" t="str">
        <f t="shared" ref="AB74:AB99" si="161">IF($V$5&gt;$A74,"",-0.04894+0.98937*AA74-0.034814*(U74^0.5)*V74/100)</f>
        <v/>
      </c>
      <c r="AC74" s="143">
        <v>75</v>
      </c>
      <c r="AD74" s="35" t="str">
        <f t="shared" si="125"/>
        <v/>
      </c>
      <c r="AE74" s="31" t="str">
        <f t="shared" si="126"/>
        <v/>
      </c>
      <c r="AF74" s="32" t="str">
        <f t="shared" ref="AF74:AF99" si="162">IF(AD74="","",ROUND(((0.068509*AE74^-1.347464)+2658.2*(AE74^-2.814651)/10^(5.3083-1.4672*LOG(AE74)))/((0.068509*AE74^-1.347464)+2658.2*(AE74^-2.814651)/AD74),2))</f>
        <v/>
      </c>
      <c r="AG74" s="34" t="str">
        <f t="shared" ref="AG74:AG99" si="163">IF(AD74="","",1/((0.068509*AE74^-1.347464)+2658.2*(AE74^-2.814651)/AD74))</f>
        <v/>
      </c>
      <c r="AH74" s="52" t="str">
        <f t="shared" ref="AH74:AH99" si="164">IF($AE$5&gt;$A74,"",0.791213+0.353895*AE74+0.244012*(AD74^0.5)*AE74/100)</f>
        <v/>
      </c>
      <c r="AI74" s="31" t="str">
        <f t="shared" si="127"/>
        <v/>
      </c>
      <c r="AJ74" s="53" t="str">
        <f t="shared" si="128"/>
        <v/>
      </c>
      <c r="AK74" s="44" t="str">
        <f t="shared" ref="AK74:AK99" si="165">IF($AE$5&gt;$A74,"",-0.04894+0.98937*AJ74-0.034814*(AD74^0.5)*AE74/100)</f>
        <v/>
      </c>
      <c r="AL74" s="143">
        <v>75</v>
      </c>
      <c r="AM74" s="35" t="str">
        <f t="shared" si="129"/>
        <v/>
      </c>
      <c r="AN74" s="31" t="str">
        <f t="shared" si="130"/>
        <v/>
      </c>
      <c r="AO74" s="32" t="str">
        <f t="shared" ref="AO74:AO99" si="166">IF(AM74="","",ROUND(((0.068509*AN74^-1.347464)+2658.2*(AN74^-2.814651)/10^(5.3083-1.4672*LOG(AN74)))/((0.068509*AN74^-1.347464)+2658.2*(AN74^-2.814651)/AM74),2))</f>
        <v/>
      </c>
      <c r="AP74" s="34" t="str">
        <f t="shared" ref="AP74:AP99" si="167">IF(AM74="","",1/((0.068509*AN74^-1.347464)+2658.2*(AN74^-2.814651)/AM74))</f>
        <v/>
      </c>
      <c r="AQ74" s="52" t="str">
        <f t="shared" ref="AQ74:AQ99" si="168">IF($AN$5&gt;$A74,"",0.791213+0.353895*AN74+0.244012*(AM74^0.5)*AN74/100)</f>
        <v/>
      </c>
      <c r="AR74" s="31" t="str">
        <f t="shared" si="131"/>
        <v/>
      </c>
      <c r="AS74" s="53" t="str">
        <f t="shared" si="132"/>
        <v/>
      </c>
      <c r="AT74" s="44" t="str">
        <f t="shared" ref="AT74:AT99" si="169">IF($AN$5&gt;$A74,"",-0.04894+0.98937*AS74-0.034814*(AM74^0.5)*AN74/100)</f>
        <v/>
      </c>
      <c r="AU74" s="143">
        <v>75</v>
      </c>
      <c r="AV74" s="35" t="str">
        <f t="shared" si="133"/>
        <v/>
      </c>
      <c r="AW74" s="31" t="str">
        <f t="shared" si="134"/>
        <v/>
      </c>
      <c r="AX74" s="32" t="str">
        <f t="shared" ref="AX74:AX99" si="170">IF(AV74="","",ROUND(((0.068509*AW74^-1.347464)+2658.2*(AW74^-2.814651)/10^(5.3083-1.4672*LOG(AW74)))/((0.068509*AW74^-1.347464)+2658.2*(AW74^-2.814651)/AV74),2))</f>
        <v/>
      </c>
      <c r="AY74" s="34" t="str">
        <f t="shared" ref="AY74:AY99" si="171">IF(AV74="","",1/((0.068509*AW74^-1.347464)+2658.2*(AW74^-2.814651)/AV74))</f>
        <v/>
      </c>
      <c r="AZ74" s="52" t="str">
        <f t="shared" ref="AZ74:AZ99" si="172">IF($AW$5&gt;$A74,"",0.791213+0.353895*AW74+0.244012*(AV74^0.5)*AW74/100)</f>
        <v/>
      </c>
      <c r="BA74" s="31" t="str">
        <f t="shared" si="135"/>
        <v/>
      </c>
      <c r="BB74" s="53" t="str">
        <f t="shared" si="136"/>
        <v/>
      </c>
      <c r="BC74" s="44" t="str">
        <f t="shared" ref="BC74:BC99" si="173">IF($AW$5&gt;$A74,"",-0.04894+0.98937*BB74-0.034814*(AV74^0.5)*AW74/100)</f>
        <v/>
      </c>
      <c r="BD74" s="143">
        <v>75</v>
      </c>
      <c r="BE74" s="35" t="str">
        <f t="shared" si="137"/>
        <v/>
      </c>
      <c r="BF74" s="31" t="str">
        <f t="shared" si="138"/>
        <v/>
      </c>
      <c r="BG74" s="32" t="str">
        <f t="shared" ref="BG74:BG99" si="174">IF(BE74="","",ROUND(((0.068509*BF74^-1.347464)+2658.2*(BF74^-2.814651)/10^(5.3083-1.4672*LOG(BF74)))/((0.068509*BF74^-1.347464)+2658.2*(BF74^-2.814651)/BE74),2))</f>
        <v/>
      </c>
      <c r="BH74" s="34" t="str">
        <f t="shared" ref="BH74:BH99" si="175">IF(BE74="","",1/((0.068509*BF74^-1.347464)+2658.2*(BF74^-2.814651)/BE74))</f>
        <v/>
      </c>
      <c r="BI74" s="52" t="str">
        <f t="shared" ref="BI74:BI99" si="176">IF($BF$5&gt;$A74,"",0.791213+0.353895*BF74+0.244012*(BE74^0.5)*BF74/100)</f>
        <v/>
      </c>
      <c r="BJ74" s="31" t="str">
        <f t="shared" si="139"/>
        <v/>
      </c>
      <c r="BK74" s="53" t="str">
        <f t="shared" si="140"/>
        <v/>
      </c>
      <c r="BL74" s="44" t="str">
        <f t="shared" ref="BL74:BL99" si="177">IF($BF$5&gt;$A74,"",-0.04894+0.98937*BK74-0.034814*(BE74^0.5)*BF74/100)</f>
        <v/>
      </c>
      <c r="BM74" s="143">
        <v>75</v>
      </c>
      <c r="BN74" s="35" t="str">
        <f t="shared" si="141"/>
        <v/>
      </c>
      <c r="BO74" s="31" t="str">
        <f t="shared" si="142"/>
        <v/>
      </c>
      <c r="BP74" s="32" t="str">
        <f t="shared" ref="BP74:BP99" si="178">IF(BN74="","",ROUND(((0.068509*BO74^-1.347464)+2658.2*(BO74^-2.814651)/10^(5.3083-1.4672*LOG(BO74)))/((0.068509*BO74^-1.347464)+2658.2*(BO74^-2.814651)/BN74),2))</f>
        <v/>
      </c>
      <c r="BQ74" s="34" t="str">
        <f t="shared" ref="BQ74:BQ99" si="179">IF(BN74="","",1/((0.068509*BO74^-1.347464)+2658.2*(BO74^-2.814651)/BN74))</f>
        <v/>
      </c>
      <c r="BR74" s="52" t="str">
        <f t="shared" ref="BR74:BR99" si="180">IF($BO$5&gt;$A74,"",0.791213+0.353895*BO74+0.244012*(BN74^0.5)*BO74/100)</f>
        <v/>
      </c>
      <c r="BS74" s="31" t="str">
        <f t="shared" si="143"/>
        <v/>
      </c>
      <c r="BT74" s="53" t="str">
        <f t="shared" si="144"/>
        <v/>
      </c>
      <c r="BU74" s="44" t="str">
        <f t="shared" ref="BU74:BU99" si="181">IF($BO$5&gt;$A74,"",-0.04894+0.98937*BT74-0.034814*(BN74^0.5)*BO74/100)</f>
        <v/>
      </c>
      <c r="BV74" s="4">
        <v>75</v>
      </c>
      <c r="BX74" s="76">
        <v>75</v>
      </c>
      <c r="BY74" s="103">
        <f t="shared" si="145"/>
        <v>0</v>
      </c>
      <c r="BZ74" s="161">
        <f t="shared" ref="BZ74:BZ99" si="182">IF($B$5&gt;$A74,"",C74)</f>
        <v>0</v>
      </c>
      <c r="CA74" s="103" t="e">
        <f t="shared" ref="CA74:CA99" si="183">CG74</f>
        <v>#DIV/0!</v>
      </c>
      <c r="CB74" s="104" t="e">
        <f t="shared" si="146"/>
        <v>#DIV/0!</v>
      </c>
      <c r="CC74" s="105" t="e">
        <f t="shared" ref="CC74:CC99" si="184">IF($B$5&gt;$A74,"",MIN(E74,N74,W74,AF74,AO74,AX74,BG74,BP74))</f>
        <v>#DIV/0!</v>
      </c>
      <c r="CD74" s="86">
        <f t="shared" ref="CD74:CD99" si="185">IF($B$5&gt;$A74,"",0.791213+0.353895*C74+0.244012*(BY74^0.5)*C74/100)</f>
        <v>0.79121300000000006</v>
      </c>
      <c r="CE74" s="22" t="e">
        <f t="shared" si="81"/>
        <v>#DIV/0!</v>
      </c>
      <c r="CF74" s="23" t="e">
        <f t="shared" si="82"/>
        <v>#DIV/0!</v>
      </c>
      <c r="CG74" s="87" t="e">
        <f t="shared" ref="CG74:CG99" si="186">IF($B$5&gt;$A74,"",-0.04894+0.98937*CF74-0.034814*(BY74^0.5)*BZ74/100)</f>
        <v>#DIV/0!</v>
      </c>
      <c r="CH74" s="21"/>
      <c r="CI74" s="76">
        <v>75</v>
      </c>
      <c r="CJ74" s="103">
        <f t="shared" ref="CJ74:CJ99" si="187">IF($B$5&gt;$A74,NA(),BY74)</f>
        <v>0</v>
      </c>
      <c r="CK74" s="103">
        <f t="shared" ref="CK74:CK99" si="188">IF($B$5&gt;$A74,NA(),BZ74)</f>
        <v>0</v>
      </c>
      <c r="CL74" s="103" t="e">
        <f t="shared" ref="CL74:CL99" si="189">IF($B$5&gt;$A74,NA(),CA74)</f>
        <v>#DIV/0!</v>
      </c>
      <c r="CM74" s="103" t="e">
        <f t="shared" ref="CM74:CM99" si="190">IF($B$5&gt;$A74,NA(),CB74)</f>
        <v>#DIV/0!</v>
      </c>
      <c r="CN74" s="113" t="e">
        <f t="shared" ref="CN74:CN99" si="191">IF($B$5&gt;$A74,NA(),CC74)</f>
        <v>#DIV/0!</v>
      </c>
      <c r="CO74" s="103" t="e">
        <f t="shared" ref="CO74:CO99" si="192">IF($B$5&gt;$A74,NA(),D74+$G$7)</f>
        <v>#DIV/0!</v>
      </c>
      <c r="CP74" s="113" t="e">
        <f t="shared" ref="CP74:CP99" si="193">IF($B$5&gt;$A74,NA(),J74)</f>
        <v>#DIV/0!</v>
      </c>
    </row>
    <row r="75" spans="1:94" ht="15" customHeight="1">
      <c r="A75" s="4">
        <v>76</v>
      </c>
      <c r="B75" s="33">
        <f t="shared" si="115"/>
        <v>0</v>
      </c>
      <c r="C75" s="31">
        <f t="shared" si="147"/>
        <v>0</v>
      </c>
      <c r="D75" s="119" t="e">
        <f t="shared" si="148"/>
        <v>#DIV/0!</v>
      </c>
      <c r="E75" s="32" t="e">
        <f t="shared" si="149"/>
        <v>#DIV/0!</v>
      </c>
      <c r="F75" s="34" t="e">
        <f t="shared" si="150"/>
        <v>#DIV/0!</v>
      </c>
      <c r="G75" s="52">
        <f t="shared" si="151"/>
        <v>0.79121300000000006</v>
      </c>
      <c r="H75" s="31" t="e">
        <f t="shared" si="152"/>
        <v>#DIV/0!</v>
      </c>
      <c r="I75" s="53" t="e">
        <f t="shared" si="116"/>
        <v>#DIV/0!</v>
      </c>
      <c r="J75" s="44" t="e">
        <f t="shared" si="153"/>
        <v>#DIV/0!</v>
      </c>
      <c r="K75" s="143">
        <v>76</v>
      </c>
      <c r="L75" s="35" t="str">
        <f t="shared" si="117"/>
        <v/>
      </c>
      <c r="M75" s="31" t="str">
        <f t="shared" si="118"/>
        <v/>
      </c>
      <c r="N75" s="32" t="str">
        <f t="shared" si="154"/>
        <v/>
      </c>
      <c r="O75" s="34" t="str">
        <f t="shared" si="155"/>
        <v/>
      </c>
      <c r="P75" s="52" t="str">
        <f t="shared" si="156"/>
        <v/>
      </c>
      <c r="Q75" s="31" t="str">
        <f t="shared" si="119"/>
        <v/>
      </c>
      <c r="R75" s="53" t="str">
        <f t="shared" si="120"/>
        <v/>
      </c>
      <c r="S75" s="44" t="str">
        <f t="shared" si="157"/>
        <v/>
      </c>
      <c r="T75" s="143">
        <v>76</v>
      </c>
      <c r="U75" s="35" t="str">
        <f t="shared" si="121"/>
        <v/>
      </c>
      <c r="V75" s="31" t="str">
        <f t="shared" si="122"/>
        <v/>
      </c>
      <c r="W75" s="32" t="str">
        <f t="shared" si="158"/>
        <v/>
      </c>
      <c r="X75" s="34" t="str">
        <f t="shared" si="159"/>
        <v/>
      </c>
      <c r="Y75" s="52" t="str">
        <f t="shared" si="160"/>
        <v/>
      </c>
      <c r="Z75" s="31" t="str">
        <f t="shared" si="123"/>
        <v/>
      </c>
      <c r="AA75" s="53" t="str">
        <f t="shared" si="124"/>
        <v/>
      </c>
      <c r="AB75" s="44" t="str">
        <f t="shared" si="161"/>
        <v/>
      </c>
      <c r="AC75" s="143">
        <v>76</v>
      </c>
      <c r="AD75" s="35" t="str">
        <f t="shared" si="125"/>
        <v/>
      </c>
      <c r="AE75" s="31" t="str">
        <f t="shared" si="126"/>
        <v/>
      </c>
      <c r="AF75" s="32" t="str">
        <f t="shared" si="162"/>
        <v/>
      </c>
      <c r="AG75" s="34" t="str">
        <f t="shared" si="163"/>
        <v/>
      </c>
      <c r="AH75" s="52" t="str">
        <f t="shared" si="164"/>
        <v/>
      </c>
      <c r="AI75" s="31" t="str">
        <f t="shared" si="127"/>
        <v/>
      </c>
      <c r="AJ75" s="53" t="str">
        <f t="shared" si="128"/>
        <v/>
      </c>
      <c r="AK75" s="44" t="str">
        <f t="shared" si="165"/>
        <v/>
      </c>
      <c r="AL75" s="143">
        <v>76</v>
      </c>
      <c r="AM75" s="35" t="str">
        <f t="shared" si="129"/>
        <v/>
      </c>
      <c r="AN75" s="31" t="str">
        <f t="shared" si="130"/>
        <v/>
      </c>
      <c r="AO75" s="32" t="str">
        <f t="shared" si="166"/>
        <v/>
      </c>
      <c r="AP75" s="34" t="str">
        <f t="shared" si="167"/>
        <v/>
      </c>
      <c r="AQ75" s="52" t="str">
        <f t="shared" si="168"/>
        <v/>
      </c>
      <c r="AR75" s="31" t="str">
        <f t="shared" si="131"/>
        <v/>
      </c>
      <c r="AS75" s="53" t="str">
        <f t="shared" si="132"/>
        <v/>
      </c>
      <c r="AT75" s="44" t="str">
        <f t="shared" si="169"/>
        <v/>
      </c>
      <c r="AU75" s="143">
        <v>76</v>
      </c>
      <c r="AV75" s="35" t="str">
        <f t="shared" si="133"/>
        <v/>
      </c>
      <c r="AW75" s="31" t="str">
        <f t="shared" si="134"/>
        <v/>
      </c>
      <c r="AX75" s="32" t="str">
        <f t="shared" si="170"/>
        <v/>
      </c>
      <c r="AY75" s="34" t="str">
        <f t="shared" si="171"/>
        <v/>
      </c>
      <c r="AZ75" s="52" t="str">
        <f t="shared" si="172"/>
        <v/>
      </c>
      <c r="BA75" s="31" t="str">
        <f t="shared" si="135"/>
        <v/>
      </c>
      <c r="BB75" s="53" t="str">
        <f t="shared" si="136"/>
        <v/>
      </c>
      <c r="BC75" s="44" t="str">
        <f t="shared" si="173"/>
        <v/>
      </c>
      <c r="BD75" s="143">
        <v>76</v>
      </c>
      <c r="BE75" s="35" t="str">
        <f t="shared" si="137"/>
        <v/>
      </c>
      <c r="BF75" s="31" t="str">
        <f t="shared" si="138"/>
        <v/>
      </c>
      <c r="BG75" s="32" t="str">
        <f t="shared" si="174"/>
        <v/>
      </c>
      <c r="BH75" s="34" t="str">
        <f t="shared" si="175"/>
        <v/>
      </c>
      <c r="BI75" s="52" t="str">
        <f t="shared" si="176"/>
        <v/>
      </c>
      <c r="BJ75" s="31" t="str">
        <f t="shared" si="139"/>
        <v/>
      </c>
      <c r="BK75" s="53" t="str">
        <f t="shared" si="140"/>
        <v/>
      </c>
      <c r="BL75" s="44" t="str">
        <f t="shared" si="177"/>
        <v/>
      </c>
      <c r="BM75" s="143">
        <v>76</v>
      </c>
      <c r="BN75" s="35" t="str">
        <f t="shared" si="141"/>
        <v/>
      </c>
      <c r="BO75" s="31" t="str">
        <f t="shared" si="142"/>
        <v/>
      </c>
      <c r="BP75" s="32" t="str">
        <f t="shared" si="178"/>
        <v/>
      </c>
      <c r="BQ75" s="34" t="str">
        <f t="shared" si="179"/>
        <v/>
      </c>
      <c r="BR75" s="52" t="str">
        <f t="shared" si="180"/>
        <v/>
      </c>
      <c r="BS75" s="31" t="str">
        <f t="shared" si="143"/>
        <v/>
      </c>
      <c r="BT75" s="53" t="str">
        <f t="shared" si="144"/>
        <v/>
      </c>
      <c r="BU75" s="44" t="str">
        <f t="shared" si="181"/>
        <v/>
      </c>
      <c r="BV75" s="4">
        <v>76</v>
      </c>
      <c r="BX75" s="76">
        <v>76</v>
      </c>
      <c r="BY75" s="103">
        <f t="shared" si="145"/>
        <v>0</v>
      </c>
      <c r="BZ75" s="161">
        <f t="shared" si="182"/>
        <v>0</v>
      </c>
      <c r="CA75" s="103" t="e">
        <f t="shared" si="183"/>
        <v>#DIV/0!</v>
      </c>
      <c r="CB75" s="104" t="e">
        <f t="shared" si="146"/>
        <v>#DIV/0!</v>
      </c>
      <c r="CC75" s="105" t="e">
        <f t="shared" si="184"/>
        <v>#DIV/0!</v>
      </c>
      <c r="CD75" s="86">
        <f t="shared" si="185"/>
        <v>0.79121300000000006</v>
      </c>
      <c r="CE75" s="22" t="e">
        <f t="shared" si="81"/>
        <v>#DIV/0!</v>
      </c>
      <c r="CF75" s="23" t="e">
        <f t="shared" si="82"/>
        <v>#DIV/0!</v>
      </c>
      <c r="CG75" s="87" t="e">
        <f t="shared" si="186"/>
        <v>#DIV/0!</v>
      </c>
      <c r="CH75" s="21"/>
      <c r="CI75" s="76">
        <v>76</v>
      </c>
      <c r="CJ75" s="103">
        <f t="shared" si="187"/>
        <v>0</v>
      </c>
      <c r="CK75" s="103">
        <f t="shared" si="188"/>
        <v>0</v>
      </c>
      <c r="CL75" s="103" t="e">
        <f t="shared" si="189"/>
        <v>#DIV/0!</v>
      </c>
      <c r="CM75" s="103" t="e">
        <f t="shared" si="190"/>
        <v>#DIV/0!</v>
      </c>
      <c r="CN75" s="113" t="e">
        <f t="shared" si="191"/>
        <v>#DIV/0!</v>
      </c>
      <c r="CO75" s="103" t="e">
        <f t="shared" si="192"/>
        <v>#DIV/0!</v>
      </c>
      <c r="CP75" s="113" t="e">
        <f t="shared" si="193"/>
        <v>#DIV/0!</v>
      </c>
    </row>
    <row r="76" spans="1:94" ht="15" customHeight="1">
      <c r="A76" s="4">
        <v>77</v>
      </c>
      <c r="B76" s="33">
        <f t="shared" si="115"/>
        <v>0</v>
      </c>
      <c r="C76" s="31">
        <f t="shared" si="147"/>
        <v>0</v>
      </c>
      <c r="D76" s="119" t="e">
        <f t="shared" si="148"/>
        <v>#DIV/0!</v>
      </c>
      <c r="E76" s="32" t="e">
        <f t="shared" si="149"/>
        <v>#DIV/0!</v>
      </c>
      <c r="F76" s="34" t="e">
        <f t="shared" si="150"/>
        <v>#DIV/0!</v>
      </c>
      <c r="G76" s="52">
        <f t="shared" si="151"/>
        <v>0.79121300000000006</v>
      </c>
      <c r="H76" s="31" t="e">
        <f t="shared" si="152"/>
        <v>#DIV/0!</v>
      </c>
      <c r="I76" s="53" t="e">
        <f t="shared" si="116"/>
        <v>#DIV/0!</v>
      </c>
      <c r="J76" s="44" t="e">
        <f t="shared" si="153"/>
        <v>#DIV/0!</v>
      </c>
      <c r="K76" s="143">
        <v>77</v>
      </c>
      <c r="L76" s="35" t="str">
        <f t="shared" si="117"/>
        <v/>
      </c>
      <c r="M76" s="31" t="str">
        <f t="shared" si="118"/>
        <v/>
      </c>
      <c r="N76" s="32" t="str">
        <f t="shared" si="154"/>
        <v/>
      </c>
      <c r="O76" s="34" t="str">
        <f t="shared" si="155"/>
        <v/>
      </c>
      <c r="P76" s="52" t="str">
        <f t="shared" si="156"/>
        <v/>
      </c>
      <c r="Q76" s="31" t="str">
        <f t="shared" si="119"/>
        <v/>
      </c>
      <c r="R76" s="53" t="str">
        <f t="shared" si="120"/>
        <v/>
      </c>
      <c r="S76" s="44" t="str">
        <f t="shared" si="157"/>
        <v/>
      </c>
      <c r="T76" s="143">
        <v>77</v>
      </c>
      <c r="U76" s="35" t="str">
        <f t="shared" si="121"/>
        <v/>
      </c>
      <c r="V76" s="31" t="str">
        <f t="shared" si="122"/>
        <v/>
      </c>
      <c r="W76" s="32" t="str">
        <f t="shared" si="158"/>
        <v/>
      </c>
      <c r="X76" s="34" t="str">
        <f t="shared" si="159"/>
        <v/>
      </c>
      <c r="Y76" s="52" t="str">
        <f t="shared" si="160"/>
        <v/>
      </c>
      <c r="Z76" s="31" t="str">
        <f t="shared" si="123"/>
        <v/>
      </c>
      <c r="AA76" s="53" t="str">
        <f t="shared" si="124"/>
        <v/>
      </c>
      <c r="AB76" s="44" t="str">
        <f t="shared" si="161"/>
        <v/>
      </c>
      <c r="AC76" s="143">
        <v>77</v>
      </c>
      <c r="AD76" s="35" t="str">
        <f t="shared" si="125"/>
        <v/>
      </c>
      <c r="AE76" s="31" t="str">
        <f t="shared" si="126"/>
        <v/>
      </c>
      <c r="AF76" s="32" t="str">
        <f t="shared" si="162"/>
        <v/>
      </c>
      <c r="AG76" s="34" t="str">
        <f t="shared" si="163"/>
        <v/>
      </c>
      <c r="AH76" s="52" t="str">
        <f t="shared" si="164"/>
        <v/>
      </c>
      <c r="AI76" s="31" t="str">
        <f t="shared" si="127"/>
        <v/>
      </c>
      <c r="AJ76" s="53" t="str">
        <f t="shared" si="128"/>
        <v/>
      </c>
      <c r="AK76" s="44" t="str">
        <f t="shared" si="165"/>
        <v/>
      </c>
      <c r="AL76" s="143">
        <v>77</v>
      </c>
      <c r="AM76" s="35" t="str">
        <f t="shared" si="129"/>
        <v/>
      </c>
      <c r="AN76" s="31" t="str">
        <f t="shared" si="130"/>
        <v/>
      </c>
      <c r="AO76" s="32" t="str">
        <f t="shared" si="166"/>
        <v/>
      </c>
      <c r="AP76" s="34" t="str">
        <f t="shared" si="167"/>
        <v/>
      </c>
      <c r="AQ76" s="52" t="str">
        <f t="shared" si="168"/>
        <v/>
      </c>
      <c r="AR76" s="31" t="str">
        <f t="shared" si="131"/>
        <v/>
      </c>
      <c r="AS76" s="53" t="str">
        <f t="shared" si="132"/>
        <v/>
      </c>
      <c r="AT76" s="44" t="str">
        <f t="shared" si="169"/>
        <v/>
      </c>
      <c r="AU76" s="143">
        <v>77</v>
      </c>
      <c r="AV76" s="35" t="str">
        <f t="shared" si="133"/>
        <v/>
      </c>
      <c r="AW76" s="31" t="str">
        <f t="shared" si="134"/>
        <v/>
      </c>
      <c r="AX76" s="32" t="str">
        <f t="shared" si="170"/>
        <v/>
      </c>
      <c r="AY76" s="34" t="str">
        <f t="shared" si="171"/>
        <v/>
      </c>
      <c r="AZ76" s="52" t="str">
        <f t="shared" si="172"/>
        <v/>
      </c>
      <c r="BA76" s="31" t="str">
        <f t="shared" si="135"/>
        <v/>
      </c>
      <c r="BB76" s="53" t="str">
        <f t="shared" si="136"/>
        <v/>
      </c>
      <c r="BC76" s="44" t="str">
        <f t="shared" si="173"/>
        <v/>
      </c>
      <c r="BD76" s="143">
        <v>77</v>
      </c>
      <c r="BE76" s="35" t="str">
        <f t="shared" si="137"/>
        <v/>
      </c>
      <c r="BF76" s="31" t="str">
        <f t="shared" si="138"/>
        <v/>
      </c>
      <c r="BG76" s="32" t="str">
        <f t="shared" si="174"/>
        <v/>
      </c>
      <c r="BH76" s="34" t="str">
        <f t="shared" si="175"/>
        <v/>
      </c>
      <c r="BI76" s="52" t="str">
        <f t="shared" si="176"/>
        <v/>
      </c>
      <c r="BJ76" s="31" t="str">
        <f t="shared" si="139"/>
        <v/>
      </c>
      <c r="BK76" s="53" t="str">
        <f t="shared" si="140"/>
        <v/>
      </c>
      <c r="BL76" s="44" t="str">
        <f t="shared" si="177"/>
        <v/>
      </c>
      <c r="BM76" s="143">
        <v>77</v>
      </c>
      <c r="BN76" s="35" t="str">
        <f t="shared" si="141"/>
        <v/>
      </c>
      <c r="BO76" s="31" t="str">
        <f t="shared" si="142"/>
        <v/>
      </c>
      <c r="BP76" s="32" t="str">
        <f t="shared" si="178"/>
        <v/>
      </c>
      <c r="BQ76" s="34" t="str">
        <f t="shared" si="179"/>
        <v/>
      </c>
      <c r="BR76" s="52" t="str">
        <f t="shared" si="180"/>
        <v/>
      </c>
      <c r="BS76" s="31" t="str">
        <f t="shared" si="143"/>
        <v/>
      </c>
      <c r="BT76" s="53" t="str">
        <f t="shared" si="144"/>
        <v/>
      </c>
      <c r="BU76" s="44" t="str">
        <f t="shared" si="181"/>
        <v/>
      </c>
      <c r="BV76" s="4">
        <v>77</v>
      </c>
      <c r="BX76" s="76">
        <v>77</v>
      </c>
      <c r="BY76" s="103">
        <f t="shared" si="145"/>
        <v>0</v>
      </c>
      <c r="BZ76" s="161">
        <f t="shared" si="182"/>
        <v>0</v>
      </c>
      <c r="CA76" s="103" t="e">
        <f t="shared" si="183"/>
        <v>#DIV/0!</v>
      </c>
      <c r="CB76" s="104" t="e">
        <f t="shared" si="146"/>
        <v>#DIV/0!</v>
      </c>
      <c r="CC76" s="105" t="e">
        <f t="shared" si="184"/>
        <v>#DIV/0!</v>
      </c>
      <c r="CD76" s="86">
        <f t="shared" si="185"/>
        <v>0.79121300000000006</v>
      </c>
      <c r="CE76" s="22" t="e">
        <f t="shared" si="81"/>
        <v>#DIV/0!</v>
      </c>
      <c r="CF76" s="23" t="e">
        <f t="shared" si="82"/>
        <v>#DIV/0!</v>
      </c>
      <c r="CG76" s="87" t="e">
        <f t="shared" si="186"/>
        <v>#DIV/0!</v>
      </c>
      <c r="CH76" s="21"/>
      <c r="CI76" s="76">
        <v>77</v>
      </c>
      <c r="CJ76" s="103">
        <f t="shared" si="187"/>
        <v>0</v>
      </c>
      <c r="CK76" s="103">
        <f t="shared" si="188"/>
        <v>0</v>
      </c>
      <c r="CL76" s="103" t="e">
        <f t="shared" si="189"/>
        <v>#DIV/0!</v>
      </c>
      <c r="CM76" s="103" t="e">
        <f t="shared" si="190"/>
        <v>#DIV/0!</v>
      </c>
      <c r="CN76" s="113" t="e">
        <f t="shared" si="191"/>
        <v>#DIV/0!</v>
      </c>
      <c r="CO76" s="103" t="e">
        <f t="shared" si="192"/>
        <v>#DIV/0!</v>
      </c>
      <c r="CP76" s="113" t="e">
        <f t="shared" si="193"/>
        <v>#DIV/0!</v>
      </c>
    </row>
    <row r="77" spans="1:94" ht="15" customHeight="1">
      <c r="A77" s="4">
        <v>78</v>
      </c>
      <c r="B77" s="33">
        <f t="shared" si="115"/>
        <v>0</v>
      </c>
      <c r="C77" s="31">
        <f t="shared" si="147"/>
        <v>0</v>
      </c>
      <c r="D77" s="119" t="e">
        <f t="shared" si="148"/>
        <v>#DIV/0!</v>
      </c>
      <c r="E77" s="32" t="e">
        <f t="shared" si="149"/>
        <v>#DIV/0!</v>
      </c>
      <c r="F77" s="34" t="e">
        <f t="shared" si="150"/>
        <v>#DIV/0!</v>
      </c>
      <c r="G77" s="52">
        <f t="shared" si="151"/>
        <v>0.79121300000000006</v>
      </c>
      <c r="H77" s="31" t="e">
        <f t="shared" si="152"/>
        <v>#DIV/0!</v>
      </c>
      <c r="I77" s="53" t="e">
        <f t="shared" si="116"/>
        <v>#DIV/0!</v>
      </c>
      <c r="J77" s="44" t="e">
        <f t="shared" si="153"/>
        <v>#DIV/0!</v>
      </c>
      <c r="K77" s="143">
        <v>78</v>
      </c>
      <c r="L77" s="35" t="str">
        <f t="shared" si="117"/>
        <v/>
      </c>
      <c r="M77" s="31" t="str">
        <f t="shared" si="118"/>
        <v/>
      </c>
      <c r="N77" s="32" t="str">
        <f t="shared" si="154"/>
        <v/>
      </c>
      <c r="O77" s="34" t="str">
        <f t="shared" si="155"/>
        <v/>
      </c>
      <c r="P77" s="52" t="str">
        <f t="shared" si="156"/>
        <v/>
      </c>
      <c r="Q77" s="31" t="str">
        <f t="shared" si="119"/>
        <v/>
      </c>
      <c r="R77" s="53" t="str">
        <f t="shared" si="120"/>
        <v/>
      </c>
      <c r="S77" s="44" t="str">
        <f t="shared" si="157"/>
        <v/>
      </c>
      <c r="T77" s="143">
        <v>78</v>
      </c>
      <c r="U77" s="35" t="str">
        <f t="shared" si="121"/>
        <v/>
      </c>
      <c r="V77" s="31" t="str">
        <f t="shared" si="122"/>
        <v/>
      </c>
      <c r="W77" s="32" t="str">
        <f t="shared" si="158"/>
        <v/>
      </c>
      <c r="X77" s="34" t="str">
        <f t="shared" si="159"/>
        <v/>
      </c>
      <c r="Y77" s="52" t="str">
        <f t="shared" si="160"/>
        <v/>
      </c>
      <c r="Z77" s="31" t="str">
        <f t="shared" si="123"/>
        <v/>
      </c>
      <c r="AA77" s="53" t="str">
        <f t="shared" si="124"/>
        <v/>
      </c>
      <c r="AB77" s="44" t="str">
        <f t="shared" si="161"/>
        <v/>
      </c>
      <c r="AC77" s="143">
        <v>78</v>
      </c>
      <c r="AD77" s="35" t="str">
        <f t="shared" si="125"/>
        <v/>
      </c>
      <c r="AE77" s="31" t="str">
        <f t="shared" si="126"/>
        <v/>
      </c>
      <c r="AF77" s="32" t="str">
        <f t="shared" si="162"/>
        <v/>
      </c>
      <c r="AG77" s="34" t="str">
        <f t="shared" si="163"/>
        <v/>
      </c>
      <c r="AH77" s="52" t="str">
        <f t="shared" si="164"/>
        <v/>
      </c>
      <c r="AI77" s="31" t="str">
        <f t="shared" si="127"/>
        <v/>
      </c>
      <c r="AJ77" s="53" t="str">
        <f t="shared" si="128"/>
        <v/>
      </c>
      <c r="AK77" s="44" t="str">
        <f t="shared" si="165"/>
        <v/>
      </c>
      <c r="AL77" s="143">
        <v>78</v>
      </c>
      <c r="AM77" s="35" t="str">
        <f t="shared" si="129"/>
        <v/>
      </c>
      <c r="AN77" s="31" t="str">
        <f t="shared" si="130"/>
        <v/>
      </c>
      <c r="AO77" s="32" t="str">
        <f t="shared" si="166"/>
        <v/>
      </c>
      <c r="AP77" s="34" t="str">
        <f t="shared" si="167"/>
        <v/>
      </c>
      <c r="AQ77" s="52" t="str">
        <f t="shared" si="168"/>
        <v/>
      </c>
      <c r="AR77" s="31" t="str">
        <f t="shared" si="131"/>
        <v/>
      </c>
      <c r="AS77" s="53" t="str">
        <f t="shared" si="132"/>
        <v/>
      </c>
      <c r="AT77" s="44" t="str">
        <f t="shared" si="169"/>
        <v/>
      </c>
      <c r="AU77" s="143">
        <v>78</v>
      </c>
      <c r="AV77" s="35" t="str">
        <f t="shared" si="133"/>
        <v/>
      </c>
      <c r="AW77" s="31" t="str">
        <f t="shared" si="134"/>
        <v/>
      </c>
      <c r="AX77" s="32" t="str">
        <f t="shared" si="170"/>
        <v/>
      </c>
      <c r="AY77" s="34" t="str">
        <f t="shared" si="171"/>
        <v/>
      </c>
      <c r="AZ77" s="52" t="str">
        <f t="shared" si="172"/>
        <v/>
      </c>
      <c r="BA77" s="31" t="str">
        <f t="shared" si="135"/>
        <v/>
      </c>
      <c r="BB77" s="53" t="str">
        <f t="shared" si="136"/>
        <v/>
      </c>
      <c r="BC77" s="44" t="str">
        <f t="shared" si="173"/>
        <v/>
      </c>
      <c r="BD77" s="143">
        <v>78</v>
      </c>
      <c r="BE77" s="35" t="str">
        <f t="shared" si="137"/>
        <v/>
      </c>
      <c r="BF77" s="31" t="str">
        <f t="shared" si="138"/>
        <v/>
      </c>
      <c r="BG77" s="32" t="str">
        <f t="shared" si="174"/>
        <v/>
      </c>
      <c r="BH77" s="34" t="str">
        <f t="shared" si="175"/>
        <v/>
      </c>
      <c r="BI77" s="52" t="str">
        <f t="shared" si="176"/>
        <v/>
      </c>
      <c r="BJ77" s="31" t="str">
        <f t="shared" si="139"/>
        <v/>
      </c>
      <c r="BK77" s="53" t="str">
        <f t="shared" si="140"/>
        <v/>
      </c>
      <c r="BL77" s="44" t="str">
        <f t="shared" si="177"/>
        <v/>
      </c>
      <c r="BM77" s="143">
        <v>78</v>
      </c>
      <c r="BN77" s="35" t="str">
        <f t="shared" si="141"/>
        <v/>
      </c>
      <c r="BO77" s="31" t="str">
        <f t="shared" si="142"/>
        <v/>
      </c>
      <c r="BP77" s="32" t="str">
        <f t="shared" si="178"/>
        <v/>
      </c>
      <c r="BQ77" s="34" t="str">
        <f t="shared" si="179"/>
        <v/>
      </c>
      <c r="BR77" s="52" t="str">
        <f t="shared" si="180"/>
        <v/>
      </c>
      <c r="BS77" s="31" t="str">
        <f t="shared" si="143"/>
        <v/>
      </c>
      <c r="BT77" s="53" t="str">
        <f t="shared" si="144"/>
        <v/>
      </c>
      <c r="BU77" s="44" t="str">
        <f t="shared" si="181"/>
        <v/>
      </c>
      <c r="BV77" s="4">
        <v>78</v>
      </c>
      <c r="BX77" s="76">
        <v>78</v>
      </c>
      <c r="BY77" s="103">
        <f t="shared" si="145"/>
        <v>0</v>
      </c>
      <c r="BZ77" s="161">
        <f t="shared" si="182"/>
        <v>0</v>
      </c>
      <c r="CA77" s="103" t="e">
        <f t="shared" si="183"/>
        <v>#DIV/0!</v>
      </c>
      <c r="CB77" s="104" t="e">
        <f t="shared" si="146"/>
        <v>#DIV/0!</v>
      </c>
      <c r="CC77" s="105" t="e">
        <f t="shared" si="184"/>
        <v>#DIV/0!</v>
      </c>
      <c r="CD77" s="86">
        <f t="shared" si="185"/>
        <v>0.79121300000000006</v>
      </c>
      <c r="CE77" s="22" t="e">
        <f t="shared" si="81"/>
        <v>#DIV/0!</v>
      </c>
      <c r="CF77" s="23" t="e">
        <f t="shared" si="82"/>
        <v>#DIV/0!</v>
      </c>
      <c r="CG77" s="87" t="e">
        <f t="shared" si="186"/>
        <v>#DIV/0!</v>
      </c>
      <c r="CH77" s="21"/>
      <c r="CI77" s="76">
        <v>78</v>
      </c>
      <c r="CJ77" s="103">
        <f t="shared" si="187"/>
        <v>0</v>
      </c>
      <c r="CK77" s="103">
        <f t="shared" si="188"/>
        <v>0</v>
      </c>
      <c r="CL77" s="103" t="e">
        <f t="shared" si="189"/>
        <v>#DIV/0!</v>
      </c>
      <c r="CM77" s="103" t="e">
        <f t="shared" si="190"/>
        <v>#DIV/0!</v>
      </c>
      <c r="CN77" s="113" t="e">
        <f t="shared" si="191"/>
        <v>#DIV/0!</v>
      </c>
      <c r="CO77" s="103" t="e">
        <f t="shared" si="192"/>
        <v>#DIV/0!</v>
      </c>
      <c r="CP77" s="113" t="e">
        <f t="shared" si="193"/>
        <v>#DIV/0!</v>
      </c>
    </row>
    <row r="78" spans="1:94" ht="15" customHeight="1">
      <c r="A78" s="4">
        <v>79</v>
      </c>
      <c r="B78" s="33">
        <f t="shared" si="115"/>
        <v>0</v>
      </c>
      <c r="C78" s="31">
        <f t="shared" si="147"/>
        <v>0</v>
      </c>
      <c r="D78" s="119" t="e">
        <f t="shared" si="148"/>
        <v>#DIV/0!</v>
      </c>
      <c r="E78" s="32" t="e">
        <f t="shared" si="149"/>
        <v>#DIV/0!</v>
      </c>
      <c r="F78" s="34" t="e">
        <f t="shared" si="150"/>
        <v>#DIV/0!</v>
      </c>
      <c r="G78" s="52">
        <f t="shared" si="151"/>
        <v>0.79121300000000006</v>
      </c>
      <c r="H78" s="31" t="e">
        <f t="shared" si="152"/>
        <v>#DIV/0!</v>
      </c>
      <c r="I78" s="53" t="e">
        <f t="shared" si="116"/>
        <v>#DIV/0!</v>
      </c>
      <c r="J78" s="44" t="e">
        <f t="shared" si="153"/>
        <v>#DIV/0!</v>
      </c>
      <c r="K78" s="143">
        <v>79</v>
      </c>
      <c r="L78" s="35" t="str">
        <f t="shared" si="117"/>
        <v/>
      </c>
      <c r="M78" s="31" t="str">
        <f t="shared" si="118"/>
        <v/>
      </c>
      <c r="N78" s="32" t="str">
        <f t="shared" si="154"/>
        <v/>
      </c>
      <c r="O78" s="34" t="str">
        <f t="shared" si="155"/>
        <v/>
      </c>
      <c r="P78" s="52" t="str">
        <f t="shared" si="156"/>
        <v/>
      </c>
      <c r="Q78" s="31" t="str">
        <f t="shared" si="119"/>
        <v/>
      </c>
      <c r="R78" s="53" t="str">
        <f t="shared" si="120"/>
        <v/>
      </c>
      <c r="S78" s="44" t="str">
        <f t="shared" si="157"/>
        <v/>
      </c>
      <c r="T78" s="143">
        <v>79</v>
      </c>
      <c r="U78" s="35" t="str">
        <f t="shared" si="121"/>
        <v/>
      </c>
      <c r="V78" s="31" t="str">
        <f t="shared" si="122"/>
        <v/>
      </c>
      <c r="W78" s="32" t="str">
        <f t="shared" si="158"/>
        <v/>
      </c>
      <c r="X78" s="34" t="str">
        <f t="shared" si="159"/>
        <v/>
      </c>
      <c r="Y78" s="52" t="str">
        <f t="shared" si="160"/>
        <v/>
      </c>
      <c r="Z78" s="31" t="str">
        <f t="shared" si="123"/>
        <v/>
      </c>
      <c r="AA78" s="53" t="str">
        <f t="shared" si="124"/>
        <v/>
      </c>
      <c r="AB78" s="44" t="str">
        <f t="shared" si="161"/>
        <v/>
      </c>
      <c r="AC78" s="143">
        <v>79</v>
      </c>
      <c r="AD78" s="35" t="str">
        <f t="shared" si="125"/>
        <v/>
      </c>
      <c r="AE78" s="31" t="str">
        <f t="shared" si="126"/>
        <v/>
      </c>
      <c r="AF78" s="32" t="str">
        <f t="shared" si="162"/>
        <v/>
      </c>
      <c r="AG78" s="34" t="str">
        <f t="shared" si="163"/>
        <v/>
      </c>
      <c r="AH78" s="52" t="str">
        <f t="shared" si="164"/>
        <v/>
      </c>
      <c r="AI78" s="31" t="str">
        <f t="shared" si="127"/>
        <v/>
      </c>
      <c r="AJ78" s="53" t="str">
        <f t="shared" si="128"/>
        <v/>
      </c>
      <c r="AK78" s="44" t="str">
        <f t="shared" si="165"/>
        <v/>
      </c>
      <c r="AL78" s="143">
        <v>79</v>
      </c>
      <c r="AM78" s="35" t="str">
        <f t="shared" si="129"/>
        <v/>
      </c>
      <c r="AN78" s="31" t="str">
        <f t="shared" si="130"/>
        <v/>
      </c>
      <c r="AO78" s="32" t="str">
        <f t="shared" si="166"/>
        <v/>
      </c>
      <c r="AP78" s="34" t="str">
        <f t="shared" si="167"/>
        <v/>
      </c>
      <c r="AQ78" s="52" t="str">
        <f t="shared" si="168"/>
        <v/>
      </c>
      <c r="AR78" s="31" t="str">
        <f t="shared" si="131"/>
        <v/>
      </c>
      <c r="AS78" s="53" t="str">
        <f t="shared" si="132"/>
        <v/>
      </c>
      <c r="AT78" s="44" t="str">
        <f t="shared" si="169"/>
        <v/>
      </c>
      <c r="AU78" s="143">
        <v>79</v>
      </c>
      <c r="AV78" s="35" t="str">
        <f t="shared" si="133"/>
        <v/>
      </c>
      <c r="AW78" s="31" t="str">
        <f t="shared" si="134"/>
        <v/>
      </c>
      <c r="AX78" s="32" t="str">
        <f t="shared" si="170"/>
        <v/>
      </c>
      <c r="AY78" s="34" t="str">
        <f t="shared" si="171"/>
        <v/>
      </c>
      <c r="AZ78" s="52" t="str">
        <f t="shared" si="172"/>
        <v/>
      </c>
      <c r="BA78" s="31" t="str">
        <f t="shared" si="135"/>
        <v/>
      </c>
      <c r="BB78" s="53" t="str">
        <f t="shared" si="136"/>
        <v/>
      </c>
      <c r="BC78" s="44" t="str">
        <f t="shared" si="173"/>
        <v/>
      </c>
      <c r="BD78" s="143">
        <v>79</v>
      </c>
      <c r="BE78" s="35" t="str">
        <f t="shared" si="137"/>
        <v/>
      </c>
      <c r="BF78" s="31" t="str">
        <f t="shared" si="138"/>
        <v/>
      </c>
      <c r="BG78" s="32" t="str">
        <f t="shared" si="174"/>
        <v/>
      </c>
      <c r="BH78" s="34" t="str">
        <f t="shared" si="175"/>
        <v/>
      </c>
      <c r="BI78" s="52" t="str">
        <f t="shared" si="176"/>
        <v/>
      </c>
      <c r="BJ78" s="31" t="str">
        <f t="shared" si="139"/>
        <v/>
      </c>
      <c r="BK78" s="53" t="str">
        <f t="shared" si="140"/>
        <v/>
      </c>
      <c r="BL78" s="44" t="str">
        <f t="shared" si="177"/>
        <v/>
      </c>
      <c r="BM78" s="143">
        <v>79</v>
      </c>
      <c r="BN78" s="35" t="str">
        <f t="shared" si="141"/>
        <v/>
      </c>
      <c r="BO78" s="31" t="str">
        <f t="shared" si="142"/>
        <v/>
      </c>
      <c r="BP78" s="32" t="str">
        <f t="shared" si="178"/>
        <v/>
      </c>
      <c r="BQ78" s="34" t="str">
        <f t="shared" si="179"/>
        <v/>
      </c>
      <c r="BR78" s="52" t="str">
        <f t="shared" si="180"/>
        <v/>
      </c>
      <c r="BS78" s="31" t="str">
        <f t="shared" si="143"/>
        <v/>
      </c>
      <c r="BT78" s="53" t="str">
        <f t="shared" si="144"/>
        <v/>
      </c>
      <c r="BU78" s="44" t="str">
        <f t="shared" si="181"/>
        <v/>
      </c>
      <c r="BV78" s="4">
        <v>79</v>
      </c>
      <c r="BX78" s="76">
        <v>79</v>
      </c>
      <c r="BY78" s="103">
        <f t="shared" si="145"/>
        <v>0</v>
      </c>
      <c r="BZ78" s="161">
        <f t="shared" si="182"/>
        <v>0</v>
      </c>
      <c r="CA78" s="103" t="e">
        <f t="shared" si="183"/>
        <v>#DIV/0!</v>
      </c>
      <c r="CB78" s="104" t="e">
        <f t="shared" si="146"/>
        <v>#DIV/0!</v>
      </c>
      <c r="CC78" s="105" t="e">
        <f t="shared" si="184"/>
        <v>#DIV/0!</v>
      </c>
      <c r="CD78" s="86">
        <f t="shared" si="185"/>
        <v>0.79121300000000006</v>
      </c>
      <c r="CE78" s="22" t="e">
        <f t="shared" si="81"/>
        <v>#DIV/0!</v>
      </c>
      <c r="CF78" s="23" t="e">
        <f t="shared" si="82"/>
        <v>#DIV/0!</v>
      </c>
      <c r="CG78" s="87" t="e">
        <f t="shared" si="186"/>
        <v>#DIV/0!</v>
      </c>
      <c r="CH78" s="21"/>
      <c r="CI78" s="76">
        <v>79</v>
      </c>
      <c r="CJ78" s="103">
        <f t="shared" si="187"/>
        <v>0</v>
      </c>
      <c r="CK78" s="103">
        <f t="shared" si="188"/>
        <v>0</v>
      </c>
      <c r="CL78" s="103" t="e">
        <f t="shared" si="189"/>
        <v>#DIV/0!</v>
      </c>
      <c r="CM78" s="103" t="e">
        <f t="shared" si="190"/>
        <v>#DIV/0!</v>
      </c>
      <c r="CN78" s="113" t="e">
        <f t="shared" si="191"/>
        <v>#DIV/0!</v>
      </c>
      <c r="CO78" s="103" t="e">
        <f t="shared" si="192"/>
        <v>#DIV/0!</v>
      </c>
      <c r="CP78" s="113" t="e">
        <f t="shared" si="193"/>
        <v>#DIV/0!</v>
      </c>
    </row>
    <row r="79" spans="1:94" ht="15" customHeight="1" thickBot="1">
      <c r="A79" s="16">
        <v>80</v>
      </c>
      <c r="B79" s="36">
        <f t="shared" si="115"/>
        <v>0</v>
      </c>
      <c r="C79" s="37">
        <f t="shared" si="147"/>
        <v>0</v>
      </c>
      <c r="D79" s="118" t="e">
        <f t="shared" si="148"/>
        <v>#DIV/0!</v>
      </c>
      <c r="E79" s="38" t="e">
        <f t="shared" si="149"/>
        <v>#DIV/0!</v>
      </c>
      <c r="F79" s="39" t="e">
        <f t="shared" si="150"/>
        <v>#DIV/0!</v>
      </c>
      <c r="G79" s="50">
        <f t="shared" si="151"/>
        <v>0.79121300000000006</v>
      </c>
      <c r="H79" s="37" t="e">
        <f t="shared" si="152"/>
        <v>#DIV/0!</v>
      </c>
      <c r="I79" s="51" t="e">
        <f t="shared" si="116"/>
        <v>#DIV/0!</v>
      </c>
      <c r="J79" s="43" t="e">
        <f t="shared" si="153"/>
        <v>#DIV/0!</v>
      </c>
      <c r="K79" s="143">
        <v>80</v>
      </c>
      <c r="L79" s="40" t="str">
        <f t="shared" si="117"/>
        <v/>
      </c>
      <c r="M79" s="37" t="str">
        <f t="shared" si="118"/>
        <v/>
      </c>
      <c r="N79" s="38" t="str">
        <f t="shared" si="154"/>
        <v/>
      </c>
      <c r="O79" s="39" t="str">
        <f t="shared" si="155"/>
        <v/>
      </c>
      <c r="P79" s="50" t="str">
        <f t="shared" si="156"/>
        <v/>
      </c>
      <c r="Q79" s="37" t="str">
        <f t="shared" si="119"/>
        <v/>
      </c>
      <c r="R79" s="51" t="str">
        <f t="shared" si="120"/>
        <v/>
      </c>
      <c r="S79" s="43" t="str">
        <f t="shared" si="157"/>
        <v/>
      </c>
      <c r="T79" s="143">
        <v>80</v>
      </c>
      <c r="U79" s="40" t="str">
        <f t="shared" si="121"/>
        <v/>
      </c>
      <c r="V79" s="37" t="str">
        <f t="shared" si="122"/>
        <v/>
      </c>
      <c r="W79" s="38" t="str">
        <f t="shared" si="158"/>
        <v/>
      </c>
      <c r="X79" s="39" t="str">
        <f t="shared" si="159"/>
        <v/>
      </c>
      <c r="Y79" s="50" t="str">
        <f t="shared" si="160"/>
        <v/>
      </c>
      <c r="Z79" s="37" t="str">
        <f t="shared" si="123"/>
        <v/>
      </c>
      <c r="AA79" s="51" t="str">
        <f t="shared" si="124"/>
        <v/>
      </c>
      <c r="AB79" s="43" t="str">
        <f t="shared" si="161"/>
        <v/>
      </c>
      <c r="AC79" s="143">
        <v>80</v>
      </c>
      <c r="AD79" s="40" t="str">
        <f t="shared" si="125"/>
        <v/>
      </c>
      <c r="AE79" s="37" t="str">
        <f t="shared" si="126"/>
        <v/>
      </c>
      <c r="AF79" s="38" t="str">
        <f t="shared" si="162"/>
        <v/>
      </c>
      <c r="AG79" s="39" t="str">
        <f t="shared" si="163"/>
        <v/>
      </c>
      <c r="AH79" s="50" t="str">
        <f t="shared" si="164"/>
        <v/>
      </c>
      <c r="AI79" s="37" t="str">
        <f t="shared" si="127"/>
        <v/>
      </c>
      <c r="AJ79" s="51" t="str">
        <f t="shared" si="128"/>
        <v/>
      </c>
      <c r="AK79" s="43" t="str">
        <f t="shared" si="165"/>
        <v/>
      </c>
      <c r="AL79" s="143">
        <v>80</v>
      </c>
      <c r="AM79" s="40" t="str">
        <f t="shared" si="129"/>
        <v/>
      </c>
      <c r="AN79" s="37" t="str">
        <f t="shared" si="130"/>
        <v/>
      </c>
      <c r="AO79" s="38" t="str">
        <f t="shared" si="166"/>
        <v/>
      </c>
      <c r="AP79" s="39" t="str">
        <f t="shared" si="167"/>
        <v/>
      </c>
      <c r="AQ79" s="50" t="str">
        <f t="shared" si="168"/>
        <v/>
      </c>
      <c r="AR79" s="37" t="str">
        <f t="shared" si="131"/>
        <v/>
      </c>
      <c r="AS79" s="51" t="str">
        <f t="shared" si="132"/>
        <v/>
      </c>
      <c r="AT79" s="43" t="str">
        <f t="shared" si="169"/>
        <v/>
      </c>
      <c r="AU79" s="143">
        <v>80</v>
      </c>
      <c r="AV79" s="40" t="str">
        <f t="shared" si="133"/>
        <v/>
      </c>
      <c r="AW79" s="37" t="str">
        <f t="shared" si="134"/>
        <v/>
      </c>
      <c r="AX79" s="38" t="str">
        <f t="shared" si="170"/>
        <v/>
      </c>
      <c r="AY79" s="39" t="str">
        <f t="shared" si="171"/>
        <v/>
      </c>
      <c r="AZ79" s="50" t="str">
        <f t="shared" si="172"/>
        <v/>
      </c>
      <c r="BA79" s="37" t="str">
        <f t="shared" si="135"/>
        <v/>
      </c>
      <c r="BB79" s="51" t="str">
        <f t="shared" si="136"/>
        <v/>
      </c>
      <c r="BC79" s="43" t="str">
        <f t="shared" si="173"/>
        <v/>
      </c>
      <c r="BD79" s="143">
        <v>80</v>
      </c>
      <c r="BE79" s="40" t="str">
        <f t="shared" si="137"/>
        <v/>
      </c>
      <c r="BF79" s="37" t="str">
        <f t="shared" si="138"/>
        <v/>
      </c>
      <c r="BG79" s="38" t="str">
        <f t="shared" si="174"/>
        <v/>
      </c>
      <c r="BH79" s="39" t="str">
        <f t="shared" si="175"/>
        <v/>
      </c>
      <c r="BI79" s="50" t="str">
        <f t="shared" si="176"/>
        <v/>
      </c>
      <c r="BJ79" s="37" t="str">
        <f t="shared" si="139"/>
        <v/>
      </c>
      <c r="BK79" s="51" t="str">
        <f t="shared" si="140"/>
        <v/>
      </c>
      <c r="BL79" s="43" t="str">
        <f t="shared" si="177"/>
        <v/>
      </c>
      <c r="BM79" s="143">
        <v>80</v>
      </c>
      <c r="BN79" s="40" t="str">
        <f t="shared" si="141"/>
        <v/>
      </c>
      <c r="BO79" s="37" t="str">
        <f t="shared" si="142"/>
        <v/>
      </c>
      <c r="BP79" s="38" t="str">
        <f t="shared" si="178"/>
        <v/>
      </c>
      <c r="BQ79" s="39" t="str">
        <f t="shared" si="179"/>
        <v/>
      </c>
      <c r="BR79" s="50" t="str">
        <f t="shared" si="180"/>
        <v/>
      </c>
      <c r="BS79" s="37" t="str">
        <f t="shared" si="143"/>
        <v/>
      </c>
      <c r="BT79" s="51" t="str">
        <f t="shared" si="144"/>
        <v/>
      </c>
      <c r="BU79" s="43" t="str">
        <f t="shared" si="181"/>
        <v/>
      </c>
      <c r="BV79" s="16">
        <v>80</v>
      </c>
      <c r="BX79" s="77">
        <v>80</v>
      </c>
      <c r="BY79" s="106">
        <f t="shared" si="145"/>
        <v>0</v>
      </c>
      <c r="BZ79" s="159">
        <f t="shared" si="182"/>
        <v>0</v>
      </c>
      <c r="CA79" s="106" t="e">
        <f t="shared" si="183"/>
        <v>#DIV/0!</v>
      </c>
      <c r="CB79" s="107" t="e">
        <f t="shared" si="146"/>
        <v>#DIV/0!</v>
      </c>
      <c r="CC79" s="108" t="e">
        <f t="shared" si="184"/>
        <v>#DIV/0!</v>
      </c>
      <c r="CD79" s="88">
        <f t="shared" si="185"/>
        <v>0.79121300000000006</v>
      </c>
      <c r="CE79" s="89" t="e">
        <f t="shared" si="81"/>
        <v>#DIV/0!</v>
      </c>
      <c r="CF79" s="90" t="e">
        <f t="shared" si="82"/>
        <v>#DIV/0!</v>
      </c>
      <c r="CG79" s="91" t="e">
        <f t="shared" si="186"/>
        <v>#DIV/0!</v>
      </c>
      <c r="CH79" s="21"/>
      <c r="CI79" s="77">
        <v>80</v>
      </c>
      <c r="CJ79" s="106">
        <f t="shared" si="187"/>
        <v>0</v>
      </c>
      <c r="CK79" s="106">
        <f t="shared" si="188"/>
        <v>0</v>
      </c>
      <c r="CL79" s="106" t="e">
        <f t="shared" si="189"/>
        <v>#DIV/0!</v>
      </c>
      <c r="CM79" s="106" t="e">
        <f t="shared" si="190"/>
        <v>#DIV/0!</v>
      </c>
      <c r="CN79" s="114" t="e">
        <f t="shared" si="191"/>
        <v>#DIV/0!</v>
      </c>
      <c r="CO79" s="106" t="e">
        <f t="shared" si="192"/>
        <v>#DIV/0!</v>
      </c>
      <c r="CP79" s="114" t="e">
        <f t="shared" si="193"/>
        <v>#DIV/0!</v>
      </c>
    </row>
    <row r="80" spans="1:94" ht="15" customHeight="1">
      <c r="A80" s="4">
        <v>81</v>
      </c>
      <c r="B80" s="29">
        <f t="shared" si="115"/>
        <v>0</v>
      </c>
      <c r="C80" s="26">
        <f t="shared" si="147"/>
        <v>0</v>
      </c>
      <c r="D80" s="117" t="e">
        <f t="shared" si="148"/>
        <v>#DIV/0!</v>
      </c>
      <c r="E80" s="27" t="e">
        <f t="shared" si="149"/>
        <v>#DIV/0!</v>
      </c>
      <c r="F80" s="28" t="e">
        <f t="shared" si="150"/>
        <v>#DIV/0!</v>
      </c>
      <c r="G80" s="48">
        <f t="shared" si="151"/>
        <v>0.79121300000000006</v>
      </c>
      <c r="H80" s="26" t="e">
        <f t="shared" si="152"/>
        <v>#DIV/0!</v>
      </c>
      <c r="I80" s="49" t="e">
        <f t="shared" si="116"/>
        <v>#DIV/0!</v>
      </c>
      <c r="J80" s="42" t="e">
        <f t="shared" si="153"/>
        <v>#DIV/0!</v>
      </c>
      <c r="K80" s="143">
        <v>81</v>
      </c>
      <c r="L80" s="30" t="str">
        <f t="shared" si="117"/>
        <v/>
      </c>
      <c r="M80" s="26" t="str">
        <f t="shared" si="118"/>
        <v/>
      </c>
      <c r="N80" s="27" t="str">
        <f t="shared" si="154"/>
        <v/>
      </c>
      <c r="O80" s="28" t="str">
        <f t="shared" si="155"/>
        <v/>
      </c>
      <c r="P80" s="48" t="str">
        <f t="shared" si="156"/>
        <v/>
      </c>
      <c r="Q80" s="26" t="str">
        <f t="shared" si="119"/>
        <v/>
      </c>
      <c r="R80" s="49" t="str">
        <f t="shared" si="120"/>
        <v/>
      </c>
      <c r="S80" s="42" t="str">
        <f t="shared" si="157"/>
        <v/>
      </c>
      <c r="T80" s="143">
        <v>81</v>
      </c>
      <c r="U80" s="30" t="str">
        <f t="shared" si="121"/>
        <v/>
      </c>
      <c r="V80" s="26" t="str">
        <f t="shared" si="122"/>
        <v/>
      </c>
      <c r="W80" s="27" t="str">
        <f t="shared" si="158"/>
        <v/>
      </c>
      <c r="X80" s="28" t="str">
        <f t="shared" si="159"/>
        <v/>
      </c>
      <c r="Y80" s="48" t="str">
        <f t="shared" si="160"/>
        <v/>
      </c>
      <c r="Z80" s="26" t="str">
        <f t="shared" si="123"/>
        <v/>
      </c>
      <c r="AA80" s="49" t="str">
        <f t="shared" si="124"/>
        <v/>
      </c>
      <c r="AB80" s="42" t="str">
        <f t="shared" si="161"/>
        <v/>
      </c>
      <c r="AC80" s="143">
        <v>81</v>
      </c>
      <c r="AD80" s="30" t="str">
        <f t="shared" si="125"/>
        <v/>
      </c>
      <c r="AE80" s="26" t="str">
        <f t="shared" si="126"/>
        <v/>
      </c>
      <c r="AF80" s="27" t="str">
        <f t="shared" si="162"/>
        <v/>
      </c>
      <c r="AG80" s="28" t="str">
        <f t="shared" si="163"/>
        <v/>
      </c>
      <c r="AH80" s="48" t="str">
        <f t="shared" si="164"/>
        <v/>
      </c>
      <c r="AI80" s="26" t="str">
        <f t="shared" si="127"/>
        <v/>
      </c>
      <c r="AJ80" s="49" t="str">
        <f t="shared" si="128"/>
        <v/>
      </c>
      <c r="AK80" s="42" t="str">
        <f t="shared" si="165"/>
        <v/>
      </c>
      <c r="AL80" s="143">
        <v>81</v>
      </c>
      <c r="AM80" s="30" t="str">
        <f t="shared" si="129"/>
        <v/>
      </c>
      <c r="AN80" s="26" t="str">
        <f t="shared" si="130"/>
        <v/>
      </c>
      <c r="AO80" s="27" t="str">
        <f t="shared" si="166"/>
        <v/>
      </c>
      <c r="AP80" s="28" t="str">
        <f t="shared" si="167"/>
        <v/>
      </c>
      <c r="AQ80" s="48" t="str">
        <f t="shared" si="168"/>
        <v/>
      </c>
      <c r="AR80" s="26" t="str">
        <f t="shared" si="131"/>
        <v/>
      </c>
      <c r="AS80" s="49" t="str">
        <f t="shared" si="132"/>
        <v/>
      </c>
      <c r="AT80" s="42" t="str">
        <f t="shared" si="169"/>
        <v/>
      </c>
      <c r="AU80" s="143">
        <v>81</v>
      </c>
      <c r="AV80" s="30" t="str">
        <f t="shared" si="133"/>
        <v/>
      </c>
      <c r="AW80" s="26" t="str">
        <f t="shared" si="134"/>
        <v/>
      </c>
      <c r="AX80" s="27" t="str">
        <f t="shared" si="170"/>
        <v/>
      </c>
      <c r="AY80" s="28" t="str">
        <f t="shared" si="171"/>
        <v/>
      </c>
      <c r="AZ80" s="48" t="str">
        <f t="shared" si="172"/>
        <v/>
      </c>
      <c r="BA80" s="26" t="str">
        <f t="shared" si="135"/>
        <v/>
      </c>
      <c r="BB80" s="49" t="str">
        <f t="shared" si="136"/>
        <v/>
      </c>
      <c r="BC80" s="42" t="str">
        <f t="shared" si="173"/>
        <v/>
      </c>
      <c r="BD80" s="143">
        <v>81</v>
      </c>
      <c r="BE80" s="30" t="str">
        <f t="shared" si="137"/>
        <v/>
      </c>
      <c r="BF80" s="26" t="str">
        <f t="shared" si="138"/>
        <v/>
      </c>
      <c r="BG80" s="27" t="str">
        <f t="shared" si="174"/>
        <v/>
      </c>
      <c r="BH80" s="28" t="str">
        <f t="shared" si="175"/>
        <v/>
      </c>
      <c r="BI80" s="48" t="str">
        <f t="shared" si="176"/>
        <v/>
      </c>
      <c r="BJ80" s="26" t="str">
        <f t="shared" si="139"/>
        <v/>
      </c>
      <c r="BK80" s="49" t="str">
        <f t="shared" si="140"/>
        <v/>
      </c>
      <c r="BL80" s="42" t="str">
        <f t="shared" si="177"/>
        <v/>
      </c>
      <c r="BM80" s="143">
        <v>81</v>
      </c>
      <c r="BN80" s="30" t="str">
        <f t="shared" si="141"/>
        <v/>
      </c>
      <c r="BO80" s="26" t="str">
        <f t="shared" si="142"/>
        <v/>
      </c>
      <c r="BP80" s="27" t="str">
        <f t="shared" si="178"/>
        <v/>
      </c>
      <c r="BQ80" s="28" t="str">
        <f t="shared" si="179"/>
        <v/>
      </c>
      <c r="BR80" s="48" t="str">
        <f t="shared" si="180"/>
        <v/>
      </c>
      <c r="BS80" s="26" t="str">
        <f t="shared" si="143"/>
        <v/>
      </c>
      <c r="BT80" s="49" t="str">
        <f t="shared" si="144"/>
        <v/>
      </c>
      <c r="BU80" s="42" t="str">
        <f t="shared" si="181"/>
        <v/>
      </c>
      <c r="BV80" s="4">
        <v>81</v>
      </c>
      <c r="BX80" s="78">
        <v>81</v>
      </c>
      <c r="BY80" s="100">
        <f t="shared" si="145"/>
        <v>0</v>
      </c>
      <c r="BZ80" s="160">
        <f t="shared" si="182"/>
        <v>0</v>
      </c>
      <c r="CA80" s="100" t="e">
        <f t="shared" si="183"/>
        <v>#DIV/0!</v>
      </c>
      <c r="CB80" s="101" t="e">
        <f t="shared" si="146"/>
        <v>#DIV/0!</v>
      </c>
      <c r="CC80" s="102" t="e">
        <f t="shared" si="184"/>
        <v>#DIV/0!</v>
      </c>
      <c r="CD80" s="92">
        <f t="shared" si="185"/>
        <v>0.79121300000000006</v>
      </c>
      <c r="CE80" s="93" t="e">
        <f t="shared" si="81"/>
        <v>#DIV/0!</v>
      </c>
      <c r="CF80" s="94" t="e">
        <f t="shared" si="82"/>
        <v>#DIV/0!</v>
      </c>
      <c r="CG80" s="95" t="e">
        <f t="shared" si="186"/>
        <v>#DIV/0!</v>
      </c>
      <c r="CH80" s="21"/>
      <c r="CI80" s="78">
        <v>81</v>
      </c>
      <c r="CJ80" s="100">
        <f t="shared" si="187"/>
        <v>0</v>
      </c>
      <c r="CK80" s="100">
        <f t="shared" si="188"/>
        <v>0</v>
      </c>
      <c r="CL80" s="100" t="e">
        <f t="shared" si="189"/>
        <v>#DIV/0!</v>
      </c>
      <c r="CM80" s="100" t="e">
        <f t="shared" si="190"/>
        <v>#DIV/0!</v>
      </c>
      <c r="CN80" s="112" t="e">
        <f t="shared" si="191"/>
        <v>#DIV/0!</v>
      </c>
      <c r="CO80" s="100" t="e">
        <f t="shared" si="192"/>
        <v>#DIV/0!</v>
      </c>
      <c r="CP80" s="112" t="e">
        <f t="shared" si="193"/>
        <v>#DIV/0!</v>
      </c>
    </row>
    <row r="81" spans="1:94" ht="15" customHeight="1">
      <c r="A81" s="5">
        <v>82</v>
      </c>
      <c r="B81" s="33">
        <f t="shared" si="115"/>
        <v>0</v>
      </c>
      <c r="C81" s="31">
        <f t="shared" si="147"/>
        <v>0</v>
      </c>
      <c r="D81" s="119" t="e">
        <f t="shared" si="148"/>
        <v>#DIV/0!</v>
      </c>
      <c r="E81" s="32" t="e">
        <f t="shared" si="149"/>
        <v>#DIV/0!</v>
      </c>
      <c r="F81" s="34" t="e">
        <f t="shared" si="150"/>
        <v>#DIV/0!</v>
      </c>
      <c r="G81" s="52">
        <f t="shared" si="151"/>
        <v>0.79121300000000006</v>
      </c>
      <c r="H81" s="31" t="e">
        <f t="shared" si="152"/>
        <v>#DIV/0!</v>
      </c>
      <c r="I81" s="53" t="e">
        <f t="shared" si="116"/>
        <v>#DIV/0!</v>
      </c>
      <c r="J81" s="44" t="e">
        <f t="shared" si="153"/>
        <v>#DIV/0!</v>
      </c>
      <c r="K81" s="143">
        <v>82</v>
      </c>
      <c r="L81" s="35" t="str">
        <f t="shared" si="117"/>
        <v/>
      </c>
      <c r="M81" s="31" t="str">
        <f t="shared" si="118"/>
        <v/>
      </c>
      <c r="N81" s="32" t="str">
        <f t="shared" si="154"/>
        <v/>
      </c>
      <c r="O81" s="34" t="str">
        <f t="shared" si="155"/>
        <v/>
      </c>
      <c r="P81" s="52" t="str">
        <f t="shared" si="156"/>
        <v/>
      </c>
      <c r="Q81" s="31" t="str">
        <f t="shared" si="119"/>
        <v/>
      </c>
      <c r="R81" s="53" t="str">
        <f t="shared" si="120"/>
        <v/>
      </c>
      <c r="S81" s="44" t="str">
        <f t="shared" si="157"/>
        <v/>
      </c>
      <c r="T81" s="143">
        <v>82</v>
      </c>
      <c r="U81" s="35" t="str">
        <f t="shared" si="121"/>
        <v/>
      </c>
      <c r="V81" s="31" t="str">
        <f t="shared" si="122"/>
        <v/>
      </c>
      <c r="W81" s="32" t="str">
        <f t="shared" si="158"/>
        <v/>
      </c>
      <c r="X81" s="34" t="str">
        <f t="shared" si="159"/>
        <v/>
      </c>
      <c r="Y81" s="52" t="str">
        <f t="shared" si="160"/>
        <v/>
      </c>
      <c r="Z81" s="31" t="str">
        <f t="shared" si="123"/>
        <v/>
      </c>
      <c r="AA81" s="53" t="str">
        <f t="shared" si="124"/>
        <v/>
      </c>
      <c r="AB81" s="44" t="str">
        <f t="shared" si="161"/>
        <v/>
      </c>
      <c r="AC81" s="143">
        <v>82</v>
      </c>
      <c r="AD81" s="35" t="str">
        <f t="shared" si="125"/>
        <v/>
      </c>
      <c r="AE81" s="31" t="str">
        <f t="shared" si="126"/>
        <v/>
      </c>
      <c r="AF81" s="32" t="str">
        <f t="shared" si="162"/>
        <v/>
      </c>
      <c r="AG81" s="34" t="str">
        <f t="shared" si="163"/>
        <v/>
      </c>
      <c r="AH81" s="52" t="str">
        <f t="shared" si="164"/>
        <v/>
      </c>
      <c r="AI81" s="31" t="str">
        <f t="shared" si="127"/>
        <v/>
      </c>
      <c r="AJ81" s="53" t="str">
        <f t="shared" si="128"/>
        <v/>
      </c>
      <c r="AK81" s="44" t="str">
        <f t="shared" si="165"/>
        <v/>
      </c>
      <c r="AL81" s="143">
        <v>82</v>
      </c>
      <c r="AM81" s="35" t="str">
        <f t="shared" si="129"/>
        <v/>
      </c>
      <c r="AN81" s="31" t="str">
        <f t="shared" si="130"/>
        <v/>
      </c>
      <c r="AO81" s="32" t="str">
        <f t="shared" si="166"/>
        <v/>
      </c>
      <c r="AP81" s="34" t="str">
        <f t="shared" si="167"/>
        <v/>
      </c>
      <c r="AQ81" s="52" t="str">
        <f t="shared" si="168"/>
        <v/>
      </c>
      <c r="AR81" s="31" t="str">
        <f t="shared" si="131"/>
        <v/>
      </c>
      <c r="AS81" s="53" t="str">
        <f t="shared" si="132"/>
        <v/>
      </c>
      <c r="AT81" s="44" t="str">
        <f t="shared" si="169"/>
        <v/>
      </c>
      <c r="AU81" s="143">
        <v>82</v>
      </c>
      <c r="AV81" s="35" t="str">
        <f t="shared" si="133"/>
        <v/>
      </c>
      <c r="AW81" s="31" t="str">
        <f t="shared" si="134"/>
        <v/>
      </c>
      <c r="AX81" s="32" t="str">
        <f t="shared" si="170"/>
        <v/>
      </c>
      <c r="AY81" s="34" t="str">
        <f t="shared" si="171"/>
        <v/>
      </c>
      <c r="AZ81" s="52" t="str">
        <f t="shared" si="172"/>
        <v/>
      </c>
      <c r="BA81" s="31" t="str">
        <f t="shared" si="135"/>
        <v/>
      </c>
      <c r="BB81" s="53" t="str">
        <f t="shared" si="136"/>
        <v/>
      </c>
      <c r="BC81" s="44" t="str">
        <f t="shared" si="173"/>
        <v/>
      </c>
      <c r="BD81" s="143">
        <v>82</v>
      </c>
      <c r="BE81" s="35" t="str">
        <f t="shared" si="137"/>
        <v/>
      </c>
      <c r="BF81" s="31" t="str">
        <f t="shared" si="138"/>
        <v/>
      </c>
      <c r="BG81" s="32" t="str">
        <f t="shared" si="174"/>
        <v/>
      </c>
      <c r="BH81" s="34" t="str">
        <f t="shared" si="175"/>
        <v/>
      </c>
      <c r="BI81" s="52" t="str">
        <f t="shared" si="176"/>
        <v/>
      </c>
      <c r="BJ81" s="31" t="str">
        <f t="shared" si="139"/>
        <v/>
      </c>
      <c r="BK81" s="53" t="str">
        <f t="shared" si="140"/>
        <v/>
      </c>
      <c r="BL81" s="44" t="str">
        <f t="shared" si="177"/>
        <v/>
      </c>
      <c r="BM81" s="143">
        <v>82</v>
      </c>
      <c r="BN81" s="35" t="str">
        <f t="shared" si="141"/>
        <v/>
      </c>
      <c r="BO81" s="31" t="str">
        <f t="shared" si="142"/>
        <v/>
      </c>
      <c r="BP81" s="32" t="str">
        <f t="shared" si="178"/>
        <v/>
      </c>
      <c r="BQ81" s="34" t="str">
        <f t="shared" si="179"/>
        <v/>
      </c>
      <c r="BR81" s="52" t="str">
        <f t="shared" si="180"/>
        <v/>
      </c>
      <c r="BS81" s="31" t="str">
        <f t="shared" si="143"/>
        <v/>
      </c>
      <c r="BT81" s="53" t="str">
        <f t="shared" si="144"/>
        <v/>
      </c>
      <c r="BU81" s="44" t="str">
        <f t="shared" si="181"/>
        <v/>
      </c>
      <c r="BV81" s="5">
        <v>82</v>
      </c>
      <c r="BX81" s="79">
        <v>82</v>
      </c>
      <c r="BY81" s="103">
        <f t="shared" si="145"/>
        <v>0</v>
      </c>
      <c r="BZ81" s="161">
        <f t="shared" si="182"/>
        <v>0</v>
      </c>
      <c r="CA81" s="103" t="e">
        <f t="shared" si="183"/>
        <v>#DIV/0!</v>
      </c>
      <c r="CB81" s="104" t="e">
        <f t="shared" si="146"/>
        <v>#DIV/0!</v>
      </c>
      <c r="CC81" s="105" t="e">
        <f t="shared" si="184"/>
        <v>#DIV/0!</v>
      </c>
      <c r="CD81" s="86">
        <f t="shared" si="185"/>
        <v>0.79121300000000006</v>
      </c>
      <c r="CE81" s="22" t="e">
        <f t="shared" si="81"/>
        <v>#DIV/0!</v>
      </c>
      <c r="CF81" s="23" t="e">
        <f t="shared" si="82"/>
        <v>#DIV/0!</v>
      </c>
      <c r="CG81" s="87" t="e">
        <f t="shared" si="186"/>
        <v>#DIV/0!</v>
      </c>
      <c r="CH81" s="21"/>
      <c r="CI81" s="79">
        <v>82</v>
      </c>
      <c r="CJ81" s="103">
        <f t="shared" si="187"/>
        <v>0</v>
      </c>
      <c r="CK81" s="103">
        <f t="shared" si="188"/>
        <v>0</v>
      </c>
      <c r="CL81" s="103" t="e">
        <f t="shared" si="189"/>
        <v>#DIV/0!</v>
      </c>
      <c r="CM81" s="103" t="e">
        <f t="shared" si="190"/>
        <v>#DIV/0!</v>
      </c>
      <c r="CN81" s="113" t="e">
        <f t="shared" si="191"/>
        <v>#DIV/0!</v>
      </c>
      <c r="CO81" s="103" t="e">
        <f t="shared" si="192"/>
        <v>#DIV/0!</v>
      </c>
      <c r="CP81" s="113" t="e">
        <f t="shared" si="193"/>
        <v>#DIV/0!</v>
      </c>
    </row>
    <row r="82" spans="1:94" ht="15" customHeight="1">
      <c r="A82" s="5">
        <v>83</v>
      </c>
      <c r="B82" s="33">
        <f t="shared" si="115"/>
        <v>0</v>
      </c>
      <c r="C82" s="31">
        <f t="shared" si="147"/>
        <v>0</v>
      </c>
      <c r="D82" s="119" t="e">
        <f t="shared" si="148"/>
        <v>#DIV/0!</v>
      </c>
      <c r="E82" s="32" t="e">
        <f t="shared" si="149"/>
        <v>#DIV/0!</v>
      </c>
      <c r="F82" s="34" t="e">
        <f t="shared" si="150"/>
        <v>#DIV/0!</v>
      </c>
      <c r="G82" s="52">
        <f t="shared" si="151"/>
        <v>0.79121300000000006</v>
      </c>
      <c r="H82" s="31" t="e">
        <f t="shared" si="152"/>
        <v>#DIV/0!</v>
      </c>
      <c r="I82" s="53" t="e">
        <f t="shared" si="116"/>
        <v>#DIV/0!</v>
      </c>
      <c r="J82" s="44" t="e">
        <f t="shared" si="153"/>
        <v>#DIV/0!</v>
      </c>
      <c r="K82" s="143">
        <v>83</v>
      </c>
      <c r="L82" s="35" t="str">
        <f t="shared" si="117"/>
        <v/>
      </c>
      <c r="M82" s="31" t="str">
        <f t="shared" si="118"/>
        <v/>
      </c>
      <c r="N82" s="32" t="str">
        <f t="shared" si="154"/>
        <v/>
      </c>
      <c r="O82" s="34" t="str">
        <f t="shared" si="155"/>
        <v/>
      </c>
      <c r="P82" s="52" t="str">
        <f t="shared" si="156"/>
        <v/>
      </c>
      <c r="Q82" s="31" t="str">
        <f t="shared" si="119"/>
        <v/>
      </c>
      <c r="R82" s="53" t="str">
        <f t="shared" si="120"/>
        <v/>
      </c>
      <c r="S82" s="44" t="str">
        <f t="shared" si="157"/>
        <v/>
      </c>
      <c r="T82" s="143">
        <v>83</v>
      </c>
      <c r="U82" s="35" t="str">
        <f t="shared" si="121"/>
        <v/>
      </c>
      <c r="V82" s="31" t="str">
        <f t="shared" si="122"/>
        <v/>
      </c>
      <c r="W82" s="32" t="str">
        <f t="shared" si="158"/>
        <v/>
      </c>
      <c r="X82" s="34" t="str">
        <f t="shared" si="159"/>
        <v/>
      </c>
      <c r="Y82" s="52" t="str">
        <f t="shared" si="160"/>
        <v/>
      </c>
      <c r="Z82" s="31" t="str">
        <f t="shared" si="123"/>
        <v/>
      </c>
      <c r="AA82" s="53" t="str">
        <f t="shared" si="124"/>
        <v/>
      </c>
      <c r="AB82" s="44" t="str">
        <f t="shared" si="161"/>
        <v/>
      </c>
      <c r="AC82" s="143">
        <v>83</v>
      </c>
      <c r="AD82" s="35" t="str">
        <f t="shared" si="125"/>
        <v/>
      </c>
      <c r="AE82" s="31" t="str">
        <f t="shared" si="126"/>
        <v/>
      </c>
      <c r="AF82" s="32" t="str">
        <f t="shared" si="162"/>
        <v/>
      </c>
      <c r="AG82" s="34" t="str">
        <f t="shared" si="163"/>
        <v/>
      </c>
      <c r="AH82" s="52" t="str">
        <f t="shared" si="164"/>
        <v/>
      </c>
      <c r="AI82" s="31" t="str">
        <f t="shared" si="127"/>
        <v/>
      </c>
      <c r="AJ82" s="53" t="str">
        <f t="shared" si="128"/>
        <v/>
      </c>
      <c r="AK82" s="44" t="str">
        <f t="shared" si="165"/>
        <v/>
      </c>
      <c r="AL82" s="143">
        <v>83</v>
      </c>
      <c r="AM82" s="35" t="str">
        <f t="shared" si="129"/>
        <v/>
      </c>
      <c r="AN82" s="31" t="str">
        <f t="shared" si="130"/>
        <v/>
      </c>
      <c r="AO82" s="32" t="str">
        <f t="shared" si="166"/>
        <v/>
      </c>
      <c r="AP82" s="34" t="str">
        <f t="shared" si="167"/>
        <v/>
      </c>
      <c r="AQ82" s="52" t="str">
        <f t="shared" si="168"/>
        <v/>
      </c>
      <c r="AR82" s="31" t="str">
        <f t="shared" si="131"/>
        <v/>
      </c>
      <c r="AS82" s="53" t="str">
        <f t="shared" si="132"/>
        <v/>
      </c>
      <c r="AT82" s="44" t="str">
        <f t="shared" si="169"/>
        <v/>
      </c>
      <c r="AU82" s="143">
        <v>83</v>
      </c>
      <c r="AV82" s="35" t="str">
        <f t="shared" si="133"/>
        <v/>
      </c>
      <c r="AW82" s="31" t="str">
        <f t="shared" si="134"/>
        <v/>
      </c>
      <c r="AX82" s="32" t="str">
        <f t="shared" si="170"/>
        <v/>
      </c>
      <c r="AY82" s="34" t="str">
        <f t="shared" si="171"/>
        <v/>
      </c>
      <c r="AZ82" s="52" t="str">
        <f t="shared" si="172"/>
        <v/>
      </c>
      <c r="BA82" s="31" t="str">
        <f t="shared" si="135"/>
        <v/>
      </c>
      <c r="BB82" s="53" t="str">
        <f t="shared" si="136"/>
        <v/>
      </c>
      <c r="BC82" s="44" t="str">
        <f t="shared" si="173"/>
        <v/>
      </c>
      <c r="BD82" s="143">
        <v>83</v>
      </c>
      <c r="BE82" s="35" t="str">
        <f t="shared" si="137"/>
        <v/>
      </c>
      <c r="BF82" s="31" t="str">
        <f t="shared" si="138"/>
        <v/>
      </c>
      <c r="BG82" s="32" t="str">
        <f t="shared" si="174"/>
        <v/>
      </c>
      <c r="BH82" s="34" t="str">
        <f t="shared" si="175"/>
        <v/>
      </c>
      <c r="BI82" s="52" t="str">
        <f t="shared" si="176"/>
        <v/>
      </c>
      <c r="BJ82" s="31" t="str">
        <f t="shared" si="139"/>
        <v/>
      </c>
      <c r="BK82" s="53" t="str">
        <f t="shared" si="140"/>
        <v/>
      </c>
      <c r="BL82" s="44" t="str">
        <f t="shared" si="177"/>
        <v/>
      </c>
      <c r="BM82" s="143">
        <v>83</v>
      </c>
      <c r="BN82" s="35" t="str">
        <f t="shared" si="141"/>
        <v/>
      </c>
      <c r="BO82" s="31" t="str">
        <f t="shared" si="142"/>
        <v/>
      </c>
      <c r="BP82" s="32" t="str">
        <f t="shared" si="178"/>
        <v/>
      </c>
      <c r="BQ82" s="34" t="str">
        <f t="shared" si="179"/>
        <v/>
      </c>
      <c r="BR82" s="52" t="str">
        <f t="shared" si="180"/>
        <v/>
      </c>
      <c r="BS82" s="31" t="str">
        <f t="shared" si="143"/>
        <v/>
      </c>
      <c r="BT82" s="53" t="str">
        <f t="shared" si="144"/>
        <v/>
      </c>
      <c r="BU82" s="44" t="str">
        <f t="shared" si="181"/>
        <v/>
      </c>
      <c r="BV82" s="5">
        <v>83</v>
      </c>
      <c r="BX82" s="79">
        <v>83</v>
      </c>
      <c r="BY82" s="103">
        <f t="shared" si="145"/>
        <v>0</v>
      </c>
      <c r="BZ82" s="161">
        <f t="shared" si="182"/>
        <v>0</v>
      </c>
      <c r="CA82" s="103" t="e">
        <f t="shared" si="183"/>
        <v>#DIV/0!</v>
      </c>
      <c r="CB82" s="104" t="e">
        <f t="shared" si="146"/>
        <v>#DIV/0!</v>
      </c>
      <c r="CC82" s="105" t="e">
        <f t="shared" si="184"/>
        <v>#DIV/0!</v>
      </c>
      <c r="CD82" s="86">
        <f t="shared" si="185"/>
        <v>0.79121300000000006</v>
      </c>
      <c r="CE82" s="22" t="e">
        <f t="shared" si="81"/>
        <v>#DIV/0!</v>
      </c>
      <c r="CF82" s="23" t="e">
        <f t="shared" si="82"/>
        <v>#DIV/0!</v>
      </c>
      <c r="CG82" s="87" t="e">
        <f t="shared" si="186"/>
        <v>#DIV/0!</v>
      </c>
      <c r="CH82" s="21"/>
      <c r="CI82" s="79">
        <v>83</v>
      </c>
      <c r="CJ82" s="103">
        <f t="shared" si="187"/>
        <v>0</v>
      </c>
      <c r="CK82" s="103">
        <f t="shared" si="188"/>
        <v>0</v>
      </c>
      <c r="CL82" s="103" t="e">
        <f t="shared" si="189"/>
        <v>#DIV/0!</v>
      </c>
      <c r="CM82" s="103" t="e">
        <f t="shared" si="190"/>
        <v>#DIV/0!</v>
      </c>
      <c r="CN82" s="113" t="e">
        <f t="shared" si="191"/>
        <v>#DIV/0!</v>
      </c>
      <c r="CO82" s="103" t="e">
        <f t="shared" si="192"/>
        <v>#DIV/0!</v>
      </c>
      <c r="CP82" s="113" t="e">
        <f t="shared" si="193"/>
        <v>#DIV/0!</v>
      </c>
    </row>
    <row r="83" spans="1:94" ht="15" customHeight="1">
      <c r="A83" s="5">
        <v>84</v>
      </c>
      <c r="B83" s="33">
        <f t="shared" si="115"/>
        <v>0</v>
      </c>
      <c r="C83" s="31">
        <f t="shared" si="147"/>
        <v>0</v>
      </c>
      <c r="D83" s="119" t="e">
        <f t="shared" si="148"/>
        <v>#DIV/0!</v>
      </c>
      <c r="E83" s="32" t="e">
        <f t="shared" si="149"/>
        <v>#DIV/0!</v>
      </c>
      <c r="F83" s="34" t="e">
        <f t="shared" si="150"/>
        <v>#DIV/0!</v>
      </c>
      <c r="G83" s="52">
        <f t="shared" si="151"/>
        <v>0.79121300000000006</v>
      </c>
      <c r="H83" s="31" t="e">
        <f t="shared" si="152"/>
        <v>#DIV/0!</v>
      </c>
      <c r="I83" s="53" t="e">
        <f t="shared" si="116"/>
        <v>#DIV/0!</v>
      </c>
      <c r="J83" s="44" t="e">
        <f t="shared" si="153"/>
        <v>#DIV/0!</v>
      </c>
      <c r="K83" s="143">
        <v>84</v>
      </c>
      <c r="L83" s="35" t="str">
        <f t="shared" si="117"/>
        <v/>
      </c>
      <c r="M83" s="31" t="str">
        <f t="shared" si="118"/>
        <v/>
      </c>
      <c r="N83" s="32" t="str">
        <f t="shared" si="154"/>
        <v/>
      </c>
      <c r="O83" s="34" t="str">
        <f t="shared" si="155"/>
        <v/>
      </c>
      <c r="P83" s="52" t="str">
        <f t="shared" si="156"/>
        <v/>
      </c>
      <c r="Q83" s="31" t="str">
        <f t="shared" si="119"/>
        <v/>
      </c>
      <c r="R83" s="53" t="str">
        <f t="shared" si="120"/>
        <v/>
      </c>
      <c r="S83" s="44" t="str">
        <f t="shared" si="157"/>
        <v/>
      </c>
      <c r="T83" s="143">
        <v>84</v>
      </c>
      <c r="U83" s="35" t="str">
        <f t="shared" si="121"/>
        <v/>
      </c>
      <c r="V83" s="31" t="str">
        <f t="shared" si="122"/>
        <v/>
      </c>
      <c r="W83" s="32" t="str">
        <f t="shared" si="158"/>
        <v/>
      </c>
      <c r="X83" s="34" t="str">
        <f t="shared" si="159"/>
        <v/>
      </c>
      <c r="Y83" s="52" t="str">
        <f t="shared" si="160"/>
        <v/>
      </c>
      <c r="Z83" s="31" t="str">
        <f t="shared" si="123"/>
        <v/>
      </c>
      <c r="AA83" s="53" t="str">
        <f t="shared" si="124"/>
        <v/>
      </c>
      <c r="AB83" s="44" t="str">
        <f t="shared" si="161"/>
        <v/>
      </c>
      <c r="AC83" s="143">
        <v>84</v>
      </c>
      <c r="AD83" s="35" t="str">
        <f t="shared" si="125"/>
        <v/>
      </c>
      <c r="AE83" s="31" t="str">
        <f t="shared" si="126"/>
        <v/>
      </c>
      <c r="AF83" s="32" t="str">
        <f t="shared" si="162"/>
        <v/>
      </c>
      <c r="AG83" s="34" t="str">
        <f t="shared" si="163"/>
        <v/>
      </c>
      <c r="AH83" s="52" t="str">
        <f t="shared" si="164"/>
        <v/>
      </c>
      <c r="AI83" s="31" t="str">
        <f t="shared" si="127"/>
        <v/>
      </c>
      <c r="AJ83" s="53" t="str">
        <f t="shared" si="128"/>
        <v/>
      </c>
      <c r="AK83" s="44" t="str">
        <f t="shared" si="165"/>
        <v/>
      </c>
      <c r="AL83" s="143">
        <v>84</v>
      </c>
      <c r="AM83" s="35" t="str">
        <f t="shared" si="129"/>
        <v/>
      </c>
      <c r="AN83" s="31" t="str">
        <f t="shared" si="130"/>
        <v/>
      </c>
      <c r="AO83" s="32" t="str">
        <f t="shared" si="166"/>
        <v/>
      </c>
      <c r="AP83" s="34" t="str">
        <f t="shared" si="167"/>
        <v/>
      </c>
      <c r="AQ83" s="52" t="str">
        <f t="shared" si="168"/>
        <v/>
      </c>
      <c r="AR83" s="31" t="str">
        <f t="shared" si="131"/>
        <v/>
      </c>
      <c r="AS83" s="53" t="str">
        <f t="shared" si="132"/>
        <v/>
      </c>
      <c r="AT83" s="44" t="str">
        <f t="shared" si="169"/>
        <v/>
      </c>
      <c r="AU83" s="143">
        <v>84</v>
      </c>
      <c r="AV83" s="35" t="str">
        <f t="shared" si="133"/>
        <v/>
      </c>
      <c r="AW83" s="31" t="str">
        <f t="shared" si="134"/>
        <v/>
      </c>
      <c r="AX83" s="32" t="str">
        <f t="shared" si="170"/>
        <v/>
      </c>
      <c r="AY83" s="34" t="str">
        <f t="shared" si="171"/>
        <v/>
      </c>
      <c r="AZ83" s="52" t="str">
        <f t="shared" si="172"/>
        <v/>
      </c>
      <c r="BA83" s="31" t="str">
        <f t="shared" si="135"/>
        <v/>
      </c>
      <c r="BB83" s="53" t="str">
        <f t="shared" si="136"/>
        <v/>
      </c>
      <c r="BC83" s="44" t="str">
        <f t="shared" si="173"/>
        <v/>
      </c>
      <c r="BD83" s="143">
        <v>84</v>
      </c>
      <c r="BE83" s="35" t="str">
        <f t="shared" si="137"/>
        <v/>
      </c>
      <c r="BF83" s="31" t="str">
        <f t="shared" si="138"/>
        <v/>
      </c>
      <c r="BG83" s="32" t="str">
        <f t="shared" si="174"/>
        <v/>
      </c>
      <c r="BH83" s="34" t="str">
        <f t="shared" si="175"/>
        <v/>
      </c>
      <c r="BI83" s="52" t="str">
        <f t="shared" si="176"/>
        <v/>
      </c>
      <c r="BJ83" s="31" t="str">
        <f t="shared" si="139"/>
        <v/>
      </c>
      <c r="BK83" s="53" t="str">
        <f t="shared" si="140"/>
        <v/>
      </c>
      <c r="BL83" s="44" t="str">
        <f t="shared" si="177"/>
        <v/>
      </c>
      <c r="BM83" s="143">
        <v>84</v>
      </c>
      <c r="BN83" s="35" t="str">
        <f t="shared" si="141"/>
        <v/>
      </c>
      <c r="BO83" s="31" t="str">
        <f t="shared" si="142"/>
        <v/>
      </c>
      <c r="BP83" s="32" t="str">
        <f t="shared" si="178"/>
        <v/>
      </c>
      <c r="BQ83" s="34" t="str">
        <f t="shared" si="179"/>
        <v/>
      </c>
      <c r="BR83" s="52" t="str">
        <f t="shared" si="180"/>
        <v/>
      </c>
      <c r="BS83" s="31" t="str">
        <f t="shared" si="143"/>
        <v/>
      </c>
      <c r="BT83" s="53" t="str">
        <f t="shared" si="144"/>
        <v/>
      </c>
      <c r="BU83" s="44" t="str">
        <f t="shared" si="181"/>
        <v/>
      </c>
      <c r="BV83" s="5">
        <v>84</v>
      </c>
      <c r="BX83" s="79">
        <v>84</v>
      </c>
      <c r="BY83" s="103">
        <f t="shared" si="145"/>
        <v>0</v>
      </c>
      <c r="BZ83" s="161">
        <f t="shared" si="182"/>
        <v>0</v>
      </c>
      <c r="CA83" s="103" t="e">
        <f t="shared" si="183"/>
        <v>#DIV/0!</v>
      </c>
      <c r="CB83" s="104" t="e">
        <f t="shared" si="146"/>
        <v>#DIV/0!</v>
      </c>
      <c r="CC83" s="105" t="e">
        <f t="shared" si="184"/>
        <v>#DIV/0!</v>
      </c>
      <c r="CD83" s="86">
        <f t="shared" si="185"/>
        <v>0.79121300000000006</v>
      </c>
      <c r="CE83" s="22" t="e">
        <f t="shared" si="81"/>
        <v>#DIV/0!</v>
      </c>
      <c r="CF83" s="23" t="e">
        <f t="shared" si="82"/>
        <v>#DIV/0!</v>
      </c>
      <c r="CG83" s="87" t="e">
        <f t="shared" si="186"/>
        <v>#DIV/0!</v>
      </c>
      <c r="CH83" s="21"/>
      <c r="CI83" s="79">
        <v>84</v>
      </c>
      <c r="CJ83" s="103">
        <f t="shared" si="187"/>
        <v>0</v>
      </c>
      <c r="CK83" s="103">
        <f t="shared" si="188"/>
        <v>0</v>
      </c>
      <c r="CL83" s="103" t="e">
        <f t="shared" si="189"/>
        <v>#DIV/0!</v>
      </c>
      <c r="CM83" s="103" t="e">
        <f t="shared" si="190"/>
        <v>#DIV/0!</v>
      </c>
      <c r="CN83" s="113" t="e">
        <f t="shared" si="191"/>
        <v>#DIV/0!</v>
      </c>
      <c r="CO83" s="103" t="e">
        <f t="shared" si="192"/>
        <v>#DIV/0!</v>
      </c>
      <c r="CP83" s="113" t="e">
        <f t="shared" si="193"/>
        <v>#DIV/0!</v>
      </c>
    </row>
    <row r="84" spans="1:94" ht="15" customHeight="1">
      <c r="A84" s="5">
        <v>85</v>
      </c>
      <c r="B84" s="33">
        <f t="shared" si="115"/>
        <v>0</v>
      </c>
      <c r="C84" s="31">
        <f t="shared" si="147"/>
        <v>0</v>
      </c>
      <c r="D84" s="119" t="e">
        <f t="shared" si="148"/>
        <v>#DIV/0!</v>
      </c>
      <c r="E84" s="32" t="e">
        <f t="shared" si="149"/>
        <v>#DIV/0!</v>
      </c>
      <c r="F84" s="34" t="e">
        <f t="shared" si="150"/>
        <v>#DIV/0!</v>
      </c>
      <c r="G84" s="52">
        <f t="shared" si="151"/>
        <v>0.79121300000000006</v>
      </c>
      <c r="H84" s="31" t="e">
        <f t="shared" si="152"/>
        <v>#DIV/0!</v>
      </c>
      <c r="I84" s="53" t="e">
        <f t="shared" si="116"/>
        <v>#DIV/0!</v>
      </c>
      <c r="J84" s="44" t="e">
        <f t="shared" si="153"/>
        <v>#DIV/0!</v>
      </c>
      <c r="K84" s="143">
        <v>85</v>
      </c>
      <c r="L84" s="35" t="str">
        <f t="shared" si="117"/>
        <v/>
      </c>
      <c r="M84" s="31" t="str">
        <f t="shared" si="118"/>
        <v/>
      </c>
      <c r="N84" s="32" t="str">
        <f t="shared" si="154"/>
        <v/>
      </c>
      <c r="O84" s="34" t="str">
        <f t="shared" si="155"/>
        <v/>
      </c>
      <c r="P84" s="52" t="str">
        <f t="shared" si="156"/>
        <v/>
      </c>
      <c r="Q84" s="31" t="str">
        <f t="shared" si="119"/>
        <v/>
      </c>
      <c r="R84" s="53" t="str">
        <f t="shared" si="120"/>
        <v/>
      </c>
      <c r="S84" s="44" t="str">
        <f t="shared" si="157"/>
        <v/>
      </c>
      <c r="T84" s="143">
        <v>85</v>
      </c>
      <c r="U84" s="35" t="str">
        <f t="shared" si="121"/>
        <v/>
      </c>
      <c r="V84" s="31" t="str">
        <f t="shared" si="122"/>
        <v/>
      </c>
      <c r="W84" s="32" t="str">
        <f t="shared" si="158"/>
        <v/>
      </c>
      <c r="X84" s="34" t="str">
        <f t="shared" si="159"/>
        <v/>
      </c>
      <c r="Y84" s="52" t="str">
        <f t="shared" si="160"/>
        <v/>
      </c>
      <c r="Z84" s="31" t="str">
        <f t="shared" si="123"/>
        <v/>
      </c>
      <c r="AA84" s="53" t="str">
        <f t="shared" si="124"/>
        <v/>
      </c>
      <c r="AB84" s="44" t="str">
        <f t="shared" si="161"/>
        <v/>
      </c>
      <c r="AC84" s="143">
        <v>85</v>
      </c>
      <c r="AD84" s="35" t="str">
        <f t="shared" si="125"/>
        <v/>
      </c>
      <c r="AE84" s="31" t="str">
        <f t="shared" si="126"/>
        <v/>
      </c>
      <c r="AF84" s="32" t="str">
        <f t="shared" si="162"/>
        <v/>
      </c>
      <c r="AG84" s="34" t="str">
        <f t="shared" si="163"/>
        <v/>
      </c>
      <c r="AH84" s="52" t="str">
        <f t="shared" si="164"/>
        <v/>
      </c>
      <c r="AI84" s="31" t="str">
        <f t="shared" si="127"/>
        <v/>
      </c>
      <c r="AJ84" s="53" t="str">
        <f t="shared" si="128"/>
        <v/>
      </c>
      <c r="AK84" s="44" t="str">
        <f t="shared" si="165"/>
        <v/>
      </c>
      <c r="AL84" s="143">
        <v>85</v>
      </c>
      <c r="AM84" s="35" t="str">
        <f t="shared" si="129"/>
        <v/>
      </c>
      <c r="AN84" s="31" t="str">
        <f t="shared" si="130"/>
        <v/>
      </c>
      <c r="AO84" s="32" t="str">
        <f t="shared" si="166"/>
        <v/>
      </c>
      <c r="AP84" s="34" t="str">
        <f t="shared" si="167"/>
        <v/>
      </c>
      <c r="AQ84" s="52" t="str">
        <f t="shared" si="168"/>
        <v/>
      </c>
      <c r="AR84" s="31" t="str">
        <f t="shared" si="131"/>
        <v/>
      </c>
      <c r="AS84" s="53" t="str">
        <f t="shared" si="132"/>
        <v/>
      </c>
      <c r="AT84" s="44" t="str">
        <f t="shared" si="169"/>
        <v/>
      </c>
      <c r="AU84" s="143">
        <v>85</v>
      </c>
      <c r="AV84" s="35" t="str">
        <f t="shared" si="133"/>
        <v/>
      </c>
      <c r="AW84" s="31" t="str">
        <f t="shared" si="134"/>
        <v/>
      </c>
      <c r="AX84" s="32" t="str">
        <f t="shared" si="170"/>
        <v/>
      </c>
      <c r="AY84" s="34" t="str">
        <f t="shared" si="171"/>
        <v/>
      </c>
      <c r="AZ84" s="52" t="str">
        <f t="shared" si="172"/>
        <v/>
      </c>
      <c r="BA84" s="31" t="str">
        <f t="shared" si="135"/>
        <v/>
      </c>
      <c r="BB84" s="53" t="str">
        <f t="shared" si="136"/>
        <v/>
      </c>
      <c r="BC84" s="44" t="str">
        <f t="shared" si="173"/>
        <v/>
      </c>
      <c r="BD84" s="143">
        <v>85</v>
      </c>
      <c r="BE84" s="35" t="str">
        <f t="shared" si="137"/>
        <v/>
      </c>
      <c r="BF84" s="31" t="str">
        <f t="shared" si="138"/>
        <v/>
      </c>
      <c r="BG84" s="32" t="str">
        <f t="shared" si="174"/>
        <v/>
      </c>
      <c r="BH84" s="34" t="str">
        <f t="shared" si="175"/>
        <v/>
      </c>
      <c r="BI84" s="52" t="str">
        <f t="shared" si="176"/>
        <v/>
      </c>
      <c r="BJ84" s="31" t="str">
        <f t="shared" si="139"/>
        <v/>
      </c>
      <c r="BK84" s="53" t="str">
        <f t="shared" si="140"/>
        <v/>
      </c>
      <c r="BL84" s="44" t="str">
        <f t="shared" si="177"/>
        <v/>
      </c>
      <c r="BM84" s="143">
        <v>85</v>
      </c>
      <c r="BN84" s="35" t="str">
        <f t="shared" si="141"/>
        <v/>
      </c>
      <c r="BO84" s="31" t="str">
        <f t="shared" si="142"/>
        <v/>
      </c>
      <c r="BP84" s="32" t="str">
        <f t="shared" si="178"/>
        <v/>
      </c>
      <c r="BQ84" s="34" t="str">
        <f t="shared" si="179"/>
        <v/>
      </c>
      <c r="BR84" s="52" t="str">
        <f t="shared" si="180"/>
        <v/>
      </c>
      <c r="BS84" s="31" t="str">
        <f t="shared" si="143"/>
        <v/>
      </c>
      <c r="BT84" s="53" t="str">
        <f t="shared" si="144"/>
        <v/>
      </c>
      <c r="BU84" s="44" t="str">
        <f t="shared" si="181"/>
        <v/>
      </c>
      <c r="BV84" s="5">
        <v>85</v>
      </c>
      <c r="BX84" s="79">
        <v>85</v>
      </c>
      <c r="BY84" s="103">
        <f t="shared" si="145"/>
        <v>0</v>
      </c>
      <c r="BZ84" s="161">
        <f t="shared" si="182"/>
        <v>0</v>
      </c>
      <c r="CA84" s="103" t="e">
        <f t="shared" si="183"/>
        <v>#DIV/0!</v>
      </c>
      <c r="CB84" s="104" t="e">
        <f t="shared" si="146"/>
        <v>#DIV/0!</v>
      </c>
      <c r="CC84" s="105" t="e">
        <f t="shared" si="184"/>
        <v>#DIV/0!</v>
      </c>
      <c r="CD84" s="86">
        <f t="shared" si="185"/>
        <v>0.79121300000000006</v>
      </c>
      <c r="CE84" s="22" t="e">
        <f t="shared" si="81"/>
        <v>#DIV/0!</v>
      </c>
      <c r="CF84" s="23" t="e">
        <f t="shared" si="82"/>
        <v>#DIV/0!</v>
      </c>
      <c r="CG84" s="87" t="e">
        <f t="shared" si="186"/>
        <v>#DIV/0!</v>
      </c>
      <c r="CH84" s="21"/>
      <c r="CI84" s="79">
        <v>85</v>
      </c>
      <c r="CJ84" s="103">
        <f t="shared" si="187"/>
        <v>0</v>
      </c>
      <c r="CK84" s="103">
        <f t="shared" si="188"/>
        <v>0</v>
      </c>
      <c r="CL84" s="103" t="e">
        <f t="shared" si="189"/>
        <v>#DIV/0!</v>
      </c>
      <c r="CM84" s="103" t="e">
        <f t="shared" si="190"/>
        <v>#DIV/0!</v>
      </c>
      <c r="CN84" s="113" t="e">
        <f t="shared" si="191"/>
        <v>#DIV/0!</v>
      </c>
      <c r="CO84" s="103" t="e">
        <f t="shared" si="192"/>
        <v>#DIV/0!</v>
      </c>
      <c r="CP84" s="113" t="e">
        <f t="shared" si="193"/>
        <v>#DIV/0!</v>
      </c>
    </row>
    <row r="85" spans="1:94" ht="15" customHeight="1">
      <c r="A85" s="5">
        <v>86</v>
      </c>
      <c r="B85" s="33">
        <f t="shared" si="115"/>
        <v>0</v>
      </c>
      <c r="C85" s="31">
        <f t="shared" si="147"/>
        <v>0</v>
      </c>
      <c r="D85" s="119" t="e">
        <f t="shared" si="148"/>
        <v>#DIV/0!</v>
      </c>
      <c r="E85" s="32" t="e">
        <f t="shared" si="149"/>
        <v>#DIV/0!</v>
      </c>
      <c r="F85" s="34" t="e">
        <f t="shared" si="150"/>
        <v>#DIV/0!</v>
      </c>
      <c r="G85" s="52">
        <f t="shared" si="151"/>
        <v>0.79121300000000006</v>
      </c>
      <c r="H85" s="31" t="e">
        <f t="shared" si="152"/>
        <v>#DIV/0!</v>
      </c>
      <c r="I85" s="53" t="e">
        <f t="shared" si="116"/>
        <v>#DIV/0!</v>
      </c>
      <c r="J85" s="44" t="e">
        <f t="shared" si="153"/>
        <v>#DIV/0!</v>
      </c>
      <c r="K85" s="143">
        <v>86</v>
      </c>
      <c r="L85" s="35" t="str">
        <f t="shared" si="117"/>
        <v/>
      </c>
      <c r="M85" s="31" t="str">
        <f t="shared" si="118"/>
        <v/>
      </c>
      <c r="N85" s="32" t="str">
        <f t="shared" si="154"/>
        <v/>
      </c>
      <c r="O85" s="34" t="str">
        <f t="shared" si="155"/>
        <v/>
      </c>
      <c r="P85" s="52" t="str">
        <f t="shared" si="156"/>
        <v/>
      </c>
      <c r="Q85" s="31" t="str">
        <f t="shared" si="119"/>
        <v/>
      </c>
      <c r="R85" s="53" t="str">
        <f t="shared" si="120"/>
        <v/>
      </c>
      <c r="S85" s="44" t="str">
        <f t="shared" si="157"/>
        <v/>
      </c>
      <c r="T85" s="143">
        <v>86</v>
      </c>
      <c r="U85" s="35" t="str">
        <f t="shared" si="121"/>
        <v/>
      </c>
      <c r="V85" s="31" t="str">
        <f t="shared" si="122"/>
        <v/>
      </c>
      <c r="W85" s="32" t="str">
        <f t="shared" si="158"/>
        <v/>
      </c>
      <c r="X85" s="34" t="str">
        <f t="shared" si="159"/>
        <v/>
      </c>
      <c r="Y85" s="52" t="str">
        <f t="shared" si="160"/>
        <v/>
      </c>
      <c r="Z85" s="31" t="str">
        <f t="shared" si="123"/>
        <v/>
      </c>
      <c r="AA85" s="53" t="str">
        <f t="shared" si="124"/>
        <v/>
      </c>
      <c r="AB85" s="44" t="str">
        <f t="shared" si="161"/>
        <v/>
      </c>
      <c r="AC85" s="143">
        <v>86</v>
      </c>
      <c r="AD85" s="35" t="str">
        <f t="shared" si="125"/>
        <v/>
      </c>
      <c r="AE85" s="31" t="str">
        <f t="shared" si="126"/>
        <v/>
      </c>
      <c r="AF85" s="32" t="str">
        <f t="shared" si="162"/>
        <v/>
      </c>
      <c r="AG85" s="34" t="str">
        <f t="shared" si="163"/>
        <v/>
      </c>
      <c r="AH85" s="52" t="str">
        <f t="shared" si="164"/>
        <v/>
      </c>
      <c r="AI85" s="31" t="str">
        <f t="shared" si="127"/>
        <v/>
      </c>
      <c r="AJ85" s="53" t="str">
        <f t="shared" si="128"/>
        <v/>
      </c>
      <c r="AK85" s="44" t="str">
        <f t="shared" si="165"/>
        <v/>
      </c>
      <c r="AL85" s="143">
        <v>86</v>
      </c>
      <c r="AM85" s="35" t="str">
        <f t="shared" si="129"/>
        <v/>
      </c>
      <c r="AN85" s="31" t="str">
        <f t="shared" si="130"/>
        <v/>
      </c>
      <c r="AO85" s="32" t="str">
        <f t="shared" si="166"/>
        <v/>
      </c>
      <c r="AP85" s="34" t="str">
        <f t="shared" si="167"/>
        <v/>
      </c>
      <c r="AQ85" s="52" t="str">
        <f t="shared" si="168"/>
        <v/>
      </c>
      <c r="AR85" s="31" t="str">
        <f t="shared" si="131"/>
        <v/>
      </c>
      <c r="AS85" s="53" t="str">
        <f t="shared" si="132"/>
        <v/>
      </c>
      <c r="AT85" s="44" t="str">
        <f t="shared" si="169"/>
        <v/>
      </c>
      <c r="AU85" s="143">
        <v>86</v>
      </c>
      <c r="AV85" s="35" t="str">
        <f t="shared" si="133"/>
        <v/>
      </c>
      <c r="AW85" s="31" t="str">
        <f t="shared" si="134"/>
        <v/>
      </c>
      <c r="AX85" s="32" t="str">
        <f t="shared" si="170"/>
        <v/>
      </c>
      <c r="AY85" s="34" t="str">
        <f t="shared" si="171"/>
        <v/>
      </c>
      <c r="AZ85" s="52" t="str">
        <f t="shared" si="172"/>
        <v/>
      </c>
      <c r="BA85" s="31" t="str">
        <f t="shared" si="135"/>
        <v/>
      </c>
      <c r="BB85" s="53" t="str">
        <f t="shared" si="136"/>
        <v/>
      </c>
      <c r="BC85" s="44" t="str">
        <f t="shared" si="173"/>
        <v/>
      </c>
      <c r="BD85" s="143">
        <v>86</v>
      </c>
      <c r="BE85" s="35" t="str">
        <f t="shared" si="137"/>
        <v/>
      </c>
      <c r="BF85" s="31" t="str">
        <f t="shared" si="138"/>
        <v/>
      </c>
      <c r="BG85" s="32" t="str">
        <f t="shared" si="174"/>
        <v/>
      </c>
      <c r="BH85" s="34" t="str">
        <f t="shared" si="175"/>
        <v/>
      </c>
      <c r="BI85" s="52" t="str">
        <f t="shared" si="176"/>
        <v/>
      </c>
      <c r="BJ85" s="31" t="str">
        <f t="shared" si="139"/>
        <v/>
      </c>
      <c r="BK85" s="53" t="str">
        <f t="shared" si="140"/>
        <v/>
      </c>
      <c r="BL85" s="44" t="str">
        <f t="shared" si="177"/>
        <v/>
      </c>
      <c r="BM85" s="143">
        <v>86</v>
      </c>
      <c r="BN85" s="35" t="str">
        <f t="shared" si="141"/>
        <v/>
      </c>
      <c r="BO85" s="31" t="str">
        <f t="shared" si="142"/>
        <v/>
      </c>
      <c r="BP85" s="32" t="str">
        <f t="shared" si="178"/>
        <v/>
      </c>
      <c r="BQ85" s="34" t="str">
        <f t="shared" si="179"/>
        <v/>
      </c>
      <c r="BR85" s="52" t="str">
        <f t="shared" si="180"/>
        <v/>
      </c>
      <c r="BS85" s="31" t="str">
        <f t="shared" si="143"/>
        <v/>
      </c>
      <c r="BT85" s="53" t="str">
        <f t="shared" si="144"/>
        <v/>
      </c>
      <c r="BU85" s="44" t="str">
        <f t="shared" si="181"/>
        <v/>
      </c>
      <c r="BV85" s="5">
        <v>86</v>
      </c>
      <c r="BX85" s="79">
        <v>86</v>
      </c>
      <c r="BY85" s="103">
        <f t="shared" si="145"/>
        <v>0</v>
      </c>
      <c r="BZ85" s="161">
        <f t="shared" si="182"/>
        <v>0</v>
      </c>
      <c r="CA85" s="103" t="e">
        <f t="shared" si="183"/>
        <v>#DIV/0!</v>
      </c>
      <c r="CB85" s="104" t="e">
        <f t="shared" si="146"/>
        <v>#DIV/0!</v>
      </c>
      <c r="CC85" s="105" t="e">
        <f t="shared" si="184"/>
        <v>#DIV/0!</v>
      </c>
      <c r="CD85" s="86">
        <f t="shared" si="185"/>
        <v>0.79121300000000006</v>
      </c>
      <c r="CE85" s="22" t="e">
        <f t="shared" si="81"/>
        <v>#DIV/0!</v>
      </c>
      <c r="CF85" s="23" t="e">
        <f t="shared" si="82"/>
        <v>#DIV/0!</v>
      </c>
      <c r="CG85" s="87" t="e">
        <f t="shared" si="186"/>
        <v>#DIV/0!</v>
      </c>
      <c r="CH85" s="21"/>
      <c r="CI85" s="79">
        <v>86</v>
      </c>
      <c r="CJ85" s="103">
        <f t="shared" si="187"/>
        <v>0</v>
      </c>
      <c r="CK85" s="103">
        <f t="shared" si="188"/>
        <v>0</v>
      </c>
      <c r="CL85" s="103" t="e">
        <f t="shared" si="189"/>
        <v>#DIV/0!</v>
      </c>
      <c r="CM85" s="103" t="e">
        <f t="shared" si="190"/>
        <v>#DIV/0!</v>
      </c>
      <c r="CN85" s="113" t="e">
        <f t="shared" si="191"/>
        <v>#DIV/0!</v>
      </c>
      <c r="CO85" s="103" t="e">
        <f t="shared" si="192"/>
        <v>#DIV/0!</v>
      </c>
      <c r="CP85" s="113" t="e">
        <f t="shared" si="193"/>
        <v>#DIV/0!</v>
      </c>
    </row>
    <row r="86" spans="1:94" ht="15" customHeight="1">
      <c r="A86" s="5">
        <v>87</v>
      </c>
      <c r="B86" s="33">
        <f t="shared" si="115"/>
        <v>0</v>
      </c>
      <c r="C86" s="31">
        <f t="shared" si="147"/>
        <v>0</v>
      </c>
      <c r="D86" s="119" t="e">
        <f t="shared" si="148"/>
        <v>#DIV/0!</v>
      </c>
      <c r="E86" s="32" t="e">
        <f t="shared" si="149"/>
        <v>#DIV/0!</v>
      </c>
      <c r="F86" s="34" t="e">
        <f t="shared" si="150"/>
        <v>#DIV/0!</v>
      </c>
      <c r="G86" s="52">
        <f t="shared" si="151"/>
        <v>0.79121300000000006</v>
      </c>
      <c r="H86" s="31" t="e">
        <f t="shared" si="152"/>
        <v>#DIV/0!</v>
      </c>
      <c r="I86" s="53" t="e">
        <f t="shared" si="116"/>
        <v>#DIV/0!</v>
      </c>
      <c r="J86" s="44" t="e">
        <f t="shared" si="153"/>
        <v>#DIV/0!</v>
      </c>
      <c r="K86" s="143">
        <v>87</v>
      </c>
      <c r="L86" s="35" t="str">
        <f t="shared" si="117"/>
        <v/>
      </c>
      <c r="M86" s="31" t="str">
        <f t="shared" si="118"/>
        <v/>
      </c>
      <c r="N86" s="32" t="str">
        <f t="shared" si="154"/>
        <v/>
      </c>
      <c r="O86" s="34" t="str">
        <f t="shared" si="155"/>
        <v/>
      </c>
      <c r="P86" s="52" t="str">
        <f t="shared" si="156"/>
        <v/>
      </c>
      <c r="Q86" s="31" t="str">
        <f t="shared" si="119"/>
        <v/>
      </c>
      <c r="R86" s="53" t="str">
        <f t="shared" si="120"/>
        <v/>
      </c>
      <c r="S86" s="44" t="str">
        <f t="shared" si="157"/>
        <v/>
      </c>
      <c r="T86" s="143">
        <v>87</v>
      </c>
      <c r="U86" s="35" t="str">
        <f t="shared" si="121"/>
        <v/>
      </c>
      <c r="V86" s="31" t="str">
        <f t="shared" si="122"/>
        <v/>
      </c>
      <c r="W86" s="32" t="str">
        <f t="shared" si="158"/>
        <v/>
      </c>
      <c r="X86" s="34" t="str">
        <f t="shared" si="159"/>
        <v/>
      </c>
      <c r="Y86" s="52" t="str">
        <f t="shared" si="160"/>
        <v/>
      </c>
      <c r="Z86" s="31" t="str">
        <f t="shared" si="123"/>
        <v/>
      </c>
      <c r="AA86" s="53" t="str">
        <f t="shared" si="124"/>
        <v/>
      </c>
      <c r="AB86" s="44" t="str">
        <f t="shared" si="161"/>
        <v/>
      </c>
      <c r="AC86" s="143">
        <v>87</v>
      </c>
      <c r="AD86" s="35" t="str">
        <f t="shared" si="125"/>
        <v/>
      </c>
      <c r="AE86" s="31" t="str">
        <f t="shared" si="126"/>
        <v/>
      </c>
      <c r="AF86" s="32" t="str">
        <f t="shared" si="162"/>
        <v/>
      </c>
      <c r="AG86" s="34" t="str">
        <f t="shared" si="163"/>
        <v/>
      </c>
      <c r="AH86" s="52" t="str">
        <f t="shared" si="164"/>
        <v/>
      </c>
      <c r="AI86" s="31" t="str">
        <f t="shared" si="127"/>
        <v/>
      </c>
      <c r="AJ86" s="53" t="str">
        <f t="shared" si="128"/>
        <v/>
      </c>
      <c r="AK86" s="44" t="str">
        <f t="shared" si="165"/>
        <v/>
      </c>
      <c r="AL86" s="143">
        <v>87</v>
      </c>
      <c r="AM86" s="35" t="str">
        <f t="shared" si="129"/>
        <v/>
      </c>
      <c r="AN86" s="31" t="str">
        <f t="shared" si="130"/>
        <v/>
      </c>
      <c r="AO86" s="32" t="str">
        <f t="shared" si="166"/>
        <v/>
      </c>
      <c r="AP86" s="34" t="str">
        <f t="shared" si="167"/>
        <v/>
      </c>
      <c r="AQ86" s="52" t="str">
        <f t="shared" si="168"/>
        <v/>
      </c>
      <c r="AR86" s="31" t="str">
        <f t="shared" si="131"/>
        <v/>
      </c>
      <c r="AS86" s="53" t="str">
        <f t="shared" si="132"/>
        <v/>
      </c>
      <c r="AT86" s="44" t="str">
        <f t="shared" si="169"/>
        <v/>
      </c>
      <c r="AU86" s="143">
        <v>87</v>
      </c>
      <c r="AV86" s="35" t="str">
        <f t="shared" si="133"/>
        <v/>
      </c>
      <c r="AW86" s="31" t="str">
        <f t="shared" si="134"/>
        <v/>
      </c>
      <c r="AX86" s="32" t="str">
        <f t="shared" si="170"/>
        <v/>
      </c>
      <c r="AY86" s="34" t="str">
        <f t="shared" si="171"/>
        <v/>
      </c>
      <c r="AZ86" s="52" t="str">
        <f t="shared" si="172"/>
        <v/>
      </c>
      <c r="BA86" s="31" t="str">
        <f t="shared" si="135"/>
        <v/>
      </c>
      <c r="BB86" s="53" t="str">
        <f t="shared" si="136"/>
        <v/>
      </c>
      <c r="BC86" s="44" t="str">
        <f t="shared" si="173"/>
        <v/>
      </c>
      <c r="BD86" s="143">
        <v>87</v>
      </c>
      <c r="BE86" s="35" t="str">
        <f t="shared" si="137"/>
        <v/>
      </c>
      <c r="BF86" s="31" t="str">
        <f t="shared" si="138"/>
        <v/>
      </c>
      <c r="BG86" s="32" t="str">
        <f t="shared" si="174"/>
        <v/>
      </c>
      <c r="BH86" s="34" t="str">
        <f t="shared" si="175"/>
        <v/>
      </c>
      <c r="BI86" s="52" t="str">
        <f t="shared" si="176"/>
        <v/>
      </c>
      <c r="BJ86" s="31" t="str">
        <f t="shared" si="139"/>
        <v/>
      </c>
      <c r="BK86" s="53" t="str">
        <f t="shared" si="140"/>
        <v/>
      </c>
      <c r="BL86" s="44" t="str">
        <f t="shared" si="177"/>
        <v/>
      </c>
      <c r="BM86" s="143">
        <v>87</v>
      </c>
      <c r="BN86" s="35" t="str">
        <f t="shared" si="141"/>
        <v/>
      </c>
      <c r="BO86" s="31" t="str">
        <f t="shared" si="142"/>
        <v/>
      </c>
      <c r="BP86" s="32" t="str">
        <f t="shared" si="178"/>
        <v/>
      </c>
      <c r="BQ86" s="34" t="str">
        <f t="shared" si="179"/>
        <v/>
      </c>
      <c r="BR86" s="52" t="str">
        <f t="shared" si="180"/>
        <v/>
      </c>
      <c r="BS86" s="31" t="str">
        <f t="shared" si="143"/>
        <v/>
      </c>
      <c r="BT86" s="53" t="str">
        <f t="shared" si="144"/>
        <v/>
      </c>
      <c r="BU86" s="44" t="str">
        <f t="shared" si="181"/>
        <v/>
      </c>
      <c r="BV86" s="5">
        <v>87</v>
      </c>
      <c r="BX86" s="79">
        <v>87</v>
      </c>
      <c r="BY86" s="103">
        <f t="shared" si="145"/>
        <v>0</v>
      </c>
      <c r="BZ86" s="161">
        <f t="shared" si="182"/>
        <v>0</v>
      </c>
      <c r="CA86" s="103" t="e">
        <f t="shared" si="183"/>
        <v>#DIV/0!</v>
      </c>
      <c r="CB86" s="104" t="e">
        <f t="shared" si="146"/>
        <v>#DIV/0!</v>
      </c>
      <c r="CC86" s="105" t="e">
        <f t="shared" si="184"/>
        <v>#DIV/0!</v>
      </c>
      <c r="CD86" s="86">
        <f t="shared" si="185"/>
        <v>0.79121300000000006</v>
      </c>
      <c r="CE86" s="22" t="e">
        <f t="shared" si="81"/>
        <v>#DIV/0!</v>
      </c>
      <c r="CF86" s="23" t="e">
        <f t="shared" si="82"/>
        <v>#DIV/0!</v>
      </c>
      <c r="CG86" s="87" t="e">
        <f t="shared" si="186"/>
        <v>#DIV/0!</v>
      </c>
      <c r="CH86" s="21"/>
      <c r="CI86" s="79">
        <v>87</v>
      </c>
      <c r="CJ86" s="103">
        <f t="shared" si="187"/>
        <v>0</v>
      </c>
      <c r="CK86" s="103">
        <f t="shared" si="188"/>
        <v>0</v>
      </c>
      <c r="CL86" s="103" t="e">
        <f t="shared" si="189"/>
        <v>#DIV/0!</v>
      </c>
      <c r="CM86" s="103" t="e">
        <f t="shared" si="190"/>
        <v>#DIV/0!</v>
      </c>
      <c r="CN86" s="113" t="e">
        <f t="shared" si="191"/>
        <v>#DIV/0!</v>
      </c>
      <c r="CO86" s="103" t="e">
        <f t="shared" si="192"/>
        <v>#DIV/0!</v>
      </c>
      <c r="CP86" s="113" t="e">
        <f t="shared" si="193"/>
        <v>#DIV/0!</v>
      </c>
    </row>
    <row r="87" spans="1:94" ht="15" customHeight="1">
      <c r="A87" s="5">
        <v>88</v>
      </c>
      <c r="B87" s="33">
        <f t="shared" si="115"/>
        <v>0</v>
      </c>
      <c r="C87" s="31">
        <f t="shared" si="147"/>
        <v>0</v>
      </c>
      <c r="D87" s="119" t="e">
        <f t="shared" si="148"/>
        <v>#DIV/0!</v>
      </c>
      <c r="E87" s="32" t="e">
        <f t="shared" si="149"/>
        <v>#DIV/0!</v>
      </c>
      <c r="F87" s="34" t="e">
        <f t="shared" si="150"/>
        <v>#DIV/0!</v>
      </c>
      <c r="G87" s="52">
        <f t="shared" si="151"/>
        <v>0.79121300000000006</v>
      </c>
      <c r="H87" s="31" t="e">
        <f t="shared" si="152"/>
        <v>#DIV/0!</v>
      </c>
      <c r="I87" s="53" t="e">
        <f t="shared" si="116"/>
        <v>#DIV/0!</v>
      </c>
      <c r="J87" s="44" t="e">
        <f t="shared" si="153"/>
        <v>#DIV/0!</v>
      </c>
      <c r="K87" s="143">
        <v>88</v>
      </c>
      <c r="L87" s="35" t="str">
        <f t="shared" si="117"/>
        <v/>
      </c>
      <c r="M87" s="31" t="str">
        <f t="shared" si="118"/>
        <v/>
      </c>
      <c r="N87" s="32" t="str">
        <f t="shared" si="154"/>
        <v/>
      </c>
      <c r="O87" s="34" t="str">
        <f t="shared" si="155"/>
        <v/>
      </c>
      <c r="P87" s="52" t="str">
        <f t="shared" si="156"/>
        <v/>
      </c>
      <c r="Q87" s="31" t="str">
        <f t="shared" si="119"/>
        <v/>
      </c>
      <c r="R87" s="53" t="str">
        <f t="shared" si="120"/>
        <v/>
      </c>
      <c r="S87" s="44" t="str">
        <f t="shared" si="157"/>
        <v/>
      </c>
      <c r="T87" s="143">
        <v>88</v>
      </c>
      <c r="U87" s="35" t="str">
        <f t="shared" si="121"/>
        <v/>
      </c>
      <c r="V87" s="31" t="str">
        <f t="shared" si="122"/>
        <v/>
      </c>
      <c r="W87" s="32" t="str">
        <f t="shared" si="158"/>
        <v/>
      </c>
      <c r="X87" s="34" t="str">
        <f t="shared" si="159"/>
        <v/>
      </c>
      <c r="Y87" s="52" t="str">
        <f t="shared" si="160"/>
        <v/>
      </c>
      <c r="Z87" s="31" t="str">
        <f t="shared" si="123"/>
        <v/>
      </c>
      <c r="AA87" s="53" t="str">
        <f t="shared" si="124"/>
        <v/>
      </c>
      <c r="AB87" s="44" t="str">
        <f t="shared" si="161"/>
        <v/>
      </c>
      <c r="AC87" s="143">
        <v>88</v>
      </c>
      <c r="AD87" s="35" t="str">
        <f t="shared" si="125"/>
        <v/>
      </c>
      <c r="AE87" s="31" t="str">
        <f t="shared" si="126"/>
        <v/>
      </c>
      <c r="AF87" s="32" t="str">
        <f t="shared" si="162"/>
        <v/>
      </c>
      <c r="AG87" s="34" t="str">
        <f t="shared" si="163"/>
        <v/>
      </c>
      <c r="AH87" s="52" t="str">
        <f t="shared" si="164"/>
        <v/>
      </c>
      <c r="AI87" s="31" t="str">
        <f t="shared" si="127"/>
        <v/>
      </c>
      <c r="AJ87" s="53" t="str">
        <f t="shared" si="128"/>
        <v/>
      </c>
      <c r="AK87" s="44" t="str">
        <f t="shared" si="165"/>
        <v/>
      </c>
      <c r="AL87" s="143">
        <v>88</v>
      </c>
      <c r="AM87" s="35" t="str">
        <f t="shared" si="129"/>
        <v/>
      </c>
      <c r="AN87" s="31" t="str">
        <f t="shared" si="130"/>
        <v/>
      </c>
      <c r="AO87" s="32" t="str">
        <f t="shared" si="166"/>
        <v/>
      </c>
      <c r="AP87" s="34" t="str">
        <f t="shared" si="167"/>
        <v/>
      </c>
      <c r="AQ87" s="52" t="str">
        <f t="shared" si="168"/>
        <v/>
      </c>
      <c r="AR87" s="31" t="str">
        <f t="shared" si="131"/>
        <v/>
      </c>
      <c r="AS87" s="53" t="str">
        <f t="shared" si="132"/>
        <v/>
      </c>
      <c r="AT87" s="44" t="str">
        <f t="shared" si="169"/>
        <v/>
      </c>
      <c r="AU87" s="143">
        <v>88</v>
      </c>
      <c r="AV87" s="35" t="str">
        <f t="shared" si="133"/>
        <v/>
      </c>
      <c r="AW87" s="31" t="str">
        <f t="shared" si="134"/>
        <v/>
      </c>
      <c r="AX87" s="32" t="str">
        <f t="shared" si="170"/>
        <v/>
      </c>
      <c r="AY87" s="34" t="str">
        <f t="shared" si="171"/>
        <v/>
      </c>
      <c r="AZ87" s="52" t="str">
        <f t="shared" si="172"/>
        <v/>
      </c>
      <c r="BA87" s="31" t="str">
        <f t="shared" si="135"/>
        <v/>
      </c>
      <c r="BB87" s="53" t="str">
        <f t="shared" si="136"/>
        <v/>
      </c>
      <c r="BC87" s="44" t="str">
        <f t="shared" si="173"/>
        <v/>
      </c>
      <c r="BD87" s="143">
        <v>88</v>
      </c>
      <c r="BE87" s="35" t="str">
        <f t="shared" si="137"/>
        <v/>
      </c>
      <c r="BF87" s="31" t="str">
        <f t="shared" si="138"/>
        <v/>
      </c>
      <c r="BG87" s="32" t="str">
        <f t="shared" si="174"/>
        <v/>
      </c>
      <c r="BH87" s="34" t="str">
        <f t="shared" si="175"/>
        <v/>
      </c>
      <c r="BI87" s="52" t="str">
        <f t="shared" si="176"/>
        <v/>
      </c>
      <c r="BJ87" s="31" t="str">
        <f t="shared" si="139"/>
        <v/>
      </c>
      <c r="BK87" s="53" t="str">
        <f t="shared" si="140"/>
        <v/>
      </c>
      <c r="BL87" s="44" t="str">
        <f t="shared" si="177"/>
        <v/>
      </c>
      <c r="BM87" s="143">
        <v>88</v>
      </c>
      <c r="BN87" s="35" t="str">
        <f t="shared" si="141"/>
        <v/>
      </c>
      <c r="BO87" s="31" t="str">
        <f t="shared" si="142"/>
        <v/>
      </c>
      <c r="BP87" s="32" t="str">
        <f t="shared" si="178"/>
        <v/>
      </c>
      <c r="BQ87" s="34" t="str">
        <f t="shared" si="179"/>
        <v/>
      </c>
      <c r="BR87" s="52" t="str">
        <f t="shared" si="180"/>
        <v/>
      </c>
      <c r="BS87" s="31" t="str">
        <f t="shared" si="143"/>
        <v/>
      </c>
      <c r="BT87" s="53" t="str">
        <f t="shared" si="144"/>
        <v/>
      </c>
      <c r="BU87" s="44" t="str">
        <f t="shared" si="181"/>
        <v/>
      </c>
      <c r="BV87" s="5">
        <v>88</v>
      </c>
      <c r="BX87" s="79">
        <v>88</v>
      </c>
      <c r="BY87" s="103">
        <f t="shared" si="145"/>
        <v>0</v>
      </c>
      <c r="BZ87" s="161">
        <f t="shared" si="182"/>
        <v>0</v>
      </c>
      <c r="CA87" s="103" t="e">
        <f t="shared" si="183"/>
        <v>#DIV/0!</v>
      </c>
      <c r="CB87" s="104" t="e">
        <f t="shared" si="146"/>
        <v>#DIV/0!</v>
      </c>
      <c r="CC87" s="105" t="e">
        <f t="shared" si="184"/>
        <v>#DIV/0!</v>
      </c>
      <c r="CD87" s="86">
        <f t="shared" si="185"/>
        <v>0.79121300000000006</v>
      </c>
      <c r="CE87" s="22" t="e">
        <f t="shared" si="81"/>
        <v>#DIV/0!</v>
      </c>
      <c r="CF87" s="23" t="e">
        <f t="shared" si="82"/>
        <v>#DIV/0!</v>
      </c>
      <c r="CG87" s="87" t="e">
        <f t="shared" si="186"/>
        <v>#DIV/0!</v>
      </c>
      <c r="CH87" s="21"/>
      <c r="CI87" s="79">
        <v>88</v>
      </c>
      <c r="CJ87" s="103">
        <f t="shared" si="187"/>
        <v>0</v>
      </c>
      <c r="CK87" s="103">
        <f t="shared" si="188"/>
        <v>0</v>
      </c>
      <c r="CL87" s="103" t="e">
        <f t="shared" si="189"/>
        <v>#DIV/0!</v>
      </c>
      <c r="CM87" s="103" t="e">
        <f t="shared" si="190"/>
        <v>#DIV/0!</v>
      </c>
      <c r="CN87" s="113" t="e">
        <f t="shared" si="191"/>
        <v>#DIV/0!</v>
      </c>
      <c r="CO87" s="103" t="e">
        <f t="shared" si="192"/>
        <v>#DIV/0!</v>
      </c>
      <c r="CP87" s="113" t="e">
        <f t="shared" si="193"/>
        <v>#DIV/0!</v>
      </c>
    </row>
    <row r="88" spans="1:94" ht="15" customHeight="1">
      <c r="A88" s="5">
        <v>89</v>
      </c>
      <c r="B88" s="33">
        <f t="shared" si="115"/>
        <v>0</v>
      </c>
      <c r="C88" s="31">
        <f t="shared" si="147"/>
        <v>0</v>
      </c>
      <c r="D88" s="119" t="e">
        <f t="shared" si="148"/>
        <v>#DIV/0!</v>
      </c>
      <c r="E88" s="32" t="e">
        <f t="shared" si="149"/>
        <v>#DIV/0!</v>
      </c>
      <c r="F88" s="34" t="e">
        <f t="shared" si="150"/>
        <v>#DIV/0!</v>
      </c>
      <c r="G88" s="52">
        <f t="shared" si="151"/>
        <v>0.79121300000000006</v>
      </c>
      <c r="H88" s="31" t="e">
        <f t="shared" si="152"/>
        <v>#DIV/0!</v>
      </c>
      <c r="I88" s="53" t="e">
        <f t="shared" si="116"/>
        <v>#DIV/0!</v>
      </c>
      <c r="J88" s="44" t="e">
        <f t="shared" si="153"/>
        <v>#DIV/0!</v>
      </c>
      <c r="K88" s="143">
        <v>89</v>
      </c>
      <c r="L88" s="35" t="str">
        <f t="shared" si="117"/>
        <v/>
      </c>
      <c r="M88" s="31" t="str">
        <f t="shared" si="118"/>
        <v/>
      </c>
      <c r="N88" s="32" t="str">
        <f t="shared" si="154"/>
        <v/>
      </c>
      <c r="O88" s="34" t="str">
        <f t="shared" si="155"/>
        <v/>
      </c>
      <c r="P88" s="52" t="str">
        <f t="shared" si="156"/>
        <v/>
      </c>
      <c r="Q88" s="31" t="str">
        <f t="shared" si="119"/>
        <v/>
      </c>
      <c r="R88" s="53" t="str">
        <f t="shared" si="120"/>
        <v/>
      </c>
      <c r="S88" s="44" t="str">
        <f t="shared" si="157"/>
        <v/>
      </c>
      <c r="T88" s="143">
        <v>89</v>
      </c>
      <c r="U88" s="35" t="str">
        <f t="shared" si="121"/>
        <v/>
      </c>
      <c r="V88" s="31" t="str">
        <f t="shared" si="122"/>
        <v/>
      </c>
      <c r="W88" s="32" t="str">
        <f t="shared" si="158"/>
        <v/>
      </c>
      <c r="X88" s="34" t="str">
        <f t="shared" si="159"/>
        <v/>
      </c>
      <c r="Y88" s="52" t="str">
        <f t="shared" si="160"/>
        <v/>
      </c>
      <c r="Z88" s="31" t="str">
        <f t="shared" si="123"/>
        <v/>
      </c>
      <c r="AA88" s="53" t="str">
        <f t="shared" si="124"/>
        <v/>
      </c>
      <c r="AB88" s="44" t="str">
        <f t="shared" si="161"/>
        <v/>
      </c>
      <c r="AC88" s="143">
        <v>89</v>
      </c>
      <c r="AD88" s="35" t="str">
        <f t="shared" si="125"/>
        <v/>
      </c>
      <c r="AE88" s="31" t="str">
        <f t="shared" si="126"/>
        <v/>
      </c>
      <c r="AF88" s="32" t="str">
        <f t="shared" si="162"/>
        <v/>
      </c>
      <c r="AG88" s="34" t="str">
        <f t="shared" si="163"/>
        <v/>
      </c>
      <c r="AH88" s="52" t="str">
        <f t="shared" si="164"/>
        <v/>
      </c>
      <c r="AI88" s="31" t="str">
        <f t="shared" si="127"/>
        <v/>
      </c>
      <c r="AJ88" s="53" t="str">
        <f t="shared" si="128"/>
        <v/>
      </c>
      <c r="AK88" s="44" t="str">
        <f t="shared" si="165"/>
        <v/>
      </c>
      <c r="AL88" s="143">
        <v>89</v>
      </c>
      <c r="AM88" s="35" t="str">
        <f t="shared" si="129"/>
        <v/>
      </c>
      <c r="AN88" s="31" t="str">
        <f t="shared" si="130"/>
        <v/>
      </c>
      <c r="AO88" s="32" t="str">
        <f t="shared" si="166"/>
        <v/>
      </c>
      <c r="AP88" s="34" t="str">
        <f t="shared" si="167"/>
        <v/>
      </c>
      <c r="AQ88" s="52" t="str">
        <f t="shared" si="168"/>
        <v/>
      </c>
      <c r="AR88" s="31" t="str">
        <f t="shared" si="131"/>
        <v/>
      </c>
      <c r="AS88" s="53" t="str">
        <f t="shared" si="132"/>
        <v/>
      </c>
      <c r="AT88" s="44" t="str">
        <f t="shared" si="169"/>
        <v/>
      </c>
      <c r="AU88" s="143">
        <v>89</v>
      </c>
      <c r="AV88" s="35" t="str">
        <f t="shared" si="133"/>
        <v/>
      </c>
      <c r="AW88" s="31" t="str">
        <f t="shared" si="134"/>
        <v/>
      </c>
      <c r="AX88" s="32" t="str">
        <f t="shared" si="170"/>
        <v/>
      </c>
      <c r="AY88" s="34" t="str">
        <f t="shared" si="171"/>
        <v/>
      </c>
      <c r="AZ88" s="52" t="str">
        <f t="shared" si="172"/>
        <v/>
      </c>
      <c r="BA88" s="31" t="str">
        <f t="shared" si="135"/>
        <v/>
      </c>
      <c r="BB88" s="53" t="str">
        <f t="shared" si="136"/>
        <v/>
      </c>
      <c r="BC88" s="44" t="str">
        <f t="shared" si="173"/>
        <v/>
      </c>
      <c r="BD88" s="143">
        <v>89</v>
      </c>
      <c r="BE88" s="35" t="str">
        <f t="shared" si="137"/>
        <v/>
      </c>
      <c r="BF88" s="31" t="str">
        <f t="shared" si="138"/>
        <v/>
      </c>
      <c r="BG88" s="32" t="str">
        <f t="shared" si="174"/>
        <v/>
      </c>
      <c r="BH88" s="34" t="str">
        <f t="shared" si="175"/>
        <v/>
      </c>
      <c r="BI88" s="52" t="str">
        <f t="shared" si="176"/>
        <v/>
      </c>
      <c r="BJ88" s="31" t="str">
        <f t="shared" si="139"/>
        <v/>
      </c>
      <c r="BK88" s="53" t="str">
        <f t="shared" si="140"/>
        <v/>
      </c>
      <c r="BL88" s="44" t="str">
        <f t="shared" si="177"/>
        <v/>
      </c>
      <c r="BM88" s="143">
        <v>89</v>
      </c>
      <c r="BN88" s="35" t="str">
        <f t="shared" si="141"/>
        <v/>
      </c>
      <c r="BO88" s="31" t="str">
        <f t="shared" si="142"/>
        <v/>
      </c>
      <c r="BP88" s="32" t="str">
        <f t="shared" si="178"/>
        <v/>
      </c>
      <c r="BQ88" s="34" t="str">
        <f t="shared" si="179"/>
        <v/>
      </c>
      <c r="BR88" s="52" t="str">
        <f t="shared" si="180"/>
        <v/>
      </c>
      <c r="BS88" s="31" t="str">
        <f t="shared" si="143"/>
        <v/>
      </c>
      <c r="BT88" s="53" t="str">
        <f t="shared" si="144"/>
        <v/>
      </c>
      <c r="BU88" s="44" t="str">
        <f t="shared" si="181"/>
        <v/>
      </c>
      <c r="BV88" s="5">
        <v>89</v>
      </c>
      <c r="BX88" s="79">
        <v>89</v>
      </c>
      <c r="BY88" s="103">
        <f t="shared" si="145"/>
        <v>0</v>
      </c>
      <c r="BZ88" s="161">
        <f t="shared" si="182"/>
        <v>0</v>
      </c>
      <c r="CA88" s="103" t="e">
        <f t="shared" si="183"/>
        <v>#DIV/0!</v>
      </c>
      <c r="CB88" s="104" t="e">
        <f t="shared" si="146"/>
        <v>#DIV/0!</v>
      </c>
      <c r="CC88" s="105" t="e">
        <f t="shared" si="184"/>
        <v>#DIV/0!</v>
      </c>
      <c r="CD88" s="86">
        <f t="shared" si="185"/>
        <v>0.79121300000000006</v>
      </c>
      <c r="CE88" s="22" t="e">
        <f t="shared" si="81"/>
        <v>#DIV/0!</v>
      </c>
      <c r="CF88" s="23" t="e">
        <f t="shared" si="82"/>
        <v>#DIV/0!</v>
      </c>
      <c r="CG88" s="87" t="e">
        <f t="shared" si="186"/>
        <v>#DIV/0!</v>
      </c>
      <c r="CH88" s="21"/>
      <c r="CI88" s="79">
        <v>89</v>
      </c>
      <c r="CJ88" s="103">
        <f t="shared" si="187"/>
        <v>0</v>
      </c>
      <c r="CK88" s="103">
        <f t="shared" si="188"/>
        <v>0</v>
      </c>
      <c r="CL88" s="103" t="e">
        <f t="shared" si="189"/>
        <v>#DIV/0!</v>
      </c>
      <c r="CM88" s="103" t="e">
        <f t="shared" si="190"/>
        <v>#DIV/0!</v>
      </c>
      <c r="CN88" s="113" t="e">
        <f t="shared" si="191"/>
        <v>#DIV/0!</v>
      </c>
      <c r="CO88" s="103" t="e">
        <f t="shared" si="192"/>
        <v>#DIV/0!</v>
      </c>
      <c r="CP88" s="113" t="e">
        <f t="shared" si="193"/>
        <v>#DIV/0!</v>
      </c>
    </row>
    <row r="89" spans="1:94" ht="15" customHeight="1" thickBot="1">
      <c r="A89" s="6">
        <v>90</v>
      </c>
      <c r="B89" s="36">
        <f t="shared" si="115"/>
        <v>0</v>
      </c>
      <c r="C89" s="37">
        <f t="shared" si="147"/>
        <v>0</v>
      </c>
      <c r="D89" s="118" t="e">
        <f t="shared" si="148"/>
        <v>#DIV/0!</v>
      </c>
      <c r="E89" s="38" t="e">
        <f t="shared" si="149"/>
        <v>#DIV/0!</v>
      </c>
      <c r="F89" s="39" t="e">
        <f t="shared" si="150"/>
        <v>#DIV/0!</v>
      </c>
      <c r="G89" s="50">
        <f t="shared" si="151"/>
        <v>0.79121300000000006</v>
      </c>
      <c r="H89" s="37" t="e">
        <f t="shared" si="152"/>
        <v>#DIV/0!</v>
      </c>
      <c r="I89" s="51" t="e">
        <f t="shared" si="116"/>
        <v>#DIV/0!</v>
      </c>
      <c r="J89" s="43" t="e">
        <f t="shared" si="153"/>
        <v>#DIV/0!</v>
      </c>
      <c r="K89" s="143">
        <v>90</v>
      </c>
      <c r="L89" s="40" t="str">
        <f t="shared" si="117"/>
        <v/>
      </c>
      <c r="M89" s="37" t="str">
        <f t="shared" si="118"/>
        <v/>
      </c>
      <c r="N89" s="38" t="str">
        <f t="shared" si="154"/>
        <v/>
      </c>
      <c r="O89" s="39" t="str">
        <f t="shared" si="155"/>
        <v/>
      </c>
      <c r="P89" s="50" t="str">
        <f t="shared" si="156"/>
        <v/>
      </c>
      <c r="Q89" s="37" t="str">
        <f t="shared" si="119"/>
        <v/>
      </c>
      <c r="R89" s="51" t="str">
        <f t="shared" si="120"/>
        <v/>
      </c>
      <c r="S89" s="43" t="str">
        <f t="shared" si="157"/>
        <v/>
      </c>
      <c r="T89" s="143">
        <v>90</v>
      </c>
      <c r="U89" s="40" t="str">
        <f t="shared" si="121"/>
        <v/>
      </c>
      <c r="V89" s="37" t="str">
        <f t="shared" si="122"/>
        <v/>
      </c>
      <c r="W89" s="38" t="str">
        <f t="shared" si="158"/>
        <v/>
      </c>
      <c r="X89" s="39" t="str">
        <f t="shared" si="159"/>
        <v/>
      </c>
      <c r="Y89" s="50" t="str">
        <f t="shared" si="160"/>
        <v/>
      </c>
      <c r="Z89" s="37" t="str">
        <f t="shared" si="123"/>
        <v/>
      </c>
      <c r="AA89" s="51" t="str">
        <f t="shared" si="124"/>
        <v/>
      </c>
      <c r="AB89" s="43" t="str">
        <f t="shared" si="161"/>
        <v/>
      </c>
      <c r="AC89" s="143">
        <v>90</v>
      </c>
      <c r="AD89" s="40" t="str">
        <f t="shared" si="125"/>
        <v/>
      </c>
      <c r="AE89" s="37" t="str">
        <f t="shared" si="126"/>
        <v/>
      </c>
      <c r="AF89" s="38" t="str">
        <f t="shared" si="162"/>
        <v/>
      </c>
      <c r="AG89" s="39" t="str">
        <f t="shared" si="163"/>
        <v/>
      </c>
      <c r="AH89" s="50" t="str">
        <f t="shared" si="164"/>
        <v/>
      </c>
      <c r="AI89" s="37" t="str">
        <f t="shared" si="127"/>
        <v/>
      </c>
      <c r="AJ89" s="51" t="str">
        <f t="shared" si="128"/>
        <v/>
      </c>
      <c r="AK89" s="43" t="str">
        <f t="shared" si="165"/>
        <v/>
      </c>
      <c r="AL89" s="143">
        <v>90</v>
      </c>
      <c r="AM89" s="40" t="str">
        <f t="shared" si="129"/>
        <v/>
      </c>
      <c r="AN89" s="37" t="str">
        <f t="shared" si="130"/>
        <v/>
      </c>
      <c r="AO89" s="38" t="str">
        <f t="shared" si="166"/>
        <v/>
      </c>
      <c r="AP89" s="39" t="str">
        <f t="shared" si="167"/>
        <v/>
      </c>
      <c r="AQ89" s="50" t="str">
        <f t="shared" si="168"/>
        <v/>
      </c>
      <c r="AR89" s="37" t="str">
        <f t="shared" si="131"/>
        <v/>
      </c>
      <c r="AS89" s="51" t="str">
        <f t="shared" si="132"/>
        <v/>
      </c>
      <c r="AT89" s="43" t="str">
        <f t="shared" si="169"/>
        <v/>
      </c>
      <c r="AU89" s="143">
        <v>90</v>
      </c>
      <c r="AV89" s="40" t="str">
        <f t="shared" si="133"/>
        <v/>
      </c>
      <c r="AW89" s="37" t="str">
        <f t="shared" si="134"/>
        <v/>
      </c>
      <c r="AX89" s="38" t="str">
        <f t="shared" si="170"/>
        <v/>
      </c>
      <c r="AY89" s="39" t="str">
        <f t="shared" si="171"/>
        <v/>
      </c>
      <c r="AZ89" s="50" t="str">
        <f t="shared" si="172"/>
        <v/>
      </c>
      <c r="BA89" s="37" t="str">
        <f t="shared" si="135"/>
        <v/>
      </c>
      <c r="BB89" s="51" t="str">
        <f t="shared" si="136"/>
        <v/>
      </c>
      <c r="BC89" s="43" t="str">
        <f t="shared" si="173"/>
        <v/>
      </c>
      <c r="BD89" s="143">
        <v>90</v>
      </c>
      <c r="BE89" s="40" t="str">
        <f t="shared" si="137"/>
        <v/>
      </c>
      <c r="BF89" s="37" t="str">
        <f t="shared" si="138"/>
        <v/>
      </c>
      <c r="BG89" s="38" t="str">
        <f t="shared" si="174"/>
        <v/>
      </c>
      <c r="BH89" s="39" t="str">
        <f t="shared" si="175"/>
        <v/>
      </c>
      <c r="BI89" s="50" t="str">
        <f t="shared" si="176"/>
        <v/>
      </c>
      <c r="BJ89" s="37" t="str">
        <f t="shared" si="139"/>
        <v/>
      </c>
      <c r="BK89" s="51" t="str">
        <f t="shared" si="140"/>
        <v/>
      </c>
      <c r="BL89" s="43" t="str">
        <f t="shared" si="177"/>
        <v/>
      </c>
      <c r="BM89" s="143">
        <v>90</v>
      </c>
      <c r="BN89" s="40" t="str">
        <f t="shared" si="141"/>
        <v/>
      </c>
      <c r="BO89" s="37" t="str">
        <f t="shared" si="142"/>
        <v/>
      </c>
      <c r="BP89" s="38" t="str">
        <f t="shared" si="178"/>
        <v/>
      </c>
      <c r="BQ89" s="39" t="str">
        <f t="shared" si="179"/>
        <v/>
      </c>
      <c r="BR89" s="50" t="str">
        <f t="shared" si="180"/>
        <v/>
      </c>
      <c r="BS89" s="37" t="str">
        <f t="shared" si="143"/>
        <v/>
      </c>
      <c r="BT89" s="51" t="str">
        <f t="shared" si="144"/>
        <v/>
      </c>
      <c r="BU89" s="43" t="str">
        <f t="shared" si="181"/>
        <v/>
      </c>
      <c r="BV89" s="6">
        <v>90</v>
      </c>
      <c r="BX89" s="80">
        <v>90</v>
      </c>
      <c r="BY89" s="106">
        <f t="shared" si="145"/>
        <v>0</v>
      </c>
      <c r="BZ89" s="159">
        <f t="shared" si="182"/>
        <v>0</v>
      </c>
      <c r="CA89" s="106" t="e">
        <f t="shared" si="183"/>
        <v>#DIV/0!</v>
      </c>
      <c r="CB89" s="107" t="e">
        <f t="shared" si="146"/>
        <v>#DIV/0!</v>
      </c>
      <c r="CC89" s="108" t="e">
        <f t="shared" si="184"/>
        <v>#DIV/0!</v>
      </c>
      <c r="CD89" s="88">
        <f t="shared" si="185"/>
        <v>0.79121300000000006</v>
      </c>
      <c r="CE89" s="89" t="e">
        <f t="shared" si="81"/>
        <v>#DIV/0!</v>
      </c>
      <c r="CF89" s="90" t="e">
        <f t="shared" si="82"/>
        <v>#DIV/0!</v>
      </c>
      <c r="CG89" s="91" t="e">
        <f t="shared" si="186"/>
        <v>#DIV/0!</v>
      </c>
      <c r="CH89" s="21"/>
      <c r="CI89" s="80">
        <v>90</v>
      </c>
      <c r="CJ89" s="106">
        <f t="shared" si="187"/>
        <v>0</v>
      </c>
      <c r="CK89" s="106">
        <f t="shared" si="188"/>
        <v>0</v>
      </c>
      <c r="CL89" s="106" t="e">
        <f t="shared" si="189"/>
        <v>#DIV/0!</v>
      </c>
      <c r="CM89" s="106" t="e">
        <f t="shared" si="190"/>
        <v>#DIV/0!</v>
      </c>
      <c r="CN89" s="114" t="e">
        <f t="shared" si="191"/>
        <v>#DIV/0!</v>
      </c>
      <c r="CO89" s="106" t="e">
        <f t="shared" si="192"/>
        <v>#DIV/0!</v>
      </c>
      <c r="CP89" s="114" t="e">
        <f t="shared" si="193"/>
        <v>#DIV/0!</v>
      </c>
    </row>
    <row r="90" spans="1:94" ht="15" customHeight="1">
      <c r="A90" s="15">
        <v>91</v>
      </c>
      <c r="B90" s="29">
        <f t="shared" si="115"/>
        <v>0</v>
      </c>
      <c r="C90" s="26">
        <f t="shared" si="147"/>
        <v>0</v>
      </c>
      <c r="D90" s="117" t="e">
        <f t="shared" si="148"/>
        <v>#DIV/0!</v>
      </c>
      <c r="E90" s="27" t="e">
        <f t="shared" si="149"/>
        <v>#DIV/0!</v>
      </c>
      <c r="F90" s="28" t="e">
        <f t="shared" si="150"/>
        <v>#DIV/0!</v>
      </c>
      <c r="G90" s="48">
        <f t="shared" si="151"/>
        <v>0.79121300000000006</v>
      </c>
      <c r="H90" s="26" t="e">
        <f t="shared" si="152"/>
        <v>#DIV/0!</v>
      </c>
      <c r="I90" s="49" t="e">
        <f t="shared" si="116"/>
        <v>#DIV/0!</v>
      </c>
      <c r="J90" s="42" t="e">
        <f t="shared" si="153"/>
        <v>#DIV/0!</v>
      </c>
      <c r="K90" s="143">
        <v>91</v>
      </c>
      <c r="L90" s="30" t="str">
        <f t="shared" si="117"/>
        <v/>
      </c>
      <c r="M90" s="26" t="str">
        <f t="shared" si="118"/>
        <v/>
      </c>
      <c r="N90" s="27" t="str">
        <f t="shared" si="154"/>
        <v/>
      </c>
      <c r="O90" s="28" t="str">
        <f t="shared" si="155"/>
        <v/>
      </c>
      <c r="P90" s="48" t="str">
        <f t="shared" si="156"/>
        <v/>
      </c>
      <c r="Q90" s="26" t="str">
        <f t="shared" si="119"/>
        <v/>
      </c>
      <c r="R90" s="49" t="str">
        <f t="shared" si="120"/>
        <v/>
      </c>
      <c r="S90" s="42" t="str">
        <f t="shared" si="157"/>
        <v/>
      </c>
      <c r="T90" s="143">
        <v>91</v>
      </c>
      <c r="U90" s="30" t="str">
        <f t="shared" si="121"/>
        <v/>
      </c>
      <c r="V90" s="26" t="str">
        <f t="shared" si="122"/>
        <v/>
      </c>
      <c r="W90" s="27" t="str">
        <f t="shared" si="158"/>
        <v/>
      </c>
      <c r="X90" s="28" t="str">
        <f t="shared" si="159"/>
        <v/>
      </c>
      <c r="Y90" s="48" t="str">
        <f t="shared" si="160"/>
        <v/>
      </c>
      <c r="Z90" s="26" t="str">
        <f t="shared" si="123"/>
        <v/>
      </c>
      <c r="AA90" s="49" t="str">
        <f t="shared" si="124"/>
        <v/>
      </c>
      <c r="AB90" s="42" t="str">
        <f t="shared" si="161"/>
        <v/>
      </c>
      <c r="AC90" s="143">
        <v>91</v>
      </c>
      <c r="AD90" s="30" t="str">
        <f t="shared" si="125"/>
        <v/>
      </c>
      <c r="AE90" s="26" t="str">
        <f t="shared" si="126"/>
        <v/>
      </c>
      <c r="AF90" s="27" t="str">
        <f t="shared" si="162"/>
        <v/>
      </c>
      <c r="AG90" s="28" t="str">
        <f t="shared" si="163"/>
        <v/>
      </c>
      <c r="AH90" s="48" t="str">
        <f t="shared" si="164"/>
        <v/>
      </c>
      <c r="AI90" s="26" t="str">
        <f t="shared" si="127"/>
        <v/>
      </c>
      <c r="AJ90" s="49" t="str">
        <f t="shared" si="128"/>
        <v/>
      </c>
      <c r="AK90" s="42" t="str">
        <f t="shared" si="165"/>
        <v/>
      </c>
      <c r="AL90" s="143">
        <v>91</v>
      </c>
      <c r="AM90" s="30" t="str">
        <f t="shared" si="129"/>
        <v/>
      </c>
      <c r="AN90" s="26" t="str">
        <f t="shared" si="130"/>
        <v/>
      </c>
      <c r="AO90" s="27" t="str">
        <f t="shared" si="166"/>
        <v/>
      </c>
      <c r="AP90" s="28" t="str">
        <f t="shared" si="167"/>
        <v/>
      </c>
      <c r="AQ90" s="48" t="str">
        <f t="shared" si="168"/>
        <v/>
      </c>
      <c r="AR90" s="26" t="str">
        <f t="shared" si="131"/>
        <v/>
      </c>
      <c r="AS90" s="49" t="str">
        <f t="shared" si="132"/>
        <v/>
      </c>
      <c r="AT90" s="42" t="str">
        <f t="shared" si="169"/>
        <v/>
      </c>
      <c r="AU90" s="143">
        <v>91</v>
      </c>
      <c r="AV90" s="30" t="str">
        <f t="shared" si="133"/>
        <v/>
      </c>
      <c r="AW90" s="26" t="str">
        <f t="shared" si="134"/>
        <v/>
      </c>
      <c r="AX90" s="27" t="str">
        <f t="shared" si="170"/>
        <v/>
      </c>
      <c r="AY90" s="28" t="str">
        <f t="shared" si="171"/>
        <v/>
      </c>
      <c r="AZ90" s="48" t="str">
        <f t="shared" si="172"/>
        <v/>
      </c>
      <c r="BA90" s="26" t="str">
        <f t="shared" si="135"/>
        <v/>
      </c>
      <c r="BB90" s="49" t="str">
        <f t="shared" si="136"/>
        <v/>
      </c>
      <c r="BC90" s="42" t="str">
        <f t="shared" si="173"/>
        <v/>
      </c>
      <c r="BD90" s="143">
        <v>91</v>
      </c>
      <c r="BE90" s="30" t="str">
        <f t="shared" si="137"/>
        <v/>
      </c>
      <c r="BF90" s="26" t="str">
        <f t="shared" si="138"/>
        <v/>
      </c>
      <c r="BG90" s="27" t="str">
        <f t="shared" si="174"/>
        <v/>
      </c>
      <c r="BH90" s="28" t="str">
        <f t="shared" si="175"/>
        <v/>
      </c>
      <c r="BI90" s="48" t="str">
        <f t="shared" si="176"/>
        <v/>
      </c>
      <c r="BJ90" s="26" t="str">
        <f t="shared" si="139"/>
        <v/>
      </c>
      <c r="BK90" s="49" t="str">
        <f t="shared" si="140"/>
        <v/>
      </c>
      <c r="BL90" s="42" t="str">
        <f t="shared" si="177"/>
        <v/>
      </c>
      <c r="BM90" s="143">
        <v>91</v>
      </c>
      <c r="BN90" s="30" t="str">
        <f t="shared" si="141"/>
        <v/>
      </c>
      <c r="BO90" s="26" t="str">
        <f t="shared" si="142"/>
        <v/>
      </c>
      <c r="BP90" s="27" t="str">
        <f t="shared" si="178"/>
        <v/>
      </c>
      <c r="BQ90" s="28" t="str">
        <f t="shared" si="179"/>
        <v/>
      </c>
      <c r="BR90" s="48" t="str">
        <f t="shared" si="180"/>
        <v/>
      </c>
      <c r="BS90" s="26" t="str">
        <f t="shared" si="143"/>
        <v/>
      </c>
      <c r="BT90" s="49" t="str">
        <f t="shared" si="144"/>
        <v/>
      </c>
      <c r="BU90" s="42" t="str">
        <f t="shared" si="181"/>
        <v/>
      </c>
      <c r="BV90" s="15">
        <v>91</v>
      </c>
      <c r="BX90" s="78">
        <v>91</v>
      </c>
      <c r="BY90" s="100">
        <f t="shared" si="145"/>
        <v>0</v>
      </c>
      <c r="BZ90" s="160">
        <f t="shared" si="182"/>
        <v>0</v>
      </c>
      <c r="CA90" s="100" t="e">
        <f t="shared" si="183"/>
        <v>#DIV/0!</v>
      </c>
      <c r="CB90" s="101" t="e">
        <f t="shared" si="146"/>
        <v>#DIV/0!</v>
      </c>
      <c r="CC90" s="102" t="e">
        <f t="shared" si="184"/>
        <v>#DIV/0!</v>
      </c>
      <c r="CD90" s="92">
        <f t="shared" si="185"/>
        <v>0.79121300000000006</v>
      </c>
      <c r="CE90" s="93" t="e">
        <f t="shared" si="81"/>
        <v>#DIV/0!</v>
      </c>
      <c r="CF90" s="94" t="e">
        <f t="shared" si="82"/>
        <v>#DIV/0!</v>
      </c>
      <c r="CG90" s="95" t="e">
        <f t="shared" si="186"/>
        <v>#DIV/0!</v>
      </c>
      <c r="CH90" s="21"/>
      <c r="CI90" s="78">
        <v>91</v>
      </c>
      <c r="CJ90" s="100">
        <f t="shared" si="187"/>
        <v>0</v>
      </c>
      <c r="CK90" s="100">
        <f t="shared" si="188"/>
        <v>0</v>
      </c>
      <c r="CL90" s="100" t="e">
        <f t="shared" si="189"/>
        <v>#DIV/0!</v>
      </c>
      <c r="CM90" s="100" t="e">
        <f t="shared" si="190"/>
        <v>#DIV/0!</v>
      </c>
      <c r="CN90" s="112" t="e">
        <f t="shared" si="191"/>
        <v>#DIV/0!</v>
      </c>
      <c r="CO90" s="100" t="e">
        <f t="shared" si="192"/>
        <v>#DIV/0!</v>
      </c>
      <c r="CP90" s="112" t="e">
        <f t="shared" si="193"/>
        <v>#DIV/0!</v>
      </c>
    </row>
    <row r="91" spans="1:94" ht="15" customHeight="1">
      <c r="A91" s="4">
        <v>92</v>
      </c>
      <c r="B91" s="33">
        <f t="shared" si="115"/>
        <v>0</v>
      </c>
      <c r="C91" s="31">
        <f t="shared" si="147"/>
        <v>0</v>
      </c>
      <c r="D91" s="119" t="e">
        <f t="shared" si="148"/>
        <v>#DIV/0!</v>
      </c>
      <c r="E91" s="32" t="e">
        <f t="shared" si="149"/>
        <v>#DIV/0!</v>
      </c>
      <c r="F91" s="34" t="e">
        <f t="shared" si="150"/>
        <v>#DIV/0!</v>
      </c>
      <c r="G91" s="52">
        <f t="shared" si="151"/>
        <v>0.79121300000000006</v>
      </c>
      <c r="H91" s="31" t="e">
        <f t="shared" si="152"/>
        <v>#DIV/0!</v>
      </c>
      <c r="I91" s="53" t="e">
        <f t="shared" si="116"/>
        <v>#DIV/0!</v>
      </c>
      <c r="J91" s="44" t="e">
        <f t="shared" si="153"/>
        <v>#DIV/0!</v>
      </c>
      <c r="K91" s="143">
        <v>92</v>
      </c>
      <c r="L91" s="35" t="str">
        <f t="shared" si="117"/>
        <v/>
      </c>
      <c r="M91" s="31" t="str">
        <f t="shared" si="118"/>
        <v/>
      </c>
      <c r="N91" s="32" t="str">
        <f t="shared" si="154"/>
        <v/>
      </c>
      <c r="O91" s="34" t="str">
        <f t="shared" si="155"/>
        <v/>
      </c>
      <c r="P91" s="52" t="str">
        <f t="shared" si="156"/>
        <v/>
      </c>
      <c r="Q91" s="31" t="str">
        <f t="shared" si="119"/>
        <v/>
      </c>
      <c r="R91" s="53" t="str">
        <f t="shared" si="120"/>
        <v/>
      </c>
      <c r="S91" s="44" t="str">
        <f t="shared" si="157"/>
        <v/>
      </c>
      <c r="T91" s="143">
        <v>92</v>
      </c>
      <c r="U91" s="35" t="str">
        <f t="shared" si="121"/>
        <v/>
      </c>
      <c r="V91" s="31" t="str">
        <f t="shared" si="122"/>
        <v/>
      </c>
      <c r="W91" s="32" t="str">
        <f t="shared" si="158"/>
        <v/>
      </c>
      <c r="X91" s="34" t="str">
        <f t="shared" si="159"/>
        <v/>
      </c>
      <c r="Y91" s="52" t="str">
        <f t="shared" si="160"/>
        <v/>
      </c>
      <c r="Z91" s="31" t="str">
        <f t="shared" si="123"/>
        <v/>
      </c>
      <c r="AA91" s="53" t="str">
        <f t="shared" si="124"/>
        <v/>
      </c>
      <c r="AB91" s="44" t="str">
        <f t="shared" si="161"/>
        <v/>
      </c>
      <c r="AC91" s="143">
        <v>92</v>
      </c>
      <c r="AD91" s="35" t="str">
        <f t="shared" si="125"/>
        <v/>
      </c>
      <c r="AE91" s="31" t="str">
        <f t="shared" si="126"/>
        <v/>
      </c>
      <c r="AF91" s="32" t="str">
        <f t="shared" si="162"/>
        <v/>
      </c>
      <c r="AG91" s="34" t="str">
        <f t="shared" si="163"/>
        <v/>
      </c>
      <c r="AH91" s="52" t="str">
        <f t="shared" si="164"/>
        <v/>
      </c>
      <c r="AI91" s="31" t="str">
        <f t="shared" si="127"/>
        <v/>
      </c>
      <c r="AJ91" s="53" t="str">
        <f t="shared" si="128"/>
        <v/>
      </c>
      <c r="AK91" s="44" t="str">
        <f t="shared" si="165"/>
        <v/>
      </c>
      <c r="AL91" s="143">
        <v>92</v>
      </c>
      <c r="AM91" s="35" t="str">
        <f t="shared" si="129"/>
        <v/>
      </c>
      <c r="AN91" s="31" t="str">
        <f t="shared" si="130"/>
        <v/>
      </c>
      <c r="AO91" s="32" t="str">
        <f t="shared" si="166"/>
        <v/>
      </c>
      <c r="AP91" s="34" t="str">
        <f t="shared" si="167"/>
        <v/>
      </c>
      <c r="AQ91" s="52" t="str">
        <f t="shared" si="168"/>
        <v/>
      </c>
      <c r="AR91" s="31" t="str">
        <f t="shared" si="131"/>
        <v/>
      </c>
      <c r="AS91" s="53" t="str">
        <f t="shared" si="132"/>
        <v/>
      </c>
      <c r="AT91" s="44" t="str">
        <f t="shared" si="169"/>
        <v/>
      </c>
      <c r="AU91" s="143">
        <v>92</v>
      </c>
      <c r="AV91" s="35" t="str">
        <f t="shared" si="133"/>
        <v/>
      </c>
      <c r="AW91" s="31" t="str">
        <f t="shared" si="134"/>
        <v/>
      </c>
      <c r="AX91" s="32" t="str">
        <f t="shared" si="170"/>
        <v/>
      </c>
      <c r="AY91" s="34" t="str">
        <f t="shared" si="171"/>
        <v/>
      </c>
      <c r="AZ91" s="52" t="str">
        <f t="shared" si="172"/>
        <v/>
      </c>
      <c r="BA91" s="31" t="str">
        <f t="shared" si="135"/>
        <v/>
      </c>
      <c r="BB91" s="53" t="str">
        <f t="shared" si="136"/>
        <v/>
      </c>
      <c r="BC91" s="44" t="str">
        <f t="shared" si="173"/>
        <v/>
      </c>
      <c r="BD91" s="143">
        <v>92</v>
      </c>
      <c r="BE91" s="35" t="str">
        <f t="shared" si="137"/>
        <v/>
      </c>
      <c r="BF91" s="31" t="str">
        <f t="shared" si="138"/>
        <v/>
      </c>
      <c r="BG91" s="32" t="str">
        <f t="shared" si="174"/>
        <v/>
      </c>
      <c r="BH91" s="34" t="str">
        <f t="shared" si="175"/>
        <v/>
      </c>
      <c r="BI91" s="52" t="str">
        <f t="shared" si="176"/>
        <v/>
      </c>
      <c r="BJ91" s="31" t="str">
        <f t="shared" si="139"/>
        <v/>
      </c>
      <c r="BK91" s="53" t="str">
        <f t="shared" si="140"/>
        <v/>
      </c>
      <c r="BL91" s="44" t="str">
        <f t="shared" si="177"/>
        <v/>
      </c>
      <c r="BM91" s="143">
        <v>92</v>
      </c>
      <c r="BN91" s="35" t="str">
        <f t="shared" si="141"/>
        <v/>
      </c>
      <c r="BO91" s="31" t="str">
        <f t="shared" si="142"/>
        <v/>
      </c>
      <c r="BP91" s="32" t="str">
        <f t="shared" si="178"/>
        <v/>
      </c>
      <c r="BQ91" s="34" t="str">
        <f t="shared" si="179"/>
        <v/>
      </c>
      <c r="BR91" s="52" t="str">
        <f t="shared" si="180"/>
        <v/>
      </c>
      <c r="BS91" s="31" t="str">
        <f t="shared" si="143"/>
        <v/>
      </c>
      <c r="BT91" s="53" t="str">
        <f t="shared" si="144"/>
        <v/>
      </c>
      <c r="BU91" s="44" t="str">
        <f t="shared" si="181"/>
        <v/>
      </c>
      <c r="BV91" s="4">
        <v>92</v>
      </c>
      <c r="BX91" s="76">
        <v>92</v>
      </c>
      <c r="BY91" s="103">
        <f t="shared" si="145"/>
        <v>0</v>
      </c>
      <c r="BZ91" s="161">
        <f t="shared" si="182"/>
        <v>0</v>
      </c>
      <c r="CA91" s="103" t="e">
        <f t="shared" si="183"/>
        <v>#DIV/0!</v>
      </c>
      <c r="CB91" s="104" t="e">
        <f t="shared" si="146"/>
        <v>#DIV/0!</v>
      </c>
      <c r="CC91" s="105" t="e">
        <f t="shared" si="184"/>
        <v>#DIV/0!</v>
      </c>
      <c r="CD91" s="86">
        <f t="shared" si="185"/>
        <v>0.79121300000000006</v>
      </c>
      <c r="CE91" s="22" t="e">
        <f t="shared" si="81"/>
        <v>#DIV/0!</v>
      </c>
      <c r="CF91" s="23" t="e">
        <f t="shared" si="82"/>
        <v>#DIV/0!</v>
      </c>
      <c r="CG91" s="87" t="e">
        <f t="shared" si="186"/>
        <v>#DIV/0!</v>
      </c>
      <c r="CH91" s="21"/>
      <c r="CI91" s="76">
        <v>92</v>
      </c>
      <c r="CJ91" s="103">
        <f t="shared" si="187"/>
        <v>0</v>
      </c>
      <c r="CK91" s="103">
        <f t="shared" si="188"/>
        <v>0</v>
      </c>
      <c r="CL91" s="103" t="e">
        <f t="shared" si="189"/>
        <v>#DIV/0!</v>
      </c>
      <c r="CM91" s="103" t="e">
        <f t="shared" si="190"/>
        <v>#DIV/0!</v>
      </c>
      <c r="CN91" s="113" t="e">
        <f t="shared" si="191"/>
        <v>#DIV/0!</v>
      </c>
      <c r="CO91" s="103" t="e">
        <f t="shared" si="192"/>
        <v>#DIV/0!</v>
      </c>
      <c r="CP91" s="113" t="e">
        <f t="shared" si="193"/>
        <v>#DIV/0!</v>
      </c>
    </row>
    <row r="92" spans="1:94" ht="15" customHeight="1">
      <c r="A92" s="4">
        <v>93</v>
      </c>
      <c r="B92" s="33">
        <f t="shared" si="115"/>
        <v>0</v>
      </c>
      <c r="C92" s="31">
        <f t="shared" si="147"/>
        <v>0</v>
      </c>
      <c r="D92" s="119" t="e">
        <f t="shared" si="148"/>
        <v>#DIV/0!</v>
      </c>
      <c r="E92" s="32" t="e">
        <f t="shared" si="149"/>
        <v>#DIV/0!</v>
      </c>
      <c r="F92" s="34" t="e">
        <f t="shared" si="150"/>
        <v>#DIV/0!</v>
      </c>
      <c r="G92" s="52">
        <f t="shared" si="151"/>
        <v>0.79121300000000006</v>
      </c>
      <c r="H92" s="31" t="e">
        <f t="shared" si="152"/>
        <v>#DIV/0!</v>
      </c>
      <c r="I92" s="53" t="e">
        <f t="shared" si="116"/>
        <v>#DIV/0!</v>
      </c>
      <c r="J92" s="44" t="e">
        <f t="shared" si="153"/>
        <v>#DIV/0!</v>
      </c>
      <c r="K92" s="143">
        <v>93</v>
      </c>
      <c r="L92" s="35" t="str">
        <f t="shared" si="117"/>
        <v/>
      </c>
      <c r="M92" s="31" t="str">
        <f t="shared" si="118"/>
        <v/>
      </c>
      <c r="N92" s="32" t="str">
        <f t="shared" si="154"/>
        <v/>
      </c>
      <c r="O92" s="34" t="str">
        <f t="shared" si="155"/>
        <v/>
      </c>
      <c r="P92" s="52" t="str">
        <f t="shared" si="156"/>
        <v/>
      </c>
      <c r="Q92" s="31" t="str">
        <f t="shared" si="119"/>
        <v/>
      </c>
      <c r="R92" s="53" t="str">
        <f t="shared" si="120"/>
        <v/>
      </c>
      <c r="S92" s="44" t="str">
        <f t="shared" si="157"/>
        <v/>
      </c>
      <c r="T92" s="143">
        <v>93</v>
      </c>
      <c r="U92" s="35" t="str">
        <f t="shared" si="121"/>
        <v/>
      </c>
      <c r="V92" s="31" t="str">
        <f t="shared" si="122"/>
        <v/>
      </c>
      <c r="W92" s="32" t="str">
        <f t="shared" si="158"/>
        <v/>
      </c>
      <c r="X92" s="34" t="str">
        <f t="shared" si="159"/>
        <v/>
      </c>
      <c r="Y92" s="52" t="str">
        <f t="shared" si="160"/>
        <v/>
      </c>
      <c r="Z92" s="31" t="str">
        <f t="shared" si="123"/>
        <v/>
      </c>
      <c r="AA92" s="53" t="str">
        <f t="shared" si="124"/>
        <v/>
      </c>
      <c r="AB92" s="44" t="str">
        <f t="shared" si="161"/>
        <v/>
      </c>
      <c r="AC92" s="143">
        <v>93</v>
      </c>
      <c r="AD92" s="35" t="str">
        <f t="shared" si="125"/>
        <v/>
      </c>
      <c r="AE92" s="31" t="str">
        <f t="shared" si="126"/>
        <v/>
      </c>
      <c r="AF92" s="32" t="str">
        <f t="shared" si="162"/>
        <v/>
      </c>
      <c r="AG92" s="34" t="str">
        <f t="shared" si="163"/>
        <v/>
      </c>
      <c r="AH92" s="52" t="str">
        <f t="shared" si="164"/>
        <v/>
      </c>
      <c r="AI92" s="31" t="str">
        <f t="shared" si="127"/>
        <v/>
      </c>
      <c r="AJ92" s="53" t="str">
        <f t="shared" si="128"/>
        <v/>
      </c>
      <c r="AK92" s="44" t="str">
        <f t="shared" si="165"/>
        <v/>
      </c>
      <c r="AL92" s="143">
        <v>93</v>
      </c>
      <c r="AM92" s="35" t="str">
        <f t="shared" si="129"/>
        <v/>
      </c>
      <c r="AN92" s="31" t="str">
        <f t="shared" si="130"/>
        <v/>
      </c>
      <c r="AO92" s="32" t="str">
        <f t="shared" si="166"/>
        <v/>
      </c>
      <c r="AP92" s="34" t="str">
        <f t="shared" si="167"/>
        <v/>
      </c>
      <c r="AQ92" s="52" t="str">
        <f t="shared" si="168"/>
        <v/>
      </c>
      <c r="AR92" s="31" t="str">
        <f t="shared" si="131"/>
        <v/>
      </c>
      <c r="AS92" s="53" t="str">
        <f t="shared" si="132"/>
        <v/>
      </c>
      <c r="AT92" s="44" t="str">
        <f t="shared" si="169"/>
        <v/>
      </c>
      <c r="AU92" s="143">
        <v>93</v>
      </c>
      <c r="AV92" s="35" t="str">
        <f t="shared" si="133"/>
        <v/>
      </c>
      <c r="AW92" s="31" t="str">
        <f t="shared" si="134"/>
        <v/>
      </c>
      <c r="AX92" s="32" t="str">
        <f t="shared" si="170"/>
        <v/>
      </c>
      <c r="AY92" s="34" t="str">
        <f t="shared" si="171"/>
        <v/>
      </c>
      <c r="AZ92" s="52" t="str">
        <f t="shared" si="172"/>
        <v/>
      </c>
      <c r="BA92" s="31" t="str">
        <f t="shared" si="135"/>
        <v/>
      </c>
      <c r="BB92" s="53" t="str">
        <f t="shared" si="136"/>
        <v/>
      </c>
      <c r="BC92" s="44" t="str">
        <f t="shared" si="173"/>
        <v/>
      </c>
      <c r="BD92" s="143">
        <v>93</v>
      </c>
      <c r="BE92" s="35" t="str">
        <f t="shared" si="137"/>
        <v/>
      </c>
      <c r="BF92" s="31" t="str">
        <f t="shared" si="138"/>
        <v/>
      </c>
      <c r="BG92" s="32" t="str">
        <f t="shared" si="174"/>
        <v/>
      </c>
      <c r="BH92" s="34" t="str">
        <f t="shared" si="175"/>
        <v/>
      </c>
      <c r="BI92" s="52" t="str">
        <f t="shared" si="176"/>
        <v/>
      </c>
      <c r="BJ92" s="31" t="str">
        <f t="shared" si="139"/>
        <v/>
      </c>
      <c r="BK92" s="53" t="str">
        <f t="shared" si="140"/>
        <v/>
      </c>
      <c r="BL92" s="44" t="str">
        <f t="shared" si="177"/>
        <v/>
      </c>
      <c r="BM92" s="143">
        <v>93</v>
      </c>
      <c r="BN92" s="35" t="str">
        <f t="shared" si="141"/>
        <v/>
      </c>
      <c r="BO92" s="31" t="str">
        <f t="shared" si="142"/>
        <v/>
      </c>
      <c r="BP92" s="32" t="str">
        <f t="shared" si="178"/>
        <v/>
      </c>
      <c r="BQ92" s="34" t="str">
        <f t="shared" si="179"/>
        <v/>
      </c>
      <c r="BR92" s="52" t="str">
        <f t="shared" si="180"/>
        <v/>
      </c>
      <c r="BS92" s="31" t="str">
        <f t="shared" si="143"/>
        <v/>
      </c>
      <c r="BT92" s="53" t="str">
        <f t="shared" si="144"/>
        <v/>
      </c>
      <c r="BU92" s="44" t="str">
        <f t="shared" si="181"/>
        <v/>
      </c>
      <c r="BV92" s="4">
        <v>93</v>
      </c>
      <c r="BX92" s="76">
        <v>93</v>
      </c>
      <c r="BY92" s="103">
        <f t="shared" si="145"/>
        <v>0</v>
      </c>
      <c r="BZ92" s="161">
        <f t="shared" si="182"/>
        <v>0</v>
      </c>
      <c r="CA92" s="103" t="e">
        <f t="shared" si="183"/>
        <v>#DIV/0!</v>
      </c>
      <c r="CB92" s="104" t="e">
        <f t="shared" si="146"/>
        <v>#DIV/0!</v>
      </c>
      <c r="CC92" s="105" t="e">
        <f t="shared" si="184"/>
        <v>#DIV/0!</v>
      </c>
      <c r="CD92" s="86">
        <f t="shared" si="185"/>
        <v>0.79121300000000006</v>
      </c>
      <c r="CE92" s="22" t="e">
        <f t="shared" si="81"/>
        <v>#DIV/0!</v>
      </c>
      <c r="CF92" s="23" t="e">
        <f t="shared" si="82"/>
        <v>#DIV/0!</v>
      </c>
      <c r="CG92" s="87" t="e">
        <f t="shared" si="186"/>
        <v>#DIV/0!</v>
      </c>
      <c r="CH92" s="21"/>
      <c r="CI92" s="76">
        <v>93</v>
      </c>
      <c r="CJ92" s="103">
        <f t="shared" si="187"/>
        <v>0</v>
      </c>
      <c r="CK92" s="103">
        <f t="shared" si="188"/>
        <v>0</v>
      </c>
      <c r="CL92" s="103" t="e">
        <f t="shared" si="189"/>
        <v>#DIV/0!</v>
      </c>
      <c r="CM92" s="103" t="e">
        <f t="shared" si="190"/>
        <v>#DIV/0!</v>
      </c>
      <c r="CN92" s="113" t="e">
        <f t="shared" si="191"/>
        <v>#DIV/0!</v>
      </c>
      <c r="CO92" s="103" t="e">
        <f t="shared" si="192"/>
        <v>#DIV/0!</v>
      </c>
      <c r="CP92" s="113" t="e">
        <f t="shared" si="193"/>
        <v>#DIV/0!</v>
      </c>
    </row>
    <row r="93" spans="1:94" ht="15" customHeight="1">
      <c r="A93" s="4">
        <v>94</v>
      </c>
      <c r="B93" s="33">
        <f t="shared" si="115"/>
        <v>0</v>
      </c>
      <c r="C93" s="31">
        <f t="shared" si="147"/>
        <v>0</v>
      </c>
      <c r="D93" s="119" t="e">
        <f t="shared" si="148"/>
        <v>#DIV/0!</v>
      </c>
      <c r="E93" s="32" t="e">
        <f t="shared" si="149"/>
        <v>#DIV/0!</v>
      </c>
      <c r="F93" s="34" t="e">
        <f t="shared" si="150"/>
        <v>#DIV/0!</v>
      </c>
      <c r="G93" s="52">
        <f t="shared" si="151"/>
        <v>0.79121300000000006</v>
      </c>
      <c r="H93" s="31" t="e">
        <f t="shared" si="152"/>
        <v>#DIV/0!</v>
      </c>
      <c r="I93" s="53" t="e">
        <f t="shared" si="116"/>
        <v>#DIV/0!</v>
      </c>
      <c r="J93" s="44" t="e">
        <f t="shared" si="153"/>
        <v>#DIV/0!</v>
      </c>
      <c r="K93" s="143">
        <v>94</v>
      </c>
      <c r="L93" s="35" t="str">
        <f t="shared" si="117"/>
        <v/>
      </c>
      <c r="M93" s="31" t="str">
        <f t="shared" si="118"/>
        <v/>
      </c>
      <c r="N93" s="32" t="str">
        <f t="shared" si="154"/>
        <v/>
      </c>
      <c r="O93" s="34" t="str">
        <f t="shared" si="155"/>
        <v/>
      </c>
      <c r="P93" s="52" t="str">
        <f t="shared" si="156"/>
        <v/>
      </c>
      <c r="Q93" s="31" t="str">
        <f t="shared" si="119"/>
        <v/>
      </c>
      <c r="R93" s="53" t="str">
        <f t="shared" si="120"/>
        <v/>
      </c>
      <c r="S93" s="44" t="str">
        <f t="shared" si="157"/>
        <v/>
      </c>
      <c r="T93" s="143">
        <v>94</v>
      </c>
      <c r="U93" s="35" t="str">
        <f t="shared" si="121"/>
        <v/>
      </c>
      <c r="V93" s="31" t="str">
        <f t="shared" si="122"/>
        <v/>
      </c>
      <c r="W93" s="32" t="str">
        <f t="shared" si="158"/>
        <v/>
      </c>
      <c r="X93" s="34" t="str">
        <f t="shared" si="159"/>
        <v/>
      </c>
      <c r="Y93" s="52" t="str">
        <f t="shared" si="160"/>
        <v/>
      </c>
      <c r="Z93" s="31" t="str">
        <f t="shared" si="123"/>
        <v/>
      </c>
      <c r="AA93" s="53" t="str">
        <f t="shared" si="124"/>
        <v/>
      </c>
      <c r="AB93" s="44" t="str">
        <f t="shared" si="161"/>
        <v/>
      </c>
      <c r="AC93" s="143">
        <v>94</v>
      </c>
      <c r="AD93" s="35" t="str">
        <f t="shared" si="125"/>
        <v/>
      </c>
      <c r="AE93" s="31" t="str">
        <f t="shared" si="126"/>
        <v/>
      </c>
      <c r="AF93" s="32" t="str">
        <f t="shared" si="162"/>
        <v/>
      </c>
      <c r="AG93" s="34" t="str">
        <f t="shared" si="163"/>
        <v/>
      </c>
      <c r="AH93" s="52" t="str">
        <f t="shared" si="164"/>
        <v/>
      </c>
      <c r="AI93" s="31" t="str">
        <f t="shared" si="127"/>
        <v/>
      </c>
      <c r="AJ93" s="53" t="str">
        <f t="shared" si="128"/>
        <v/>
      </c>
      <c r="AK93" s="44" t="str">
        <f t="shared" si="165"/>
        <v/>
      </c>
      <c r="AL93" s="143">
        <v>94</v>
      </c>
      <c r="AM93" s="35" t="str">
        <f t="shared" si="129"/>
        <v/>
      </c>
      <c r="AN93" s="31" t="str">
        <f t="shared" si="130"/>
        <v/>
      </c>
      <c r="AO93" s="32" t="str">
        <f t="shared" si="166"/>
        <v/>
      </c>
      <c r="AP93" s="34" t="str">
        <f t="shared" si="167"/>
        <v/>
      </c>
      <c r="AQ93" s="52" t="str">
        <f t="shared" si="168"/>
        <v/>
      </c>
      <c r="AR93" s="31" t="str">
        <f t="shared" si="131"/>
        <v/>
      </c>
      <c r="AS93" s="53" t="str">
        <f t="shared" si="132"/>
        <v/>
      </c>
      <c r="AT93" s="44" t="str">
        <f t="shared" si="169"/>
        <v/>
      </c>
      <c r="AU93" s="143">
        <v>94</v>
      </c>
      <c r="AV93" s="35" t="str">
        <f t="shared" si="133"/>
        <v/>
      </c>
      <c r="AW93" s="31" t="str">
        <f t="shared" si="134"/>
        <v/>
      </c>
      <c r="AX93" s="32" t="str">
        <f t="shared" si="170"/>
        <v/>
      </c>
      <c r="AY93" s="34" t="str">
        <f t="shared" si="171"/>
        <v/>
      </c>
      <c r="AZ93" s="52" t="str">
        <f t="shared" si="172"/>
        <v/>
      </c>
      <c r="BA93" s="31" t="str">
        <f t="shared" si="135"/>
        <v/>
      </c>
      <c r="BB93" s="53" t="str">
        <f t="shared" si="136"/>
        <v/>
      </c>
      <c r="BC93" s="44" t="str">
        <f t="shared" si="173"/>
        <v/>
      </c>
      <c r="BD93" s="143">
        <v>94</v>
      </c>
      <c r="BE93" s="35" t="str">
        <f t="shared" si="137"/>
        <v/>
      </c>
      <c r="BF93" s="31" t="str">
        <f t="shared" si="138"/>
        <v/>
      </c>
      <c r="BG93" s="32" t="str">
        <f t="shared" si="174"/>
        <v/>
      </c>
      <c r="BH93" s="34" t="str">
        <f t="shared" si="175"/>
        <v/>
      </c>
      <c r="BI93" s="52" t="str">
        <f t="shared" si="176"/>
        <v/>
      </c>
      <c r="BJ93" s="31" t="str">
        <f t="shared" si="139"/>
        <v/>
      </c>
      <c r="BK93" s="53" t="str">
        <f t="shared" si="140"/>
        <v/>
      </c>
      <c r="BL93" s="44" t="str">
        <f t="shared" si="177"/>
        <v/>
      </c>
      <c r="BM93" s="143">
        <v>94</v>
      </c>
      <c r="BN93" s="35" t="str">
        <f t="shared" si="141"/>
        <v/>
      </c>
      <c r="BO93" s="31" t="str">
        <f t="shared" si="142"/>
        <v/>
      </c>
      <c r="BP93" s="32" t="str">
        <f t="shared" si="178"/>
        <v/>
      </c>
      <c r="BQ93" s="34" t="str">
        <f t="shared" si="179"/>
        <v/>
      </c>
      <c r="BR93" s="52" t="str">
        <f t="shared" si="180"/>
        <v/>
      </c>
      <c r="BS93" s="31" t="str">
        <f t="shared" si="143"/>
        <v/>
      </c>
      <c r="BT93" s="53" t="str">
        <f t="shared" si="144"/>
        <v/>
      </c>
      <c r="BU93" s="44" t="str">
        <f t="shared" si="181"/>
        <v/>
      </c>
      <c r="BV93" s="4">
        <v>94</v>
      </c>
      <c r="BX93" s="76">
        <v>94</v>
      </c>
      <c r="BY93" s="103">
        <f t="shared" si="145"/>
        <v>0</v>
      </c>
      <c r="BZ93" s="161">
        <f t="shared" si="182"/>
        <v>0</v>
      </c>
      <c r="CA93" s="103" t="e">
        <f t="shared" si="183"/>
        <v>#DIV/0!</v>
      </c>
      <c r="CB93" s="104" t="e">
        <f t="shared" si="146"/>
        <v>#DIV/0!</v>
      </c>
      <c r="CC93" s="105" t="e">
        <f t="shared" si="184"/>
        <v>#DIV/0!</v>
      </c>
      <c r="CD93" s="86">
        <f t="shared" si="185"/>
        <v>0.79121300000000006</v>
      </c>
      <c r="CE93" s="22" t="e">
        <f t="shared" si="81"/>
        <v>#DIV/0!</v>
      </c>
      <c r="CF93" s="23" t="e">
        <f t="shared" si="82"/>
        <v>#DIV/0!</v>
      </c>
      <c r="CG93" s="87" t="e">
        <f t="shared" si="186"/>
        <v>#DIV/0!</v>
      </c>
      <c r="CH93" s="21"/>
      <c r="CI93" s="76">
        <v>94</v>
      </c>
      <c r="CJ93" s="103">
        <f t="shared" si="187"/>
        <v>0</v>
      </c>
      <c r="CK93" s="103">
        <f t="shared" si="188"/>
        <v>0</v>
      </c>
      <c r="CL93" s="103" t="e">
        <f t="shared" si="189"/>
        <v>#DIV/0!</v>
      </c>
      <c r="CM93" s="103" t="e">
        <f t="shared" si="190"/>
        <v>#DIV/0!</v>
      </c>
      <c r="CN93" s="113" t="e">
        <f t="shared" si="191"/>
        <v>#DIV/0!</v>
      </c>
      <c r="CO93" s="103" t="e">
        <f t="shared" si="192"/>
        <v>#DIV/0!</v>
      </c>
      <c r="CP93" s="113" t="e">
        <f t="shared" si="193"/>
        <v>#DIV/0!</v>
      </c>
    </row>
    <row r="94" spans="1:94" ht="15" customHeight="1">
      <c r="A94" s="4">
        <v>95</v>
      </c>
      <c r="B94" s="33">
        <f t="shared" si="115"/>
        <v>0</v>
      </c>
      <c r="C94" s="31">
        <f t="shared" si="147"/>
        <v>0</v>
      </c>
      <c r="D94" s="119" t="e">
        <f t="shared" si="148"/>
        <v>#DIV/0!</v>
      </c>
      <c r="E94" s="32" t="e">
        <f t="shared" si="149"/>
        <v>#DIV/0!</v>
      </c>
      <c r="F94" s="34" t="e">
        <f t="shared" si="150"/>
        <v>#DIV/0!</v>
      </c>
      <c r="G94" s="52">
        <f t="shared" si="151"/>
        <v>0.79121300000000006</v>
      </c>
      <c r="H94" s="31" t="e">
        <f t="shared" si="152"/>
        <v>#DIV/0!</v>
      </c>
      <c r="I94" s="53" t="e">
        <f t="shared" si="116"/>
        <v>#DIV/0!</v>
      </c>
      <c r="J94" s="44" t="e">
        <f t="shared" si="153"/>
        <v>#DIV/0!</v>
      </c>
      <c r="K94" s="143">
        <v>95</v>
      </c>
      <c r="L94" s="35" t="str">
        <f t="shared" si="117"/>
        <v/>
      </c>
      <c r="M94" s="31" t="str">
        <f t="shared" si="118"/>
        <v/>
      </c>
      <c r="N94" s="32" t="str">
        <f t="shared" si="154"/>
        <v/>
      </c>
      <c r="O94" s="34" t="str">
        <f t="shared" si="155"/>
        <v/>
      </c>
      <c r="P94" s="52" t="str">
        <f t="shared" si="156"/>
        <v/>
      </c>
      <c r="Q94" s="31" t="str">
        <f t="shared" si="119"/>
        <v/>
      </c>
      <c r="R94" s="53" t="str">
        <f t="shared" si="120"/>
        <v/>
      </c>
      <c r="S94" s="44" t="str">
        <f t="shared" si="157"/>
        <v/>
      </c>
      <c r="T94" s="143">
        <v>95</v>
      </c>
      <c r="U94" s="35" t="str">
        <f t="shared" si="121"/>
        <v/>
      </c>
      <c r="V94" s="31" t="str">
        <f t="shared" si="122"/>
        <v/>
      </c>
      <c r="W94" s="32" t="str">
        <f t="shared" si="158"/>
        <v/>
      </c>
      <c r="X94" s="34" t="str">
        <f t="shared" si="159"/>
        <v/>
      </c>
      <c r="Y94" s="52" t="str">
        <f t="shared" si="160"/>
        <v/>
      </c>
      <c r="Z94" s="31" t="str">
        <f t="shared" si="123"/>
        <v/>
      </c>
      <c r="AA94" s="53" t="str">
        <f t="shared" si="124"/>
        <v/>
      </c>
      <c r="AB94" s="44" t="str">
        <f t="shared" si="161"/>
        <v/>
      </c>
      <c r="AC94" s="143">
        <v>95</v>
      </c>
      <c r="AD94" s="35" t="str">
        <f t="shared" si="125"/>
        <v/>
      </c>
      <c r="AE94" s="31" t="str">
        <f t="shared" si="126"/>
        <v/>
      </c>
      <c r="AF94" s="32" t="str">
        <f t="shared" si="162"/>
        <v/>
      </c>
      <c r="AG94" s="34" t="str">
        <f t="shared" si="163"/>
        <v/>
      </c>
      <c r="AH94" s="52" t="str">
        <f t="shared" si="164"/>
        <v/>
      </c>
      <c r="AI94" s="31" t="str">
        <f t="shared" si="127"/>
        <v/>
      </c>
      <c r="AJ94" s="53" t="str">
        <f t="shared" si="128"/>
        <v/>
      </c>
      <c r="AK94" s="44" t="str">
        <f t="shared" si="165"/>
        <v/>
      </c>
      <c r="AL94" s="143">
        <v>95</v>
      </c>
      <c r="AM94" s="35" t="str">
        <f t="shared" si="129"/>
        <v/>
      </c>
      <c r="AN94" s="31" t="str">
        <f t="shared" si="130"/>
        <v/>
      </c>
      <c r="AO94" s="32" t="str">
        <f t="shared" si="166"/>
        <v/>
      </c>
      <c r="AP94" s="34" t="str">
        <f t="shared" si="167"/>
        <v/>
      </c>
      <c r="AQ94" s="52" t="str">
        <f t="shared" si="168"/>
        <v/>
      </c>
      <c r="AR94" s="31" t="str">
        <f t="shared" si="131"/>
        <v/>
      </c>
      <c r="AS94" s="53" t="str">
        <f t="shared" si="132"/>
        <v/>
      </c>
      <c r="AT94" s="44" t="str">
        <f t="shared" si="169"/>
        <v/>
      </c>
      <c r="AU94" s="143">
        <v>95</v>
      </c>
      <c r="AV94" s="35" t="str">
        <f t="shared" si="133"/>
        <v/>
      </c>
      <c r="AW94" s="31" t="str">
        <f t="shared" si="134"/>
        <v/>
      </c>
      <c r="AX94" s="32" t="str">
        <f t="shared" si="170"/>
        <v/>
      </c>
      <c r="AY94" s="34" t="str">
        <f t="shared" si="171"/>
        <v/>
      </c>
      <c r="AZ94" s="52" t="str">
        <f t="shared" si="172"/>
        <v/>
      </c>
      <c r="BA94" s="31" t="str">
        <f t="shared" si="135"/>
        <v/>
      </c>
      <c r="BB94" s="53" t="str">
        <f t="shared" si="136"/>
        <v/>
      </c>
      <c r="BC94" s="44" t="str">
        <f t="shared" si="173"/>
        <v/>
      </c>
      <c r="BD94" s="143">
        <v>95</v>
      </c>
      <c r="BE94" s="35" t="str">
        <f t="shared" si="137"/>
        <v/>
      </c>
      <c r="BF94" s="31" t="str">
        <f t="shared" si="138"/>
        <v/>
      </c>
      <c r="BG94" s="32" t="str">
        <f t="shared" si="174"/>
        <v/>
      </c>
      <c r="BH94" s="34" t="str">
        <f t="shared" si="175"/>
        <v/>
      </c>
      <c r="BI94" s="52" t="str">
        <f t="shared" si="176"/>
        <v/>
      </c>
      <c r="BJ94" s="31" t="str">
        <f t="shared" si="139"/>
        <v/>
      </c>
      <c r="BK94" s="53" t="str">
        <f t="shared" si="140"/>
        <v/>
      </c>
      <c r="BL94" s="44" t="str">
        <f t="shared" si="177"/>
        <v/>
      </c>
      <c r="BM94" s="143">
        <v>95</v>
      </c>
      <c r="BN94" s="35" t="str">
        <f t="shared" si="141"/>
        <v/>
      </c>
      <c r="BO94" s="31" t="str">
        <f t="shared" si="142"/>
        <v/>
      </c>
      <c r="BP94" s="32" t="str">
        <f t="shared" si="178"/>
        <v/>
      </c>
      <c r="BQ94" s="34" t="str">
        <f t="shared" si="179"/>
        <v/>
      </c>
      <c r="BR94" s="52" t="str">
        <f t="shared" si="180"/>
        <v/>
      </c>
      <c r="BS94" s="31" t="str">
        <f t="shared" si="143"/>
        <v/>
      </c>
      <c r="BT94" s="53" t="str">
        <f t="shared" si="144"/>
        <v/>
      </c>
      <c r="BU94" s="44" t="str">
        <f t="shared" si="181"/>
        <v/>
      </c>
      <c r="BV94" s="4">
        <v>95</v>
      </c>
      <c r="BX94" s="76">
        <v>95</v>
      </c>
      <c r="BY94" s="103">
        <f t="shared" si="145"/>
        <v>0</v>
      </c>
      <c r="BZ94" s="161">
        <f t="shared" si="182"/>
        <v>0</v>
      </c>
      <c r="CA94" s="103" t="e">
        <f t="shared" si="183"/>
        <v>#DIV/0!</v>
      </c>
      <c r="CB94" s="104" t="e">
        <f t="shared" si="146"/>
        <v>#DIV/0!</v>
      </c>
      <c r="CC94" s="105" t="e">
        <f t="shared" si="184"/>
        <v>#DIV/0!</v>
      </c>
      <c r="CD94" s="86">
        <f t="shared" si="185"/>
        <v>0.79121300000000006</v>
      </c>
      <c r="CE94" s="22" t="e">
        <f t="shared" si="81"/>
        <v>#DIV/0!</v>
      </c>
      <c r="CF94" s="23" t="e">
        <f t="shared" si="82"/>
        <v>#DIV/0!</v>
      </c>
      <c r="CG94" s="87" t="e">
        <f t="shared" si="186"/>
        <v>#DIV/0!</v>
      </c>
      <c r="CH94" s="21"/>
      <c r="CI94" s="76">
        <v>95</v>
      </c>
      <c r="CJ94" s="103">
        <f t="shared" si="187"/>
        <v>0</v>
      </c>
      <c r="CK94" s="103">
        <f t="shared" si="188"/>
        <v>0</v>
      </c>
      <c r="CL94" s="103" t="e">
        <f t="shared" si="189"/>
        <v>#DIV/0!</v>
      </c>
      <c r="CM94" s="103" t="e">
        <f t="shared" si="190"/>
        <v>#DIV/0!</v>
      </c>
      <c r="CN94" s="113" t="e">
        <f t="shared" si="191"/>
        <v>#DIV/0!</v>
      </c>
      <c r="CO94" s="103" t="e">
        <f t="shared" si="192"/>
        <v>#DIV/0!</v>
      </c>
      <c r="CP94" s="113" t="e">
        <f t="shared" si="193"/>
        <v>#DIV/0!</v>
      </c>
    </row>
    <row r="95" spans="1:94" ht="15" customHeight="1">
      <c r="A95" s="4">
        <v>96</v>
      </c>
      <c r="B95" s="33">
        <f t="shared" si="115"/>
        <v>0</v>
      </c>
      <c r="C95" s="31">
        <f t="shared" si="147"/>
        <v>0</v>
      </c>
      <c r="D95" s="119" t="e">
        <f t="shared" si="148"/>
        <v>#DIV/0!</v>
      </c>
      <c r="E95" s="32" t="e">
        <f t="shared" si="149"/>
        <v>#DIV/0!</v>
      </c>
      <c r="F95" s="34" t="e">
        <f t="shared" si="150"/>
        <v>#DIV/0!</v>
      </c>
      <c r="G95" s="52">
        <f t="shared" si="151"/>
        <v>0.79121300000000006</v>
      </c>
      <c r="H95" s="31" t="e">
        <f t="shared" si="152"/>
        <v>#DIV/0!</v>
      </c>
      <c r="I95" s="53" t="e">
        <f t="shared" si="116"/>
        <v>#DIV/0!</v>
      </c>
      <c r="J95" s="44" t="e">
        <f t="shared" si="153"/>
        <v>#DIV/0!</v>
      </c>
      <c r="K95" s="143">
        <v>96</v>
      </c>
      <c r="L95" s="35" t="str">
        <f t="shared" si="117"/>
        <v/>
      </c>
      <c r="M95" s="31" t="str">
        <f t="shared" si="118"/>
        <v/>
      </c>
      <c r="N95" s="32" t="str">
        <f t="shared" si="154"/>
        <v/>
      </c>
      <c r="O95" s="34" t="str">
        <f t="shared" si="155"/>
        <v/>
      </c>
      <c r="P95" s="52" t="str">
        <f t="shared" si="156"/>
        <v/>
      </c>
      <c r="Q95" s="31" t="str">
        <f t="shared" si="119"/>
        <v/>
      </c>
      <c r="R95" s="53" t="str">
        <f t="shared" si="120"/>
        <v/>
      </c>
      <c r="S95" s="44" t="str">
        <f t="shared" si="157"/>
        <v/>
      </c>
      <c r="T95" s="143">
        <v>96</v>
      </c>
      <c r="U95" s="35" t="str">
        <f t="shared" si="121"/>
        <v/>
      </c>
      <c r="V95" s="31" t="str">
        <f t="shared" si="122"/>
        <v/>
      </c>
      <c r="W95" s="32" t="str">
        <f t="shared" si="158"/>
        <v/>
      </c>
      <c r="X95" s="34" t="str">
        <f t="shared" si="159"/>
        <v/>
      </c>
      <c r="Y95" s="52" t="str">
        <f t="shared" si="160"/>
        <v/>
      </c>
      <c r="Z95" s="31" t="str">
        <f t="shared" si="123"/>
        <v/>
      </c>
      <c r="AA95" s="53" t="str">
        <f t="shared" si="124"/>
        <v/>
      </c>
      <c r="AB95" s="44" t="str">
        <f t="shared" si="161"/>
        <v/>
      </c>
      <c r="AC95" s="143">
        <v>96</v>
      </c>
      <c r="AD95" s="35" t="str">
        <f t="shared" si="125"/>
        <v/>
      </c>
      <c r="AE95" s="31" t="str">
        <f t="shared" si="126"/>
        <v/>
      </c>
      <c r="AF95" s="32" t="str">
        <f t="shared" si="162"/>
        <v/>
      </c>
      <c r="AG95" s="34" t="str">
        <f t="shared" si="163"/>
        <v/>
      </c>
      <c r="AH95" s="52" t="str">
        <f t="shared" si="164"/>
        <v/>
      </c>
      <c r="AI95" s="31" t="str">
        <f t="shared" si="127"/>
        <v/>
      </c>
      <c r="AJ95" s="53" t="str">
        <f t="shared" si="128"/>
        <v/>
      </c>
      <c r="AK95" s="44" t="str">
        <f t="shared" si="165"/>
        <v/>
      </c>
      <c r="AL95" s="143">
        <v>96</v>
      </c>
      <c r="AM95" s="35" t="str">
        <f t="shared" si="129"/>
        <v/>
      </c>
      <c r="AN95" s="31" t="str">
        <f t="shared" si="130"/>
        <v/>
      </c>
      <c r="AO95" s="32" t="str">
        <f t="shared" si="166"/>
        <v/>
      </c>
      <c r="AP95" s="34" t="str">
        <f t="shared" si="167"/>
        <v/>
      </c>
      <c r="AQ95" s="52" t="str">
        <f t="shared" si="168"/>
        <v/>
      </c>
      <c r="AR95" s="31" t="str">
        <f t="shared" si="131"/>
        <v/>
      </c>
      <c r="AS95" s="53" t="str">
        <f t="shared" si="132"/>
        <v/>
      </c>
      <c r="AT95" s="44" t="str">
        <f t="shared" si="169"/>
        <v/>
      </c>
      <c r="AU95" s="143">
        <v>96</v>
      </c>
      <c r="AV95" s="35" t="str">
        <f t="shared" si="133"/>
        <v/>
      </c>
      <c r="AW95" s="31" t="str">
        <f t="shared" si="134"/>
        <v/>
      </c>
      <c r="AX95" s="32" t="str">
        <f t="shared" si="170"/>
        <v/>
      </c>
      <c r="AY95" s="34" t="str">
        <f t="shared" si="171"/>
        <v/>
      </c>
      <c r="AZ95" s="52" t="str">
        <f t="shared" si="172"/>
        <v/>
      </c>
      <c r="BA95" s="31" t="str">
        <f t="shared" si="135"/>
        <v/>
      </c>
      <c r="BB95" s="53" t="str">
        <f t="shared" si="136"/>
        <v/>
      </c>
      <c r="BC95" s="44" t="str">
        <f t="shared" si="173"/>
        <v/>
      </c>
      <c r="BD95" s="143">
        <v>96</v>
      </c>
      <c r="BE95" s="35" t="str">
        <f t="shared" si="137"/>
        <v/>
      </c>
      <c r="BF95" s="31" t="str">
        <f t="shared" si="138"/>
        <v/>
      </c>
      <c r="BG95" s="32" t="str">
        <f t="shared" si="174"/>
        <v/>
      </c>
      <c r="BH95" s="34" t="str">
        <f t="shared" si="175"/>
        <v/>
      </c>
      <c r="BI95" s="52" t="str">
        <f t="shared" si="176"/>
        <v/>
      </c>
      <c r="BJ95" s="31" t="str">
        <f t="shared" si="139"/>
        <v/>
      </c>
      <c r="BK95" s="53" t="str">
        <f t="shared" si="140"/>
        <v/>
      </c>
      <c r="BL95" s="44" t="str">
        <f t="shared" si="177"/>
        <v/>
      </c>
      <c r="BM95" s="143">
        <v>96</v>
      </c>
      <c r="BN95" s="35" t="str">
        <f t="shared" si="141"/>
        <v/>
      </c>
      <c r="BO95" s="31" t="str">
        <f t="shared" si="142"/>
        <v/>
      </c>
      <c r="BP95" s="32" t="str">
        <f t="shared" si="178"/>
        <v/>
      </c>
      <c r="BQ95" s="34" t="str">
        <f t="shared" si="179"/>
        <v/>
      </c>
      <c r="BR95" s="52" t="str">
        <f t="shared" si="180"/>
        <v/>
      </c>
      <c r="BS95" s="31" t="str">
        <f t="shared" si="143"/>
        <v/>
      </c>
      <c r="BT95" s="53" t="str">
        <f t="shared" si="144"/>
        <v/>
      </c>
      <c r="BU95" s="44" t="str">
        <f t="shared" si="181"/>
        <v/>
      </c>
      <c r="BV95" s="4">
        <v>96</v>
      </c>
      <c r="BX95" s="76">
        <v>96</v>
      </c>
      <c r="BY95" s="103">
        <f t="shared" si="145"/>
        <v>0</v>
      </c>
      <c r="BZ95" s="161">
        <f t="shared" si="182"/>
        <v>0</v>
      </c>
      <c r="CA95" s="103" t="e">
        <f t="shared" si="183"/>
        <v>#DIV/0!</v>
      </c>
      <c r="CB95" s="104" t="e">
        <f t="shared" si="146"/>
        <v>#DIV/0!</v>
      </c>
      <c r="CC95" s="105" t="e">
        <f t="shared" si="184"/>
        <v>#DIV/0!</v>
      </c>
      <c r="CD95" s="86">
        <f t="shared" si="185"/>
        <v>0.79121300000000006</v>
      </c>
      <c r="CE95" s="22" t="e">
        <f t="shared" si="81"/>
        <v>#DIV/0!</v>
      </c>
      <c r="CF95" s="23" t="e">
        <f t="shared" si="82"/>
        <v>#DIV/0!</v>
      </c>
      <c r="CG95" s="87" t="e">
        <f t="shared" si="186"/>
        <v>#DIV/0!</v>
      </c>
      <c r="CH95" s="21"/>
      <c r="CI95" s="76">
        <v>96</v>
      </c>
      <c r="CJ95" s="103">
        <f t="shared" si="187"/>
        <v>0</v>
      </c>
      <c r="CK95" s="103">
        <f t="shared" si="188"/>
        <v>0</v>
      </c>
      <c r="CL95" s="103" t="e">
        <f t="shared" si="189"/>
        <v>#DIV/0!</v>
      </c>
      <c r="CM95" s="103" t="e">
        <f t="shared" si="190"/>
        <v>#DIV/0!</v>
      </c>
      <c r="CN95" s="113" t="e">
        <f t="shared" si="191"/>
        <v>#DIV/0!</v>
      </c>
      <c r="CO95" s="103" t="e">
        <f t="shared" si="192"/>
        <v>#DIV/0!</v>
      </c>
      <c r="CP95" s="113" t="e">
        <f t="shared" si="193"/>
        <v>#DIV/0!</v>
      </c>
    </row>
    <row r="96" spans="1:94" ht="15" customHeight="1">
      <c r="A96" s="4">
        <v>97</v>
      </c>
      <c r="B96" s="33">
        <f t="shared" si="115"/>
        <v>0</v>
      </c>
      <c r="C96" s="31">
        <f t="shared" si="147"/>
        <v>0</v>
      </c>
      <c r="D96" s="119" t="e">
        <f t="shared" si="148"/>
        <v>#DIV/0!</v>
      </c>
      <c r="E96" s="32" t="e">
        <f t="shared" si="149"/>
        <v>#DIV/0!</v>
      </c>
      <c r="F96" s="34" t="e">
        <f t="shared" si="150"/>
        <v>#DIV/0!</v>
      </c>
      <c r="G96" s="52">
        <f t="shared" si="151"/>
        <v>0.79121300000000006</v>
      </c>
      <c r="H96" s="31" t="e">
        <f t="shared" si="152"/>
        <v>#DIV/0!</v>
      </c>
      <c r="I96" s="53" t="e">
        <f t="shared" si="116"/>
        <v>#DIV/0!</v>
      </c>
      <c r="J96" s="44" t="e">
        <f t="shared" si="153"/>
        <v>#DIV/0!</v>
      </c>
      <c r="K96" s="143">
        <v>97</v>
      </c>
      <c r="L96" s="35" t="str">
        <f t="shared" si="117"/>
        <v/>
      </c>
      <c r="M96" s="31" t="str">
        <f t="shared" si="118"/>
        <v/>
      </c>
      <c r="N96" s="32" t="str">
        <f t="shared" si="154"/>
        <v/>
      </c>
      <c r="O96" s="34" t="str">
        <f t="shared" si="155"/>
        <v/>
      </c>
      <c r="P96" s="52" t="str">
        <f t="shared" si="156"/>
        <v/>
      </c>
      <c r="Q96" s="31" t="str">
        <f t="shared" si="119"/>
        <v/>
      </c>
      <c r="R96" s="53" t="str">
        <f t="shared" si="120"/>
        <v/>
      </c>
      <c r="S96" s="44" t="str">
        <f t="shared" si="157"/>
        <v/>
      </c>
      <c r="T96" s="143">
        <v>97</v>
      </c>
      <c r="U96" s="35" t="str">
        <f t="shared" si="121"/>
        <v/>
      </c>
      <c r="V96" s="31" t="str">
        <f t="shared" si="122"/>
        <v/>
      </c>
      <c r="W96" s="32" t="str">
        <f t="shared" si="158"/>
        <v/>
      </c>
      <c r="X96" s="34" t="str">
        <f t="shared" si="159"/>
        <v/>
      </c>
      <c r="Y96" s="52" t="str">
        <f t="shared" si="160"/>
        <v/>
      </c>
      <c r="Z96" s="31" t="str">
        <f t="shared" si="123"/>
        <v/>
      </c>
      <c r="AA96" s="53" t="str">
        <f t="shared" si="124"/>
        <v/>
      </c>
      <c r="AB96" s="44" t="str">
        <f t="shared" si="161"/>
        <v/>
      </c>
      <c r="AC96" s="143">
        <v>97</v>
      </c>
      <c r="AD96" s="35" t="str">
        <f t="shared" si="125"/>
        <v/>
      </c>
      <c r="AE96" s="31" t="str">
        <f t="shared" si="126"/>
        <v/>
      </c>
      <c r="AF96" s="32" t="str">
        <f t="shared" si="162"/>
        <v/>
      </c>
      <c r="AG96" s="34" t="str">
        <f t="shared" si="163"/>
        <v/>
      </c>
      <c r="AH96" s="52" t="str">
        <f t="shared" si="164"/>
        <v/>
      </c>
      <c r="AI96" s="31" t="str">
        <f t="shared" si="127"/>
        <v/>
      </c>
      <c r="AJ96" s="53" t="str">
        <f t="shared" si="128"/>
        <v/>
      </c>
      <c r="AK96" s="44" t="str">
        <f t="shared" si="165"/>
        <v/>
      </c>
      <c r="AL96" s="143">
        <v>97</v>
      </c>
      <c r="AM96" s="35" t="str">
        <f t="shared" si="129"/>
        <v/>
      </c>
      <c r="AN96" s="31" t="str">
        <f t="shared" si="130"/>
        <v/>
      </c>
      <c r="AO96" s="32" t="str">
        <f t="shared" si="166"/>
        <v/>
      </c>
      <c r="AP96" s="34" t="str">
        <f t="shared" si="167"/>
        <v/>
      </c>
      <c r="AQ96" s="52" t="str">
        <f t="shared" si="168"/>
        <v/>
      </c>
      <c r="AR96" s="31" t="str">
        <f t="shared" si="131"/>
        <v/>
      </c>
      <c r="AS96" s="53" t="str">
        <f t="shared" si="132"/>
        <v/>
      </c>
      <c r="AT96" s="44" t="str">
        <f t="shared" si="169"/>
        <v/>
      </c>
      <c r="AU96" s="143">
        <v>97</v>
      </c>
      <c r="AV96" s="35" t="str">
        <f t="shared" si="133"/>
        <v/>
      </c>
      <c r="AW96" s="31" t="str">
        <f t="shared" si="134"/>
        <v/>
      </c>
      <c r="AX96" s="32" t="str">
        <f t="shared" si="170"/>
        <v/>
      </c>
      <c r="AY96" s="34" t="str">
        <f t="shared" si="171"/>
        <v/>
      </c>
      <c r="AZ96" s="52" t="str">
        <f t="shared" si="172"/>
        <v/>
      </c>
      <c r="BA96" s="31" t="str">
        <f t="shared" si="135"/>
        <v/>
      </c>
      <c r="BB96" s="53" t="str">
        <f t="shared" si="136"/>
        <v/>
      </c>
      <c r="BC96" s="44" t="str">
        <f t="shared" si="173"/>
        <v/>
      </c>
      <c r="BD96" s="143">
        <v>97</v>
      </c>
      <c r="BE96" s="35" t="str">
        <f t="shared" si="137"/>
        <v/>
      </c>
      <c r="BF96" s="31" t="str">
        <f t="shared" si="138"/>
        <v/>
      </c>
      <c r="BG96" s="32" t="str">
        <f t="shared" si="174"/>
        <v/>
      </c>
      <c r="BH96" s="34" t="str">
        <f t="shared" si="175"/>
        <v/>
      </c>
      <c r="BI96" s="52" t="str">
        <f t="shared" si="176"/>
        <v/>
      </c>
      <c r="BJ96" s="31" t="str">
        <f t="shared" si="139"/>
        <v/>
      </c>
      <c r="BK96" s="53" t="str">
        <f t="shared" si="140"/>
        <v/>
      </c>
      <c r="BL96" s="44" t="str">
        <f t="shared" si="177"/>
        <v/>
      </c>
      <c r="BM96" s="143">
        <v>97</v>
      </c>
      <c r="BN96" s="35" t="str">
        <f t="shared" si="141"/>
        <v/>
      </c>
      <c r="BO96" s="31" t="str">
        <f t="shared" si="142"/>
        <v/>
      </c>
      <c r="BP96" s="32" t="str">
        <f t="shared" si="178"/>
        <v/>
      </c>
      <c r="BQ96" s="34" t="str">
        <f t="shared" si="179"/>
        <v/>
      </c>
      <c r="BR96" s="52" t="str">
        <f t="shared" si="180"/>
        <v/>
      </c>
      <c r="BS96" s="31" t="str">
        <f t="shared" si="143"/>
        <v/>
      </c>
      <c r="BT96" s="53" t="str">
        <f t="shared" si="144"/>
        <v/>
      </c>
      <c r="BU96" s="44" t="str">
        <f t="shared" si="181"/>
        <v/>
      </c>
      <c r="BV96" s="4">
        <v>97</v>
      </c>
      <c r="BX96" s="76">
        <v>97</v>
      </c>
      <c r="BY96" s="103">
        <f t="shared" si="145"/>
        <v>0</v>
      </c>
      <c r="BZ96" s="161">
        <f t="shared" si="182"/>
        <v>0</v>
      </c>
      <c r="CA96" s="103" t="e">
        <f t="shared" si="183"/>
        <v>#DIV/0!</v>
      </c>
      <c r="CB96" s="104" t="e">
        <f t="shared" si="146"/>
        <v>#DIV/0!</v>
      </c>
      <c r="CC96" s="105" t="e">
        <f t="shared" si="184"/>
        <v>#DIV/0!</v>
      </c>
      <c r="CD96" s="86">
        <f t="shared" si="185"/>
        <v>0.79121300000000006</v>
      </c>
      <c r="CE96" s="22" t="e">
        <f t="shared" si="81"/>
        <v>#DIV/0!</v>
      </c>
      <c r="CF96" s="23" t="e">
        <f t="shared" si="82"/>
        <v>#DIV/0!</v>
      </c>
      <c r="CG96" s="87" t="e">
        <f t="shared" si="186"/>
        <v>#DIV/0!</v>
      </c>
      <c r="CH96" s="21"/>
      <c r="CI96" s="76">
        <v>97</v>
      </c>
      <c r="CJ96" s="103">
        <f t="shared" si="187"/>
        <v>0</v>
      </c>
      <c r="CK96" s="103">
        <f t="shared" si="188"/>
        <v>0</v>
      </c>
      <c r="CL96" s="103" t="e">
        <f t="shared" si="189"/>
        <v>#DIV/0!</v>
      </c>
      <c r="CM96" s="103" t="e">
        <f t="shared" si="190"/>
        <v>#DIV/0!</v>
      </c>
      <c r="CN96" s="113" t="e">
        <f t="shared" si="191"/>
        <v>#DIV/0!</v>
      </c>
      <c r="CO96" s="103" t="e">
        <f t="shared" si="192"/>
        <v>#DIV/0!</v>
      </c>
      <c r="CP96" s="113" t="e">
        <f t="shared" si="193"/>
        <v>#DIV/0!</v>
      </c>
    </row>
    <row r="97" spans="1:94" ht="15" customHeight="1">
      <c r="A97" s="4">
        <v>98</v>
      </c>
      <c r="B97" s="33">
        <f t="shared" si="115"/>
        <v>0</v>
      </c>
      <c r="C97" s="31">
        <f t="shared" si="147"/>
        <v>0</v>
      </c>
      <c r="D97" s="119" t="e">
        <f t="shared" si="148"/>
        <v>#DIV/0!</v>
      </c>
      <c r="E97" s="32" t="e">
        <f t="shared" si="149"/>
        <v>#DIV/0!</v>
      </c>
      <c r="F97" s="34" t="e">
        <f t="shared" si="150"/>
        <v>#DIV/0!</v>
      </c>
      <c r="G97" s="52">
        <f t="shared" si="151"/>
        <v>0.79121300000000006</v>
      </c>
      <c r="H97" s="31" t="e">
        <f t="shared" si="152"/>
        <v>#DIV/0!</v>
      </c>
      <c r="I97" s="53" t="e">
        <f t="shared" si="116"/>
        <v>#DIV/0!</v>
      </c>
      <c r="J97" s="44" t="e">
        <f t="shared" si="153"/>
        <v>#DIV/0!</v>
      </c>
      <c r="K97" s="143">
        <v>98</v>
      </c>
      <c r="L97" s="35" t="str">
        <f t="shared" si="117"/>
        <v/>
      </c>
      <c r="M97" s="31" t="str">
        <f t="shared" si="118"/>
        <v/>
      </c>
      <c r="N97" s="32" t="str">
        <f t="shared" si="154"/>
        <v/>
      </c>
      <c r="O97" s="34" t="str">
        <f t="shared" si="155"/>
        <v/>
      </c>
      <c r="P97" s="52" t="str">
        <f t="shared" si="156"/>
        <v/>
      </c>
      <c r="Q97" s="31" t="str">
        <f t="shared" si="119"/>
        <v/>
      </c>
      <c r="R97" s="53" t="str">
        <f t="shared" si="120"/>
        <v/>
      </c>
      <c r="S97" s="44" t="str">
        <f t="shared" si="157"/>
        <v/>
      </c>
      <c r="T97" s="143">
        <v>98</v>
      </c>
      <c r="U97" s="35" t="str">
        <f t="shared" si="121"/>
        <v/>
      </c>
      <c r="V97" s="31" t="str">
        <f t="shared" si="122"/>
        <v/>
      </c>
      <c r="W97" s="32" t="str">
        <f t="shared" si="158"/>
        <v/>
      </c>
      <c r="X97" s="34" t="str">
        <f t="shared" si="159"/>
        <v/>
      </c>
      <c r="Y97" s="52" t="str">
        <f t="shared" si="160"/>
        <v/>
      </c>
      <c r="Z97" s="31" t="str">
        <f t="shared" si="123"/>
        <v/>
      </c>
      <c r="AA97" s="53" t="str">
        <f t="shared" si="124"/>
        <v/>
      </c>
      <c r="AB97" s="44" t="str">
        <f t="shared" si="161"/>
        <v/>
      </c>
      <c r="AC97" s="143">
        <v>98</v>
      </c>
      <c r="AD97" s="35" t="str">
        <f t="shared" si="125"/>
        <v/>
      </c>
      <c r="AE97" s="31" t="str">
        <f t="shared" si="126"/>
        <v/>
      </c>
      <c r="AF97" s="32" t="str">
        <f t="shared" si="162"/>
        <v/>
      </c>
      <c r="AG97" s="34" t="str">
        <f t="shared" si="163"/>
        <v/>
      </c>
      <c r="AH97" s="52" t="str">
        <f t="shared" si="164"/>
        <v/>
      </c>
      <c r="AI97" s="31" t="str">
        <f t="shared" si="127"/>
        <v/>
      </c>
      <c r="AJ97" s="53" t="str">
        <f t="shared" si="128"/>
        <v/>
      </c>
      <c r="AK97" s="44" t="str">
        <f t="shared" si="165"/>
        <v/>
      </c>
      <c r="AL97" s="143">
        <v>98</v>
      </c>
      <c r="AM97" s="35" t="str">
        <f t="shared" si="129"/>
        <v/>
      </c>
      <c r="AN97" s="31" t="str">
        <f t="shared" si="130"/>
        <v/>
      </c>
      <c r="AO97" s="32" t="str">
        <f t="shared" si="166"/>
        <v/>
      </c>
      <c r="AP97" s="34" t="str">
        <f t="shared" si="167"/>
        <v/>
      </c>
      <c r="AQ97" s="52" t="str">
        <f t="shared" si="168"/>
        <v/>
      </c>
      <c r="AR97" s="31" t="str">
        <f t="shared" si="131"/>
        <v/>
      </c>
      <c r="AS97" s="53" t="str">
        <f t="shared" si="132"/>
        <v/>
      </c>
      <c r="AT97" s="44" t="str">
        <f t="shared" si="169"/>
        <v/>
      </c>
      <c r="AU97" s="143">
        <v>98</v>
      </c>
      <c r="AV97" s="35" t="str">
        <f t="shared" si="133"/>
        <v/>
      </c>
      <c r="AW97" s="31" t="str">
        <f t="shared" si="134"/>
        <v/>
      </c>
      <c r="AX97" s="32" t="str">
        <f t="shared" si="170"/>
        <v/>
      </c>
      <c r="AY97" s="34" t="str">
        <f t="shared" si="171"/>
        <v/>
      </c>
      <c r="AZ97" s="52" t="str">
        <f t="shared" si="172"/>
        <v/>
      </c>
      <c r="BA97" s="31" t="str">
        <f t="shared" si="135"/>
        <v/>
      </c>
      <c r="BB97" s="53" t="str">
        <f t="shared" si="136"/>
        <v/>
      </c>
      <c r="BC97" s="44" t="str">
        <f t="shared" si="173"/>
        <v/>
      </c>
      <c r="BD97" s="143">
        <v>98</v>
      </c>
      <c r="BE97" s="35" t="str">
        <f t="shared" si="137"/>
        <v/>
      </c>
      <c r="BF97" s="31" t="str">
        <f t="shared" si="138"/>
        <v/>
      </c>
      <c r="BG97" s="32" t="str">
        <f t="shared" si="174"/>
        <v/>
      </c>
      <c r="BH97" s="34" t="str">
        <f t="shared" si="175"/>
        <v/>
      </c>
      <c r="BI97" s="52" t="str">
        <f t="shared" si="176"/>
        <v/>
      </c>
      <c r="BJ97" s="31" t="str">
        <f t="shared" si="139"/>
        <v/>
      </c>
      <c r="BK97" s="53" t="str">
        <f t="shared" si="140"/>
        <v/>
      </c>
      <c r="BL97" s="44" t="str">
        <f t="shared" si="177"/>
        <v/>
      </c>
      <c r="BM97" s="143">
        <v>98</v>
      </c>
      <c r="BN97" s="35" t="str">
        <f t="shared" si="141"/>
        <v/>
      </c>
      <c r="BO97" s="31" t="str">
        <f t="shared" si="142"/>
        <v/>
      </c>
      <c r="BP97" s="32" t="str">
        <f t="shared" si="178"/>
        <v/>
      </c>
      <c r="BQ97" s="34" t="str">
        <f t="shared" si="179"/>
        <v/>
      </c>
      <c r="BR97" s="52" t="str">
        <f t="shared" si="180"/>
        <v/>
      </c>
      <c r="BS97" s="31" t="str">
        <f t="shared" si="143"/>
        <v/>
      </c>
      <c r="BT97" s="53" t="str">
        <f t="shared" si="144"/>
        <v/>
      </c>
      <c r="BU97" s="44" t="str">
        <f t="shared" si="181"/>
        <v/>
      </c>
      <c r="BV97" s="4">
        <v>98</v>
      </c>
      <c r="BX97" s="76">
        <v>98</v>
      </c>
      <c r="BY97" s="103">
        <f t="shared" si="145"/>
        <v>0</v>
      </c>
      <c r="BZ97" s="161">
        <f t="shared" si="182"/>
        <v>0</v>
      </c>
      <c r="CA97" s="103" t="e">
        <f t="shared" si="183"/>
        <v>#DIV/0!</v>
      </c>
      <c r="CB97" s="104" t="e">
        <f t="shared" si="146"/>
        <v>#DIV/0!</v>
      </c>
      <c r="CC97" s="105" t="e">
        <f t="shared" si="184"/>
        <v>#DIV/0!</v>
      </c>
      <c r="CD97" s="86">
        <f t="shared" si="185"/>
        <v>0.79121300000000006</v>
      </c>
      <c r="CE97" s="22" t="e">
        <f t="shared" si="81"/>
        <v>#DIV/0!</v>
      </c>
      <c r="CF97" s="23" t="e">
        <f t="shared" si="82"/>
        <v>#DIV/0!</v>
      </c>
      <c r="CG97" s="87" t="e">
        <f t="shared" si="186"/>
        <v>#DIV/0!</v>
      </c>
      <c r="CH97" s="21"/>
      <c r="CI97" s="76">
        <v>98</v>
      </c>
      <c r="CJ97" s="103">
        <f t="shared" si="187"/>
        <v>0</v>
      </c>
      <c r="CK97" s="103">
        <f t="shared" si="188"/>
        <v>0</v>
      </c>
      <c r="CL97" s="103" t="e">
        <f t="shared" si="189"/>
        <v>#DIV/0!</v>
      </c>
      <c r="CM97" s="103" t="e">
        <f t="shared" si="190"/>
        <v>#DIV/0!</v>
      </c>
      <c r="CN97" s="113" t="e">
        <f t="shared" si="191"/>
        <v>#DIV/0!</v>
      </c>
      <c r="CO97" s="103" t="e">
        <f t="shared" si="192"/>
        <v>#DIV/0!</v>
      </c>
      <c r="CP97" s="113" t="e">
        <f t="shared" si="193"/>
        <v>#DIV/0!</v>
      </c>
    </row>
    <row r="98" spans="1:94" ht="15" customHeight="1">
      <c r="A98" s="4">
        <v>99</v>
      </c>
      <c r="B98" s="33">
        <f t="shared" si="115"/>
        <v>0</v>
      </c>
      <c r="C98" s="31">
        <f t="shared" si="147"/>
        <v>0</v>
      </c>
      <c r="D98" s="119" t="e">
        <f t="shared" si="148"/>
        <v>#DIV/0!</v>
      </c>
      <c r="E98" s="32" t="e">
        <f t="shared" si="149"/>
        <v>#DIV/0!</v>
      </c>
      <c r="F98" s="34" t="e">
        <f t="shared" si="150"/>
        <v>#DIV/0!</v>
      </c>
      <c r="G98" s="52">
        <f t="shared" si="151"/>
        <v>0.79121300000000006</v>
      </c>
      <c r="H98" s="31" t="e">
        <f t="shared" si="152"/>
        <v>#DIV/0!</v>
      </c>
      <c r="I98" s="53" t="e">
        <f t="shared" si="116"/>
        <v>#DIV/0!</v>
      </c>
      <c r="J98" s="44" t="e">
        <f t="shared" si="153"/>
        <v>#DIV/0!</v>
      </c>
      <c r="K98" s="143">
        <v>99</v>
      </c>
      <c r="L98" s="35" t="str">
        <f t="shared" si="117"/>
        <v/>
      </c>
      <c r="M98" s="31" t="str">
        <f t="shared" si="118"/>
        <v/>
      </c>
      <c r="N98" s="32" t="str">
        <f t="shared" si="154"/>
        <v/>
      </c>
      <c r="O98" s="34" t="str">
        <f t="shared" si="155"/>
        <v/>
      </c>
      <c r="P98" s="52" t="str">
        <f t="shared" si="156"/>
        <v/>
      </c>
      <c r="Q98" s="31" t="str">
        <f t="shared" si="119"/>
        <v/>
      </c>
      <c r="R98" s="53" t="str">
        <f t="shared" si="120"/>
        <v/>
      </c>
      <c r="S98" s="44" t="str">
        <f t="shared" si="157"/>
        <v/>
      </c>
      <c r="T98" s="143">
        <v>99</v>
      </c>
      <c r="U98" s="35" t="str">
        <f t="shared" si="121"/>
        <v/>
      </c>
      <c r="V98" s="31" t="str">
        <f t="shared" si="122"/>
        <v/>
      </c>
      <c r="W98" s="32" t="str">
        <f t="shared" si="158"/>
        <v/>
      </c>
      <c r="X98" s="34" t="str">
        <f t="shared" si="159"/>
        <v/>
      </c>
      <c r="Y98" s="52" t="str">
        <f t="shared" si="160"/>
        <v/>
      </c>
      <c r="Z98" s="31" t="str">
        <f t="shared" si="123"/>
        <v/>
      </c>
      <c r="AA98" s="53" t="str">
        <f t="shared" si="124"/>
        <v/>
      </c>
      <c r="AB98" s="44" t="str">
        <f t="shared" si="161"/>
        <v/>
      </c>
      <c r="AC98" s="143">
        <v>99</v>
      </c>
      <c r="AD98" s="35" t="str">
        <f t="shared" si="125"/>
        <v/>
      </c>
      <c r="AE98" s="31" t="str">
        <f t="shared" si="126"/>
        <v/>
      </c>
      <c r="AF98" s="32" t="str">
        <f t="shared" si="162"/>
        <v/>
      </c>
      <c r="AG98" s="34" t="str">
        <f t="shared" si="163"/>
        <v/>
      </c>
      <c r="AH98" s="52" t="str">
        <f t="shared" si="164"/>
        <v/>
      </c>
      <c r="AI98" s="31" t="str">
        <f t="shared" si="127"/>
        <v/>
      </c>
      <c r="AJ98" s="53" t="str">
        <f t="shared" si="128"/>
        <v/>
      </c>
      <c r="AK98" s="44" t="str">
        <f t="shared" si="165"/>
        <v/>
      </c>
      <c r="AL98" s="143">
        <v>99</v>
      </c>
      <c r="AM98" s="35" t="str">
        <f t="shared" si="129"/>
        <v/>
      </c>
      <c r="AN98" s="31" t="str">
        <f t="shared" si="130"/>
        <v/>
      </c>
      <c r="AO98" s="32" t="str">
        <f t="shared" si="166"/>
        <v/>
      </c>
      <c r="AP98" s="34" t="str">
        <f t="shared" si="167"/>
        <v/>
      </c>
      <c r="AQ98" s="52" t="str">
        <f t="shared" si="168"/>
        <v/>
      </c>
      <c r="AR98" s="31" t="str">
        <f t="shared" si="131"/>
        <v/>
      </c>
      <c r="AS98" s="53" t="str">
        <f t="shared" si="132"/>
        <v/>
      </c>
      <c r="AT98" s="44" t="str">
        <f t="shared" si="169"/>
        <v/>
      </c>
      <c r="AU98" s="143">
        <v>99</v>
      </c>
      <c r="AV98" s="35" t="str">
        <f t="shared" si="133"/>
        <v/>
      </c>
      <c r="AW98" s="31" t="str">
        <f t="shared" si="134"/>
        <v/>
      </c>
      <c r="AX98" s="32" t="str">
        <f t="shared" si="170"/>
        <v/>
      </c>
      <c r="AY98" s="34" t="str">
        <f t="shared" si="171"/>
        <v/>
      </c>
      <c r="AZ98" s="52" t="str">
        <f t="shared" si="172"/>
        <v/>
      </c>
      <c r="BA98" s="31" t="str">
        <f t="shared" si="135"/>
        <v/>
      </c>
      <c r="BB98" s="53" t="str">
        <f t="shared" si="136"/>
        <v/>
      </c>
      <c r="BC98" s="44" t="str">
        <f t="shared" si="173"/>
        <v/>
      </c>
      <c r="BD98" s="143">
        <v>99</v>
      </c>
      <c r="BE98" s="35" t="str">
        <f t="shared" si="137"/>
        <v/>
      </c>
      <c r="BF98" s="31" t="str">
        <f t="shared" si="138"/>
        <v/>
      </c>
      <c r="BG98" s="32" t="str">
        <f t="shared" si="174"/>
        <v/>
      </c>
      <c r="BH98" s="34" t="str">
        <f t="shared" si="175"/>
        <v/>
      </c>
      <c r="BI98" s="52" t="str">
        <f t="shared" si="176"/>
        <v/>
      </c>
      <c r="BJ98" s="31" t="str">
        <f t="shared" si="139"/>
        <v/>
      </c>
      <c r="BK98" s="53" t="str">
        <f t="shared" si="140"/>
        <v/>
      </c>
      <c r="BL98" s="44" t="str">
        <f t="shared" si="177"/>
        <v/>
      </c>
      <c r="BM98" s="143">
        <v>99</v>
      </c>
      <c r="BN98" s="35" t="str">
        <f t="shared" si="141"/>
        <v/>
      </c>
      <c r="BO98" s="31" t="str">
        <f t="shared" si="142"/>
        <v/>
      </c>
      <c r="BP98" s="32" t="str">
        <f t="shared" si="178"/>
        <v/>
      </c>
      <c r="BQ98" s="34" t="str">
        <f t="shared" si="179"/>
        <v/>
      </c>
      <c r="BR98" s="52" t="str">
        <f t="shared" si="180"/>
        <v/>
      </c>
      <c r="BS98" s="31" t="str">
        <f t="shared" si="143"/>
        <v/>
      </c>
      <c r="BT98" s="53" t="str">
        <f t="shared" si="144"/>
        <v/>
      </c>
      <c r="BU98" s="44" t="str">
        <f t="shared" si="181"/>
        <v/>
      </c>
      <c r="BV98" s="4">
        <v>99</v>
      </c>
      <c r="BX98" s="76">
        <v>99</v>
      </c>
      <c r="BY98" s="103">
        <f t="shared" si="145"/>
        <v>0</v>
      </c>
      <c r="BZ98" s="161">
        <f t="shared" si="182"/>
        <v>0</v>
      </c>
      <c r="CA98" s="103" t="e">
        <f t="shared" si="183"/>
        <v>#DIV/0!</v>
      </c>
      <c r="CB98" s="104" t="e">
        <f t="shared" si="146"/>
        <v>#DIV/0!</v>
      </c>
      <c r="CC98" s="105" t="e">
        <f t="shared" si="184"/>
        <v>#DIV/0!</v>
      </c>
      <c r="CD98" s="86">
        <f t="shared" si="185"/>
        <v>0.79121300000000006</v>
      </c>
      <c r="CE98" s="22" t="e">
        <f t="shared" si="81"/>
        <v>#DIV/0!</v>
      </c>
      <c r="CF98" s="23" t="e">
        <f t="shared" si="82"/>
        <v>#DIV/0!</v>
      </c>
      <c r="CG98" s="87" t="e">
        <f t="shared" si="186"/>
        <v>#DIV/0!</v>
      </c>
      <c r="CH98" s="21"/>
      <c r="CI98" s="76">
        <v>99</v>
      </c>
      <c r="CJ98" s="103">
        <f t="shared" si="187"/>
        <v>0</v>
      </c>
      <c r="CK98" s="103">
        <f t="shared" si="188"/>
        <v>0</v>
      </c>
      <c r="CL98" s="103" t="e">
        <f t="shared" si="189"/>
        <v>#DIV/0!</v>
      </c>
      <c r="CM98" s="103" t="e">
        <f t="shared" si="190"/>
        <v>#DIV/0!</v>
      </c>
      <c r="CN98" s="113" t="e">
        <f t="shared" si="191"/>
        <v>#DIV/0!</v>
      </c>
      <c r="CO98" s="103" t="e">
        <f t="shared" si="192"/>
        <v>#DIV/0!</v>
      </c>
      <c r="CP98" s="113" t="e">
        <f t="shared" si="193"/>
        <v>#DIV/0!</v>
      </c>
    </row>
    <row r="99" spans="1:94" ht="15" customHeight="1" thickBot="1">
      <c r="A99" s="16">
        <v>100</v>
      </c>
      <c r="B99" s="36">
        <f t="shared" si="115"/>
        <v>0</v>
      </c>
      <c r="C99" s="37">
        <f t="shared" si="147"/>
        <v>0</v>
      </c>
      <c r="D99" s="118" t="e">
        <f t="shared" si="148"/>
        <v>#DIV/0!</v>
      </c>
      <c r="E99" s="38" t="e">
        <f t="shared" si="149"/>
        <v>#DIV/0!</v>
      </c>
      <c r="F99" s="39" t="e">
        <f t="shared" si="150"/>
        <v>#DIV/0!</v>
      </c>
      <c r="G99" s="50">
        <f t="shared" si="151"/>
        <v>0.79121300000000006</v>
      </c>
      <c r="H99" s="37" t="e">
        <f t="shared" si="152"/>
        <v>#DIV/0!</v>
      </c>
      <c r="I99" s="51" t="e">
        <f t="shared" si="116"/>
        <v>#DIV/0!</v>
      </c>
      <c r="J99" s="43" t="e">
        <f t="shared" si="153"/>
        <v>#DIV/0!</v>
      </c>
      <c r="K99" s="144">
        <v>100</v>
      </c>
      <c r="L99" s="40" t="str">
        <f t="shared" si="117"/>
        <v/>
      </c>
      <c r="M99" s="37" t="str">
        <f t="shared" si="118"/>
        <v/>
      </c>
      <c r="N99" s="38" t="str">
        <f t="shared" si="154"/>
        <v/>
      </c>
      <c r="O99" s="39" t="str">
        <f t="shared" si="155"/>
        <v/>
      </c>
      <c r="P99" s="50" t="str">
        <f t="shared" si="156"/>
        <v/>
      </c>
      <c r="Q99" s="37" t="str">
        <f t="shared" si="119"/>
        <v/>
      </c>
      <c r="R99" s="51" t="str">
        <f t="shared" si="120"/>
        <v/>
      </c>
      <c r="S99" s="43" t="str">
        <f t="shared" si="157"/>
        <v/>
      </c>
      <c r="T99" s="144">
        <v>100</v>
      </c>
      <c r="U99" s="40" t="str">
        <f t="shared" si="121"/>
        <v/>
      </c>
      <c r="V99" s="37" t="str">
        <f t="shared" si="122"/>
        <v/>
      </c>
      <c r="W99" s="38" t="str">
        <f t="shared" si="158"/>
        <v/>
      </c>
      <c r="X99" s="39" t="str">
        <f t="shared" si="159"/>
        <v/>
      </c>
      <c r="Y99" s="50" t="str">
        <f t="shared" si="160"/>
        <v/>
      </c>
      <c r="Z99" s="37" t="str">
        <f t="shared" si="123"/>
        <v/>
      </c>
      <c r="AA99" s="51" t="str">
        <f t="shared" si="124"/>
        <v/>
      </c>
      <c r="AB99" s="43" t="str">
        <f t="shared" si="161"/>
        <v/>
      </c>
      <c r="AC99" s="144">
        <v>100</v>
      </c>
      <c r="AD99" s="40" t="str">
        <f t="shared" si="125"/>
        <v/>
      </c>
      <c r="AE99" s="37" t="str">
        <f t="shared" si="126"/>
        <v/>
      </c>
      <c r="AF99" s="38" t="str">
        <f t="shared" si="162"/>
        <v/>
      </c>
      <c r="AG99" s="39" t="str">
        <f t="shared" si="163"/>
        <v/>
      </c>
      <c r="AH99" s="50" t="str">
        <f t="shared" si="164"/>
        <v/>
      </c>
      <c r="AI99" s="37" t="str">
        <f t="shared" si="127"/>
        <v/>
      </c>
      <c r="AJ99" s="51" t="str">
        <f t="shared" si="128"/>
        <v/>
      </c>
      <c r="AK99" s="43" t="str">
        <f t="shared" si="165"/>
        <v/>
      </c>
      <c r="AL99" s="144">
        <v>100</v>
      </c>
      <c r="AM99" s="40" t="str">
        <f t="shared" si="129"/>
        <v/>
      </c>
      <c r="AN99" s="37" t="str">
        <f t="shared" si="130"/>
        <v/>
      </c>
      <c r="AO99" s="38" t="str">
        <f t="shared" si="166"/>
        <v/>
      </c>
      <c r="AP99" s="39" t="str">
        <f t="shared" si="167"/>
        <v/>
      </c>
      <c r="AQ99" s="50" t="str">
        <f t="shared" si="168"/>
        <v/>
      </c>
      <c r="AR99" s="37" t="str">
        <f t="shared" si="131"/>
        <v/>
      </c>
      <c r="AS99" s="51" t="str">
        <f t="shared" si="132"/>
        <v/>
      </c>
      <c r="AT99" s="43" t="str">
        <f t="shared" si="169"/>
        <v/>
      </c>
      <c r="AU99" s="144">
        <v>100</v>
      </c>
      <c r="AV99" s="40" t="str">
        <f t="shared" si="133"/>
        <v/>
      </c>
      <c r="AW99" s="37" t="str">
        <f t="shared" si="134"/>
        <v/>
      </c>
      <c r="AX99" s="38" t="str">
        <f t="shared" si="170"/>
        <v/>
      </c>
      <c r="AY99" s="39" t="str">
        <f t="shared" si="171"/>
        <v/>
      </c>
      <c r="AZ99" s="50" t="str">
        <f t="shared" si="172"/>
        <v/>
      </c>
      <c r="BA99" s="37" t="str">
        <f t="shared" si="135"/>
        <v/>
      </c>
      <c r="BB99" s="51" t="str">
        <f t="shared" si="136"/>
        <v/>
      </c>
      <c r="BC99" s="43" t="str">
        <f t="shared" si="173"/>
        <v/>
      </c>
      <c r="BD99" s="144">
        <v>100</v>
      </c>
      <c r="BE99" s="40" t="str">
        <f t="shared" si="137"/>
        <v/>
      </c>
      <c r="BF99" s="37" t="str">
        <f t="shared" si="138"/>
        <v/>
      </c>
      <c r="BG99" s="38" t="str">
        <f t="shared" si="174"/>
        <v/>
      </c>
      <c r="BH99" s="39" t="str">
        <f t="shared" si="175"/>
        <v/>
      </c>
      <c r="BI99" s="50" t="str">
        <f t="shared" si="176"/>
        <v/>
      </c>
      <c r="BJ99" s="37" t="str">
        <f t="shared" si="139"/>
        <v/>
      </c>
      <c r="BK99" s="51" t="str">
        <f t="shared" si="140"/>
        <v/>
      </c>
      <c r="BL99" s="43" t="str">
        <f t="shared" si="177"/>
        <v/>
      </c>
      <c r="BM99" s="144">
        <v>100</v>
      </c>
      <c r="BN99" s="40" t="str">
        <f t="shared" si="141"/>
        <v/>
      </c>
      <c r="BO99" s="37" t="str">
        <f t="shared" si="142"/>
        <v/>
      </c>
      <c r="BP99" s="38" t="str">
        <f t="shared" si="178"/>
        <v/>
      </c>
      <c r="BQ99" s="39" t="str">
        <f t="shared" si="179"/>
        <v/>
      </c>
      <c r="BR99" s="50" t="str">
        <f t="shared" si="180"/>
        <v/>
      </c>
      <c r="BS99" s="37" t="str">
        <f t="shared" si="143"/>
        <v/>
      </c>
      <c r="BT99" s="51" t="str">
        <f t="shared" si="144"/>
        <v/>
      </c>
      <c r="BU99" s="43" t="str">
        <f t="shared" si="181"/>
        <v/>
      </c>
      <c r="BV99" s="16">
        <v>100</v>
      </c>
      <c r="BX99" s="77">
        <v>100</v>
      </c>
      <c r="BY99" s="106">
        <f t="shared" si="145"/>
        <v>0</v>
      </c>
      <c r="BZ99" s="159">
        <f t="shared" si="182"/>
        <v>0</v>
      </c>
      <c r="CA99" s="106" t="e">
        <f t="shared" si="183"/>
        <v>#DIV/0!</v>
      </c>
      <c r="CB99" s="107" t="e">
        <f t="shared" si="146"/>
        <v>#DIV/0!</v>
      </c>
      <c r="CC99" s="108" t="e">
        <f t="shared" si="184"/>
        <v>#DIV/0!</v>
      </c>
      <c r="CD99" s="88">
        <f t="shared" si="185"/>
        <v>0.79121300000000006</v>
      </c>
      <c r="CE99" s="89" t="e">
        <f>IF($B$5&gt;$A99,"",CB99/CD99)</f>
        <v>#DIV/0!</v>
      </c>
      <c r="CF99" s="90" t="e">
        <f>IF($B$5&gt;$A99,"",200*(CE99/(PI()*BY99))^0.5)</f>
        <v>#DIV/0!</v>
      </c>
      <c r="CG99" s="91" t="e">
        <f t="shared" si="186"/>
        <v>#DIV/0!</v>
      </c>
      <c r="CH99" s="21"/>
      <c r="CI99" s="77">
        <v>100</v>
      </c>
      <c r="CJ99" s="106">
        <f t="shared" si="187"/>
        <v>0</v>
      </c>
      <c r="CK99" s="106">
        <f t="shared" si="188"/>
        <v>0</v>
      </c>
      <c r="CL99" s="106" t="e">
        <f t="shared" si="189"/>
        <v>#DIV/0!</v>
      </c>
      <c r="CM99" s="106" t="e">
        <f t="shared" si="190"/>
        <v>#DIV/0!</v>
      </c>
      <c r="CN99" s="114" t="e">
        <f t="shared" si="191"/>
        <v>#DIV/0!</v>
      </c>
      <c r="CO99" s="106" t="e">
        <f t="shared" si="192"/>
        <v>#DIV/0!</v>
      </c>
      <c r="CP99" s="114" t="e">
        <f t="shared" si="193"/>
        <v>#DIV/0!</v>
      </c>
    </row>
    <row r="100" spans="1:94" ht="6.75" customHeight="1"/>
    <row r="101" spans="1:94">
      <c r="A101" s="342"/>
      <c r="B101" s="342"/>
      <c r="C101" s="342"/>
      <c r="D101" s="342"/>
      <c r="E101" s="342"/>
      <c r="F101" s="342"/>
      <c r="G101" s="342"/>
      <c r="H101" s="342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  <c r="T101" s="342"/>
      <c r="U101" s="342"/>
      <c r="V101" s="342"/>
      <c r="W101" s="342"/>
      <c r="X101" s="342"/>
      <c r="Y101" s="342"/>
      <c r="Z101" s="342"/>
      <c r="AA101" s="342"/>
      <c r="AB101" s="342"/>
      <c r="AC101" s="342"/>
      <c r="AD101" s="342"/>
      <c r="AE101" s="342"/>
      <c r="AF101" s="342"/>
      <c r="AG101" s="342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</row>
  </sheetData>
  <sheetProtection algorithmName="SHA-512" hashValue="mSJcAyjet8BlYjkPlTJKDg5hWVz3loSA8/5T3dUDVtoRzBpaH892tzgV4P4DDSUjo37YBTz4FW+Wf6qMkBQ7Iw==" saltValue="vQOtxKo7qbkIxp+1gI+ghA==" spinCount="100000" sheet="1" objects="1" scenarios="1" selectLockedCells="1" selectUnlockedCells="1"/>
  <mergeCells count="17">
    <mergeCell ref="A101:AG101"/>
    <mergeCell ref="N5:S6"/>
    <mergeCell ref="W5:AB6"/>
    <mergeCell ref="AF5:AK6"/>
    <mergeCell ref="L4:S4"/>
    <mergeCell ref="AD4:AK4"/>
    <mergeCell ref="U4:AB4"/>
    <mergeCell ref="BG5:BL6"/>
    <mergeCell ref="BP5:BU6"/>
    <mergeCell ref="CI4:CP7"/>
    <mergeCell ref="AO5:AT6"/>
    <mergeCell ref="AX5:BC6"/>
    <mergeCell ref="BN4:BU4"/>
    <mergeCell ref="BE4:BL4"/>
    <mergeCell ref="BX4:CC7"/>
    <mergeCell ref="AV4:BC4"/>
    <mergeCell ref="AM4:AT4"/>
  </mergeCells>
  <phoneticPr fontId="8"/>
  <conditionalFormatting sqref="E9:F99 N9:O99 W9:X99 AO10:AP99 AX10:AY99 BG9:BH99 BP9:BQ99 AF10:AG99 AF9">
    <cfRule type="cellIs" dxfId="11" priority="11" stopIfTrue="1" operator="between">
      <formula>0.85</formula>
      <formula>1.2</formula>
    </cfRule>
    <cfRule type="cellIs" dxfId="10" priority="12" stopIfTrue="1" operator="between">
      <formula>0.81</formula>
      <formula>0.85</formula>
    </cfRule>
  </conditionalFormatting>
  <conditionalFormatting sqref="AG9">
    <cfRule type="cellIs" dxfId="9" priority="9" stopIfTrue="1" operator="between">
      <formula>0.85</formula>
      <formula>1.2</formula>
    </cfRule>
    <cfRule type="cellIs" dxfId="8" priority="10" stopIfTrue="1" operator="between">
      <formula>0.8</formula>
      <formula>0.85</formula>
    </cfRule>
  </conditionalFormatting>
  <conditionalFormatting sqref="AO9">
    <cfRule type="cellIs" dxfId="7" priority="7" stopIfTrue="1" operator="between">
      <formula>0.85</formula>
      <formula>1.2</formula>
    </cfRule>
    <cfRule type="cellIs" dxfId="6" priority="8" stopIfTrue="1" operator="between">
      <formula>0.8</formula>
      <formula>0.85</formula>
    </cfRule>
  </conditionalFormatting>
  <conditionalFormatting sqref="AP9">
    <cfRule type="cellIs" dxfId="5" priority="5" stopIfTrue="1" operator="between">
      <formula>0.85</formula>
      <formula>1.2</formula>
    </cfRule>
    <cfRule type="cellIs" dxfId="4" priority="6" stopIfTrue="1" operator="between">
      <formula>0.8</formula>
      <formula>0.85</formula>
    </cfRule>
  </conditionalFormatting>
  <conditionalFormatting sqref="AX9">
    <cfRule type="cellIs" dxfId="3" priority="3" stopIfTrue="1" operator="between">
      <formula>0.85</formula>
      <formula>1.2</formula>
    </cfRule>
    <cfRule type="cellIs" dxfId="2" priority="4" stopIfTrue="1" operator="between">
      <formula>0.8</formula>
      <formula>0.85</formula>
    </cfRule>
  </conditionalFormatting>
  <conditionalFormatting sqref="AY9">
    <cfRule type="cellIs" dxfId="1" priority="1" stopIfTrue="1" operator="between">
      <formula>0.85</formula>
      <formula>1.2</formula>
    </cfRule>
    <cfRule type="cellIs" dxfId="0" priority="2" stopIfTrue="1" operator="between">
      <formula>0.8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収穫予測（入力）</vt:lpstr>
      <vt:lpstr>スギシミュレーション（任意）</vt:lpstr>
      <vt:lpstr>（計算用）</vt:lpstr>
      <vt:lpstr>間伐グラフ</vt:lpstr>
      <vt:lpstr>無間伐グラフ</vt:lpstr>
      <vt:lpstr>'（計算用）'!Print_Area</vt:lpstr>
      <vt:lpstr>'スギシミュレーション（任意）'!Print_Area</vt:lpstr>
      <vt:lpstr>'収穫予測（入力）'!Print_Area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Shinrinkanri</dc:creator>
  <cp:lastModifiedBy>小田 三保</cp:lastModifiedBy>
  <cp:lastPrinted>2019-11-14T07:05:38Z</cp:lastPrinted>
  <dcterms:created xsi:type="dcterms:W3CDTF">2007-04-26T02:56:05Z</dcterms:created>
  <dcterms:modified xsi:type="dcterms:W3CDTF">2019-11-14T07:05:45Z</dcterms:modified>
</cp:coreProperties>
</file>