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2E80BBA9-A345-4F29-B1F2-28E4E91573A1}" xr6:coauthVersionLast="47" xr6:coauthVersionMax="47" xr10:uidLastSave="{00000000-0000-0000-0000-000000000000}"/>
  <workbookProtection workbookAlgorithmName="SHA-512" workbookHashValue="WLP6fiZYN0n2QmJj20XL8yyBE0YHEtAwOMTAPbExjX9LoS+Okn/dtER1p6BWQY39EqwiJkZmoUnidNY0E0Pcdw==" workbookSaltValue="Cm/RDflMMqPH/P4IeWWfV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F85" i="4"/>
  <c r="BB10" i="4"/>
  <c r="AT10" i="4"/>
  <c r="AL10" i="4"/>
  <c r="W10" i="4"/>
  <c r="P10" i="4"/>
  <c r="I10" i="4"/>
  <c r="BB8" i="4"/>
  <c r="AT8" i="4"/>
  <c r="AL8" i="4"/>
  <c r="W8" i="4"/>
  <c r="P8" i="4"/>
  <c r="B8" i="4"/>
  <c r="B6"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<sst xmlns="http://schemas.openxmlformats.org/spreadsheetml/2006/main" count="228" uniqueCount="111">
  <si>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</si>
  <si>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</si>
  <si>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</si>
  <si>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</si>
  <si>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</si>
  <si>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</si>
  <si>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</si>
  <si>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1⑤</t>
  </si>
  <si>
    <t>全体総括</t>
    <rPh sb="0" eb="2">
      <t>ゼンタイ</t>
    </rPh>
    <rPh sb="2" eb="4">
      <t>ソウカツ</t>
    </rPh>
    <phoneticPr fontId="1"/>
  </si>
  <si>
    <t>2. 老朽化の状況</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</si>
  <si>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</si>
  <si>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</si>
  <si>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</si>
  <si>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</si>
  <si>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</si>
  <si>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</si>
  <si>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</si>
  <si>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</si>
  <si>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</si>
  <si>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</si>
  <si>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</si>
  <si>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</si>
  <si>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</si>
  <si>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</si>
  <si>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</si>
  <si>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</si>
  <si>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</si>
  <si>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</si>
  <si>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</si>
  <si>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</si>
  <si>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</si>
  <si>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</si>
  <si>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</si>
  <si>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</si>
  <si>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</si>
  <si>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</si>
  <si>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</si>
  <si>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</si>
  <si>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</si>
  <si>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</si>
  <si>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</si>
  <si>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</si>
  <si>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</si>
  <si>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</si>
  <si>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</si>
  <si>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</si>
  <si>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</si>
  <si>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</si>
  <si>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</si>
  <si>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</si>
  <si>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</si>
  <si>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</si>
  <si>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</si>
  <si>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</si>
  <si>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</si>
  <si>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</si>
  <si>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</si>
  <si>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</si>
  <si>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</si>
  <si>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</si>
  <si>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</si>
  <si>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</si>
  <si>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</si>
  <si>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</si>
  <si>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</si>
  <si>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</si>
  <si>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</si>
  <si>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</si>
  <si>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</si>
  <si>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</si>
  <si>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</si>
  <si>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</si>
  <si>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</si>
  <si>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</si>
  <si>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</si>
  <si>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</si>
  <si>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</si>
  <si>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</si>
  <si>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</si>
  <si>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</si>
  <si>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</si>
  <si>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</si>
  <si>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</si>
  <si>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</si>
  <si>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</si>
  <si>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</si>
  <si>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</si>
  <si>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</si>
  <si>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</si>
  <si>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</si>
  <si>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</si>
  <si>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</si>
  <si>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</si>
  <si>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</si>
  <si>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</si>
  <si>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</si>
  <si>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</si>
  <si>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</si>
  <si>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</si>
  <si>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</si>
  <si>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</si>
  <si>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</si>
  <si>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</si>
  <si>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</si>
  <si>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</si>
  <si>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</si>
  <si>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</si>
  <si>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</si>
  <si>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本市では令和5年1月に水道料金の増額改定を行いました。水道料金の基本料金減免事業を実施した令和4年度と比較すると、</t>
    </r>
    <r>
      <rPr>
        <sz val="11"/>
        <rFont val="ＭＳ ゴシック"/>
        <family val="3"/>
        <charset val="128"/>
      </rPr>
      <t>給水収益は36.4％増加しました。</t>
    </r>
    <r>
      <rPr>
        <sz val="11"/>
        <color theme="1"/>
        <rFont val="ＭＳ ゴシック"/>
        <family val="3"/>
        <charset val="128"/>
      </rPr>
      <t xml:space="preserve">
これらの影響に加え、減価償却費等の経常費用が減少したため、「経常収支比率」は例年に比べて大幅に上昇しています。「流動比率」は建設改良費等の未払金の増加によって流動負債が増加しましたが、現金の増加により流動資産も同程度増加したことで、昨年度と同水準を維持しています。これらの数値は共に100％以上であり、累積欠損金もなく経営は安定しています。
「企業債残高対給水収益比率」は、給水収益の増加によって令和3年度までの水準よりもさらに減少し、類似団体の平均値を下回っています。
「給水原価」は、経常費用や長期前受金の減少によって10.2ポイント低下しました。また、給水収益の増加によって供給単価が大幅に上昇したため「料金回収率」は44.91ポイント上昇しました。
「施設利用率」は、給水人口に対して施設規模が大きいことの結果として低い数値で推移しており、類似団体の平均と比較しても低くなっています。
「有収率」は、漏水の発生が多い路線の管路を優先的に更新するよう取り組んだ結果0.72ポイント上昇しました。</t>
    </r>
    <rPh sb="0" eb="2">
      <t>ホンシ</t>
    </rPh>
    <rPh sb="4" eb="6">
      <t>レイワ</t>
    </rPh>
    <rPh sb="7" eb="8">
      <t>ネン</t>
    </rPh>
    <rPh sb="9" eb="10">
      <t>ガツ</t>
    </rPh>
    <rPh sb="11" eb="15">
      <t>スイド</t>
    </rPh>
    <rPh sb="16" eb="18">
      <t>ゾウガク</t>
    </rPh>
    <rPh sb="18" eb="20">
      <t>カイテイ</t>
    </rPh>
    <rPh sb="21" eb="22">
      <t>オコナ</t>
    </rPh>
    <rPh sb="36" eb="38">
      <t>ゲンメン</t>
    </rPh>
    <rPh sb="51" eb="53">
      <t>ヒカク</t>
    </rPh>
    <rPh sb="57" eb="59">
      <t>キュウスイ</t>
    </rPh>
    <rPh sb="59" eb="61">
      <t>シュウエキ</t>
    </rPh>
    <rPh sb="67" eb="69">
      <t>ゾウカ</t>
    </rPh>
    <rPh sb="79" eb="81">
      <t>エイキョウ</t>
    </rPh>
    <rPh sb="82" eb="84">
      <t>クワ</t>
    </rPh>
    <rPh sb="167" eb="169">
      <t>ゲンキン</t>
    </rPh>
    <rPh sb="170" eb="172">
      <t>ゾウカ</t>
    </rPh>
    <rPh sb="175" eb="179">
      <t>リュウド</t>
    </rPh>
    <rPh sb="180" eb="183">
      <t>ドウテイド</t>
    </rPh>
    <rPh sb="183" eb="185">
      <t>ゾウカ</t>
    </rPh>
    <rPh sb="199" eb="201">
      <t>イジ</t>
    </rPh>
    <rPh sb="211" eb="213">
      <t>スウチ</t>
    </rPh>
    <rPh sb="262" eb="266">
      <t>キュウス</t>
    </rPh>
    <rPh sb="267" eb="269">
      <t>ゾウカ</t>
    </rPh>
    <rPh sb="273" eb="275">
      <t>レイワ</t>
    </rPh>
    <rPh sb="276" eb="278">
      <t>ネンド</t>
    </rPh>
    <rPh sb="281" eb="283">
      <t>スイジュン</t>
    </rPh>
    <rPh sb="289" eb="291">
      <t>ゲンショウ</t>
    </rPh>
    <rPh sb="293" eb="297">
      <t>ルイジ</t>
    </rPh>
    <rPh sb="298" eb="301">
      <t>ヘイキンチ</t>
    </rPh>
    <rPh sb="302" eb="304">
      <t>シタマワ</t>
    </rPh>
    <rPh sb="312" eb="314">
      <t>キュウスイ</t>
    </rPh>
    <rPh sb="314" eb="316">
      <t>ゲンカ</t>
    </rPh>
    <rPh sb="319" eb="323">
      <t>ケイジ</t>
    </rPh>
    <rPh sb="324" eb="328">
      <t>チョウキマエウ</t>
    </rPh>
    <rPh sb="328" eb="329">
      <t>キン</t>
    </rPh>
    <rPh sb="330" eb="332">
      <t>ゲンショウ</t>
    </rPh>
    <rPh sb="344" eb="346">
      <t>テイカ</t>
    </rPh>
    <rPh sb="354" eb="358">
      <t>キュウスイシュウエキ</t>
    </rPh>
    <rPh sb="359" eb="361">
      <t>ゾウカ</t>
    </rPh>
    <rPh sb="365" eb="369">
      <t>キョウキ</t>
    </rPh>
    <rPh sb="370" eb="372">
      <t>オオハバ</t>
    </rPh>
    <rPh sb="373" eb="375">
      <t>ジョウショウ</t>
    </rPh>
    <rPh sb="508" eb="510">
      <t>ケッカ</t>
    </rPh>
    <phoneticPr fontId="1"/>
  </si>
  <si>
    <t>　「有形固定資産減価償却率」は57.91％で年々上昇しており、全国および類似団体の平均値を上回っています。これは施設の老朽化が進んでいることを示しています。
　また、「管路経年化率」は33.55％で、全国平均および類似団体平均と比較して非常に高く、耐用年数を超過した老朽管を多く保有していることを示しています。老朽化が進むことで、漏水等により供給停止のリスクが高まっています。
　これを踏まえ、現在老朽管路の更新を重点的に実施しており、その結果「管路更新率」は1.41％と類似団体平均を大きく上回る水準を維持しています。
　しかし、今後実施予定の浄水場更新事業や重要給水施設管路更新事業には多額の経費が必要となるため、財源確保が大きな課題となっており、国からの補助金や民間資金の導入についての検討が重要です。</t>
  </si>
  <si>
    <t>　近年、少子高齢化などの社会情勢の変動により給水人口が減少しています。水道事業の主な財源である給水収益は、料金改定により今後数年間は本年度と同程度の収入が見込まれますが、長期的には人口減少で料金収入が減少すると予測しています。
　一方、水道施設の耐震化や老朽化対策は水道の安定供給のために重要な課題であり、更新事業の更なる推進が求められる中、給水収益の逓減と合わせて厳しい財政状況になっています。
　また、老朽管路や浄水場等の施設の更新や耐震化は事業経営における喫緊の課題となっており、施設の統廃合やダウンサイジング等についても十分に検討し、速やかに取り組む必要があります。
　今後も持続可能な水道事業を実現するために、「日向市水道ビジョン」や中間見直しを行った「日向市水道事業経営戦略」に沿って健全経営に向けた取り組みを実施する必要があります。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</si>
</sst>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1.1100000000000001</c:v>
                </c:pt>
                <c:pt idx="1">
                  <c:v>1.1499999999999999</c:v>
                </c:pt>
                <c:pt idx="2">
                  <c:v>1.1200000000000001</c:v>
                </c:pt>
                <c:pt idx="3">
                  <c:v>1.39</c:v>
                </c:pt>
                <c:pt idx="4">
                  <c:v>1.41</c:v>
                </c:pt>
              </c:numCache>
            </c:numRef>
          </c:val>
          <c:extLst>
            <c:ext xmlns:c16="http://schemas.microsoft.com/office/drawing/2014/chart" uri="{C3380CC4-5D6E-409C-BE32-E72D297353CC}">
              <c16:uniqueId val="{00000000-DE0E-4FDE-9B47-3805DB6A03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DE0E-4FDE-9B47-3805DB6A03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51.66</c:v>
                </c:pt>
                <c:pt idx="1">
                  <c:v>51.84</c:v>
                </c:pt>
                <c:pt idx="2">
                  <c:v>51.17</c:v>
                </c:pt>
                <c:pt idx="3">
                  <c:v>50.23</c:v>
                </c:pt>
                <c:pt idx="4">
                  <c:v>49.03</c:v>
                </c:pt>
              </c:numCache>
            </c:numRef>
          </c:val>
          <c:extLst>
            <c:ext xmlns:c16="http://schemas.microsoft.com/office/drawing/2014/chart" uri="{C3380CC4-5D6E-409C-BE32-E72D297353CC}">
              <c16:uniqueId val="{00000000-B227-4E64-84C8-63BF8E552B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B227-4E64-84C8-63BF8E552B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87.84</c:v>
                </c:pt>
                <c:pt idx="1">
                  <c:v>87.88</c:v>
                </c:pt>
                <c:pt idx="2">
                  <c:v>87.84</c:v>
                </c:pt>
                <c:pt idx="3">
                  <c:v>87.84</c:v>
                </c:pt>
                <c:pt idx="4">
                  <c:v>88.56</c:v>
                </c:pt>
              </c:numCache>
            </c:numRef>
          </c:val>
          <c:extLst>
            <c:ext xmlns:c16="http://schemas.microsoft.com/office/drawing/2014/chart" uri="{C3380CC4-5D6E-409C-BE32-E72D297353CC}">
              <c16:uniqueId val="{00000000-CA21-4E08-BEAE-F5CA1159D2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CA21-4E08-BEAE-F5CA1159D2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112.18</c:v>
                </c:pt>
                <c:pt idx="1">
                  <c:v>115.59</c:v>
                </c:pt>
                <c:pt idx="2">
                  <c:v>111.51</c:v>
                </c:pt>
                <c:pt idx="3">
                  <c:v>118.53</c:v>
                </c:pt>
                <c:pt idx="4">
                  <c:v>141.35</c:v>
                </c:pt>
              </c:numCache>
            </c:numRef>
          </c:val>
          <c:extLst>
            <c:ext xmlns:c16="http://schemas.microsoft.com/office/drawing/2014/chart" uri="{C3380CC4-5D6E-409C-BE32-E72D297353CC}">
              <c16:uniqueId val="{00000000-C824-43BA-B463-C703F7EA63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C824-43BA-B463-C703F7EA63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55.58</c:v>
                </c:pt>
                <c:pt idx="1">
                  <c:v>56.72</c:v>
                </c:pt>
                <c:pt idx="2">
                  <c:v>57.05</c:v>
                </c:pt>
                <c:pt idx="3">
                  <c:v>57.84</c:v>
                </c:pt>
                <c:pt idx="4">
                  <c:v>57.91</c:v>
                </c:pt>
              </c:numCache>
            </c:numRef>
          </c:val>
          <c:extLst>
            <c:ext xmlns:c16="http://schemas.microsoft.com/office/drawing/2014/chart" uri="{C3380CC4-5D6E-409C-BE32-E72D297353CC}">
              <c16:uniqueId val="{00000000-DA85-4A09-AE1F-550AD434CE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DA85-4A09-AE1F-550AD434CE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27.54</c:v>
                </c:pt>
                <c:pt idx="1">
                  <c:v>31.89</c:v>
                </c:pt>
                <c:pt idx="2">
                  <c:v>32.479999999999997</c:v>
                </c:pt>
                <c:pt idx="3">
                  <c:v>32.93</c:v>
                </c:pt>
                <c:pt idx="4">
                  <c:v>33.549999999999997</c:v>
                </c:pt>
              </c:numCache>
            </c:numRef>
          </c:val>
          <c:extLst>
            <c:ext xmlns:c16="http://schemas.microsoft.com/office/drawing/2014/chart" uri="{C3380CC4-5D6E-409C-BE32-E72D297353CC}">
              <c16:uniqueId val="{00000000-5FC0-4EA1-99B3-48BAA9CC21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5FC0-4EA1-99B3-48BAA9CC21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A9-45EF-BBEE-08DC413EC0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E2A9-45EF-BBEE-08DC413EC0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262</c:v>
                </c:pt>
                <c:pt idx="1">
                  <c:v>301.22000000000003</c:v>
                </c:pt>
                <c:pt idx="2">
                  <c:v>269.08</c:v>
                </c:pt>
                <c:pt idx="3">
                  <c:v>424.09</c:v>
                </c:pt>
                <c:pt idx="4">
                  <c:v>428.73</c:v>
                </c:pt>
              </c:numCache>
            </c:numRef>
          </c:val>
          <c:extLst>
            <c:ext xmlns:c16="http://schemas.microsoft.com/office/drawing/2014/chart" uri="{C3380CC4-5D6E-409C-BE32-E72D297353CC}">
              <c16:uniqueId val="{00000000-ACF6-417A-B6FA-D5CDDFBE57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ACF6-417A-B6FA-D5CDDFBE57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314.94</c:v>
                </c:pt>
                <c:pt idx="1">
                  <c:v>302.12</c:v>
                </c:pt>
                <c:pt idx="2">
                  <c:v>298.77999999999997</c:v>
                </c:pt>
                <c:pt idx="3">
                  <c:v>366.86</c:v>
                </c:pt>
                <c:pt idx="4">
                  <c:v>273.11</c:v>
                </c:pt>
              </c:numCache>
            </c:numRef>
          </c:val>
          <c:extLst>
            <c:ext xmlns:c16="http://schemas.microsoft.com/office/drawing/2014/chart" uri="{C3380CC4-5D6E-409C-BE32-E72D297353CC}">
              <c16:uniqueId val="{00000000-7CE1-4D2A-9F79-CC1876182F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7CE1-4D2A-9F79-CC1876182F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102.34</c:v>
                </c:pt>
                <c:pt idx="1">
                  <c:v>106.35</c:v>
                </c:pt>
                <c:pt idx="2">
                  <c:v>102.56</c:v>
                </c:pt>
                <c:pt idx="3">
                  <c:v>89.7</c:v>
                </c:pt>
                <c:pt idx="4">
                  <c:v>134.61000000000001</c:v>
                </c:pt>
              </c:numCache>
            </c:numRef>
          </c:val>
          <c:extLst>
            <c:ext xmlns:c16="http://schemas.microsoft.com/office/drawing/2014/chart" uri="{C3380CC4-5D6E-409C-BE32-E72D297353CC}">
              <c16:uniqueId val="{00000000-0EED-48E6-A2C1-7A55F52560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0EED-48E6-A2C1-7A55F52560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136.75</c:v>
                </c:pt>
                <c:pt idx="1">
                  <c:v>130.52000000000001</c:v>
                </c:pt>
                <c:pt idx="2">
                  <c:v>136.01</c:v>
                </c:pt>
                <c:pt idx="3">
                  <c:v>129.49</c:v>
                </c:pt>
                <c:pt idx="4">
                  <c:v>119.29</c:v>
                </c:pt>
              </c:numCache>
            </c:numRef>
          </c:val>
          <c:extLst>
            <c:ext xmlns:c16="http://schemas.microsoft.com/office/drawing/2014/chart" uri="{C3380CC4-5D6E-409C-BE32-E72D297353CC}">
              <c16:uniqueId val="{00000000-DF0F-4CF1-8070-DF2A02FCF0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DF0F-4CF1-8070-DF2A02FCF0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0" zoomScaleSheetLayoutView="8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日向市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3"/>
      <c r="D7" s="33"/>
      <c r="E7" s="33"/>
      <c r="F7" s="33"/>
      <c r="G7" s="33"/>
      <c r="H7" s="33"/>
      <c r="I7" s="32" t="s">
        <v>10</v>
      </c>
      <c r="J7" s="33"/>
      <c r="K7" s="33"/>
      <c r="L7" s="33"/>
      <c r="M7" s="33"/>
      <c r="N7" s="33"/>
      <c r="O7" s="34"/>
      <c r="P7" s="35" t="s">
        <v>2</v>
      </c>
      <c r="Q7" s="35"/>
      <c r="R7" s="35"/>
      <c r="S7" s="35"/>
      <c r="T7" s="35"/>
      <c r="U7" s="35"/>
      <c r="V7" s="35"/>
      <c r="W7" s="35" t="s">
        <v>12</v>
      </c>
      <c r="X7" s="35"/>
      <c r="Y7" s="35"/>
      <c r="Z7" s="35"/>
      <c r="AA7" s="35"/>
      <c r="AB7" s="35"/>
      <c r="AC7" s="35"/>
      <c r="AD7" s="35" t="s">
        <v>5</v>
      </c>
      <c r="AE7" s="35"/>
      <c r="AF7" s="35"/>
      <c r="AG7" s="35"/>
      <c r="AH7" s="35"/>
      <c r="AI7" s="35"/>
      <c r="AJ7" s="35"/>
      <c r="AK7" s="2"/>
      <c r="AL7" s="35" t="s">
        <v>13</v>
      </c>
      <c r="AM7" s="35"/>
      <c r="AN7" s="35"/>
      <c r="AO7" s="35"/>
      <c r="AP7" s="35"/>
      <c r="AQ7" s="35"/>
      <c r="AR7" s="35"/>
      <c r="AS7" s="35"/>
      <c r="AT7" s="32" t="s">
        <v>6</v>
      </c>
      <c r="AU7" s="33"/>
      <c r="AV7" s="33"/>
      <c r="AW7" s="33"/>
      <c r="AX7" s="33"/>
      <c r="AY7" s="33"/>
      <c r="AZ7" s="33"/>
      <c r="BA7" s="33"/>
      <c r="BB7" s="35" t="s">
        <v>16</v>
      </c>
      <c r="BC7" s="35"/>
      <c r="BD7" s="35"/>
      <c r="BE7" s="35"/>
      <c r="BF7" s="35"/>
      <c r="BG7" s="35"/>
      <c r="BH7" s="35"/>
      <c r="BI7" s="35"/>
      <c r="BJ7" s="3"/>
      <c r="BK7" s="3"/>
      <c r="BL7" s="36" t="s">
        <v>17</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A4</v>
      </c>
      <c r="X8" s="42"/>
      <c r="Y8" s="42"/>
      <c r="Z8" s="42"/>
      <c r="AA8" s="42"/>
      <c r="AB8" s="42"/>
      <c r="AC8" s="42"/>
      <c r="AD8" s="42" t="str">
        <f>データ!$M$6</f>
        <v>非設置</v>
      </c>
      <c r="AE8" s="42"/>
      <c r="AF8" s="42"/>
      <c r="AG8" s="42"/>
      <c r="AH8" s="42"/>
      <c r="AI8" s="42"/>
      <c r="AJ8" s="42"/>
      <c r="AK8" s="2"/>
      <c r="AL8" s="43">
        <f>データ!$R$6</f>
        <v>58687</v>
      </c>
      <c r="AM8" s="43"/>
      <c r="AN8" s="43"/>
      <c r="AO8" s="43"/>
      <c r="AP8" s="43"/>
      <c r="AQ8" s="43"/>
      <c r="AR8" s="43"/>
      <c r="AS8" s="43"/>
      <c r="AT8" s="44">
        <f>データ!$S$6</f>
        <v>336.89</v>
      </c>
      <c r="AU8" s="45"/>
      <c r="AV8" s="45"/>
      <c r="AW8" s="45"/>
      <c r="AX8" s="45"/>
      <c r="AY8" s="45"/>
      <c r="AZ8" s="45"/>
      <c r="BA8" s="45"/>
      <c r="BB8" s="46">
        <f>データ!$T$6</f>
        <v>174.2</v>
      </c>
      <c r="BC8" s="46"/>
      <c r="BD8" s="46"/>
      <c r="BE8" s="46"/>
      <c r="BF8" s="46"/>
      <c r="BG8" s="46"/>
      <c r="BH8" s="46"/>
      <c r="BI8" s="46"/>
      <c r="BJ8" s="3"/>
      <c r="BK8" s="3"/>
      <c r="BL8" s="47" t="s">
        <v>11</v>
      </c>
      <c r="BM8" s="48"/>
      <c r="BN8" s="49" t="s">
        <v>19</v>
      </c>
      <c r="BO8" s="49"/>
      <c r="BP8" s="49"/>
      <c r="BQ8" s="49"/>
      <c r="BR8" s="49"/>
      <c r="BS8" s="49"/>
      <c r="BT8" s="49"/>
      <c r="BU8" s="49"/>
      <c r="BV8" s="49"/>
      <c r="BW8" s="49"/>
      <c r="BX8" s="49"/>
      <c r="BY8" s="50"/>
    </row>
    <row r="9" spans="1:78" ht="18.75" customHeight="1" x14ac:dyDescent="0.2">
      <c r="A9" s="2"/>
      <c r="B9" s="32" t="s">
        <v>20</v>
      </c>
      <c r="C9" s="33"/>
      <c r="D9" s="33"/>
      <c r="E9" s="33"/>
      <c r="F9" s="33"/>
      <c r="G9" s="33"/>
      <c r="H9" s="33"/>
      <c r="I9" s="32" t="s">
        <v>22</v>
      </c>
      <c r="J9" s="33"/>
      <c r="K9" s="33"/>
      <c r="L9" s="33"/>
      <c r="M9" s="33"/>
      <c r="N9" s="33"/>
      <c r="O9" s="34"/>
      <c r="P9" s="35" t="s">
        <v>23</v>
      </c>
      <c r="Q9" s="35"/>
      <c r="R9" s="35"/>
      <c r="S9" s="35"/>
      <c r="T9" s="35"/>
      <c r="U9" s="35"/>
      <c r="V9" s="35"/>
      <c r="W9" s="35" t="s">
        <v>21</v>
      </c>
      <c r="X9" s="35"/>
      <c r="Y9" s="35"/>
      <c r="Z9" s="35"/>
      <c r="AA9" s="35"/>
      <c r="AB9" s="35"/>
      <c r="AC9" s="35"/>
      <c r="AD9" s="2"/>
      <c r="AE9" s="2"/>
      <c r="AF9" s="2"/>
      <c r="AG9" s="2"/>
      <c r="AH9" s="2"/>
      <c r="AI9" s="2"/>
      <c r="AJ9" s="2"/>
      <c r="AK9" s="2"/>
      <c r="AL9" s="35" t="s">
        <v>26</v>
      </c>
      <c r="AM9" s="35"/>
      <c r="AN9" s="35"/>
      <c r="AO9" s="35"/>
      <c r="AP9" s="35"/>
      <c r="AQ9" s="35"/>
      <c r="AR9" s="35"/>
      <c r="AS9" s="35"/>
      <c r="AT9" s="32" t="s">
        <v>28</v>
      </c>
      <c r="AU9" s="33"/>
      <c r="AV9" s="33"/>
      <c r="AW9" s="33"/>
      <c r="AX9" s="33"/>
      <c r="AY9" s="33"/>
      <c r="AZ9" s="33"/>
      <c r="BA9" s="33"/>
      <c r="BB9" s="35" t="s">
        <v>15</v>
      </c>
      <c r="BC9" s="35"/>
      <c r="BD9" s="35"/>
      <c r="BE9" s="35"/>
      <c r="BF9" s="35"/>
      <c r="BG9" s="35"/>
      <c r="BH9" s="35"/>
      <c r="BI9" s="35"/>
      <c r="BJ9" s="3"/>
      <c r="BK9" s="3"/>
      <c r="BL9" s="51" t="s">
        <v>30</v>
      </c>
      <c r="BM9" s="52"/>
      <c r="BN9" s="53" t="s">
        <v>31</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67.97</v>
      </c>
      <c r="J10" s="45"/>
      <c r="K10" s="45"/>
      <c r="L10" s="45"/>
      <c r="M10" s="45"/>
      <c r="N10" s="45"/>
      <c r="O10" s="55"/>
      <c r="P10" s="46">
        <f>データ!$P$6</f>
        <v>93.2</v>
      </c>
      <c r="Q10" s="46"/>
      <c r="R10" s="46"/>
      <c r="S10" s="46"/>
      <c r="T10" s="46"/>
      <c r="U10" s="46"/>
      <c r="V10" s="46"/>
      <c r="W10" s="43">
        <f>データ!$Q$6</f>
        <v>2750</v>
      </c>
      <c r="X10" s="43"/>
      <c r="Y10" s="43"/>
      <c r="Z10" s="43"/>
      <c r="AA10" s="43"/>
      <c r="AB10" s="43"/>
      <c r="AC10" s="43"/>
      <c r="AD10" s="2"/>
      <c r="AE10" s="2"/>
      <c r="AF10" s="2"/>
      <c r="AG10" s="2"/>
      <c r="AH10" s="2"/>
      <c r="AI10" s="2"/>
      <c r="AJ10" s="2"/>
      <c r="AK10" s="2"/>
      <c r="AL10" s="43">
        <f>データ!$U$6</f>
        <v>54303</v>
      </c>
      <c r="AM10" s="43"/>
      <c r="AN10" s="43"/>
      <c r="AO10" s="43"/>
      <c r="AP10" s="43"/>
      <c r="AQ10" s="43"/>
      <c r="AR10" s="43"/>
      <c r="AS10" s="43"/>
      <c r="AT10" s="44">
        <f>データ!$V$6</f>
        <v>51.71</v>
      </c>
      <c r="AU10" s="45"/>
      <c r="AV10" s="45"/>
      <c r="AW10" s="45"/>
      <c r="AX10" s="45"/>
      <c r="AY10" s="45"/>
      <c r="AZ10" s="45"/>
      <c r="BA10" s="45"/>
      <c r="BB10" s="46">
        <f>データ!$W$6</f>
        <v>1050.1500000000001</v>
      </c>
      <c r="BC10" s="46"/>
      <c r="BD10" s="46"/>
      <c r="BE10" s="46"/>
      <c r="BF10" s="46"/>
      <c r="BG10" s="46"/>
      <c r="BH10" s="46"/>
      <c r="BI10" s="46"/>
      <c r="BJ10" s="2"/>
      <c r="BK10" s="2"/>
      <c r="BL10" s="56" t="s">
        <v>33</v>
      </c>
      <c r="BM10" s="57"/>
      <c r="BN10" s="58" t="s">
        <v>35</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36</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37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39</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108</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40</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109</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2">
      <c r="A60" s="2"/>
      <c r="B60" s="66" t="s">
        <v>9</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9"/>
      <c r="BN60" s="79"/>
      <c r="BO60" s="79"/>
      <c r="BP60" s="79"/>
      <c r="BQ60" s="79"/>
      <c r="BR60" s="79"/>
      <c r="BS60" s="79"/>
      <c r="BT60" s="79"/>
      <c r="BU60" s="79"/>
      <c r="BV60" s="79"/>
      <c r="BW60" s="79"/>
      <c r="BX60" s="79"/>
      <c r="BY60" s="79"/>
      <c r="BZ60" s="80"/>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8</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110</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42</v>
      </c>
      <c r="C84" s="6"/>
      <c r="D84" s="6"/>
      <c r="E84" s="6" t="s">
        <v>43</v>
      </c>
      <c r="F84" s="6" t="s">
        <v>45</v>
      </c>
      <c r="G84" s="6" t="s">
        <v>47</v>
      </c>
      <c r="H84" s="6" t="s">
        <v>41</v>
      </c>
      <c r="I84" s="6" t="s">
        <v>7</v>
      </c>
      <c r="J84" s="6" t="s">
        <v>25</v>
      </c>
      <c r="K84" s="6" t="s">
        <v>48</v>
      </c>
      <c r="L84" s="6" t="s">
        <v>49</v>
      </c>
      <c r="M84" s="6" t="s">
        <v>32</v>
      </c>
      <c r="N84" s="6" t="s">
        <v>51</v>
      </c>
      <c r="O84" s="6" t="s">
        <v>53</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kAdNinFVJH3uRQn7eg1XUA9CmTLX0lopySuECY1MGXcCrO/OBRY4FLB4MEVVS/5ZRZlvN8VSkwMKVyQSrabNCA==" saltValue="CwjmlRCc0UlndKWoSmS7A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46</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18</v>
      </c>
      <c r="B3" s="17" t="s">
        <v>50</v>
      </c>
      <c r="C3" s="17" t="s">
        <v>57</v>
      </c>
      <c r="D3" s="17" t="s">
        <v>59</v>
      </c>
      <c r="E3" s="17" t="s">
        <v>4</v>
      </c>
      <c r="F3" s="17" t="s">
        <v>3</v>
      </c>
      <c r="G3" s="17" t="s">
        <v>24</v>
      </c>
      <c r="H3" s="86" t="s">
        <v>29</v>
      </c>
      <c r="I3" s="87"/>
      <c r="J3" s="87"/>
      <c r="K3" s="87"/>
      <c r="L3" s="87"/>
      <c r="M3" s="87"/>
      <c r="N3" s="87"/>
      <c r="O3" s="87"/>
      <c r="P3" s="87"/>
      <c r="Q3" s="87"/>
      <c r="R3" s="87"/>
      <c r="S3" s="87"/>
      <c r="T3" s="87"/>
      <c r="U3" s="87"/>
      <c r="V3" s="87"/>
      <c r="W3" s="88"/>
      <c r="X3" s="84" t="s">
        <v>54</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60</v>
      </c>
      <c r="B4" s="18"/>
      <c r="C4" s="18"/>
      <c r="D4" s="18"/>
      <c r="E4" s="18"/>
      <c r="F4" s="18"/>
      <c r="G4" s="18"/>
      <c r="H4" s="89"/>
      <c r="I4" s="90"/>
      <c r="J4" s="90"/>
      <c r="K4" s="90"/>
      <c r="L4" s="90"/>
      <c r="M4" s="90"/>
      <c r="N4" s="90"/>
      <c r="O4" s="90"/>
      <c r="P4" s="90"/>
      <c r="Q4" s="90"/>
      <c r="R4" s="90"/>
      <c r="S4" s="90"/>
      <c r="T4" s="90"/>
      <c r="U4" s="90"/>
      <c r="V4" s="90"/>
      <c r="W4" s="91"/>
      <c r="X4" s="85" t="s">
        <v>52</v>
      </c>
      <c r="Y4" s="85"/>
      <c r="Z4" s="85"/>
      <c r="AA4" s="85"/>
      <c r="AB4" s="85"/>
      <c r="AC4" s="85"/>
      <c r="AD4" s="85"/>
      <c r="AE4" s="85"/>
      <c r="AF4" s="85"/>
      <c r="AG4" s="85"/>
      <c r="AH4" s="85"/>
      <c r="AI4" s="85" t="s">
        <v>44</v>
      </c>
      <c r="AJ4" s="85"/>
      <c r="AK4" s="85"/>
      <c r="AL4" s="85"/>
      <c r="AM4" s="85"/>
      <c r="AN4" s="85"/>
      <c r="AO4" s="85"/>
      <c r="AP4" s="85"/>
      <c r="AQ4" s="85"/>
      <c r="AR4" s="85"/>
      <c r="AS4" s="85"/>
      <c r="AT4" s="85" t="s">
        <v>38</v>
      </c>
      <c r="AU4" s="85"/>
      <c r="AV4" s="85"/>
      <c r="AW4" s="85"/>
      <c r="AX4" s="85"/>
      <c r="AY4" s="85"/>
      <c r="AZ4" s="85"/>
      <c r="BA4" s="85"/>
      <c r="BB4" s="85"/>
      <c r="BC4" s="85"/>
      <c r="BD4" s="85"/>
      <c r="BE4" s="85" t="s">
        <v>61</v>
      </c>
      <c r="BF4" s="85"/>
      <c r="BG4" s="85"/>
      <c r="BH4" s="85"/>
      <c r="BI4" s="85"/>
      <c r="BJ4" s="85"/>
      <c r="BK4" s="85"/>
      <c r="BL4" s="85"/>
      <c r="BM4" s="85"/>
      <c r="BN4" s="85"/>
      <c r="BO4" s="85"/>
      <c r="BP4" s="85" t="s">
        <v>34</v>
      </c>
      <c r="BQ4" s="85"/>
      <c r="BR4" s="85"/>
      <c r="BS4" s="85"/>
      <c r="BT4" s="85"/>
      <c r="BU4" s="85"/>
      <c r="BV4" s="85"/>
      <c r="BW4" s="85"/>
      <c r="BX4" s="85"/>
      <c r="BY4" s="85"/>
      <c r="BZ4" s="85"/>
      <c r="CA4" s="85" t="s">
        <v>63</v>
      </c>
      <c r="CB4" s="85"/>
      <c r="CC4" s="85"/>
      <c r="CD4" s="85"/>
      <c r="CE4" s="85"/>
      <c r="CF4" s="85"/>
      <c r="CG4" s="85"/>
      <c r="CH4" s="85"/>
      <c r="CI4" s="85"/>
      <c r="CJ4" s="85"/>
      <c r="CK4" s="85"/>
      <c r="CL4" s="85" t="s">
        <v>64</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62</v>
      </c>
      <c r="DT4" s="85"/>
      <c r="DU4" s="85"/>
      <c r="DV4" s="85"/>
      <c r="DW4" s="85"/>
      <c r="DX4" s="85"/>
      <c r="DY4" s="85"/>
      <c r="DZ4" s="85"/>
      <c r="EA4" s="85"/>
      <c r="EB4" s="85"/>
      <c r="EC4" s="85"/>
      <c r="ED4" s="85" t="s">
        <v>68</v>
      </c>
      <c r="EE4" s="85"/>
      <c r="EF4" s="85"/>
      <c r="EG4" s="85"/>
      <c r="EH4" s="85"/>
      <c r="EI4" s="85"/>
      <c r="EJ4" s="85"/>
      <c r="EK4" s="85"/>
      <c r="EL4" s="85"/>
      <c r="EM4" s="85"/>
      <c r="EN4" s="85"/>
    </row>
    <row r="5" spans="1:144" x14ac:dyDescent="0.2">
      <c r="A5" s="15" t="s">
        <v>27</v>
      </c>
      <c r="B5" s="19"/>
      <c r="C5" s="19"/>
      <c r="D5" s="19"/>
      <c r="E5" s="19"/>
      <c r="F5" s="19"/>
      <c r="G5" s="19"/>
      <c r="H5" s="24" t="s">
        <v>56</v>
      </c>
      <c r="I5" s="24" t="s">
        <v>69</v>
      </c>
      <c r="J5" s="24" t="s">
        <v>70</v>
      </c>
      <c r="K5" s="24" t="s">
        <v>71</v>
      </c>
      <c r="L5" s="24" t="s">
        <v>72</v>
      </c>
      <c r="M5" s="24" t="s">
        <v>5</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42</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2">
      <c r="A6" s="15" t="s">
        <v>93</v>
      </c>
      <c r="B6" s="20">
        <f t="shared" ref="B6:W6" si="1">B7</f>
        <v>2023</v>
      </c>
      <c r="C6" s="20">
        <f t="shared" si="1"/>
        <v>452068</v>
      </c>
      <c r="D6" s="20">
        <f t="shared" si="1"/>
        <v>46</v>
      </c>
      <c r="E6" s="20">
        <f t="shared" si="1"/>
        <v>1</v>
      </c>
      <c r="F6" s="20">
        <f t="shared" si="1"/>
        <v>0</v>
      </c>
      <c r="G6" s="20">
        <f t="shared" si="1"/>
        <v>1</v>
      </c>
      <c r="H6" s="20" t="str">
        <f t="shared" si="1"/>
        <v>宮崎県　日向市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67.97</v>
      </c>
      <c r="P6" s="25">
        <f t="shared" si="1"/>
        <v>93.2</v>
      </c>
      <c r="Q6" s="25">
        <f t="shared" si="1"/>
        <v>2750</v>
      </c>
      <c r="R6" s="25">
        <f t="shared" si="1"/>
        <v>58687</v>
      </c>
      <c r="S6" s="25">
        <f t="shared" si="1"/>
        <v>336.89</v>
      </c>
      <c r="T6" s="25">
        <f t="shared" si="1"/>
        <v>174.2</v>
      </c>
      <c r="U6" s="25">
        <f t="shared" si="1"/>
        <v>54303</v>
      </c>
      <c r="V6" s="25">
        <f t="shared" si="1"/>
        <v>51.71</v>
      </c>
      <c r="W6" s="25">
        <f t="shared" si="1"/>
        <v>1050.1500000000001</v>
      </c>
      <c r="X6" s="27">
        <f t="shared" ref="X6:AG6" si="2">IF(X7="",NA(),X7)</f>
        <v>112.18</v>
      </c>
      <c r="Y6" s="27">
        <f t="shared" si="2"/>
        <v>115.59</v>
      </c>
      <c r="Z6" s="27">
        <f t="shared" si="2"/>
        <v>111.51</v>
      </c>
      <c r="AA6" s="27">
        <f t="shared" si="2"/>
        <v>118.53</v>
      </c>
      <c r="AB6" s="27">
        <f t="shared" si="2"/>
        <v>141.35</v>
      </c>
      <c r="AC6" s="27">
        <f t="shared" si="2"/>
        <v>111.17</v>
      </c>
      <c r="AD6" s="27">
        <f t="shared" si="2"/>
        <v>110.91</v>
      </c>
      <c r="AE6" s="27">
        <f t="shared" si="2"/>
        <v>111.49</v>
      </c>
      <c r="AF6" s="27">
        <f t="shared" si="2"/>
        <v>109.09</v>
      </c>
      <c r="AG6" s="27">
        <f t="shared" si="2"/>
        <v>109.05</v>
      </c>
      <c r="AH6" s="25" t="str">
        <f>IF(AH7="","",IF(AH7="-","【-】","【"&amp;SUBSTITUTE(TEXT(AH7,"#,##0.00"),"-","△")&amp;"】"))</f>
        <v>【108.24】</v>
      </c>
      <c r="AI6" s="25">
        <f t="shared" ref="AI6:AR6" si="3">IF(AI7="",NA(),AI7)</f>
        <v>0</v>
      </c>
      <c r="AJ6" s="25">
        <f t="shared" si="3"/>
        <v>0</v>
      </c>
      <c r="AK6" s="25">
        <f t="shared" si="3"/>
        <v>0</v>
      </c>
      <c r="AL6" s="25">
        <f t="shared" si="3"/>
        <v>0</v>
      </c>
      <c r="AM6" s="25">
        <f t="shared" si="3"/>
        <v>0</v>
      </c>
      <c r="AN6" s="27">
        <f t="shared" si="3"/>
        <v>0.78</v>
      </c>
      <c r="AO6" s="27">
        <f t="shared" si="3"/>
        <v>0.92</v>
      </c>
      <c r="AP6" s="27">
        <f t="shared" si="3"/>
        <v>0.87</v>
      </c>
      <c r="AQ6" s="27">
        <f t="shared" si="3"/>
        <v>0.93</v>
      </c>
      <c r="AR6" s="27">
        <f t="shared" si="3"/>
        <v>1.02</v>
      </c>
      <c r="AS6" s="25" t="str">
        <f>IF(AS7="","",IF(AS7="-","【-】","【"&amp;SUBSTITUTE(TEXT(AS7,"#,##0.00"),"-","△")&amp;"】"))</f>
        <v>【1.50】</v>
      </c>
      <c r="AT6" s="27">
        <f t="shared" ref="AT6:BC6" si="4">IF(AT7="",NA(),AT7)</f>
        <v>262</v>
      </c>
      <c r="AU6" s="27">
        <f t="shared" si="4"/>
        <v>301.22000000000003</v>
      </c>
      <c r="AV6" s="27">
        <f t="shared" si="4"/>
        <v>269.08</v>
      </c>
      <c r="AW6" s="27">
        <f t="shared" si="4"/>
        <v>424.09</v>
      </c>
      <c r="AX6" s="27">
        <f t="shared" si="4"/>
        <v>428.73</v>
      </c>
      <c r="AY6" s="27">
        <f t="shared" si="4"/>
        <v>360.86</v>
      </c>
      <c r="AZ6" s="27">
        <f t="shared" si="4"/>
        <v>350.79</v>
      </c>
      <c r="BA6" s="27">
        <f t="shared" si="4"/>
        <v>354.57</v>
      </c>
      <c r="BB6" s="27">
        <f t="shared" si="4"/>
        <v>357.74</v>
      </c>
      <c r="BC6" s="27">
        <f t="shared" si="4"/>
        <v>344.88</v>
      </c>
      <c r="BD6" s="25" t="str">
        <f>IF(BD7="","",IF(BD7="-","【-】","【"&amp;SUBSTITUTE(TEXT(BD7,"#,##0.00"),"-","△")&amp;"】"))</f>
        <v>【243.36】</v>
      </c>
      <c r="BE6" s="27">
        <f t="shared" ref="BE6:BN6" si="5">IF(BE7="",NA(),BE7)</f>
        <v>314.94</v>
      </c>
      <c r="BF6" s="27">
        <f t="shared" si="5"/>
        <v>302.12</v>
      </c>
      <c r="BG6" s="27">
        <f t="shared" si="5"/>
        <v>298.77999999999997</v>
      </c>
      <c r="BH6" s="27">
        <f t="shared" si="5"/>
        <v>366.86</v>
      </c>
      <c r="BI6" s="27">
        <f t="shared" si="5"/>
        <v>273.11</v>
      </c>
      <c r="BJ6" s="27">
        <f t="shared" si="5"/>
        <v>309.27999999999997</v>
      </c>
      <c r="BK6" s="27">
        <f t="shared" si="5"/>
        <v>322.92</v>
      </c>
      <c r="BL6" s="27">
        <f t="shared" si="5"/>
        <v>303.45999999999998</v>
      </c>
      <c r="BM6" s="27">
        <f t="shared" si="5"/>
        <v>307.27999999999997</v>
      </c>
      <c r="BN6" s="27">
        <f t="shared" si="5"/>
        <v>304.02</v>
      </c>
      <c r="BO6" s="25" t="str">
        <f>IF(BO7="","",IF(BO7="-","【-】","【"&amp;SUBSTITUTE(TEXT(BO7,"#,##0.00"),"-","△")&amp;"】"))</f>
        <v>【265.93】</v>
      </c>
      <c r="BP6" s="27">
        <f t="shared" ref="BP6:BY6" si="6">IF(BP7="",NA(),BP7)</f>
        <v>102.34</v>
      </c>
      <c r="BQ6" s="27">
        <f t="shared" si="6"/>
        <v>106.35</v>
      </c>
      <c r="BR6" s="27">
        <f t="shared" si="6"/>
        <v>102.56</v>
      </c>
      <c r="BS6" s="27">
        <f t="shared" si="6"/>
        <v>89.7</v>
      </c>
      <c r="BT6" s="27">
        <f t="shared" si="6"/>
        <v>134.61000000000001</v>
      </c>
      <c r="BU6" s="27">
        <f t="shared" si="6"/>
        <v>103.32</v>
      </c>
      <c r="BV6" s="27">
        <f t="shared" si="6"/>
        <v>100.85</v>
      </c>
      <c r="BW6" s="27">
        <f t="shared" si="6"/>
        <v>103.79</v>
      </c>
      <c r="BX6" s="27">
        <f t="shared" si="6"/>
        <v>98.3</v>
      </c>
      <c r="BY6" s="27">
        <f t="shared" si="6"/>
        <v>98.89</v>
      </c>
      <c r="BZ6" s="25" t="str">
        <f>IF(BZ7="","",IF(BZ7="-","【-】","【"&amp;SUBSTITUTE(TEXT(BZ7,"#,##0.00"),"-","△")&amp;"】"))</f>
        <v>【97.82】</v>
      </c>
      <c r="CA6" s="27">
        <f t="shared" ref="CA6:CJ6" si="7">IF(CA7="",NA(),CA7)</f>
        <v>136.75</v>
      </c>
      <c r="CB6" s="27">
        <f t="shared" si="7"/>
        <v>130.52000000000001</v>
      </c>
      <c r="CC6" s="27">
        <f t="shared" si="7"/>
        <v>136.01</v>
      </c>
      <c r="CD6" s="27">
        <f t="shared" si="7"/>
        <v>129.49</v>
      </c>
      <c r="CE6" s="27">
        <f t="shared" si="7"/>
        <v>119.29</v>
      </c>
      <c r="CF6" s="27">
        <f t="shared" si="7"/>
        <v>168.56</v>
      </c>
      <c r="CG6" s="27">
        <f t="shared" si="7"/>
        <v>167.1</v>
      </c>
      <c r="CH6" s="27">
        <f t="shared" si="7"/>
        <v>167.86</v>
      </c>
      <c r="CI6" s="27">
        <f t="shared" si="7"/>
        <v>173.68</v>
      </c>
      <c r="CJ6" s="27">
        <f t="shared" si="7"/>
        <v>174.52</v>
      </c>
      <c r="CK6" s="25" t="str">
        <f>IF(CK7="","",IF(CK7="-","【-】","【"&amp;SUBSTITUTE(TEXT(CK7,"#,##0.00"),"-","△")&amp;"】"))</f>
        <v>【177.56】</v>
      </c>
      <c r="CL6" s="27">
        <f t="shared" ref="CL6:CU6" si="8">IF(CL7="",NA(),CL7)</f>
        <v>51.66</v>
      </c>
      <c r="CM6" s="27">
        <f t="shared" si="8"/>
        <v>51.84</v>
      </c>
      <c r="CN6" s="27">
        <f t="shared" si="8"/>
        <v>51.17</v>
      </c>
      <c r="CO6" s="27">
        <f t="shared" si="8"/>
        <v>50.23</v>
      </c>
      <c r="CP6" s="27">
        <f t="shared" si="8"/>
        <v>49.03</v>
      </c>
      <c r="CQ6" s="27">
        <f t="shared" si="8"/>
        <v>59.51</v>
      </c>
      <c r="CR6" s="27">
        <f t="shared" si="8"/>
        <v>59.91</v>
      </c>
      <c r="CS6" s="27">
        <f t="shared" si="8"/>
        <v>59.4</v>
      </c>
      <c r="CT6" s="27">
        <f t="shared" si="8"/>
        <v>59.24</v>
      </c>
      <c r="CU6" s="27">
        <f t="shared" si="8"/>
        <v>58.77</v>
      </c>
      <c r="CV6" s="25" t="str">
        <f>IF(CV7="","",IF(CV7="-","【-】","【"&amp;SUBSTITUTE(TEXT(CV7,"#,##0.00"),"-","△")&amp;"】"))</f>
        <v>【59.81】</v>
      </c>
      <c r="CW6" s="27">
        <f t="shared" ref="CW6:DF6" si="9">IF(CW7="",NA(),CW7)</f>
        <v>87.84</v>
      </c>
      <c r="CX6" s="27">
        <f t="shared" si="9"/>
        <v>87.88</v>
      </c>
      <c r="CY6" s="27">
        <f t="shared" si="9"/>
        <v>87.84</v>
      </c>
      <c r="CZ6" s="27">
        <f t="shared" si="9"/>
        <v>87.84</v>
      </c>
      <c r="DA6" s="27">
        <f t="shared" si="9"/>
        <v>88.56</v>
      </c>
      <c r="DB6" s="27">
        <f t="shared" si="9"/>
        <v>87.08</v>
      </c>
      <c r="DC6" s="27">
        <f t="shared" si="9"/>
        <v>87.26</v>
      </c>
      <c r="DD6" s="27">
        <f t="shared" si="9"/>
        <v>87.57</v>
      </c>
      <c r="DE6" s="27">
        <f t="shared" si="9"/>
        <v>87.26</v>
      </c>
      <c r="DF6" s="27">
        <f t="shared" si="9"/>
        <v>86.95</v>
      </c>
      <c r="DG6" s="25" t="str">
        <f>IF(DG7="","",IF(DG7="-","【-】","【"&amp;SUBSTITUTE(TEXT(DG7,"#,##0.00"),"-","△")&amp;"】"))</f>
        <v>【89.42】</v>
      </c>
      <c r="DH6" s="27">
        <f t="shared" ref="DH6:DQ6" si="10">IF(DH7="",NA(),DH7)</f>
        <v>55.58</v>
      </c>
      <c r="DI6" s="27">
        <f t="shared" si="10"/>
        <v>56.72</v>
      </c>
      <c r="DJ6" s="27">
        <f t="shared" si="10"/>
        <v>57.05</v>
      </c>
      <c r="DK6" s="27">
        <f t="shared" si="10"/>
        <v>57.84</v>
      </c>
      <c r="DL6" s="27">
        <f t="shared" si="10"/>
        <v>57.91</v>
      </c>
      <c r="DM6" s="27">
        <f t="shared" si="10"/>
        <v>48.55</v>
      </c>
      <c r="DN6" s="27">
        <f t="shared" si="10"/>
        <v>49.2</v>
      </c>
      <c r="DO6" s="27">
        <f t="shared" si="10"/>
        <v>50.01</v>
      </c>
      <c r="DP6" s="27">
        <f t="shared" si="10"/>
        <v>50.99</v>
      </c>
      <c r="DQ6" s="27">
        <f t="shared" si="10"/>
        <v>51.79</v>
      </c>
      <c r="DR6" s="25" t="str">
        <f>IF(DR7="","",IF(DR7="-","【-】","【"&amp;SUBSTITUTE(TEXT(DR7,"#,##0.00"),"-","△")&amp;"】"))</f>
        <v>【52.02】</v>
      </c>
      <c r="DS6" s="27">
        <f t="shared" ref="DS6:EB6" si="11">IF(DS7="",NA(),DS7)</f>
        <v>27.54</v>
      </c>
      <c r="DT6" s="27">
        <f t="shared" si="11"/>
        <v>31.89</v>
      </c>
      <c r="DU6" s="27">
        <f t="shared" si="11"/>
        <v>32.479999999999997</v>
      </c>
      <c r="DV6" s="27">
        <f t="shared" si="11"/>
        <v>32.93</v>
      </c>
      <c r="DW6" s="27">
        <f t="shared" si="11"/>
        <v>33.549999999999997</v>
      </c>
      <c r="DX6" s="27">
        <f t="shared" si="11"/>
        <v>17.11</v>
      </c>
      <c r="DY6" s="27">
        <f t="shared" si="11"/>
        <v>18.329999999999998</v>
      </c>
      <c r="DZ6" s="27">
        <f t="shared" si="11"/>
        <v>20.27</v>
      </c>
      <c r="EA6" s="27">
        <f t="shared" si="11"/>
        <v>21.69</v>
      </c>
      <c r="EB6" s="27">
        <f t="shared" si="11"/>
        <v>23.19</v>
      </c>
      <c r="EC6" s="25" t="str">
        <f>IF(EC7="","",IF(EC7="-","【-】","【"&amp;SUBSTITUTE(TEXT(EC7,"#,##0.00"),"-","△")&amp;"】"))</f>
        <v>【25.37】</v>
      </c>
      <c r="ED6" s="27">
        <f t="shared" ref="ED6:EM6" si="12">IF(ED7="",NA(),ED7)</f>
        <v>1.1100000000000001</v>
      </c>
      <c r="EE6" s="27">
        <f t="shared" si="12"/>
        <v>1.1499999999999999</v>
      </c>
      <c r="EF6" s="27">
        <f t="shared" si="12"/>
        <v>1.1200000000000001</v>
      </c>
      <c r="EG6" s="27">
        <f t="shared" si="12"/>
        <v>1.39</v>
      </c>
      <c r="EH6" s="27">
        <f t="shared" si="12"/>
        <v>1.41</v>
      </c>
      <c r="EI6" s="27">
        <f t="shared" si="12"/>
        <v>0.63</v>
      </c>
      <c r="EJ6" s="27">
        <f t="shared" si="12"/>
        <v>0.6</v>
      </c>
      <c r="EK6" s="27">
        <f t="shared" si="12"/>
        <v>0.56000000000000005</v>
      </c>
      <c r="EL6" s="27">
        <f t="shared" si="12"/>
        <v>0.6</v>
      </c>
      <c r="EM6" s="27">
        <f t="shared" si="12"/>
        <v>0.53</v>
      </c>
      <c r="EN6" s="25" t="str">
        <f>IF(EN7="","",IF(EN7="-","【-】","【"&amp;SUBSTITUTE(TEXT(EN7,"#,##0.00"),"-","△")&amp;"】"))</f>
        <v>【0.62】</v>
      </c>
    </row>
    <row r="7" spans="1:144" s="14" customFormat="1" x14ac:dyDescent="0.2">
      <c r="A7" s="15"/>
      <c r="B7" s="21">
        <v>2023</v>
      </c>
      <c r="C7" s="21">
        <v>452068</v>
      </c>
      <c r="D7" s="21">
        <v>46</v>
      </c>
      <c r="E7" s="21">
        <v>1</v>
      </c>
      <c r="F7" s="21">
        <v>0</v>
      </c>
      <c r="G7" s="21">
        <v>1</v>
      </c>
      <c r="H7" s="21" t="s">
        <v>94</v>
      </c>
      <c r="I7" s="21" t="s">
        <v>95</v>
      </c>
      <c r="J7" s="21" t="s">
        <v>96</v>
      </c>
      <c r="K7" s="21" t="s">
        <v>97</v>
      </c>
      <c r="L7" s="21" t="s">
        <v>58</v>
      </c>
      <c r="M7" s="21" t="s">
        <v>14</v>
      </c>
      <c r="N7" s="26" t="s">
        <v>98</v>
      </c>
      <c r="O7" s="26">
        <v>67.97</v>
      </c>
      <c r="P7" s="26">
        <v>93.2</v>
      </c>
      <c r="Q7" s="26">
        <v>2750</v>
      </c>
      <c r="R7" s="26">
        <v>58687</v>
      </c>
      <c r="S7" s="26">
        <v>336.89</v>
      </c>
      <c r="T7" s="26">
        <v>174.2</v>
      </c>
      <c r="U7" s="26">
        <v>54303</v>
      </c>
      <c r="V7" s="26">
        <v>51.71</v>
      </c>
      <c r="W7" s="26">
        <v>1050.1500000000001</v>
      </c>
      <c r="X7" s="26">
        <v>112.18</v>
      </c>
      <c r="Y7" s="26">
        <v>115.59</v>
      </c>
      <c r="Z7" s="26">
        <v>111.51</v>
      </c>
      <c r="AA7" s="26">
        <v>118.53</v>
      </c>
      <c r="AB7" s="26">
        <v>141.35</v>
      </c>
      <c r="AC7" s="26">
        <v>111.17</v>
      </c>
      <c r="AD7" s="26">
        <v>110.91</v>
      </c>
      <c r="AE7" s="26">
        <v>111.49</v>
      </c>
      <c r="AF7" s="26">
        <v>109.09</v>
      </c>
      <c r="AG7" s="26">
        <v>109.05</v>
      </c>
      <c r="AH7" s="26">
        <v>108.24</v>
      </c>
      <c r="AI7" s="26">
        <v>0</v>
      </c>
      <c r="AJ7" s="26">
        <v>0</v>
      </c>
      <c r="AK7" s="26">
        <v>0</v>
      </c>
      <c r="AL7" s="26">
        <v>0</v>
      </c>
      <c r="AM7" s="26">
        <v>0</v>
      </c>
      <c r="AN7" s="26">
        <v>0.78</v>
      </c>
      <c r="AO7" s="26">
        <v>0.92</v>
      </c>
      <c r="AP7" s="26">
        <v>0.87</v>
      </c>
      <c r="AQ7" s="26">
        <v>0.93</v>
      </c>
      <c r="AR7" s="26">
        <v>1.02</v>
      </c>
      <c r="AS7" s="26">
        <v>1.5</v>
      </c>
      <c r="AT7" s="26">
        <v>262</v>
      </c>
      <c r="AU7" s="26">
        <v>301.22000000000003</v>
      </c>
      <c r="AV7" s="26">
        <v>269.08</v>
      </c>
      <c r="AW7" s="26">
        <v>424.09</v>
      </c>
      <c r="AX7" s="26">
        <v>428.73</v>
      </c>
      <c r="AY7" s="26">
        <v>360.86</v>
      </c>
      <c r="AZ7" s="26">
        <v>350.79</v>
      </c>
      <c r="BA7" s="26">
        <v>354.57</v>
      </c>
      <c r="BB7" s="26">
        <v>357.74</v>
      </c>
      <c r="BC7" s="26">
        <v>344.88</v>
      </c>
      <c r="BD7" s="26">
        <v>243.36</v>
      </c>
      <c r="BE7" s="26">
        <v>314.94</v>
      </c>
      <c r="BF7" s="26">
        <v>302.12</v>
      </c>
      <c r="BG7" s="26">
        <v>298.77999999999997</v>
      </c>
      <c r="BH7" s="26">
        <v>366.86</v>
      </c>
      <c r="BI7" s="26">
        <v>273.11</v>
      </c>
      <c r="BJ7" s="26">
        <v>309.27999999999997</v>
      </c>
      <c r="BK7" s="26">
        <v>322.92</v>
      </c>
      <c r="BL7" s="26">
        <v>303.45999999999998</v>
      </c>
      <c r="BM7" s="26">
        <v>307.27999999999997</v>
      </c>
      <c r="BN7" s="26">
        <v>304.02</v>
      </c>
      <c r="BO7" s="26">
        <v>265.93</v>
      </c>
      <c r="BP7" s="26">
        <v>102.34</v>
      </c>
      <c r="BQ7" s="26">
        <v>106.35</v>
      </c>
      <c r="BR7" s="26">
        <v>102.56</v>
      </c>
      <c r="BS7" s="26">
        <v>89.7</v>
      </c>
      <c r="BT7" s="26">
        <v>134.61000000000001</v>
      </c>
      <c r="BU7" s="26">
        <v>103.32</v>
      </c>
      <c r="BV7" s="26">
        <v>100.85</v>
      </c>
      <c r="BW7" s="26">
        <v>103.79</v>
      </c>
      <c r="BX7" s="26">
        <v>98.3</v>
      </c>
      <c r="BY7" s="26">
        <v>98.89</v>
      </c>
      <c r="BZ7" s="26">
        <v>97.82</v>
      </c>
      <c r="CA7" s="26">
        <v>136.75</v>
      </c>
      <c r="CB7" s="26">
        <v>130.52000000000001</v>
      </c>
      <c r="CC7" s="26">
        <v>136.01</v>
      </c>
      <c r="CD7" s="26">
        <v>129.49</v>
      </c>
      <c r="CE7" s="26">
        <v>119.29</v>
      </c>
      <c r="CF7" s="26">
        <v>168.56</v>
      </c>
      <c r="CG7" s="26">
        <v>167.1</v>
      </c>
      <c r="CH7" s="26">
        <v>167.86</v>
      </c>
      <c r="CI7" s="26">
        <v>173.68</v>
      </c>
      <c r="CJ7" s="26">
        <v>174.52</v>
      </c>
      <c r="CK7" s="26">
        <v>177.56</v>
      </c>
      <c r="CL7" s="26">
        <v>51.66</v>
      </c>
      <c r="CM7" s="26">
        <v>51.84</v>
      </c>
      <c r="CN7" s="26">
        <v>51.17</v>
      </c>
      <c r="CO7" s="26">
        <v>50.23</v>
      </c>
      <c r="CP7" s="26">
        <v>49.03</v>
      </c>
      <c r="CQ7" s="26">
        <v>59.51</v>
      </c>
      <c r="CR7" s="26">
        <v>59.91</v>
      </c>
      <c r="CS7" s="26">
        <v>59.4</v>
      </c>
      <c r="CT7" s="26">
        <v>59.24</v>
      </c>
      <c r="CU7" s="26">
        <v>58.77</v>
      </c>
      <c r="CV7" s="26">
        <v>59.81</v>
      </c>
      <c r="CW7" s="26">
        <v>87.84</v>
      </c>
      <c r="CX7" s="26">
        <v>87.88</v>
      </c>
      <c r="CY7" s="26">
        <v>87.84</v>
      </c>
      <c r="CZ7" s="26">
        <v>87.84</v>
      </c>
      <c r="DA7" s="26">
        <v>88.56</v>
      </c>
      <c r="DB7" s="26">
        <v>87.08</v>
      </c>
      <c r="DC7" s="26">
        <v>87.26</v>
      </c>
      <c r="DD7" s="26">
        <v>87.57</v>
      </c>
      <c r="DE7" s="26">
        <v>87.26</v>
      </c>
      <c r="DF7" s="26">
        <v>86.95</v>
      </c>
      <c r="DG7" s="26">
        <v>89.42</v>
      </c>
      <c r="DH7" s="26">
        <v>55.58</v>
      </c>
      <c r="DI7" s="26">
        <v>56.72</v>
      </c>
      <c r="DJ7" s="26">
        <v>57.05</v>
      </c>
      <c r="DK7" s="26">
        <v>57.84</v>
      </c>
      <c r="DL7" s="26">
        <v>57.91</v>
      </c>
      <c r="DM7" s="26">
        <v>48.55</v>
      </c>
      <c r="DN7" s="26">
        <v>49.2</v>
      </c>
      <c r="DO7" s="26">
        <v>50.01</v>
      </c>
      <c r="DP7" s="26">
        <v>50.99</v>
      </c>
      <c r="DQ7" s="26">
        <v>51.79</v>
      </c>
      <c r="DR7" s="26">
        <v>52.02</v>
      </c>
      <c r="DS7" s="26">
        <v>27.54</v>
      </c>
      <c r="DT7" s="26">
        <v>31.89</v>
      </c>
      <c r="DU7" s="26">
        <v>32.479999999999997</v>
      </c>
      <c r="DV7" s="26">
        <v>32.93</v>
      </c>
      <c r="DW7" s="26">
        <v>33.549999999999997</v>
      </c>
      <c r="DX7" s="26">
        <v>17.11</v>
      </c>
      <c r="DY7" s="26">
        <v>18.329999999999998</v>
      </c>
      <c r="DZ7" s="26">
        <v>20.27</v>
      </c>
      <c r="EA7" s="26">
        <v>21.69</v>
      </c>
      <c r="EB7" s="26">
        <v>23.19</v>
      </c>
      <c r="EC7" s="26">
        <v>25.37</v>
      </c>
      <c r="ED7" s="26">
        <v>1.1100000000000001</v>
      </c>
      <c r="EE7" s="26">
        <v>1.1499999999999999</v>
      </c>
      <c r="EF7" s="26">
        <v>1.1200000000000001</v>
      </c>
      <c r="EG7" s="26">
        <v>1.39</v>
      </c>
      <c r="EH7" s="26">
        <v>1.41</v>
      </c>
      <c r="EI7" s="26">
        <v>0.63</v>
      </c>
      <c r="EJ7" s="26">
        <v>0.6</v>
      </c>
      <c r="EK7" s="26">
        <v>0.56000000000000005</v>
      </c>
      <c r="EL7" s="26">
        <v>0.6</v>
      </c>
      <c r="EM7" s="26">
        <v>0.53</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50</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cp:lastPrinted>2025-01-30T08:42:17Z</cp:lastPrinted>
  <dcterms:created xsi:type="dcterms:W3CDTF">2025-01-24T06:56:04Z</dcterms:created>
  <dcterms:modified xsi:type="dcterms:W3CDTF">2025-02-27T02:10:43Z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2025-01-31T00:44:15Z</vt:filetime>
  </property>
</Properties>
</file>