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FCB20C6C-BFA2-4C60-93EA-5610CC5B97B2}" xr6:coauthVersionLast="47" xr6:coauthVersionMax="47" xr10:uidLastSave="{00000000-0000-0000-0000-000000000000}"/>
  <workbookProtection workbookAlgorithmName="SHA-512" workbookHashValue="dBiv9U1fcyUVwd7EklGyU9iX/jOMcYFIQsvIINdSsXUqgBJi9n6W8nugbLIaPwqZ0ZL0LC3qrxW5LAIL/ACmfw==" workbookSaltValue="ldf05I5QeaM5hVWI0/lE7w=="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L8" i="4" s="1"/>
  <c r="R6" i="5"/>
  <c r="AD10" i="4" s="1"/>
  <c r="Q6" i="5"/>
  <c r="W10" i="4" s="1"/>
  <c r="P6" i="5"/>
  <c r="O6" i="5"/>
  <c r="N6" i="5"/>
  <c r="B10" i="4" s="1"/>
  <c r="M6" i="5"/>
  <c r="AD8" i="4" s="1"/>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G85" i="4"/>
  <c r="F85" i="4"/>
  <c r="E85" i="4"/>
  <c r="BB10" i="4"/>
  <c r="AT10" i="4"/>
  <c r="AL10" i="4"/>
  <c r="P10" i="4"/>
  <c r="I10" i="4"/>
  <c r="BB8" i="4"/>
  <c r="AT8" i="4"/>
  <c r="W8" i="4"/>
  <c r="P8" i="4"/>
  <c r="I8" i="4"/>
  <c r="B8" i="4"/>
</calcChain>
</file>

<file path=xl/sharedStrings.xml><?xml version="1.0" encoding="utf-8"?>
<sst xmlns="http://schemas.openxmlformats.org/spreadsheetml/2006/main" count="231" uniqueCount="114">
  <si>
    <t>年度</t>
    <rPh sb="0" eb="2">
      <t>ネンド</t>
    </rPh>
    <phoneticPr fontId="1"/>
  </si>
  <si>
    <t>1⑧</t>
  </si>
  <si>
    <t>経営比較分析表（令和5年度決算）</t>
    <rPh sb="8" eb="10">
      <t>レイワ</t>
    </rPh>
    <rPh sb="11" eb="13">
      <t>ネンド</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</si>
  <si>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</si>
  <si>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⑤経費回収率(％)</t>
  </si>
  <si>
    <t>類似団体区分</t>
    <rPh sb="4" eb="6">
      <t>クブン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</si>
  <si>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</si>
  <si>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</si>
  <si>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</si>
  <si>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</si>
  <si>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</si>
  <si>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</si>
  <si>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</si>
  <si>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</si>
  <si>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</si>
  <si>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</si>
  <si>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</si>
  <si>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</si>
  <si>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</si>
  <si>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r>
      <t>　令和５年度は、未整備地区の下水道整備を実施し、</t>
    </r>
    <r>
      <rPr>
        <sz val="10"/>
        <color theme="1"/>
        <rFont val="ＭＳ ゴシック"/>
        <family val="3"/>
        <charset val="128"/>
      </rPr>
      <t>衛生的で快適な生活環境の改善や水質保全を図りました。
　また、「下水道ストックマネジメント計画」により、ポンプ場及び処理場施設の長寿命化対策工事を実施しました。
　一方、下水道事業の経営状況は非常に厳しい状況が続いております。経常収支比率は100％以上ではあるものの、費用を下水道使用料だけでは賄えず、一般会計からの繰入金に依存している状況が続いています。今後も、更なる収入源の確保が求められることから、使用料改定を着実に進め、経営の健全化を図る必要があります。
　将来にわたりサービスの提供を安定的に継続していくことが可能となるよう、引き続き経営基盤の強化と財政マネジメント向上に取り組んでいきます。</t>
    </r>
    <rPh sb="8" eb="11">
      <t>ミセイビ</t>
    </rPh>
    <rPh sb="80" eb="81">
      <t>オヨ</t>
    </rPh>
    <rPh sb="82" eb="84">
      <t>ショリ</t>
    </rPh>
    <rPh sb="258" eb="260">
      <t>ショウライ</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</si>
  <si>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</si>
  <si>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</si>
  <si>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</si>
  <si>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</si>
  <si>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</si>
  <si>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</si>
  <si>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</si>
  <si>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</si>
  <si>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</si>
  <si>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</si>
  <si>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</si>
  <si>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</si>
  <si>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</si>
  <si>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</si>
  <si>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類似団体平均値（平均値）</t>
  </si>
  <si>
    <t>2①</t>
  </si>
  <si>
    <t>【】</t>
  </si>
  <si>
    <t>令和5年度全国平均</t>
    <rPh sb="0" eb="2">
      <t>レイワ</t>
    </rPh>
    <rPh sb="3" eb="5">
      <t>ネンド</t>
    </rPh>
    <phoneticPr fontId="1"/>
  </si>
  <si>
    <t>②管渠老朽化率(％)</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</si>
  <si>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</si>
  <si>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</si>
  <si>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</si>
  <si>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</si>
  <si>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</si>
  <si>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</si>
  <si>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</si>
  <si>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</si>
  <si>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</si>
  <si>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</si>
  <si>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</si>
  <si>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</si>
  <si>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</si>
  <si>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</si>
  <si>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</si>
  <si>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</si>
  <si>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</si>
  <si>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</si>
  <si>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</si>
  <si>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</si>
  <si>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</si>
  <si>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</si>
  <si>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</si>
  <si>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</si>
  <si>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</si>
  <si>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</si>
  <si>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</si>
  <si>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</si>
  <si>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</si>
  <si>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</si>
  <si>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</si>
  <si>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</si>
  <si>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</si>
  <si>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</si>
  <si>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</si>
  <si>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</si>
  <si>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</si>
  <si>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</si>
  <si>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</si>
  <si>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</si>
  <si>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</si>
  <si>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</si>
  <si>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</si>
  <si>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</si>
  <si>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</si>
  <si>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</si>
  <si>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</si>
  <si>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</si>
  <si>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</si>
  <si>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</si>
  <si>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</si>
  <si>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</si>
  <si>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</si>
  <si>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</si>
  <si>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</si>
  <si>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</si>
  <si>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</si>
  <si>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日向市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</si>
  <si>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</si>
  <si>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</si>
  <si>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</si>
  <si>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</si>
  <si>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</si>
  <si>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</si>
  <si>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</si>
  <si>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</si>
  <si>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</si>
  <si>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</si>
  <si>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</si>
  <si>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</si>
  <si>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</si>
  <si>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</si>
  <si>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</si>
  <si>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①有形固定資産減価償却率は、前年度と同様に類似団体平均を上回っており、施設全体の老朽化が進んでいる状況にあります。</t>
    </r>
    <r>
      <rPr>
        <sz val="11"/>
        <color theme="1"/>
        <rFont val="ＭＳ ゴシック"/>
        <family val="3"/>
        <charset val="128"/>
      </rPr>
      <t xml:space="preserve">
②管渠老朽化率については、老朽化率が年々上昇しているため、施設の更新を計画的に行っていく必要があります。
　供用開始から30年が経過しているポンプ場や処理場施設については、施設が老朽化している状況にあることから、「下水道ストックマネジメント計画」（第２期：令和４～８年度の５か年）に基づき、年次的に施設の更新工事を実施しています。</t>
    </r>
  </si>
  <si>
    <r>
      <t xml:space="preserve">①経常収支比率については、営業外収益として受け入れる一般会計からの繰入金の増により経常収益が前年度より増加したこと、また、減価償却費や未払金の減により経常費用が減少したことにより、前年度より比率は増加しています。
②累積欠損金については、欠損金が生じていません。
</t>
    </r>
    <r>
      <rPr>
        <sz val="10"/>
        <color theme="1"/>
        <rFont val="ＭＳ ゴシック"/>
        <family val="3"/>
        <charset val="128"/>
      </rPr>
      <t>③流動比率について、流動負債が主に年度末における未払金の増により増加していますが、流動資産の現金保有の増等が上回っているため、比率が上昇しています。現金保有増の要因は、多額の一般会計繰入金の受け入れや資本費平準化債の借入に対し、企業債の元利償還額が減少傾向にあることです。
④企業債残高対事業規模比率は、使用料収入に対する企業債残高の割合ですが、企業債の償還は今後減額が見込まれるので、将来にわたり比率は減少していくものと思われます。
⑤経費回収率については、使用料収入の減少に対し、汚水処理費において主に資本費である企業債償還利息や減価償却費が大きく減少しているため、前年度より0.51ポイント上昇しています。しかしながら、100％を恒常的に下回っているため、使用料改定など適正な使用料収入の確保に努めていく必要があります。
⑥汚水処理原価は、汚水処理費が減少しましたが、有収水量も大きく減少しています。今後も維持管理の効率化や接続率の向上に努めていきます。
⑦施設利用率は、前年度と同水準となっており、類似団体との比較においても効率的に利用されています。
⑧水洗化率は、処理区域内全体の人口減少に伴い、低下しています。引き続き、新規接続向上への取組を進めていく必要があります。</t>
    </r>
    <rPh sb="13" eb="18">
      <t>エイギョウガイシュウエキ</t>
    </rPh>
    <rPh sb="21" eb="22">
      <t>ウ</t>
    </rPh>
    <rPh sb="23" eb="24">
      <t>イ</t>
    </rPh>
    <rPh sb="26" eb="30">
      <t>イッパンカイケイ</t>
    </rPh>
    <rPh sb="33" eb="36">
      <t>クリイレキン</t>
    </rPh>
    <rPh sb="37" eb="38">
      <t>ゾウ</t>
    </rPh>
    <rPh sb="41" eb="45">
      <t>ケイジョウシュウエキ</t>
    </rPh>
    <rPh sb="46" eb="49">
      <t>ゼンネンド</t>
    </rPh>
    <rPh sb="51" eb="53">
      <t>ゾウカ</t>
    </rPh>
    <rPh sb="61" eb="63">
      <t>ゲンカ</t>
    </rPh>
    <rPh sb="63" eb="65">
      <t>ショウキャク</t>
    </rPh>
    <rPh sb="65" eb="66">
      <t>ヒ</t>
    </rPh>
    <rPh sb="67" eb="69">
      <t>ミハライ</t>
    </rPh>
    <rPh sb="69" eb="70">
      <t>キン</t>
    </rPh>
    <rPh sb="71" eb="72">
      <t>ゲン</t>
    </rPh>
    <rPh sb="80" eb="82">
      <t>ゲンショウ</t>
    </rPh>
    <rPh sb="90" eb="93">
      <t>ゼンネンド</t>
    </rPh>
    <rPh sb="95" eb="97">
      <t>ヒリツ</t>
    </rPh>
    <rPh sb="98" eb="100">
      <t>ゾウカ</t>
    </rPh>
    <rPh sb="195" eb="197">
      <t>ヒリツ</t>
    </rPh>
    <rPh sb="198" eb="200">
      <t>ジョウショウ</t>
    </rPh>
    <rPh sb="305" eb="308">
      <t>キギョウ</t>
    </rPh>
    <rPh sb="309" eb="311">
      <t>ショウカン</t>
    </rPh>
    <rPh sb="312" eb="314">
      <t>コンゴ</t>
    </rPh>
    <rPh sb="314" eb="316">
      <t>ゲンガク</t>
    </rPh>
    <rPh sb="317" eb="319">
      <t>ミコ</t>
    </rPh>
    <rPh sb="325" eb="327">
      <t>ショウライ</t>
    </rPh>
    <rPh sb="331" eb="333">
      <t>ヒリツ</t>
    </rPh>
    <rPh sb="334" eb="336">
      <t>ゲンショウ</t>
    </rPh>
    <rPh sb="343" eb="344">
      <t>オモ</t>
    </rPh>
    <rPh sb="362" eb="365">
      <t>シヨウリョウ</t>
    </rPh>
    <rPh sb="365" eb="367">
      <t>シュウニュウ</t>
    </rPh>
    <rPh sb="368" eb="370">
      <t>ゲンショウ</t>
    </rPh>
    <rPh sb="371" eb="372">
      <t>タイ</t>
    </rPh>
    <rPh sb="374" eb="378">
      <t>オスイシ</t>
    </rPh>
    <rPh sb="378" eb="379">
      <t>ヒ</t>
    </rPh>
    <rPh sb="383" eb="384">
      <t>オモ</t>
    </rPh>
    <rPh sb="385" eb="388">
      <t>シホンヒ</t>
    </rPh>
    <rPh sb="391" eb="394">
      <t>キギョウサイ</t>
    </rPh>
    <rPh sb="394" eb="398">
      <t>ショウカンリソク</t>
    </rPh>
    <rPh sb="399" eb="404">
      <t>ゲンカショウキャクヒ</t>
    </rPh>
    <rPh sb="405" eb="406">
      <t>オオ</t>
    </rPh>
    <rPh sb="408" eb="410">
      <t>ゲンショウ</t>
    </rPh>
    <rPh sb="417" eb="420">
      <t>ゼンネンド</t>
    </rPh>
    <rPh sb="430" eb="432">
      <t>ジョウショウ</t>
    </rPh>
    <rPh sb="450" eb="453">
      <t>コウジョウテキ</t>
    </rPh>
    <rPh sb="454" eb="456">
      <t>シタマワ</t>
    </rPh>
    <rPh sb="482" eb="483">
      <t>ツト</t>
    </rPh>
    <rPh sb="487" eb="489">
      <t>ヒツヨウ</t>
    </rPh>
    <rPh sb="505" eb="510">
      <t>オスイショ</t>
    </rPh>
    <rPh sb="511" eb="513">
      <t>ゲンショウ</t>
    </rPh>
    <rPh sb="519" eb="523">
      <t>ユウ</t>
    </rPh>
    <rPh sb="524" eb="525">
      <t>ダイ</t>
    </rPh>
    <rPh sb="527" eb="529">
      <t>ゲンショウ</t>
    </rPh>
    <rPh sb="571" eb="574">
      <t>ゼンネンド</t>
    </rPh>
    <rPh sb="575" eb="578">
      <t>ドウスイジュン</t>
    </rPh>
    <rPh sb="585" eb="589">
      <t>ルイジダンタイ</t>
    </rPh>
    <rPh sb="591" eb="593">
      <t>ヒカク</t>
    </rPh>
    <rPh sb="598" eb="601">
      <t>コウリツテキ</t>
    </rPh>
    <rPh sb="602" eb="604">
      <t>リヨウ</t>
    </rPh>
    <rPh sb="623" eb="624">
      <t>ナイ</t>
    </rPh>
    <rPh sb="624" eb="626">
      <t>ゼンタイ</t>
    </rPh>
    <rPh sb="627" eb="631">
      <t>ジンコウゲンショウ</t>
    </rPh>
    <rPh sb="632" eb="633">
      <t>トモナ</t>
    </rPh>
    <rPh sb="635" eb="637">
      <t>テイカ</t>
    </rPh>
    <rPh sb="643" eb="644">
      <t>ヒ</t>
    </rPh>
    <rPh sb="645" eb="646">
      <t>ツヅ</t>
    </rPh>
    <rPh sb="648" eb="650">
      <t>シンキ</t>
    </rPh>
    <rPh sb="650" eb="652">
      <t>セツゾク</t>
    </rPh>
    <rPh sb="652" eb="654">
      <t>コウジョウ</t>
    </rPh>
    <rPh sb="656" eb="658">
      <t>トリクミ</t>
    </rPh>
    <rPh sb="659" eb="660">
      <t>スス</t>
    </rPh>
    <rPh sb="664" eb="666">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</si>
</sst>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10"/>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B-40AD-B4AE-D7F805E0B2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A50B-40AD-B4AE-D7F805E0B2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75</c:v>
                </c:pt>
                <c:pt idx="1">
                  <c:v>74.05</c:v>
                </c:pt>
                <c:pt idx="2">
                  <c:v>73.569999999999993</c:v>
                </c:pt>
                <c:pt idx="3">
                  <c:v>70.72</c:v>
                </c:pt>
                <c:pt idx="4">
                  <c:v>71</c:v>
                </c:pt>
              </c:numCache>
            </c:numRef>
          </c:val>
          <c:extLst>
            <c:ext xmlns:c16="http://schemas.microsoft.com/office/drawing/2014/chart" uri="{C3380CC4-5D6E-409C-BE32-E72D297353CC}">
              <c16:uniqueId val="{00000000-2E73-46DF-94EB-B26790EE54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2E73-46DF-94EB-B26790EE54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92.7</c:v>
                </c:pt>
                <c:pt idx="1">
                  <c:v>91.96</c:v>
                </c:pt>
                <c:pt idx="2">
                  <c:v>92.9</c:v>
                </c:pt>
                <c:pt idx="3">
                  <c:v>93.06</c:v>
                </c:pt>
                <c:pt idx="4">
                  <c:v>92.66</c:v>
                </c:pt>
              </c:numCache>
            </c:numRef>
          </c:val>
          <c:extLst>
            <c:ext xmlns:c16="http://schemas.microsoft.com/office/drawing/2014/chart" uri="{C3380CC4-5D6E-409C-BE32-E72D297353CC}">
              <c16:uniqueId val="{00000000-00EF-4B22-892C-53DE43A3B2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00EF-4B22-892C-53DE43A3B2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114.23</c:v>
                </c:pt>
                <c:pt idx="1">
                  <c:v>116.55</c:v>
                </c:pt>
                <c:pt idx="2">
                  <c:v>119.95</c:v>
                </c:pt>
                <c:pt idx="3">
                  <c:v>120.05</c:v>
                </c:pt>
                <c:pt idx="4">
                  <c:v>121.21</c:v>
                </c:pt>
              </c:numCache>
            </c:numRef>
          </c:val>
          <c:extLst>
            <c:ext xmlns:c16="http://schemas.microsoft.com/office/drawing/2014/chart" uri="{C3380CC4-5D6E-409C-BE32-E72D297353CC}">
              <c16:uniqueId val="{00000000-5B2A-4CDE-942C-75F0494D2E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5B2A-4CDE-942C-75F0494D2E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20.170000000000002</c:v>
                </c:pt>
                <c:pt idx="1">
                  <c:v>23.11</c:v>
                </c:pt>
                <c:pt idx="2">
                  <c:v>25.87</c:v>
                </c:pt>
                <c:pt idx="3">
                  <c:v>28.24</c:v>
                </c:pt>
                <c:pt idx="4">
                  <c:v>30.82</c:v>
                </c:pt>
              </c:numCache>
            </c:numRef>
          </c:val>
          <c:extLst>
            <c:ext xmlns:c16="http://schemas.microsoft.com/office/drawing/2014/chart" uri="{C3380CC4-5D6E-409C-BE32-E72D297353CC}">
              <c16:uniqueId val="{00000000-4432-4309-AAC2-6706567A30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4432-4309-AAC2-6706567A30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0.59</c:v>
                </c:pt>
                <c:pt idx="1">
                  <c:v>0.68</c:v>
                </c:pt>
                <c:pt idx="2">
                  <c:v>0.8</c:v>
                </c:pt>
                <c:pt idx="3">
                  <c:v>0.9</c:v>
                </c:pt>
                <c:pt idx="4">
                  <c:v>0.96</c:v>
                </c:pt>
              </c:numCache>
            </c:numRef>
          </c:val>
          <c:extLst>
            <c:ext xmlns:c16="http://schemas.microsoft.com/office/drawing/2014/chart" uri="{C3380CC4-5D6E-409C-BE32-E72D297353CC}">
              <c16:uniqueId val="{00000000-2F5D-41AC-B661-E9773DAEBA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2F5D-41AC-B661-E9773DAEBA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1-49AD-B327-4DA4181ECB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B391-49AD-B327-4DA4181ECB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32.43</c:v>
                </c:pt>
                <c:pt idx="1">
                  <c:v>29.51</c:v>
                </c:pt>
                <c:pt idx="2">
                  <c:v>32.270000000000003</c:v>
                </c:pt>
                <c:pt idx="3">
                  <c:v>37.979999999999997</c:v>
                </c:pt>
                <c:pt idx="4">
                  <c:v>49</c:v>
                </c:pt>
              </c:numCache>
            </c:numRef>
          </c:val>
          <c:extLst>
            <c:ext xmlns:c16="http://schemas.microsoft.com/office/drawing/2014/chart" uri="{C3380CC4-5D6E-409C-BE32-E72D297353CC}">
              <c16:uniqueId val="{00000000-9CC7-4A60-9DEF-C9A5F181F6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9CC7-4A60-9DEF-C9A5F181F6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666.88</c:v>
                </c:pt>
                <c:pt idx="1">
                  <c:v>668.35</c:v>
                </c:pt>
                <c:pt idx="2">
                  <c:v>704.99</c:v>
                </c:pt>
                <c:pt idx="3">
                  <c:v>715.61</c:v>
                </c:pt>
                <c:pt idx="4">
                  <c:v>649.07000000000005</c:v>
                </c:pt>
              </c:numCache>
            </c:numRef>
          </c:val>
          <c:extLst>
            <c:ext xmlns:c16="http://schemas.microsoft.com/office/drawing/2014/chart" uri="{C3380CC4-5D6E-409C-BE32-E72D297353CC}">
              <c16:uniqueId val="{00000000-9B47-4D00-A7A1-6111A0235D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9B47-4D00-A7A1-6111A0235D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88.3</c:v>
                </c:pt>
                <c:pt idx="1">
                  <c:v>90.78</c:v>
                </c:pt>
                <c:pt idx="2">
                  <c:v>91.52</c:v>
                </c:pt>
                <c:pt idx="3">
                  <c:v>92.16</c:v>
                </c:pt>
                <c:pt idx="4">
                  <c:v>92.67</c:v>
                </c:pt>
              </c:numCache>
            </c:numRef>
          </c:val>
          <c:extLst>
            <c:ext xmlns:c16="http://schemas.microsoft.com/office/drawing/2014/chart" uri="{C3380CC4-5D6E-409C-BE32-E72D297353CC}">
              <c16:uniqueId val="{00000000-43A5-41F4-847B-C2396FCA94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43A5-41F4-847B-C2396FCA94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142.72999999999999</c:v>
                </c:pt>
                <c:pt idx="1">
                  <c:v>138.63</c:v>
                </c:pt>
                <c:pt idx="2">
                  <c:v>138.27000000000001</c:v>
                </c:pt>
                <c:pt idx="3">
                  <c:v>137.99</c:v>
                </c:pt>
                <c:pt idx="4">
                  <c:v>138.05000000000001</c:v>
                </c:pt>
              </c:numCache>
            </c:numRef>
          </c:val>
          <c:extLst>
            <c:ext xmlns:c16="http://schemas.microsoft.com/office/drawing/2014/chart" uri="{C3380CC4-5D6E-409C-BE32-E72D297353CC}">
              <c16:uniqueId val="{00000000-BE6D-4E64-A08C-A1F23687E0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BE6D-4E64-A08C-A1F23687E0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145857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145857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145857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【105.91】</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【78.43】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【630.82】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【138.75】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【97.81】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163002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【41.09】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163002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【8.68】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163002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宮崎県　日向市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15</v>
      </c>
      <c r="J7" s="29"/>
      <c r="K7" s="29"/>
      <c r="L7" s="29"/>
      <c r="M7" s="29"/>
      <c r="N7" s="29"/>
      <c r="O7" s="29"/>
      <c r="P7" s="29" t="s">
        <v>9</v>
      </c>
      <c r="Q7" s="29"/>
      <c r="R7" s="29"/>
      <c r="S7" s="29"/>
      <c r="T7" s="29"/>
      <c r="U7" s="29"/>
      <c r="V7" s="29"/>
      <c r="W7" s="29" t="s">
        <v>5</v>
      </c>
      <c r="X7" s="29"/>
      <c r="Y7" s="29"/>
      <c r="Z7" s="29"/>
      <c r="AA7" s="29"/>
      <c r="AB7" s="29"/>
      <c r="AC7" s="29"/>
      <c r="AD7" s="29" t="s">
        <v>8</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58687</v>
      </c>
      <c r="AM8" s="35"/>
      <c r="AN8" s="35"/>
      <c r="AO8" s="35"/>
      <c r="AP8" s="35"/>
      <c r="AQ8" s="35"/>
      <c r="AR8" s="35"/>
      <c r="AS8" s="35"/>
      <c r="AT8" s="36">
        <f>データ!T6</f>
        <v>336.89</v>
      </c>
      <c r="AU8" s="36"/>
      <c r="AV8" s="36"/>
      <c r="AW8" s="36"/>
      <c r="AX8" s="36"/>
      <c r="AY8" s="36"/>
      <c r="AZ8" s="36"/>
      <c r="BA8" s="36"/>
      <c r="BB8" s="36">
        <f>データ!U6</f>
        <v>174.2</v>
      </c>
      <c r="BC8" s="36"/>
      <c r="BD8" s="36"/>
      <c r="BE8" s="36"/>
      <c r="BF8" s="36"/>
      <c r="BG8" s="36"/>
      <c r="BH8" s="36"/>
      <c r="BI8" s="36"/>
      <c r="BJ8" s="3"/>
      <c r="BK8" s="3"/>
      <c r="BL8" s="37" t="s">
        <v>16</v>
      </c>
      <c r="BM8" s="38"/>
      <c r="BN8" s="39" t="s">
        <v>22</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25</v>
      </c>
      <c r="J9" s="29"/>
      <c r="K9" s="29"/>
      <c r="L9" s="29"/>
      <c r="M9" s="29"/>
      <c r="N9" s="29"/>
      <c r="O9" s="29"/>
      <c r="P9" s="29" t="s">
        <v>26</v>
      </c>
      <c r="Q9" s="29"/>
      <c r="R9" s="29"/>
      <c r="S9" s="29"/>
      <c r="T9" s="29"/>
      <c r="U9" s="29"/>
      <c r="V9" s="29"/>
      <c r="W9" s="29" t="s">
        <v>29</v>
      </c>
      <c r="X9" s="29"/>
      <c r="Y9" s="29"/>
      <c r="Z9" s="29"/>
      <c r="AA9" s="29"/>
      <c r="AB9" s="29"/>
      <c r="AC9" s="29"/>
      <c r="AD9" s="29" t="s">
        <v>24</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v>
      </c>
      <c r="BC9" s="29"/>
      <c r="BD9" s="29"/>
      <c r="BE9" s="29"/>
      <c r="BF9" s="29"/>
      <c r="BG9" s="29"/>
      <c r="BH9" s="29"/>
      <c r="BI9" s="29"/>
      <c r="BJ9" s="3"/>
      <c r="BK9" s="3"/>
      <c r="BL9" s="41" t="s">
        <v>33</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56.14</v>
      </c>
      <c r="J10" s="36"/>
      <c r="K10" s="36"/>
      <c r="L10" s="36"/>
      <c r="M10" s="36"/>
      <c r="N10" s="36"/>
      <c r="O10" s="36"/>
      <c r="P10" s="36">
        <f>データ!P6</f>
        <v>59.55</v>
      </c>
      <c r="Q10" s="36"/>
      <c r="R10" s="36"/>
      <c r="S10" s="36"/>
      <c r="T10" s="36"/>
      <c r="U10" s="36"/>
      <c r="V10" s="36"/>
      <c r="W10" s="36">
        <f>データ!Q6</f>
        <v>93.62</v>
      </c>
      <c r="X10" s="36"/>
      <c r="Y10" s="36"/>
      <c r="Z10" s="36"/>
      <c r="AA10" s="36"/>
      <c r="AB10" s="36"/>
      <c r="AC10" s="36"/>
      <c r="AD10" s="35">
        <f>データ!R6</f>
        <v>2750</v>
      </c>
      <c r="AE10" s="35"/>
      <c r="AF10" s="35"/>
      <c r="AG10" s="35"/>
      <c r="AH10" s="35"/>
      <c r="AI10" s="35"/>
      <c r="AJ10" s="35"/>
      <c r="AK10" s="2"/>
      <c r="AL10" s="35">
        <f>データ!V6</f>
        <v>34694</v>
      </c>
      <c r="AM10" s="35"/>
      <c r="AN10" s="35"/>
      <c r="AO10" s="35"/>
      <c r="AP10" s="35"/>
      <c r="AQ10" s="35"/>
      <c r="AR10" s="35"/>
      <c r="AS10" s="35"/>
      <c r="AT10" s="36">
        <f>データ!W6</f>
        <v>8.65</v>
      </c>
      <c r="AU10" s="36"/>
      <c r="AV10" s="36"/>
      <c r="AW10" s="36"/>
      <c r="AX10" s="36"/>
      <c r="AY10" s="36"/>
      <c r="AZ10" s="36"/>
      <c r="BA10" s="36"/>
      <c r="BB10" s="36">
        <f>データ!X6</f>
        <v>4010.87</v>
      </c>
      <c r="BC10" s="36"/>
      <c r="BD10" s="36"/>
      <c r="BE10" s="36"/>
      <c r="BF10" s="36"/>
      <c r="BG10" s="36"/>
      <c r="BH10" s="36"/>
      <c r="BI10" s="36"/>
      <c r="BJ10" s="2"/>
      <c r="BK10" s="2"/>
      <c r="BL10" s="45" t="s">
        <v>36</v>
      </c>
      <c r="BM10" s="46"/>
      <c r="BN10" s="47" t="s">
        <v>37</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39</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40</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35.2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29.2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25.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7.2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41</v>
      </c>
      <c r="BM45" s="60"/>
      <c r="BN45" s="60"/>
      <c r="BO45" s="60"/>
      <c r="BP45" s="60"/>
      <c r="BQ45" s="60"/>
      <c r="BR45" s="60"/>
      <c r="BS45" s="60"/>
      <c r="BT45" s="60"/>
      <c r="BU45" s="60"/>
      <c r="BV45" s="60"/>
      <c r="BW45" s="60"/>
      <c r="BX45" s="60"/>
      <c r="BY45" s="60"/>
      <c r="BZ45" s="61"/>
    </row>
    <row r="46" spans="1:78" ht="21.7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12</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13</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22.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24.7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43</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44</v>
      </c>
      <c r="C84" s="6"/>
      <c r="D84" s="6"/>
      <c r="E84" s="6" t="s">
        <v>45</v>
      </c>
      <c r="F84" s="6" t="s">
        <v>47</v>
      </c>
      <c r="G84" s="6" t="s">
        <v>48</v>
      </c>
      <c r="H84" s="6" t="s">
        <v>42</v>
      </c>
      <c r="I84" s="6" t="s">
        <v>14</v>
      </c>
      <c r="J84" s="6" t="s">
        <v>49</v>
      </c>
      <c r="K84" s="6" t="s">
        <v>50</v>
      </c>
      <c r="L84" s="6" t="s">
        <v>1</v>
      </c>
      <c r="M84" s="6" t="s">
        <v>35</v>
      </c>
      <c r="N84" s="6" t="s">
        <v>51</v>
      </c>
      <c r="O84" s="6" t="s">
        <v>53</v>
      </c>
    </row>
    <row r="85" spans="1:78" hidden="1" x14ac:dyDescent="0.2">
      <c r="B85" s="6"/>
      <c r="C85" s="6"/>
      <c r="D85" s="6"/>
      <c r="E85" s="6" t="str">
        <f>データ!AI6</f>
        <v>【105.91】</v>
      </c>
      <c r="F85" s="6" t="str">
        <f>データ!AT6</f>
        <v>【3.03】</v>
      </c>
      <c r="G85" s="6" t="str">
        <f>データ!BE6</f>
        <v>【78.43】</v>
      </c>
      <c r="H85" s="6" t="str">
        <f>データ!BP6</f>
        <v>【630.82】</v>
      </c>
      <c r="I85" s="6" t="str">
        <f>データ!CA6</f>
        <v>【97.81】</v>
      </c>
      <c r="J85" s="6" t="str">
        <f>データ!CL6</f>
        <v>【138.75】</v>
      </c>
      <c r="K85" s="6" t="str">
        <f>データ!CW6</f>
        <v>【58.94】</v>
      </c>
      <c r="L85" s="6" t="str">
        <f>データ!DH6</f>
        <v>【95.91】</v>
      </c>
      <c r="M85" s="6" t="str">
        <f>データ!DS6</f>
        <v>【41.09】</v>
      </c>
      <c r="N85" s="6" t="str">
        <f>データ!ED6</f>
        <v>【8.68】</v>
      </c>
      <c r="O85" s="6" t="str">
        <f>データ!EO6</f>
        <v>【0.22】</v>
      </c>
    </row>
  </sheetData>
  <sheetProtection algorithmName="SHA-512" hashValue="CAXJDKFt5eCZcfwdmgpj4Vphejg60cjPJs7XpQ1kcxsFUNULN1EGlc8USCjhSr+n4Q7Wshaurn/ifrBlnorNEg==" saltValue="yBOpKofx/9ca/TYE4x7zM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21</v>
      </c>
      <c r="B3" s="16" t="s">
        <v>0</v>
      </c>
      <c r="C3" s="16" t="s">
        <v>58</v>
      </c>
      <c r="D3" s="16" t="s">
        <v>59</v>
      </c>
      <c r="E3" s="16" t="s">
        <v>7</v>
      </c>
      <c r="F3" s="16" t="s">
        <v>6</v>
      </c>
      <c r="G3" s="16" t="s">
        <v>27</v>
      </c>
      <c r="H3" s="79" t="s">
        <v>60</v>
      </c>
      <c r="I3" s="80"/>
      <c r="J3" s="80"/>
      <c r="K3" s="80"/>
      <c r="L3" s="80"/>
      <c r="M3" s="80"/>
      <c r="N3" s="80"/>
      <c r="O3" s="80"/>
      <c r="P3" s="80"/>
      <c r="Q3" s="80"/>
      <c r="R3" s="80"/>
      <c r="S3" s="80"/>
      <c r="T3" s="80"/>
      <c r="U3" s="80"/>
      <c r="V3" s="80"/>
      <c r="W3" s="80"/>
      <c r="X3" s="81"/>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12</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82"/>
      <c r="I4" s="83"/>
      <c r="J4" s="83"/>
      <c r="K4" s="83"/>
      <c r="L4" s="83"/>
      <c r="M4" s="83"/>
      <c r="N4" s="83"/>
      <c r="O4" s="83"/>
      <c r="P4" s="83"/>
      <c r="Q4" s="83"/>
      <c r="R4" s="83"/>
      <c r="S4" s="83"/>
      <c r="T4" s="83"/>
      <c r="U4" s="83"/>
      <c r="V4" s="83"/>
      <c r="W4" s="83"/>
      <c r="X4" s="84"/>
      <c r="Y4" s="78" t="s">
        <v>52</v>
      </c>
      <c r="Z4" s="78"/>
      <c r="AA4" s="78"/>
      <c r="AB4" s="78"/>
      <c r="AC4" s="78"/>
      <c r="AD4" s="78"/>
      <c r="AE4" s="78"/>
      <c r="AF4" s="78"/>
      <c r="AG4" s="78"/>
      <c r="AH4" s="78"/>
      <c r="AI4" s="78"/>
      <c r="AJ4" s="78" t="s">
        <v>46</v>
      </c>
      <c r="AK4" s="78"/>
      <c r="AL4" s="78"/>
      <c r="AM4" s="78"/>
      <c r="AN4" s="78"/>
      <c r="AO4" s="78"/>
      <c r="AP4" s="78"/>
      <c r="AQ4" s="78"/>
      <c r="AR4" s="78"/>
      <c r="AS4" s="78"/>
      <c r="AT4" s="78"/>
      <c r="AU4" s="78" t="s">
        <v>30</v>
      </c>
      <c r="AV4" s="78"/>
      <c r="AW4" s="78"/>
      <c r="AX4" s="78"/>
      <c r="AY4" s="78"/>
      <c r="AZ4" s="78"/>
      <c r="BA4" s="78"/>
      <c r="BB4" s="78"/>
      <c r="BC4" s="78"/>
      <c r="BD4" s="78"/>
      <c r="BE4" s="78"/>
      <c r="BF4" s="78" t="s">
        <v>62</v>
      </c>
      <c r="BG4" s="78"/>
      <c r="BH4" s="78"/>
      <c r="BI4" s="78"/>
      <c r="BJ4" s="78"/>
      <c r="BK4" s="78"/>
      <c r="BL4" s="78"/>
      <c r="BM4" s="78"/>
      <c r="BN4" s="78"/>
      <c r="BO4" s="78"/>
      <c r="BP4" s="78"/>
      <c r="BQ4" s="78" t="s">
        <v>4</v>
      </c>
      <c r="BR4" s="78"/>
      <c r="BS4" s="78"/>
      <c r="BT4" s="78"/>
      <c r="BU4" s="78"/>
      <c r="BV4" s="78"/>
      <c r="BW4" s="78"/>
      <c r="BX4" s="78"/>
      <c r="BY4" s="78"/>
      <c r="BZ4" s="78"/>
      <c r="CA4" s="78"/>
      <c r="CB4" s="78" t="s">
        <v>63</v>
      </c>
      <c r="CC4" s="78"/>
      <c r="CD4" s="78"/>
      <c r="CE4" s="78"/>
      <c r="CF4" s="78"/>
      <c r="CG4" s="78"/>
      <c r="CH4" s="78"/>
      <c r="CI4" s="78"/>
      <c r="CJ4" s="78"/>
      <c r="CK4" s="78"/>
      <c r="CL4" s="78"/>
      <c r="CM4" s="78" t="s">
        <v>65</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38</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57</v>
      </c>
      <c r="I5" s="22" t="s">
        <v>70</v>
      </c>
      <c r="J5" s="22" t="s">
        <v>71</v>
      </c>
      <c r="K5" s="22" t="s">
        <v>72</v>
      </c>
      <c r="L5" s="22" t="s">
        <v>73</v>
      </c>
      <c r="M5" s="22" t="s">
        <v>8</v>
      </c>
      <c r="N5" s="22" t="s">
        <v>74</v>
      </c>
      <c r="O5" s="22" t="s">
        <v>75</v>
      </c>
      <c r="P5" s="22" t="s">
        <v>76</v>
      </c>
      <c r="Q5" s="22" t="s">
        <v>77</v>
      </c>
      <c r="R5" s="22" t="s">
        <v>78</v>
      </c>
      <c r="S5" s="22" t="s">
        <v>79</v>
      </c>
      <c r="T5" s="22" t="s">
        <v>80</v>
      </c>
      <c r="U5" s="22" t="s">
        <v>64</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44</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2">
      <c r="A6" s="14" t="s">
        <v>95</v>
      </c>
      <c r="B6" s="19">
        <f t="shared" ref="B6:X6" si="1">B7</f>
        <v>2023</v>
      </c>
      <c r="C6" s="19">
        <f t="shared" si="1"/>
        <v>452068</v>
      </c>
      <c r="D6" s="19">
        <f t="shared" si="1"/>
        <v>46</v>
      </c>
      <c r="E6" s="19">
        <f t="shared" si="1"/>
        <v>17</v>
      </c>
      <c r="F6" s="19">
        <f t="shared" si="1"/>
        <v>1</v>
      </c>
      <c r="G6" s="19">
        <f t="shared" si="1"/>
        <v>0</v>
      </c>
      <c r="H6" s="19" t="str">
        <f t="shared" si="1"/>
        <v>宮崎県　日向市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56.14</v>
      </c>
      <c r="P6" s="23">
        <f t="shared" si="1"/>
        <v>59.55</v>
      </c>
      <c r="Q6" s="23">
        <f t="shared" si="1"/>
        <v>93.62</v>
      </c>
      <c r="R6" s="23">
        <f t="shared" si="1"/>
        <v>2750</v>
      </c>
      <c r="S6" s="23">
        <f t="shared" si="1"/>
        <v>58687</v>
      </c>
      <c r="T6" s="23">
        <f t="shared" si="1"/>
        <v>336.89</v>
      </c>
      <c r="U6" s="23">
        <f t="shared" si="1"/>
        <v>174.2</v>
      </c>
      <c r="V6" s="23">
        <f t="shared" si="1"/>
        <v>34694</v>
      </c>
      <c r="W6" s="23">
        <f t="shared" si="1"/>
        <v>8.65</v>
      </c>
      <c r="X6" s="23">
        <f t="shared" si="1"/>
        <v>4010.87</v>
      </c>
      <c r="Y6" s="27">
        <f t="shared" ref="Y6:AH6" si="2">IF(Y7="",NA(),Y7)</f>
        <v>114.23</v>
      </c>
      <c r="Z6" s="27">
        <f t="shared" si="2"/>
        <v>116.55</v>
      </c>
      <c r="AA6" s="27">
        <f t="shared" si="2"/>
        <v>119.95</v>
      </c>
      <c r="AB6" s="27">
        <f t="shared" si="2"/>
        <v>120.05</v>
      </c>
      <c r="AC6" s="27">
        <f t="shared" si="2"/>
        <v>121.21</v>
      </c>
      <c r="AD6" s="27">
        <f t="shared" si="2"/>
        <v>106.99</v>
      </c>
      <c r="AE6" s="27">
        <f t="shared" si="2"/>
        <v>107.85</v>
      </c>
      <c r="AF6" s="27">
        <f t="shared" si="2"/>
        <v>108.04</v>
      </c>
      <c r="AG6" s="27">
        <f t="shared" si="2"/>
        <v>107.49</v>
      </c>
      <c r="AH6" s="27">
        <f t="shared" si="2"/>
        <v>107.64</v>
      </c>
      <c r="AI6" s="23" t="str">
        <f>IF(AI7="","",IF(AI7="-","【-】","【"&amp;SUBSTITUTE(TEXT(AI7,"#,##0.00"),"-","△")&amp;"】"))</f>
        <v>【105.91】</v>
      </c>
      <c r="AJ6" s="23">
        <f t="shared" ref="AJ6:AS6" si="3">IF(AJ7="",NA(),AJ7)</f>
        <v>0</v>
      </c>
      <c r="AK6" s="23">
        <f t="shared" si="3"/>
        <v>0</v>
      </c>
      <c r="AL6" s="23">
        <f t="shared" si="3"/>
        <v>0</v>
      </c>
      <c r="AM6" s="23">
        <f t="shared" si="3"/>
        <v>0</v>
      </c>
      <c r="AN6" s="23">
        <f t="shared" si="3"/>
        <v>0</v>
      </c>
      <c r="AO6" s="27">
        <f t="shared" si="3"/>
        <v>7.42</v>
      </c>
      <c r="AP6" s="27">
        <f t="shared" si="3"/>
        <v>4.72</v>
      </c>
      <c r="AQ6" s="27">
        <f t="shared" si="3"/>
        <v>4.49</v>
      </c>
      <c r="AR6" s="27">
        <f t="shared" si="3"/>
        <v>5.41</v>
      </c>
      <c r="AS6" s="27">
        <f t="shared" si="3"/>
        <v>5.61</v>
      </c>
      <c r="AT6" s="23" t="str">
        <f>IF(AT7="","",IF(AT7="-","【-】","【"&amp;SUBSTITUTE(TEXT(AT7,"#,##0.00"),"-","△")&amp;"】"))</f>
        <v>【3.03】</v>
      </c>
      <c r="AU6" s="27">
        <f t="shared" ref="AU6:BD6" si="4">IF(AU7="",NA(),AU7)</f>
        <v>32.43</v>
      </c>
      <c r="AV6" s="27">
        <f t="shared" si="4"/>
        <v>29.51</v>
      </c>
      <c r="AW6" s="27">
        <f t="shared" si="4"/>
        <v>32.270000000000003</v>
      </c>
      <c r="AX6" s="27">
        <f t="shared" si="4"/>
        <v>37.979999999999997</v>
      </c>
      <c r="AY6" s="27">
        <f t="shared" si="4"/>
        <v>49</v>
      </c>
      <c r="AZ6" s="27">
        <f t="shared" si="4"/>
        <v>68.180000000000007</v>
      </c>
      <c r="BA6" s="27">
        <f t="shared" si="4"/>
        <v>67.930000000000007</v>
      </c>
      <c r="BB6" s="27">
        <f t="shared" si="4"/>
        <v>68.53</v>
      </c>
      <c r="BC6" s="27">
        <f t="shared" si="4"/>
        <v>69.180000000000007</v>
      </c>
      <c r="BD6" s="27">
        <f t="shared" si="4"/>
        <v>76.319999999999993</v>
      </c>
      <c r="BE6" s="23" t="str">
        <f>IF(BE7="","",IF(BE7="-","【-】","【"&amp;SUBSTITUTE(TEXT(BE7,"#,##0.00"),"-","△")&amp;"】"))</f>
        <v>【78.43】</v>
      </c>
      <c r="BF6" s="27">
        <f t="shared" ref="BF6:BO6" si="5">IF(BF7="",NA(),BF7)</f>
        <v>666.88</v>
      </c>
      <c r="BG6" s="27">
        <f t="shared" si="5"/>
        <v>668.35</v>
      </c>
      <c r="BH6" s="27">
        <f t="shared" si="5"/>
        <v>704.99</v>
      </c>
      <c r="BI6" s="27">
        <f t="shared" si="5"/>
        <v>715.61</v>
      </c>
      <c r="BJ6" s="27">
        <f t="shared" si="5"/>
        <v>649.07000000000005</v>
      </c>
      <c r="BK6" s="27">
        <f t="shared" si="5"/>
        <v>847.44</v>
      </c>
      <c r="BL6" s="27">
        <f t="shared" si="5"/>
        <v>857.88</v>
      </c>
      <c r="BM6" s="27">
        <f t="shared" si="5"/>
        <v>825.1</v>
      </c>
      <c r="BN6" s="27">
        <f t="shared" si="5"/>
        <v>789.87</v>
      </c>
      <c r="BO6" s="27">
        <f t="shared" si="5"/>
        <v>749.43</v>
      </c>
      <c r="BP6" s="23" t="str">
        <f>IF(BP7="","",IF(BP7="-","【-】","【"&amp;SUBSTITUTE(TEXT(BP7,"#,##0.00"),"-","△")&amp;"】"))</f>
        <v>【630.82】</v>
      </c>
      <c r="BQ6" s="27">
        <f t="shared" ref="BQ6:BZ6" si="6">IF(BQ7="",NA(),BQ7)</f>
        <v>88.3</v>
      </c>
      <c r="BR6" s="27">
        <f t="shared" si="6"/>
        <v>90.78</v>
      </c>
      <c r="BS6" s="27">
        <f t="shared" si="6"/>
        <v>91.52</v>
      </c>
      <c r="BT6" s="27">
        <f t="shared" si="6"/>
        <v>92.16</v>
      </c>
      <c r="BU6" s="27">
        <f t="shared" si="6"/>
        <v>92.67</v>
      </c>
      <c r="BV6" s="27">
        <f t="shared" si="6"/>
        <v>94.69</v>
      </c>
      <c r="BW6" s="27">
        <f t="shared" si="6"/>
        <v>94.97</v>
      </c>
      <c r="BX6" s="27">
        <f t="shared" si="6"/>
        <v>97.07</v>
      </c>
      <c r="BY6" s="27">
        <f t="shared" si="6"/>
        <v>98.06</v>
      </c>
      <c r="BZ6" s="27">
        <f t="shared" si="6"/>
        <v>98.46</v>
      </c>
      <c r="CA6" s="23" t="str">
        <f>IF(CA7="","",IF(CA7="-","【-】","【"&amp;SUBSTITUTE(TEXT(CA7,"#,##0.00"),"-","△")&amp;"】"))</f>
        <v>【97.81】</v>
      </c>
      <c r="CB6" s="27">
        <f t="shared" ref="CB6:CK6" si="7">IF(CB7="",NA(),CB7)</f>
        <v>142.72999999999999</v>
      </c>
      <c r="CC6" s="27">
        <f t="shared" si="7"/>
        <v>138.63</v>
      </c>
      <c r="CD6" s="27">
        <f t="shared" si="7"/>
        <v>138.27000000000001</v>
      </c>
      <c r="CE6" s="27">
        <f t="shared" si="7"/>
        <v>137.99</v>
      </c>
      <c r="CF6" s="27">
        <f t="shared" si="7"/>
        <v>138.05000000000001</v>
      </c>
      <c r="CG6" s="27">
        <f t="shared" si="7"/>
        <v>159.78</v>
      </c>
      <c r="CH6" s="27">
        <f t="shared" si="7"/>
        <v>159.49</v>
      </c>
      <c r="CI6" s="27">
        <f t="shared" si="7"/>
        <v>157.81</v>
      </c>
      <c r="CJ6" s="27">
        <f t="shared" si="7"/>
        <v>157.37</v>
      </c>
      <c r="CK6" s="27">
        <f t="shared" si="7"/>
        <v>157.44999999999999</v>
      </c>
      <c r="CL6" s="23" t="str">
        <f>IF(CL7="","",IF(CL7="-","【-】","【"&amp;SUBSTITUTE(TEXT(CL7,"#,##0.00"),"-","△")&amp;"】"))</f>
        <v>【138.75】</v>
      </c>
      <c r="CM6" s="27">
        <f t="shared" ref="CM6:CV6" si="8">IF(CM7="",NA(),CM7)</f>
        <v>75</v>
      </c>
      <c r="CN6" s="27">
        <f t="shared" si="8"/>
        <v>74.05</v>
      </c>
      <c r="CO6" s="27">
        <f t="shared" si="8"/>
        <v>73.569999999999993</v>
      </c>
      <c r="CP6" s="27">
        <f t="shared" si="8"/>
        <v>70.72</v>
      </c>
      <c r="CQ6" s="27">
        <f t="shared" si="8"/>
        <v>71</v>
      </c>
      <c r="CR6" s="27">
        <f t="shared" si="8"/>
        <v>68.31</v>
      </c>
      <c r="CS6" s="27">
        <f t="shared" si="8"/>
        <v>65.28</v>
      </c>
      <c r="CT6" s="27">
        <f t="shared" si="8"/>
        <v>64.92</v>
      </c>
      <c r="CU6" s="27">
        <f t="shared" si="8"/>
        <v>64.14</v>
      </c>
      <c r="CV6" s="27">
        <f t="shared" si="8"/>
        <v>63.71</v>
      </c>
      <c r="CW6" s="23" t="str">
        <f>IF(CW7="","",IF(CW7="-","【-】","【"&amp;SUBSTITUTE(TEXT(CW7,"#,##0.00"),"-","△")&amp;"】"))</f>
        <v>【58.94】</v>
      </c>
      <c r="CX6" s="27">
        <f t="shared" ref="CX6:DG6" si="9">IF(CX7="",NA(),CX7)</f>
        <v>92.7</v>
      </c>
      <c r="CY6" s="27">
        <f t="shared" si="9"/>
        <v>91.96</v>
      </c>
      <c r="CZ6" s="27">
        <f t="shared" si="9"/>
        <v>92.9</v>
      </c>
      <c r="DA6" s="27">
        <f t="shared" si="9"/>
        <v>93.06</v>
      </c>
      <c r="DB6" s="27">
        <f t="shared" si="9"/>
        <v>92.66</v>
      </c>
      <c r="DC6" s="27">
        <f t="shared" si="9"/>
        <v>92.62</v>
      </c>
      <c r="DD6" s="27">
        <f t="shared" si="9"/>
        <v>92.72</v>
      </c>
      <c r="DE6" s="27">
        <f t="shared" si="9"/>
        <v>92.88</v>
      </c>
      <c r="DF6" s="27">
        <f t="shared" si="9"/>
        <v>92.9</v>
      </c>
      <c r="DG6" s="27">
        <f t="shared" si="9"/>
        <v>92.89</v>
      </c>
      <c r="DH6" s="23" t="str">
        <f>IF(DH7="","",IF(DH7="-","【-】","【"&amp;SUBSTITUTE(TEXT(DH7,"#,##0.00"),"-","△")&amp;"】"))</f>
        <v>【95.91】</v>
      </c>
      <c r="DI6" s="27">
        <f t="shared" ref="DI6:DR6" si="10">IF(DI7="",NA(),DI7)</f>
        <v>20.170000000000002</v>
      </c>
      <c r="DJ6" s="27">
        <f t="shared" si="10"/>
        <v>23.11</v>
      </c>
      <c r="DK6" s="27">
        <f t="shared" si="10"/>
        <v>25.87</v>
      </c>
      <c r="DL6" s="27">
        <f t="shared" si="10"/>
        <v>28.24</v>
      </c>
      <c r="DM6" s="27">
        <f t="shared" si="10"/>
        <v>30.82</v>
      </c>
      <c r="DN6" s="27">
        <f t="shared" si="10"/>
        <v>26.36</v>
      </c>
      <c r="DO6" s="27">
        <f t="shared" si="10"/>
        <v>23.79</v>
      </c>
      <c r="DP6" s="27">
        <f t="shared" si="10"/>
        <v>25.66</v>
      </c>
      <c r="DQ6" s="27">
        <f t="shared" si="10"/>
        <v>27.46</v>
      </c>
      <c r="DR6" s="27">
        <f t="shared" si="10"/>
        <v>29.93</v>
      </c>
      <c r="DS6" s="23" t="str">
        <f>IF(DS7="","",IF(DS7="-","【-】","【"&amp;SUBSTITUTE(TEXT(DS7,"#,##0.00"),"-","△")&amp;"】"))</f>
        <v>【41.09】</v>
      </c>
      <c r="DT6" s="27">
        <f t="shared" ref="DT6:EC6" si="11">IF(DT7="",NA(),DT7)</f>
        <v>0.59</v>
      </c>
      <c r="DU6" s="27">
        <f t="shared" si="11"/>
        <v>0.68</v>
      </c>
      <c r="DV6" s="27">
        <f t="shared" si="11"/>
        <v>0.8</v>
      </c>
      <c r="DW6" s="27">
        <f t="shared" si="11"/>
        <v>0.9</v>
      </c>
      <c r="DX6" s="27">
        <f t="shared" si="11"/>
        <v>0.96</v>
      </c>
      <c r="DY6" s="27">
        <f t="shared" si="11"/>
        <v>1.43</v>
      </c>
      <c r="DZ6" s="27">
        <f t="shared" si="11"/>
        <v>1.22</v>
      </c>
      <c r="EA6" s="27">
        <f t="shared" si="11"/>
        <v>1.61</v>
      </c>
      <c r="EB6" s="27">
        <f t="shared" si="11"/>
        <v>2.08</v>
      </c>
      <c r="EC6" s="27">
        <f t="shared" si="11"/>
        <v>2.74</v>
      </c>
      <c r="ED6" s="23" t="str">
        <f>IF(ED7="","",IF(ED7="-","【-】","【"&amp;SUBSTITUTE(TEXT(ED7,"#,##0.00"),"-","△")&amp;"】"))</f>
        <v>【8.68】</v>
      </c>
      <c r="EE6" s="23">
        <f t="shared" ref="EE6:EN6" si="12">IF(EE7="",NA(),EE7)</f>
        <v>0</v>
      </c>
      <c r="EF6" s="23">
        <f t="shared" si="12"/>
        <v>0</v>
      </c>
      <c r="EG6" s="23">
        <f t="shared" si="12"/>
        <v>0</v>
      </c>
      <c r="EH6" s="23">
        <f t="shared" si="12"/>
        <v>0</v>
      </c>
      <c r="EI6" s="23">
        <f t="shared" si="12"/>
        <v>0</v>
      </c>
      <c r="EJ6" s="27">
        <f t="shared" si="12"/>
        <v>0.09</v>
      </c>
      <c r="EK6" s="27">
        <f t="shared" si="12"/>
        <v>0.09</v>
      </c>
      <c r="EL6" s="27">
        <f t="shared" si="12"/>
        <v>0.17</v>
      </c>
      <c r="EM6" s="27">
        <f t="shared" si="12"/>
        <v>0.13</v>
      </c>
      <c r="EN6" s="27">
        <f t="shared" si="12"/>
        <v>0.06</v>
      </c>
      <c r="EO6" s="23" t="str">
        <f>IF(EO7="","",IF(EO7="-","【-】","【"&amp;SUBSTITUTE(TEXT(EO7,"#,##0.00"),"-","△")&amp;"】"))</f>
        <v>【0.22】</v>
      </c>
    </row>
    <row r="7" spans="1:148" s="13" customFormat="1" x14ac:dyDescent="0.2">
      <c r="A7" s="14"/>
      <c r="B7" s="20">
        <v>2023</v>
      </c>
      <c r="C7" s="20">
        <v>452068</v>
      </c>
      <c r="D7" s="20">
        <v>46</v>
      </c>
      <c r="E7" s="20">
        <v>17</v>
      </c>
      <c r="F7" s="20">
        <v>1</v>
      </c>
      <c r="G7" s="20">
        <v>0</v>
      </c>
      <c r="H7" s="20" t="s">
        <v>96</v>
      </c>
      <c r="I7" s="20" t="s">
        <v>97</v>
      </c>
      <c r="J7" s="20" t="s">
        <v>98</v>
      </c>
      <c r="K7" s="20" t="s">
        <v>99</v>
      </c>
      <c r="L7" s="20" t="s">
        <v>100</v>
      </c>
      <c r="M7" s="20" t="s">
        <v>101</v>
      </c>
      <c r="N7" s="24" t="s">
        <v>102</v>
      </c>
      <c r="O7" s="24">
        <v>56.14</v>
      </c>
      <c r="P7" s="24">
        <v>59.55</v>
      </c>
      <c r="Q7" s="24">
        <v>93.62</v>
      </c>
      <c r="R7" s="24">
        <v>2750</v>
      </c>
      <c r="S7" s="24">
        <v>58687</v>
      </c>
      <c r="T7" s="24">
        <v>336.89</v>
      </c>
      <c r="U7" s="24">
        <v>174.2</v>
      </c>
      <c r="V7" s="24">
        <v>34694</v>
      </c>
      <c r="W7" s="24">
        <v>8.65</v>
      </c>
      <c r="X7" s="24">
        <v>4010.87</v>
      </c>
      <c r="Y7" s="24">
        <v>114.23</v>
      </c>
      <c r="Z7" s="24">
        <v>116.55</v>
      </c>
      <c r="AA7" s="24">
        <v>119.95</v>
      </c>
      <c r="AB7" s="24">
        <v>120.05</v>
      </c>
      <c r="AC7" s="24">
        <v>121.21</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32.43</v>
      </c>
      <c r="AV7" s="24">
        <v>29.51</v>
      </c>
      <c r="AW7" s="24">
        <v>32.270000000000003</v>
      </c>
      <c r="AX7" s="24">
        <v>37.979999999999997</v>
      </c>
      <c r="AY7" s="24">
        <v>49</v>
      </c>
      <c r="AZ7" s="24">
        <v>68.180000000000007</v>
      </c>
      <c r="BA7" s="24">
        <v>67.930000000000007</v>
      </c>
      <c r="BB7" s="24">
        <v>68.53</v>
      </c>
      <c r="BC7" s="24">
        <v>69.180000000000007</v>
      </c>
      <c r="BD7" s="24">
        <v>76.319999999999993</v>
      </c>
      <c r="BE7" s="24">
        <v>78.430000000000007</v>
      </c>
      <c r="BF7" s="24">
        <v>666.88</v>
      </c>
      <c r="BG7" s="24">
        <v>668.35</v>
      </c>
      <c r="BH7" s="24">
        <v>704.99</v>
      </c>
      <c r="BI7" s="24">
        <v>715.61</v>
      </c>
      <c r="BJ7" s="24">
        <v>649.07000000000005</v>
      </c>
      <c r="BK7" s="24">
        <v>847.44</v>
      </c>
      <c r="BL7" s="24">
        <v>857.88</v>
      </c>
      <c r="BM7" s="24">
        <v>825.1</v>
      </c>
      <c r="BN7" s="24">
        <v>789.87</v>
      </c>
      <c r="BO7" s="24">
        <v>749.43</v>
      </c>
      <c r="BP7" s="24">
        <v>630.82000000000005</v>
      </c>
      <c r="BQ7" s="24">
        <v>88.3</v>
      </c>
      <c r="BR7" s="24">
        <v>90.78</v>
      </c>
      <c r="BS7" s="24">
        <v>91.52</v>
      </c>
      <c r="BT7" s="24">
        <v>92.16</v>
      </c>
      <c r="BU7" s="24">
        <v>92.67</v>
      </c>
      <c r="BV7" s="24">
        <v>94.69</v>
      </c>
      <c r="BW7" s="24">
        <v>94.97</v>
      </c>
      <c r="BX7" s="24">
        <v>97.07</v>
      </c>
      <c r="BY7" s="24">
        <v>98.06</v>
      </c>
      <c r="BZ7" s="24">
        <v>98.46</v>
      </c>
      <c r="CA7" s="24">
        <v>97.81</v>
      </c>
      <c r="CB7" s="24">
        <v>142.72999999999999</v>
      </c>
      <c r="CC7" s="24">
        <v>138.63</v>
      </c>
      <c r="CD7" s="24">
        <v>138.27000000000001</v>
      </c>
      <c r="CE7" s="24">
        <v>137.99</v>
      </c>
      <c r="CF7" s="24">
        <v>138.05000000000001</v>
      </c>
      <c r="CG7" s="24">
        <v>159.78</v>
      </c>
      <c r="CH7" s="24">
        <v>159.49</v>
      </c>
      <c r="CI7" s="24">
        <v>157.81</v>
      </c>
      <c r="CJ7" s="24">
        <v>157.37</v>
      </c>
      <c r="CK7" s="24">
        <v>157.44999999999999</v>
      </c>
      <c r="CL7" s="24">
        <v>138.75</v>
      </c>
      <c r="CM7" s="24">
        <v>75</v>
      </c>
      <c r="CN7" s="24">
        <v>74.05</v>
      </c>
      <c r="CO7" s="24">
        <v>73.569999999999993</v>
      </c>
      <c r="CP7" s="24">
        <v>70.72</v>
      </c>
      <c r="CQ7" s="24">
        <v>71</v>
      </c>
      <c r="CR7" s="24">
        <v>68.31</v>
      </c>
      <c r="CS7" s="24">
        <v>65.28</v>
      </c>
      <c r="CT7" s="24">
        <v>64.92</v>
      </c>
      <c r="CU7" s="24">
        <v>64.14</v>
      </c>
      <c r="CV7" s="24">
        <v>63.71</v>
      </c>
      <c r="CW7" s="24">
        <v>58.94</v>
      </c>
      <c r="CX7" s="24">
        <v>92.7</v>
      </c>
      <c r="CY7" s="24">
        <v>91.96</v>
      </c>
      <c r="CZ7" s="24">
        <v>92.9</v>
      </c>
      <c r="DA7" s="24">
        <v>93.06</v>
      </c>
      <c r="DB7" s="24">
        <v>92.66</v>
      </c>
      <c r="DC7" s="24">
        <v>92.62</v>
      </c>
      <c r="DD7" s="24">
        <v>92.72</v>
      </c>
      <c r="DE7" s="24">
        <v>92.88</v>
      </c>
      <c r="DF7" s="24">
        <v>92.9</v>
      </c>
      <c r="DG7" s="24">
        <v>92.89</v>
      </c>
      <c r="DH7" s="24">
        <v>95.91</v>
      </c>
      <c r="DI7" s="24">
        <v>20.170000000000002</v>
      </c>
      <c r="DJ7" s="24">
        <v>23.11</v>
      </c>
      <c r="DK7" s="24">
        <v>25.87</v>
      </c>
      <c r="DL7" s="24">
        <v>28.24</v>
      </c>
      <c r="DM7" s="24">
        <v>30.82</v>
      </c>
      <c r="DN7" s="24">
        <v>26.36</v>
      </c>
      <c r="DO7" s="24">
        <v>23.79</v>
      </c>
      <c r="DP7" s="24">
        <v>25.66</v>
      </c>
      <c r="DQ7" s="24">
        <v>27.46</v>
      </c>
      <c r="DR7" s="24">
        <v>29.93</v>
      </c>
      <c r="DS7" s="24">
        <v>41.09</v>
      </c>
      <c r="DT7" s="24">
        <v>0.59</v>
      </c>
      <c r="DU7" s="24">
        <v>0.68</v>
      </c>
      <c r="DV7" s="24">
        <v>0.8</v>
      </c>
      <c r="DW7" s="24">
        <v>0.9</v>
      </c>
      <c r="DX7" s="24">
        <v>0.96</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0</v>
      </c>
      <c r="B10" s="21">
        <f>DATEVALUE($B7-B11&amp;"/1/"&amp;B12)</f>
        <v>36892</v>
      </c>
      <c r="C10" s="21">
        <f>DATEVALUE($B7-C11&amp;"/1/"&amp;C12)</f>
        <v>37257</v>
      </c>
      <c r="D10" s="21">
        <f>DATEVALUE($B7-D11&amp;"/1/"&amp;D12)</f>
        <v>37623</v>
      </c>
      <c r="E10" s="21">
        <f>DATEVALUE($B7-E11&amp;"/1/"&amp;E12)</f>
        <v>37989</v>
      </c>
      <c r="F10" s="21">
        <f>DATEVALUE($B7-F11&amp;"/1/"&amp;F12)</f>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cp:lastPrinted>2025-01-31T07:48:20Z</cp:lastPrinted>
  <dcterms:created xsi:type="dcterms:W3CDTF">2025-01-24T07:07:35Z</dcterms:created>
  <dcterms:modified xsi:type="dcterms:W3CDTF">2025-02-28T00:06:51Z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2025-02-20T00:36:42Z</vt:filetime>
  </property>
</Properties>
</file>