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J:\上下水道課\01_管理係\04経営比較分析表\経営比較分析表R5(2024)\新データ\【経営比較分析表】2023_454052_47_1718\"/>
    </mc:Choice>
  </mc:AlternateContent>
  <xr:revisionPtr revIDLastSave="0" documentId="13_ncr:1_{29CED543-8401-42D5-990F-BD598335468E}" xr6:coauthVersionLast="47" xr6:coauthVersionMax="47" xr10:uidLastSave="{00000000-0000-0000-0000-000000000000}"/>
  <workbookProtection workbookAlgorithmName="SHA-512" workbookHashValue="Uce3rZE+iJu+DkrUaHWzky8kONLfb1XF1UA+DnZLhf36zAhUIB9KGSj23Dr1+Ufr9WRkhCzU53qsH9avKyq9tg==" workbookSaltValue="Ed5EmgYQYE/FiYiSjC5E3Q==" workbookSpinCount="100000" lockStructure="1"/>
  <bookViews>
    <workbookView xWindow="-120" yWindow="-120" windowWidth="20730" windowHeight="110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E86" i="4"/>
  <c r="AT10" i="4"/>
  <c r="AL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<sst xmlns="http://schemas.openxmlformats.org/spreadsheetml/2006/main" count="236" uniqueCount="120">
  <si>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</si>
  <si>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</si>
  <si>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</si>
  <si>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</si>
  <si>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</si>
  <si>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</si>
  <si>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</si>
  <si>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</si>
  <si>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</si>
  <si>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</si>
  <si>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</si>
  <si>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</si>
  <si>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</si>
  <si>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</si>
  <si>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</si>
  <si>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</si>
  <si>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</si>
  <si>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</si>
  <si>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</si>
  <si>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</si>
  <si>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</si>
  <si>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</si>
  <si>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</si>
  <si>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</si>
  <si>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</si>
  <si>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</si>
  <si>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</si>
  <si>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</si>
  <si>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</si>
  <si>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</si>
  <si>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</si>
  <si>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</si>
  <si>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</si>
  <si>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</si>
  <si>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</si>
  <si>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</si>
  <si>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</si>
  <si>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</si>
  <si>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</si>
  <si>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</si>
  <si>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</si>
  <si>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</si>
  <si>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</si>
  <si>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</si>
  <si>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</si>
  <si>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</si>
  <si>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</si>
  <si>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</si>
  <si>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</si>
  <si>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</si>
  <si>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</si>
  <si>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</si>
  <si>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</si>
  <si>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</si>
  <si>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</si>
  <si>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</si>
  <si>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</si>
  <si>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</si>
  <si>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</si>
  <si>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</si>
  <si>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</si>
  <si>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</si>
  <si>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</si>
  <si>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</si>
  <si>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</si>
  <si>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</si>
  <si>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</si>
  <si>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</si>
  <si>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</si>
  <si>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</si>
  <si>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</si>
  <si>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</si>
  <si>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</si>
  <si>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</si>
  <si>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</si>
  <si>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</si>
  <si>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</si>
  <si>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</si>
  <si>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</si>
  <si>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</si>
  <si>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</si>
  <si>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</si>
  <si>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</si>
  <si>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</si>
  <si>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</si>
  <si>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</si>
  <si>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</si>
  <si>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</si>
  <si>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</si>
  <si>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</si>
  <si>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</si>
  <si>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</si>
  <si>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</si>
  <si>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</si>
  <si>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</si>
  <si>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</si>
  <si>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</si>
  <si>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川南町</t>
  </si>
  <si>
    <t>法非適用</t>
  </si>
  <si>
    <t>下水道事業</t>
  </si>
  <si>
    <t>漁業集落排水</t>
  </si>
  <si>
    <t>H1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</si>
  <si>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</si>
  <si>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</si>
  <si>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</si>
  <si>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</si>
  <si>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</si>
  <si>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</si>
  <si>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</si>
  <si>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</si>
  <si>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</si>
  <si>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</si>
  <si>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</si>
  <si>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</si>
  <si>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</si>
  <si>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</si>
  <si>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</si>
  <si>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管渠については、今のところ問題ないように見られます。機械等については、保守点検の結果を考慮し、長寿命化を踏まえて更新していこうと考えております。
　</t>
    <rPh sb="1" eb="3">
      <t>カンキョ</t>
    </rPh>
    <rPh sb="9" eb="10">
      <t>イマ</t>
    </rPh>
    <rPh sb="14" eb="16">
      <t>モンダイ</t>
    </rPh>
    <rPh sb="21" eb="22">
      <t>ミ</t>
    </rPh>
    <rPh sb="27" eb="29">
      <t>キカイ</t>
    </rPh>
    <rPh sb="29" eb="30">
      <t>トウ</t>
    </rPh>
    <rPh sb="36" eb="40">
      <t>ホシュテンケン</t>
    </rPh>
    <rPh sb="41" eb="43">
      <t>ケッカ</t>
    </rPh>
    <rPh sb="44" eb="46">
      <t>コウリョ</t>
    </rPh>
    <rPh sb="48" eb="52">
      <t>チョウジュミョウカ</t>
    </rPh>
    <rPh sb="53" eb="54">
      <t>フ</t>
    </rPh>
    <rPh sb="57" eb="59">
      <t>コウシン</t>
    </rPh>
    <rPh sb="65" eb="66">
      <t>カンガ</t>
    </rPh>
    <phoneticPr fontId="4"/>
  </si>
  <si>
    <t xml:space="preserve">〇経営の健全性
　収益的収支比率は、100%を大きく上回っている数値となっているが、これは、令和６年３月で打切決算を行ったためであり、未払金の状況を考えると、前年度同様の数値と思われます。
　施設利用率及び水洗化率は、区域内人口の減少等により、ほぼ右肩下がりの状況が続いております。
　企業債については、今年度も起債していないため０％のままです。
　経費回収率についても、打切決算のため、前年度同様の数値となると思われます。
〇汚水処理原価
　汚水処理原価は、前年度より41.44円減となっておりますが、打切決算の影響を大きく受けており、実質は、前年度を上回っていると思われます。
　令和６年度より法適用の企業会計を行います。今まで以上に経営についての分析が必要になると考えており、今後の経営を見直していく機会だと捉えております。
</t>
    <rPh sb="1" eb="3">
      <t>ケイエイ</t>
    </rPh>
    <rPh sb="4" eb="7">
      <t>ケンゼンセイ</t>
    </rPh>
    <rPh sb="9" eb="12">
      <t>シュウエキテキ</t>
    </rPh>
    <rPh sb="12" eb="16">
      <t>シュウシヒリツ</t>
    </rPh>
    <rPh sb="23" eb="24">
      <t>オオ</t>
    </rPh>
    <rPh sb="26" eb="28">
      <t>ウワマワ</t>
    </rPh>
    <rPh sb="32" eb="34">
      <t>スウチ</t>
    </rPh>
    <rPh sb="46" eb="48">
      <t>レイワ</t>
    </rPh>
    <rPh sb="79" eb="82">
      <t>ゼンネンド</t>
    </rPh>
    <rPh sb="194" eb="197">
      <t>ゼンネンド</t>
    </rPh>
    <rPh sb="215" eb="219">
      <t>オスイショリ</t>
    </rPh>
    <rPh sb="219" eb="221">
      <t>ゲンカ</t>
    </rPh>
    <rPh sb="223" eb="227">
      <t>オスイショリ</t>
    </rPh>
    <rPh sb="227" eb="229">
      <t>ゲンカ</t>
    </rPh>
    <rPh sb="231" eb="234">
      <t>ゼンネンド</t>
    </rPh>
    <rPh sb="241" eb="242">
      <t>エン</t>
    </rPh>
    <rPh sb="242" eb="243">
      <t>ゲン</t>
    </rPh>
    <rPh sb="253" eb="255">
      <t>ウチキ</t>
    </rPh>
    <rPh sb="255" eb="257">
      <t>ケッサン</t>
    </rPh>
    <rPh sb="258" eb="260">
      <t>エイキョウ</t>
    </rPh>
    <rPh sb="261" eb="262">
      <t>オオ</t>
    </rPh>
    <rPh sb="264" eb="265">
      <t>ウ</t>
    </rPh>
    <rPh sb="270" eb="272">
      <t>ジッシツ</t>
    </rPh>
    <rPh sb="274" eb="277">
      <t>ゼンネンド</t>
    </rPh>
    <rPh sb="278" eb="280">
      <t>ウワマワ</t>
    </rPh>
    <rPh sb="285" eb="286">
      <t>オモ</t>
    </rPh>
    <rPh sb="321" eb="323">
      <t>ケイエイ</t>
    </rPh>
    <rPh sb="343" eb="345">
      <t>コンゴ</t>
    </rPh>
    <rPh sb="346" eb="348">
      <t>ケイエイ</t>
    </rPh>
    <rPh sb="349" eb="351">
      <t>ミナオ</t>
    </rPh>
    <rPh sb="355" eb="357">
      <t>キカイ</t>
    </rPh>
    <rPh sb="359" eb="360">
      <t>トラ</t>
    </rPh>
    <phoneticPr fontId="4"/>
  </si>
  <si>
    <t xml:space="preserve">　打切り決算に伴い、数値については単純に比較できないものと考えております。
　ただし、地域人口の減少が、予想より進んできております。本町の人口も減少傾向なため、この地域に限った事柄ではありませんが、これといった対策が打出せていない現状です。
　令和６年度から法適用事業会計となり資産の捉え方も変わります。今までの経理とは異なり、よりシビアな数値が現れると考えており、健全な経営を行うために必要な事柄が、より分かりやすくなると思われます。その結果を見ながら、経営規模の適正化を図りたいと考えております。
</t>
    <rPh sb="1" eb="3">
      <t>ウチキ</t>
    </rPh>
    <rPh sb="4" eb="6">
      <t>ケッサン</t>
    </rPh>
    <rPh sb="7" eb="8">
      <t>トモナ</t>
    </rPh>
    <rPh sb="10" eb="12">
      <t>スウチ</t>
    </rPh>
    <rPh sb="17" eb="19">
      <t>タンジュン</t>
    </rPh>
    <rPh sb="20" eb="22">
      <t>ヒカク</t>
    </rPh>
    <rPh sb="29" eb="30">
      <t>カンガ</t>
    </rPh>
    <rPh sb="43" eb="45">
      <t>チイキ</t>
    </rPh>
    <rPh sb="45" eb="47">
      <t>ジンコウ</t>
    </rPh>
    <rPh sb="48" eb="50">
      <t>ゲンショウ</t>
    </rPh>
    <rPh sb="52" eb="54">
      <t>ヨソウ</t>
    </rPh>
    <rPh sb="56" eb="57">
      <t>スス</t>
    </rPh>
    <rPh sb="66" eb="68">
      <t>ホンチョウ</t>
    </rPh>
    <rPh sb="69" eb="71">
      <t>ジンコウ</t>
    </rPh>
    <rPh sb="72" eb="74">
      <t>ゲンショウ</t>
    </rPh>
    <rPh sb="74" eb="76">
      <t>ケイコウ</t>
    </rPh>
    <rPh sb="82" eb="84">
      <t>チイキ</t>
    </rPh>
    <rPh sb="85" eb="86">
      <t>カギ</t>
    </rPh>
    <rPh sb="88" eb="90">
      <t>コトガラ</t>
    </rPh>
    <rPh sb="105" eb="107">
      <t>タイサク</t>
    </rPh>
    <rPh sb="108" eb="110">
      <t>ウチダ</t>
    </rPh>
    <rPh sb="115" eb="117">
      <t>ゲンジョウ</t>
    </rPh>
    <rPh sb="122" eb="124">
      <t>レイワ</t>
    </rPh>
    <rPh sb="125" eb="127">
      <t>ネンド</t>
    </rPh>
    <rPh sb="129" eb="132">
      <t>ホウテキヨウ</t>
    </rPh>
    <rPh sb="132" eb="134">
      <t>ジギョウ</t>
    </rPh>
    <rPh sb="134" eb="136">
      <t>カイケイ</t>
    </rPh>
    <rPh sb="139" eb="141">
      <t>シサン</t>
    </rPh>
    <rPh sb="142" eb="143">
      <t>トラ</t>
    </rPh>
    <rPh sb="144" eb="145">
      <t>カタ</t>
    </rPh>
    <rPh sb="146" eb="147">
      <t>カ</t>
    </rPh>
    <rPh sb="152" eb="153">
      <t>イマ</t>
    </rPh>
    <rPh sb="156" eb="158">
      <t>ケイリ</t>
    </rPh>
    <rPh sb="160" eb="161">
      <t>コト</t>
    </rPh>
    <rPh sb="170" eb="172">
      <t>スウチ</t>
    </rPh>
    <rPh sb="173" eb="174">
      <t>アラワ</t>
    </rPh>
    <rPh sb="177" eb="178">
      <t>カンガ</t>
    </rPh>
    <rPh sb="183" eb="185">
      <t>ケンゼン</t>
    </rPh>
    <rPh sb="186" eb="188">
      <t>ケイエイ</t>
    </rPh>
    <rPh sb="189" eb="190">
      <t>オコナ</t>
    </rPh>
    <rPh sb="194" eb="196">
      <t>ヒツヨウ</t>
    </rPh>
    <rPh sb="197" eb="199">
      <t>コトガラ</t>
    </rPh>
    <rPh sb="203" eb="204">
      <t>ワ</t>
    </rPh>
    <rPh sb="212" eb="213">
      <t>オモ</t>
    </rPh>
    <rPh sb="220" eb="222">
      <t>ケッカ</t>
    </rPh>
    <rPh sb="223" eb="224">
      <t>ミ</t>
    </rPh>
    <rPh sb="228" eb="230">
      <t>ケイエイ</t>
    </rPh>
    <rPh sb="230" eb="232">
      <t>キボ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</si>
</sst>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D-4CC4-8998-8185F4F10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1.6</c:v>
                </c:pt>
                <c:pt idx="2">
                  <c:v>0.01</c:v>
                </c:pt>
                <c:pt idx="3">
                  <c:v>0.01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CC4-8998-8185F4F10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34.29</c:v>
                </c:pt>
                <c:pt idx="1">
                  <c:v>32.380000000000003</c:v>
                </c:pt>
                <c:pt idx="2">
                  <c:v>33.01</c:v>
                </c:pt>
                <c:pt idx="3">
                  <c:v>31.9</c:v>
                </c:pt>
                <c:pt idx="4">
                  <c:v>29.82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C-4064-97E1-2475B4767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32.479999999999997</c:v>
                </c:pt>
                <c:pt idx="1">
                  <c:v>30.19</c:v>
                </c:pt>
                <c:pt idx="2">
                  <c:v>28.77</c:v>
                </c:pt>
                <c:pt idx="3">
                  <c:v>26.22</c:v>
                </c:pt>
                <c:pt idx="4">
                  <c:v>30.99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C-4064-97E1-2475B4767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78.2</c:v>
                </c:pt>
                <c:pt idx="1">
                  <c:v>77.81</c:v>
                </c:pt>
                <c:pt idx="2">
                  <c:v>78.260000000000005</c:v>
                </c:pt>
                <c:pt idx="3">
                  <c:v>76.92</c:v>
                </c:pt>
                <c:pt idx="4">
                  <c:v>77.540000000000006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3-41B1-909B-350D728D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79.2</c:v>
                </c:pt>
                <c:pt idx="1">
                  <c:v>79.09</c:v>
                </c:pt>
                <c:pt idx="2">
                  <c:v>78.900000000000006</c:v>
                </c:pt>
                <c:pt idx="3">
                  <c:v>78.03</c:v>
                </c:pt>
                <c:pt idx="4">
                  <c:v>85.45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3-41B1-909B-350D728D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87.54</c:v>
                </c:pt>
                <c:pt idx="1">
                  <c:v>91.76</c:v>
                </c:pt>
                <c:pt idx="2">
                  <c:v>93.28</c:v>
                </c:pt>
                <c:pt idx="3">
                  <c:v>89.5</c:v>
                </c:pt>
                <c:pt idx="4">
                  <c:v>111.55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9-4A52-A688-681CB020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9-4A52-A688-681CB020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88D-A0F0-284B30103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D-488D-A0F0-284B30103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3-4E33-9397-FBD9D4D4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3-4E33-9397-FBD9D4D4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8-4442-BE4B-230C4D4C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8-4442-BE4B-230C4D4C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8-4015-9846-89BB4405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8-4015-9846-89BB4405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10.35</c:v>
                </c:pt>
                <c:pt idx="1">
                  <c:v>21.35</c:v>
                </c:pt>
                <c:pt idx="2">
                  <c:v>5.97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0-41FE-8CF5-3A2035BA8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998.42</c:v>
                </c:pt>
                <c:pt idx="1">
                  <c:v>1095.52</c:v>
                </c:pt>
                <c:pt idx="2">
                  <c:v>1056.55</c:v>
                </c:pt>
                <c:pt idx="3">
                  <c:v>1278.54</c:v>
                </c:pt>
                <c:pt idx="4">
                  <c:v>892.29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0-41FE-8CF5-3A2035BA8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94.62</c:v>
                </c:pt>
                <c:pt idx="1">
                  <c:v>98.41</c:v>
                </c:pt>
                <c:pt idx="2">
                  <c:v>96.95</c:v>
                </c:pt>
                <c:pt idx="3">
                  <c:v>91.35</c:v>
                </c:pt>
                <c:pt idx="4">
                  <c:v>111.55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9-41B4-A2E5-DCED6B52A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41.41</c:v>
                </c:pt>
                <c:pt idx="1">
                  <c:v>39.64</c:v>
                </c:pt>
                <c:pt idx="2">
                  <c:v>40</c:v>
                </c:pt>
                <c:pt idx="3">
                  <c:v>38.74</c:v>
                </c:pt>
                <c:pt idx="4">
                  <c:v>46.45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9-41B4-A2E5-DCED6B52A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150.02000000000001</c:v>
                </c:pt>
                <c:pt idx="1">
                  <c:v>149.97</c:v>
                </c:pt>
                <c:pt idx="2">
                  <c:v>150.01</c:v>
                </c:pt>
                <c:pt idx="3">
                  <c:v>161.53</c:v>
                </c:pt>
                <c:pt idx="4">
                  <c:v>120.09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5-48B1-93E3-78CD2666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417.56</c:v>
                </c:pt>
                <c:pt idx="1">
                  <c:v>449.72</c:v>
                </c:pt>
                <c:pt idx="2">
                  <c:v>437.27</c:v>
                </c:pt>
                <c:pt idx="3">
                  <c:v>456.72</c:v>
                </c:pt>
                <c:pt idx="4">
                  <c:v>361.83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5-48B1-93E3-78CD2666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【1,069.89】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4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宮崎県　川南町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漁業集落排水</v>
      </c>
      <c r="Q8" s="39"/>
      <c r="R8" s="39"/>
      <c r="S8" s="39"/>
      <c r="T8" s="39"/>
      <c r="U8" s="39"/>
      <c r="V8" s="39"/>
      <c r="W8" s="39" t="str">
        <f>データ!L6</f>
        <v>H1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14930</v>
      </c>
      <c r="AM8" s="41"/>
      <c r="AN8" s="41"/>
      <c r="AO8" s="41"/>
      <c r="AP8" s="41"/>
      <c r="AQ8" s="41"/>
      <c r="AR8" s="41"/>
      <c r="AS8" s="41"/>
      <c r="AT8" s="34">
        <f>データ!T6</f>
        <v>90.13</v>
      </c>
      <c r="AU8" s="34"/>
      <c r="AV8" s="34"/>
      <c r="AW8" s="34"/>
      <c r="AX8" s="34"/>
      <c r="AY8" s="34"/>
      <c r="AZ8" s="34"/>
      <c r="BA8" s="34"/>
      <c r="BB8" s="34">
        <f>データ!U6</f>
        <v>165.65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5.41</v>
      </c>
      <c r="Q10" s="34"/>
      <c r="R10" s="34"/>
      <c r="S10" s="34"/>
      <c r="T10" s="34"/>
      <c r="U10" s="34"/>
      <c r="V10" s="34"/>
      <c r="W10" s="34">
        <f>データ!Q6</f>
        <v>87.28</v>
      </c>
      <c r="X10" s="34"/>
      <c r="Y10" s="34"/>
      <c r="Z10" s="34"/>
      <c r="AA10" s="34"/>
      <c r="AB10" s="34"/>
      <c r="AC10" s="34"/>
      <c r="AD10" s="41">
        <f>データ!R6</f>
        <v>2750</v>
      </c>
      <c r="AE10" s="41"/>
      <c r="AF10" s="41"/>
      <c r="AG10" s="41"/>
      <c r="AH10" s="41"/>
      <c r="AI10" s="41"/>
      <c r="AJ10" s="41"/>
      <c r="AK10" s="2"/>
      <c r="AL10" s="41">
        <f>データ!V6</f>
        <v>797</v>
      </c>
      <c r="AM10" s="41"/>
      <c r="AN10" s="41"/>
      <c r="AO10" s="41"/>
      <c r="AP10" s="41"/>
      <c r="AQ10" s="41"/>
      <c r="AR10" s="41"/>
      <c r="AS10" s="41"/>
      <c r="AT10" s="34">
        <f>データ!W6</f>
        <v>0.18</v>
      </c>
      <c r="AU10" s="34"/>
      <c r="AV10" s="34"/>
      <c r="AW10" s="34"/>
      <c r="AX10" s="34"/>
      <c r="AY10" s="34"/>
      <c r="AZ10" s="34"/>
      <c r="BA10" s="34"/>
      <c r="BB10" s="34">
        <f>データ!X6</f>
        <v>4427.78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117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119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【1,069.89】</v>
      </c>
      <c r="I86" s="12" t="str">
        <f>データ!CA6</f>
        <v>【39.89】</v>
      </c>
      <c r="J86" s="12" t="str">
        <f>データ!CL6</f>
        <v>【426.52】</v>
      </c>
      <c r="K86" s="12" t="str">
        <f>データ!CW6</f>
        <v>【28.16】</v>
      </c>
      <c r="L86" s="12" t="str">
        <f>データ!DH6</f>
        <v>【80.73】</v>
      </c>
      <c r="M86" s="12" t="s">
        <v>43</v>
      </c>
      <c r="N86" s="12" t="s">
        <v>43</v>
      </c>
      <c r="O86" s="12" t="str">
        <f>データ!EO6</f>
        <v>【0.00】</v>
      </c>
    </row>
  </sheetData>
  <sheetProtection algorithmName="SHA-512" hashValue="WqMFhBAATM+Wgd1bhuQWBl3oWwTC63YuXUdY1zrXGd6ndjVYb2nqwgdJ9GgsbrLmZxS/itg1e5XZrz8Qe7I9Lg==" saltValue="CI4QTeNsjtSQifV5rabDn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8" t="s">
        <v>53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54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55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57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58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59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60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61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62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63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64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65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66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67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2023</v>
      </c>
      <c r="C6" s="19">
        <f t="shared" ref="C6:X6" si="3">C7</f>
        <v>454052</v>
      </c>
      <c r="D6" s="19">
        <f t="shared" si="3"/>
        <v>47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宮崎県　川南町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5.41</v>
      </c>
      <c r="Q6" s="20">
        <f t="shared" si="3"/>
        <v>87.28</v>
      </c>
      <c r="R6" s="20">
        <f t="shared" si="3"/>
        <v>2750</v>
      </c>
      <c r="S6" s="20">
        <f t="shared" si="3"/>
        <v>14930</v>
      </c>
      <c r="T6" s="20">
        <f t="shared" si="3"/>
        <v>90.13</v>
      </c>
      <c r="U6" s="20">
        <f t="shared" si="3"/>
        <v>165.65</v>
      </c>
      <c r="V6" s="20">
        <f t="shared" si="3"/>
        <v>797</v>
      </c>
      <c r="W6" s="20">
        <f t="shared" si="3"/>
        <v>0.18</v>
      </c>
      <c r="X6" s="20">
        <f t="shared" si="3"/>
        <v>4427.78</v>
      </c>
      <c r="Y6" s="21">
        <f>IF(Y7="",NA(),Y7)</f>
        <v>87.54</v>
      </c>
      <c r="Z6" s="21">
        <f t="shared" ref="Z6:AH6" si="4">IF(Z7="",NA(),Z7)</f>
        <v>91.76</v>
      </c>
      <c r="AA6" s="21">
        <f t="shared" si="4"/>
        <v>93.28</v>
      </c>
      <c r="AB6" s="21">
        <f t="shared" si="4"/>
        <v>89.5</v>
      </c>
      <c r="AC6" s="21">
        <f t="shared" si="4"/>
        <v>111.55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10.35</v>
      </c>
      <c r="BG6" s="21">
        <f t="shared" ref="BG6:BO6" si="7">IF(BG7="",NA(),BG7)</f>
        <v>21.35</v>
      </c>
      <c r="BH6" s="21">
        <f t="shared" si="7"/>
        <v>5.97</v>
      </c>
      <c r="BI6" s="20">
        <f t="shared" si="7"/>
        <v>0</v>
      </c>
      <c r="BJ6" s="20">
        <f t="shared" si="7"/>
        <v>0</v>
      </c>
      <c r="BK6" s="21">
        <f t="shared" si="7"/>
        <v>998.42</v>
      </c>
      <c r="BL6" s="21">
        <f t="shared" si="7"/>
        <v>1095.52</v>
      </c>
      <c r="BM6" s="21">
        <f t="shared" si="7"/>
        <v>1056.55</v>
      </c>
      <c r="BN6" s="21">
        <f t="shared" si="7"/>
        <v>1278.54</v>
      </c>
      <c r="BO6" s="21">
        <f t="shared" si="7"/>
        <v>892.29</v>
      </c>
      <c r="BP6" s="20" t="str">
        <f>IF(BP7="","",IF(BP7="-","【-】","【"&amp;SUBSTITUTE(TEXT(BP7,"#,##0.00"),"-","△")&amp;"】"))</f>
        <v>【1,069.89】</v>
      </c>
      <c r="BQ6" s="21">
        <f>IF(BQ7="",NA(),BQ7)</f>
        <v>94.62</v>
      </c>
      <c r="BR6" s="21">
        <f t="shared" ref="BR6:BZ6" si="8">IF(BR7="",NA(),BR7)</f>
        <v>98.41</v>
      </c>
      <c r="BS6" s="21">
        <f t="shared" si="8"/>
        <v>96.95</v>
      </c>
      <c r="BT6" s="21">
        <f t="shared" si="8"/>
        <v>91.35</v>
      </c>
      <c r="BU6" s="21">
        <f t="shared" si="8"/>
        <v>111.55</v>
      </c>
      <c r="BV6" s="21">
        <f t="shared" si="8"/>
        <v>41.41</v>
      </c>
      <c r="BW6" s="21">
        <f t="shared" si="8"/>
        <v>39.64</v>
      </c>
      <c r="BX6" s="21">
        <f t="shared" si="8"/>
        <v>40</v>
      </c>
      <c r="BY6" s="21">
        <f t="shared" si="8"/>
        <v>38.74</v>
      </c>
      <c r="BZ6" s="21">
        <f t="shared" si="8"/>
        <v>46.45</v>
      </c>
      <c r="CA6" s="20" t="str">
        <f>IF(CA7="","",IF(CA7="-","【-】","【"&amp;SUBSTITUTE(TEXT(CA7,"#,##0.00"),"-","△")&amp;"】"))</f>
        <v>【39.89】</v>
      </c>
      <c r="CB6" s="21">
        <f>IF(CB7="",NA(),CB7)</f>
        <v>150.02000000000001</v>
      </c>
      <c r="CC6" s="21">
        <f t="shared" ref="CC6:CK6" si="9">IF(CC7="",NA(),CC7)</f>
        <v>149.97</v>
      </c>
      <c r="CD6" s="21">
        <f t="shared" si="9"/>
        <v>150.01</v>
      </c>
      <c r="CE6" s="21">
        <f t="shared" si="9"/>
        <v>161.53</v>
      </c>
      <c r="CF6" s="21">
        <f t="shared" si="9"/>
        <v>120.09</v>
      </c>
      <c r="CG6" s="21">
        <f t="shared" si="9"/>
        <v>417.56</v>
      </c>
      <c r="CH6" s="21">
        <f t="shared" si="9"/>
        <v>449.72</v>
      </c>
      <c r="CI6" s="21">
        <f t="shared" si="9"/>
        <v>437.27</v>
      </c>
      <c r="CJ6" s="21">
        <f t="shared" si="9"/>
        <v>456.72</v>
      </c>
      <c r="CK6" s="21">
        <f t="shared" si="9"/>
        <v>361.83</v>
      </c>
      <c r="CL6" s="20" t="str">
        <f>IF(CL7="","",IF(CL7="-","【-】","【"&amp;SUBSTITUTE(TEXT(CL7,"#,##0.00"),"-","△")&amp;"】"))</f>
        <v>【426.52】</v>
      </c>
      <c r="CM6" s="21">
        <f>IF(CM7="",NA(),CM7)</f>
        <v>34.29</v>
      </c>
      <c r="CN6" s="21">
        <f t="shared" ref="CN6:CV6" si="10">IF(CN7="",NA(),CN7)</f>
        <v>32.380000000000003</v>
      </c>
      <c r="CO6" s="21">
        <f t="shared" si="10"/>
        <v>33.01</v>
      </c>
      <c r="CP6" s="21">
        <f t="shared" si="10"/>
        <v>31.9</v>
      </c>
      <c r="CQ6" s="21">
        <f t="shared" si="10"/>
        <v>29.82</v>
      </c>
      <c r="CR6" s="21">
        <f t="shared" si="10"/>
        <v>32.479999999999997</v>
      </c>
      <c r="CS6" s="21">
        <f t="shared" si="10"/>
        <v>30.19</v>
      </c>
      <c r="CT6" s="21">
        <f t="shared" si="10"/>
        <v>28.77</v>
      </c>
      <c r="CU6" s="21">
        <f t="shared" si="10"/>
        <v>26.22</v>
      </c>
      <c r="CV6" s="21">
        <f t="shared" si="10"/>
        <v>30.99</v>
      </c>
      <c r="CW6" s="20" t="str">
        <f>IF(CW7="","",IF(CW7="-","【-】","【"&amp;SUBSTITUTE(TEXT(CW7,"#,##0.00"),"-","△")&amp;"】"))</f>
        <v>【28.16】</v>
      </c>
      <c r="CX6" s="21">
        <f>IF(CX7="",NA(),CX7)</f>
        <v>78.2</v>
      </c>
      <c r="CY6" s="21">
        <f t="shared" ref="CY6:DG6" si="11">IF(CY7="",NA(),CY7)</f>
        <v>77.81</v>
      </c>
      <c r="CZ6" s="21">
        <f t="shared" si="11"/>
        <v>78.260000000000005</v>
      </c>
      <c r="DA6" s="21">
        <f t="shared" si="11"/>
        <v>76.92</v>
      </c>
      <c r="DB6" s="21">
        <f t="shared" si="11"/>
        <v>77.540000000000006</v>
      </c>
      <c r="DC6" s="21">
        <f t="shared" si="11"/>
        <v>79.2</v>
      </c>
      <c r="DD6" s="21">
        <f t="shared" si="11"/>
        <v>79.09</v>
      </c>
      <c r="DE6" s="21">
        <f t="shared" si="11"/>
        <v>78.900000000000006</v>
      </c>
      <c r="DF6" s="21">
        <f t="shared" si="11"/>
        <v>78.03</v>
      </c>
      <c r="DG6" s="21">
        <f t="shared" si="11"/>
        <v>85.45</v>
      </c>
      <c r="DH6" s="20" t="str">
        <f>IF(DH7="","",IF(DH7="-","【-】","【"&amp;SUBSTITUTE(TEXT(DH7,"#,##0.00"),"-","△")&amp;"】"))</f>
        <v>【80.73】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1.6</v>
      </c>
      <c r="EL6" s="21">
        <f t="shared" si="14"/>
        <v>0.01</v>
      </c>
      <c r="EM6" s="21">
        <f t="shared" si="14"/>
        <v>0.01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5" s="22" customFormat="1" x14ac:dyDescent="0.15">
      <c r="A7" s="14"/>
      <c r="B7" s="23">
        <v>2023</v>
      </c>
      <c r="C7" s="23">
        <v>454052</v>
      </c>
      <c r="D7" s="23">
        <v>47</v>
      </c>
      <c r="E7" s="23">
        <v>17</v>
      </c>
      <c r="F7" s="23">
        <v>6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5.41</v>
      </c>
      <c r="Q7" s="24">
        <v>87.28</v>
      </c>
      <c r="R7" s="24">
        <v>2750</v>
      </c>
      <c r="S7" s="24">
        <v>14930</v>
      </c>
      <c r="T7" s="24">
        <v>90.13</v>
      </c>
      <c r="U7" s="24">
        <v>165.65</v>
      </c>
      <c r="V7" s="24">
        <v>797</v>
      </c>
      <c r="W7" s="24">
        <v>0.18</v>
      </c>
      <c r="X7" s="24">
        <v>4427.78</v>
      </c>
      <c r="Y7" s="24">
        <v>87.54</v>
      </c>
      <c r="Z7" s="24">
        <v>91.76</v>
      </c>
      <c r="AA7" s="24">
        <v>93.28</v>
      </c>
      <c r="AB7" s="24">
        <v>89.5</v>
      </c>
      <c r="AC7" s="24">
        <v>111.55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10.35</v>
      </c>
      <c r="BG7" s="24">
        <v>21.35</v>
      </c>
      <c r="BH7" s="24">
        <v>5.97</v>
      </c>
      <c r="BI7" s="24">
        <v>0</v>
      </c>
      <c r="BJ7" s="24">
        <v>0</v>
      </c>
      <c r="BK7" s="24">
        <v>998.42</v>
      </c>
      <c r="BL7" s="24">
        <v>1095.52</v>
      </c>
      <c r="BM7" s="24">
        <v>1056.55</v>
      </c>
      <c r="BN7" s="24">
        <v>1278.54</v>
      </c>
      <c r="BO7" s="24">
        <v>892.29</v>
      </c>
      <c r="BP7" s="24">
        <v>1069.8900000000001</v>
      </c>
      <c r="BQ7" s="24">
        <v>94.62</v>
      </c>
      <c r="BR7" s="24">
        <v>98.41</v>
      </c>
      <c r="BS7" s="24">
        <v>96.95</v>
      </c>
      <c r="BT7" s="24">
        <v>91.35</v>
      </c>
      <c r="BU7" s="24">
        <v>111.55</v>
      </c>
      <c r="BV7" s="24">
        <v>41.41</v>
      </c>
      <c r="BW7" s="24">
        <v>39.64</v>
      </c>
      <c r="BX7" s="24">
        <v>40</v>
      </c>
      <c r="BY7" s="24">
        <v>38.74</v>
      </c>
      <c r="BZ7" s="24">
        <v>46.45</v>
      </c>
      <c r="CA7" s="24">
        <v>39.89</v>
      </c>
      <c r="CB7" s="24">
        <v>150.02000000000001</v>
      </c>
      <c r="CC7" s="24">
        <v>149.97</v>
      </c>
      <c r="CD7" s="24">
        <v>150.01</v>
      </c>
      <c r="CE7" s="24">
        <v>161.53</v>
      </c>
      <c r="CF7" s="24">
        <v>120.09</v>
      </c>
      <c r="CG7" s="24">
        <v>417.56</v>
      </c>
      <c r="CH7" s="24">
        <v>449.72</v>
      </c>
      <c r="CI7" s="24">
        <v>437.27</v>
      </c>
      <c r="CJ7" s="24">
        <v>456.72</v>
      </c>
      <c r="CK7" s="24">
        <v>361.83</v>
      </c>
      <c r="CL7" s="24">
        <v>426.52</v>
      </c>
      <c r="CM7" s="24">
        <v>34.29</v>
      </c>
      <c r="CN7" s="24">
        <v>32.380000000000003</v>
      </c>
      <c r="CO7" s="24">
        <v>33.01</v>
      </c>
      <c r="CP7" s="24">
        <v>31.9</v>
      </c>
      <c r="CQ7" s="24">
        <v>29.82</v>
      </c>
      <c r="CR7" s="24">
        <v>32.479999999999997</v>
      </c>
      <c r="CS7" s="24">
        <v>30.19</v>
      </c>
      <c r="CT7" s="24">
        <v>28.77</v>
      </c>
      <c r="CU7" s="24">
        <v>26.22</v>
      </c>
      <c r="CV7" s="24">
        <v>30.99</v>
      </c>
      <c r="CW7" s="24">
        <v>28.16</v>
      </c>
      <c r="CX7" s="24">
        <v>78.2</v>
      </c>
      <c r="CY7" s="24">
        <v>77.81</v>
      </c>
      <c r="CZ7" s="24">
        <v>78.260000000000005</v>
      </c>
      <c r="DA7" s="24">
        <v>76.92</v>
      </c>
      <c r="DB7" s="24">
        <v>77.540000000000006</v>
      </c>
      <c r="DC7" s="24">
        <v>79.2</v>
      </c>
      <c r="DD7" s="24">
        <v>79.09</v>
      </c>
      <c r="DE7" s="24">
        <v>78.900000000000006</v>
      </c>
      <c r="DF7" s="24">
        <v>78.03</v>
      </c>
      <c r="DG7" s="24">
        <v>85.45</v>
      </c>
      <c r="DH7" s="24">
        <v>80.73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1.6</v>
      </c>
      <c r="EL7" s="24">
        <v>0.01</v>
      </c>
      <c r="EM7" s="24">
        <v>0.01</v>
      </c>
      <c r="EN7" s="24">
        <v>0</v>
      </c>
      <c r="EO7" s="24">
        <v>0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渡部 好文</cp:lastModifiedBy>
  <dcterms:created xsi:type="dcterms:W3CDTF">2025-01-24T07:38:37Z</dcterms:created>
  <dcterms:modified xsi:type="dcterms:W3CDTF">2025-02-12T00:30:28Z</dcterms:modified>
  <cp:category/>
</cp:coreProperties>
</file>