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K:\1812_技術企画課\Ｅ 技術基準\21_建設業協会・技士会・労務資材対策委員会\R8\R080701_第３回_建設業協会との意見交換会\"/>
    </mc:Choice>
  </mc:AlternateContent>
  <xr:revisionPtr revIDLastSave="0" documentId="13_ncr:1_{6FA6E99D-3E2D-46D7-B9F7-94B61390200A}" xr6:coauthVersionLast="47" xr6:coauthVersionMax="47" xr10:uidLastSave="{00000000-0000-0000-0000-000000000000}"/>
  <bookViews>
    <workbookView xWindow="-120" yWindow="-120" windowWidth="29040" windowHeight="15720" xr2:uid="{9D85140D-6809-47C2-807F-878C8B670C76}"/>
  </bookViews>
  <sheets>
    <sheet name="Sheet1" sheetId="1" r:id="rId1"/>
  </sheets>
  <definedNames>
    <definedName name="_xlnm.Print_Area" localSheetId="0">Sheet1!$A$1:$H$66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55" i="1" l="1"/>
  <c r="D65" i="1" s="1"/>
  <c r="D53" i="1"/>
  <c r="D64" i="1"/>
  <c r="G58" i="1"/>
  <c r="G54" i="1"/>
  <c r="G55" i="1" s="1"/>
  <c r="G8" i="1"/>
  <c r="D51" i="1"/>
  <c r="G46" i="1" l="1"/>
  <c r="G47" i="1" s="1"/>
  <c r="G48" i="1"/>
  <c r="G49" i="1" s="1"/>
  <c r="G50" i="1"/>
  <c r="G51" i="1" s="1"/>
  <c r="G52" i="1"/>
  <c r="G53" i="1" s="1"/>
  <c r="G16" i="1"/>
  <c r="G20" i="1" s="1"/>
  <c r="G17" i="1"/>
  <c r="G57" i="1" l="1"/>
  <c r="G59" i="1" s="1"/>
  <c r="E65" i="1"/>
  <c r="F65" i="1" s="1"/>
  <c r="G19" i="1"/>
  <c r="G21" i="1" s="1"/>
  <c r="E64" i="1" s="1"/>
  <c r="F64" i="1" s="1"/>
</calcChain>
</file>

<file path=xl/sharedStrings.xml><?xml version="1.0" encoding="utf-8"?>
<sst xmlns="http://schemas.openxmlformats.org/spreadsheetml/2006/main" count="129" uniqueCount="113">
  <si>
    <t>:協議開始日について</t>
    <rPh sb="1" eb="3">
      <t>キョウギ</t>
    </rPh>
    <rPh sb="3" eb="6">
      <t>カイシビ</t>
    </rPh>
    <phoneticPr fontId="2"/>
  </si>
  <si>
    <t>契約締結日</t>
    <rPh sb="0" eb="2">
      <t>ケイヤク</t>
    </rPh>
    <rPh sb="2" eb="4">
      <t>テイケツ</t>
    </rPh>
    <rPh sb="4" eb="5">
      <t>ビ</t>
    </rPh>
    <phoneticPr fontId="2"/>
  </si>
  <si>
    <t>工期末</t>
    <rPh sb="0" eb="3">
      <t>コウキマツ</t>
    </rPh>
    <phoneticPr fontId="2"/>
  </si>
  <si>
    <t>　（契約締結日を入力）</t>
    <rPh sb="2" eb="4">
      <t>ケイヤク</t>
    </rPh>
    <rPh sb="4" eb="6">
      <t>テイケツ</t>
    </rPh>
    <rPh sb="6" eb="7">
      <t>ビ</t>
    </rPh>
    <rPh sb="8" eb="10">
      <t>ニュウリョク</t>
    </rPh>
    <phoneticPr fontId="2"/>
  </si>
  <si>
    <t>　（契約工期の末日を入力）</t>
    <rPh sb="2" eb="4">
      <t>ケイヤク</t>
    </rPh>
    <rPh sb="4" eb="6">
      <t>コウキ</t>
    </rPh>
    <rPh sb="7" eb="9">
      <t>マツジツ</t>
    </rPh>
    <rPh sb="10" eb="12">
      <t>ニュウリョク</t>
    </rPh>
    <phoneticPr fontId="2"/>
  </si>
  <si>
    <t>　（様式１の請求日を入力）</t>
    <rPh sb="2" eb="4">
      <t>ヨウシキ</t>
    </rPh>
    <rPh sb="6" eb="8">
      <t>セイキュウ</t>
    </rPh>
    <rPh sb="8" eb="9">
      <t>ビ</t>
    </rPh>
    <rPh sb="10" eb="12">
      <t>ニュウリョク</t>
    </rPh>
    <phoneticPr fontId="2"/>
  </si>
  <si>
    <t>協議請求日</t>
    <rPh sb="0" eb="2">
      <t>キョウギ</t>
    </rPh>
    <rPh sb="2" eb="4">
      <t>セイキュウ</t>
    </rPh>
    <phoneticPr fontId="2"/>
  </si>
  <si>
    <t>　（③から起算して14日以内）</t>
    <rPh sb="5" eb="7">
      <t>キサン</t>
    </rPh>
    <rPh sb="11" eb="12">
      <t>ニチ</t>
    </rPh>
    <rPh sb="12" eb="14">
      <t>イナイ</t>
    </rPh>
    <phoneticPr fontId="2"/>
  </si>
  <si>
    <t>①</t>
    <phoneticPr fontId="2"/>
  </si>
  <si>
    <t>②</t>
    <phoneticPr fontId="2"/>
  </si>
  <si>
    <t>③</t>
    <phoneticPr fontId="2"/>
  </si>
  <si>
    <t>　（工期末により想定される請求期限）</t>
    <rPh sb="2" eb="4">
      <t>コウキ</t>
    </rPh>
    <rPh sb="4" eb="5">
      <t>マツ</t>
    </rPh>
    <rPh sb="8" eb="10">
      <t>ソウテイ</t>
    </rPh>
    <rPh sb="13" eb="15">
      <t>セイキュウ</t>
    </rPh>
    <rPh sb="15" eb="17">
      <t>キゲン</t>
    </rPh>
    <phoneticPr fontId="2"/>
  </si>
  <si>
    <t>協議請求期限（単品スライド）</t>
    <rPh sb="0" eb="2">
      <t>キョウギ</t>
    </rPh>
    <rPh sb="2" eb="4">
      <t>セイキュウ</t>
    </rPh>
    <rPh sb="4" eb="6">
      <t>キゲン</t>
    </rPh>
    <rPh sb="7" eb="9">
      <t>タンピン</t>
    </rPh>
    <phoneticPr fontId="2"/>
  </si>
  <si>
    <t>対象となるスライド名称</t>
    <rPh sb="0" eb="2">
      <t>タイショウ</t>
    </rPh>
    <rPh sb="9" eb="11">
      <t>メイショウ</t>
    </rPh>
    <phoneticPr fontId="2"/>
  </si>
  <si>
    <t>簡易判定結果</t>
    <rPh sb="0" eb="2">
      <t>カンイ</t>
    </rPh>
    <rPh sb="2" eb="4">
      <t>ハンテイ</t>
    </rPh>
    <rPh sb="4" eb="6">
      <t>ケッカ</t>
    </rPh>
    <phoneticPr fontId="2"/>
  </si>
  <si>
    <t>想定されるスライド額</t>
    <rPh sb="0" eb="2">
      <t>ソウテイ</t>
    </rPh>
    <rPh sb="9" eb="10">
      <t>ガク</t>
    </rPh>
    <phoneticPr fontId="2"/>
  </si>
  <si>
    <t>インフレスライド</t>
    <phoneticPr fontId="2"/>
  </si>
  <si>
    <t>単品スライド</t>
    <rPh sb="0" eb="2">
      <t>タンピン</t>
    </rPh>
    <phoneticPr fontId="2"/>
  </si>
  <si>
    <t>：変更額について</t>
    <rPh sb="1" eb="3">
      <t>ヘンコウ</t>
    </rPh>
    <rPh sb="3" eb="4">
      <t>ガク</t>
    </rPh>
    <phoneticPr fontId="2"/>
  </si>
  <si>
    <t>予定価格（税込み）</t>
    <rPh sb="0" eb="2">
      <t>ヨテイ</t>
    </rPh>
    <rPh sb="2" eb="4">
      <t>カカク</t>
    </rPh>
    <rPh sb="5" eb="7">
      <t>ゼイコ</t>
    </rPh>
    <phoneticPr fontId="2"/>
  </si>
  <si>
    <t>　（当初設計金額における予定価格を入力）</t>
    <rPh sb="2" eb="4">
      <t>トウショ</t>
    </rPh>
    <rPh sb="4" eb="6">
      <t>セッケイ</t>
    </rPh>
    <rPh sb="6" eb="8">
      <t>キンガク</t>
    </rPh>
    <rPh sb="12" eb="14">
      <t>ヨテイ</t>
    </rPh>
    <rPh sb="14" eb="16">
      <t>カカク</t>
    </rPh>
    <rPh sb="17" eb="19">
      <t>ニュウリョク</t>
    </rPh>
    <phoneticPr fontId="2"/>
  </si>
  <si>
    <t>　（当初の請負代金額を入力）</t>
    <rPh sb="2" eb="4">
      <t>トウショ</t>
    </rPh>
    <rPh sb="5" eb="7">
      <t>ウケオイ</t>
    </rPh>
    <rPh sb="7" eb="9">
      <t>ダイキン</t>
    </rPh>
    <rPh sb="9" eb="10">
      <t>ガク</t>
    </rPh>
    <rPh sb="11" eb="13">
      <t>ニュウリョク</t>
    </rPh>
    <phoneticPr fontId="2"/>
  </si>
  <si>
    <t>④（税込み金額）</t>
    <rPh sb="2" eb="4">
      <t>ゼイコ</t>
    </rPh>
    <rPh sb="5" eb="7">
      <t>キンガク</t>
    </rPh>
    <phoneticPr fontId="2"/>
  </si>
  <si>
    <t>⑤（税込み金額）</t>
    <rPh sb="2" eb="4">
      <t>ゼイコ</t>
    </rPh>
    <rPh sb="5" eb="7">
      <t>キンガク</t>
    </rPh>
    <phoneticPr fontId="2"/>
  </si>
  <si>
    <t>落札率</t>
    <rPh sb="0" eb="2">
      <t>ラクサツ</t>
    </rPh>
    <rPh sb="2" eb="3">
      <t>リツ</t>
    </rPh>
    <phoneticPr fontId="2"/>
  </si>
  <si>
    <t>（P1の赤字部分を参考に算出し入力）※落札率・消費税は掛け合わせない価格</t>
    <rPh sb="4" eb="6">
      <t>アカジ</t>
    </rPh>
    <rPh sb="6" eb="8">
      <t>ブブン</t>
    </rPh>
    <rPh sb="9" eb="11">
      <t>サンコウ</t>
    </rPh>
    <rPh sb="12" eb="14">
      <t>サンシュツ</t>
    </rPh>
    <rPh sb="15" eb="17">
      <t>ニュウリョク</t>
    </rPh>
    <rPh sb="19" eb="21">
      <t>ラクサツ</t>
    </rPh>
    <rPh sb="21" eb="22">
      <t>リツ</t>
    </rPh>
    <rPh sb="23" eb="26">
      <t>ショウヒゼイ</t>
    </rPh>
    <rPh sb="27" eb="28">
      <t>カ</t>
    </rPh>
    <rPh sb="29" eb="30">
      <t>ア</t>
    </rPh>
    <rPh sb="34" eb="36">
      <t>カカク</t>
    </rPh>
    <phoneticPr fontId="2"/>
  </si>
  <si>
    <t>（P2の赤字部分を参考に算出し入力）※落札率・消費税は掛け合わせない価格</t>
    <rPh sb="4" eb="6">
      <t>アカジ</t>
    </rPh>
    <rPh sb="6" eb="8">
      <t>ブブン</t>
    </rPh>
    <rPh sb="9" eb="11">
      <t>サンコウ</t>
    </rPh>
    <rPh sb="12" eb="14">
      <t>サンシュツ</t>
    </rPh>
    <rPh sb="15" eb="17">
      <t>ニュウリョク</t>
    </rPh>
    <rPh sb="19" eb="21">
      <t>ラクサツ</t>
    </rPh>
    <rPh sb="21" eb="22">
      <t>リツ</t>
    </rPh>
    <rPh sb="23" eb="26">
      <t>ショウヒゼイ</t>
    </rPh>
    <rPh sb="27" eb="28">
      <t>カ</t>
    </rPh>
    <rPh sb="29" eb="30">
      <t>ア</t>
    </rPh>
    <rPh sb="34" eb="36">
      <t>カカク</t>
    </rPh>
    <phoneticPr fontId="2"/>
  </si>
  <si>
    <t>⑦</t>
    <phoneticPr fontId="2"/>
  </si>
  <si>
    <t>当初設計金額</t>
    <rPh sb="0" eb="2">
      <t>トウショ</t>
    </rPh>
    <rPh sb="2" eb="4">
      <t>セッケイ</t>
    </rPh>
    <rPh sb="4" eb="6">
      <t>キンガク</t>
    </rPh>
    <phoneticPr fontId="2"/>
  </si>
  <si>
    <t>　鋼材類</t>
    <rPh sb="1" eb="3">
      <t>コウザイ</t>
    </rPh>
    <rPh sb="3" eb="4">
      <t>ルイ</t>
    </rPh>
    <phoneticPr fontId="2"/>
  </si>
  <si>
    <t>　燃料油</t>
    <rPh sb="1" eb="3">
      <t>ネンリョウ</t>
    </rPh>
    <rPh sb="3" eb="4">
      <t>アブラ</t>
    </rPh>
    <phoneticPr fontId="2"/>
  </si>
  <si>
    <t>　その他工事材料</t>
    <rPh sb="3" eb="4">
      <t>タ</t>
    </rPh>
    <rPh sb="4" eb="6">
      <t>コウジ</t>
    </rPh>
    <rPh sb="6" eb="8">
      <t>ザイリョウ</t>
    </rPh>
    <phoneticPr fontId="2"/>
  </si>
  <si>
    <t>（M当初鋼に関するpとDの積について、左記赤字部分を参考に算出し入力）</t>
    <rPh sb="2" eb="4">
      <t>トウショ</t>
    </rPh>
    <rPh sb="4" eb="5">
      <t>コウ</t>
    </rPh>
    <rPh sb="6" eb="7">
      <t>カン</t>
    </rPh>
    <rPh sb="13" eb="14">
      <t>セキ</t>
    </rPh>
    <rPh sb="19" eb="21">
      <t>サキ</t>
    </rPh>
    <rPh sb="21" eb="23">
      <t>アカジ</t>
    </rPh>
    <rPh sb="23" eb="25">
      <t>ブブン</t>
    </rPh>
    <rPh sb="26" eb="28">
      <t>サンコウ</t>
    </rPh>
    <rPh sb="29" eb="31">
      <t>サンシュツ</t>
    </rPh>
    <rPh sb="32" eb="34">
      <t>ニュウリョク</t>
    </rPh>
    <phoneticPr fontId="2"/>
  </si>
  <si>
    <t>（M当初油に関するpとDの積について、左記赤字部分を参考に算出し入力）</t>
    <rPh sb="2" eb="4">
      <t>トウショ</t>
    </rPh>
    <rPh sb="4" eb="5">
      <t>アブラ</t>
    </rPh>
    <rPh sb="6" eb="7">
      <t>カン</t>
    </rPh>
    <rPh sb="13" eb="14">
      <t>セキ</t>
    </rPh>
    <rPh sb="19" eb="21">
      <t>サキ</t>
    </rPh>
    <rPh sb="21" eb="23">
      <t>アカジ</t>
    </rPh>
    <rPh sb="23" eb="25">
      <t>ブブン</t>
    </rPh>
    <rPh sb="26" eb="28">
      <t>サンコウ</t>
    </rPh>
    <rPh sb="29" eb="31">
      <t>サンシュツ</t>
    </rPh>
    <rPh sb="32" eb="34">
      <t>ニュウリョク</t>
    </rPh>
    <phoneticPr fontId="2"/>
  </si>
  <si>
    <t>（M当初材料に関するpとDの積について、左記赤字部分を参考に算出し入力）</t>
    <rPh sb="2" eb="4">
      <t>トウショ</t>
    </rPh>
    <rPh sb="4" eb="6">
      <t>ザイリョウ</t>
    </rPh>
    <rPh sb="7" eb="8">
      <t>カン</t>
    </rPh>
    <rPh sb="14" eb="15">
      <t>セキ</t>
    </rPh>
    <rPh sb="20" eb="22">
      <t>サキ</t>
    </rPh>
    <rPh sb="22" eb="24">
      <t>アカジ</t>
    </rPh>
    <rPh sb="24" eb="26">
      <t>ブブン</t>
    </rPh>
    <rPh sb="27" eb="29">
      <t>サンコウ</t>
    </rPh>
    <rPh sb="30" eb="32">
      <t>サンシュツ</t>
    </rPh>
    <rPh sb="33" eb="35">
      <t>ニュウリョク</t>
    </rPh>
    <phoneticPr fontId="2"/>
  </si>
  <si>
    <t>変更設計金額</t>
    <rPh sb="0" eb="2">
      <t>ヘンコウ</t>
    </rPh>
    <rPh sb="2" eb="4">
      <t>セッケイ</t>
    </rPh>
    <rPh sb="4" eb="6">
      <t>キンガク</t>
    </rPh>
    <phoneticPr fontId="2"/>
  </si>
  <si>
    <t>⑧</t>
    <phoneticPr fontId="2"/>
  </si>
  <si>
    <t>⑨</t>
    <phoneticPr fontId="2"/>
  </si>
  <si>
    <t>⑩</t>
    <phoneticPr fontId="2"/>
  </si>
  <si>
    <t>⑪</t>
    <phoneticPr fontId="2"/>
  </si>
  <si>
    <t>⑫</t>
    <phoneticPr fontId="2"/>
  </si>
  <si>
    <t>⑬</t>
    <phoneticPr fontId="2"/>
  </si>
  <si>
    <t>変動額</t>
    <rPh sb="0" eb="2">
      <t>ヘンドウ</t>
    </rPh>
    <rPh sb="2" eb="3">
      <t>ガク</t>
    </rPh>
    <phoneticPr fontId="2"/>
  </si>
  <si>
    <t>　（最終請負代金額を入力）※スライド額を加算する前の金額</t>
    <rPh sb="2" eb="4">
      <t>サイシュウ</t>
    </rPh>
    <rPh sb="4" eb="6">
      <t>ウケオイ</t>
    </rPh>
    <rPh sb="6" eb="8">
      <t>ダイキン</t>
    </rPh>
    <rPh sb="8" eb="9">
      <t>ガク</t>
    </rPh>
    <rPh sb="10" eb="12">
      <t>ニュウリョク</t>
    </rPh>
    <rPh sb="18" eb="19">
      <t>ガク</t>
    </rPh>
    <rPh sb="20" eb="22">
      <t>カサン</t>
    </rPh>
    <rPh sb="24" eb="25">
      <t>マエ</t>
    </rPh>
    <rPh sb="26" eb="28">
      <t>キンガク</t>
    </rPh>
    <phoneticPr fontId="2"/>
  </si>
  <si>
    <t>　　適用対象か判定（変動額鋼が請負代金額の1.0％を超えた場合、対象）</t>
    <rPh sb="2" eb="4">
      <t>テキヨウ</t>
    </rPh>
    <rPh sb="4" eb="6">
      <t>タイショウ</t>
    </rPh>
    <rPh sb="7" eb="9">
      <t>ハンテイ</t>
    </rPh>
    <rPh sb="10" eb="12">
      <t>ヘンドウ</t>
    </rPh>
    <rPh sb="12" eb="13">
      <t>ガク</t>
    </rPh>
    <rPh sb="13" eb="14">
      <t>コウ</t>
    </rPh>
    <rPh sb="15" eb="17">
      <t>ウケオイ</t>
    </rPh>
    <rPh sb="17" eb="19">
      <t>ダイキン</t>
    </rPh>
    <rPh sb="19" eb="20">
      <t>ガク</t>
    </rPh>
    <rPh sb="26" eb="27">
      <t>コ</t>
    </rPh>
    <rPh sb="29" eb="31">
      <t>バアイ</t>
    </rPh>
    <rPh sb="32" eb="34">
      <t>タイショウ</t>
    </rPh>
    <phoneticPr fontId="2"/>
  </si>
  <si>
    <t>変動額対象項目 合計</t>
    <rPh sb="0" eb="2">
      <t>ヘンドウ</t>
    </rPh>
    <rPh sb="2" eb="3">
      <t>ガク</t>
    </rPh>
    <rPh sb="3" eb="5">
      <t>タイショウ</t>
    </rPh>
    <rPh sb="5" eb="7">
      <t>コウモク</t>
    </rPh>
    <rPh sb="8" eb="10">
      <t>ゴウケイ</t>
    </rPh>
    <phoneticPr fontId="2"/>
  </si>
  <si>
    <t>負担額（請負代金額の1.0％）</t>
    <rPh sb="0" eb="3">
      <t>フタンガク</t>
    </rPh>
    <rPh sb="4" eb="6">
      <t>ウケオイ</t>
    </rPh>
    <rPh sb="6" eb="8">
      <t>ダイキン</t>
    </rPh>
    <rPh sb="8" eb="9">
      <t>ガク</t>
    </rPh>
    <phoneticPr fontId="2"/>
  </si>
  <si>
    <t>スライド額（変動額と負担額の差）</t>
    <rPh sb="4" eb="5">
      <t>ガク</t>
    </rPh>
    <rPh sb="6" eb="8">
      <t>ヘンドウ</t>
    </rPh>
    <rPh sb="8" eb="9">
      <t>ガク</t>
    </rPh>
    <rPh sb="10" eb="13">
      <t>フタンガク</t>
    </rPh>
    <rPh sb="14" eb="15">
      <t>サ</t>
    </rPh>
    <phoneticPr fontId="2"/>
  </si>
  <si>
    <t>変動前残工事の工事価格（旧単価）</t>
    <rPh sb="0" eb="2">
      <t>ヘンドウ</t>
    </rPh>
    <rPh sb="2" eb="3">
      <t>マエ</t>
    </rPh>
    <rPh sb="3" eb="4">
      <t>ザン</t>
    </rPh>
    <rPh sb="4" eb="6">
      <t>コウジ</t>
    </rPh>
    <rPh sb="7" eb="9">
      <t>コウジ</t>
    </rPh>
    <rPh sb="9" eb="11">
      <t>カカク</t>
    </rPh>
    <rPh sb="12" eb="13">
      <t>キュウ</t>
    </rPh>
    <rPh sb="13" eb="15">
      <t>タンカ</t>
    </rPh>
    <phoneticPr fontId="2"/>
  </si>
  <si>
    <t>変動後残工事の工事価格（新単価）</t>
    <rPh sb="0" eb="2">
      <t>ヘンドウ</t>
    </rPh>
    <rPh sb="2" eb="3">
      <t>ゴ</t>
    </rPh>
    <rPh sb="3" eb="4">
      <t>ザン</t>
    </rPh>
    <rPh sb="4" eb="6">
      <t>コウジ</t>
    </rPh>
    <rPh sb="7" eb="9">
      <t>コウジ</t>
    </rPh>
    <rPh sb="9" eb="11">
      <t>カカク</t>
    </rPh>
    <rPh sb="12" eb="15">
      <t>シンタンカ</t>
    </rPh>
    <phoneticPr fontId="2"/>
  </si>
  <si>
    <t>変動前残工事請負代金額（旧単価）＝⑦×落札率×（1＋消費税率10％）</t>
    <rPh sb="0" eb="2">
      <t>ヘンドウ</t>
    </rPh>
    <rPh sb="2" eb="3">
      <t>マエ</t>
    </rPh>
    <rPh sb="3" eb="4">
      <t>ザン</t>
    </rPh>
    <rPh sb="4" eb="6">
      <t>コウジ</t>
    </rPh>
    <rPh sb="6" eb="8">
      <t>ウケオイ</t>
    </rPh>
    <rPh sb="8" eb="10">
      <t>ダイキン</t>
    </rPh>
    <rPh sb="10" eb="11">
      <t>ガク</t>
    </rPh>
    <rPh sb="12" eb="13">
      <t>キュウ</t>
    </rPh>
    <rPh sb="13" eb="15">
      <t>タンカ</t>
    </rPh>
    <rPh sb="19" eb="21">
      <t>ラクサツ</t>
    </rPh>
    <rPh sb="21" eb="22">
      <t>リツ</t>
    </rPh>
    <rPh sb="26" eb="29">
      <t>ショウヒゼイ</t>
    </rPh>
    <rPh sb="29" eb="30">
      <t>リツ</t>
    </rPh>
    <phoneticPr fontId="2"/>
  </si>
  <si>
    <t>変動後残工事請負代金額（新単価）＝⑧×落札率×（1＋消費税率10％）</t>
    <rPh sb="0" eb="2">
      <t>ヘンドウ</t>
    </rPh>
    <rPh sb="2" eb="3">
      <t>ゴ</t>
    </rPh>
    <rPh sb="3" eb="4">
      <t>ザン</t>
    </rPh>
    <rPh sb="4" eb="6">
      <t>コウジ</t>
    </rPh>
    <rPh sb="6" eb="8">
      <t>ウケオイ</t>
    </rPh>
    <rPh sb="8" eb="10">
      <t>ダイキン</t>
    </rPh>
    <rPh sb="10" eb="11">
      <t>ガク</t>
    </rPh>
    <rPh sb="12" eb="15">
      <t>シンタンカ</t>
    </rPh>
    <rPh sb="19" eb="21">
      <t>ラクサツ</t>
    </rPh>
    <rPh sb="21" eb="22">
      <t>リツ</t>
    </rPh>
    <rPh sb="26" eb="29">
      <t>ショウヒゼイ</t>
    </rPh>
    <rPh sb="29" eb="30">
      <t>リツ</t>
    </rPh>
    <phoneticPr fontId="2"/>
  </si>
  <si>
    <t>予定差額</t>
    <rPh sb="0" eb="2">
      <t>ヨテイ</t>
    </rPh>
    <rPh sb="2" eb="4">
      <t>サガク</t>
    </rPh>
    <phoneticPr fontId="2"/>
  </si>
  <si>
    <t>　スライド額（予定差額と負担差額の差）</t>
    <rPh sb="5" eb="6">
      <t>ガク</t>
    </rPh>
    <rPh sb="7" eb="9">
      <t>ヨテイ</t>
    </rPh>
    <rPh sb="9" eb="11">
      <t>サガク</t>
    </rPh>
    <rPh sb="12" eb="14">
      <t>フタン</t>
    </rPh>
    <rPh sb="14" eb="16">
      <t>サガク</t>
    </rPh>
    <rPh sb="17" eb="18">
      <t>サ</t>
    </rPh>
    <phoneticPr fontId="2"/>
  </si>
  <si>
    <t>　負担額（変動前残工事請負代金額の1.0%）</t>
    <rPh sb="1" eb="4">
      <t>フタンガク</t>
    </rPh>
    <rPh sb="5" eb="7">
      <t>ヘンドウ</t>
    </rPh>
    <rPh sb="7" eb="8">
      <t>マエ</t>
    </rPh>
    <rPh sb="8" eb="9">
      <t>ザン</t>
    </rPh>
    <rPh sb="9" eb="11">
      <t>コウジ</t>
    </rPh>
    <rPh sb="11" eb="13">
      <t>ウケオイ</t>
    </rPh>
    <rPh sb="13" eb="15">
      <t>ダイキン</t>
    </rPh>
    <rPh sb="15" eb="16">
      <t>ガク</t>
    </rPh>
    <phoneticPr fontId="2"/>
  </si>
  <si>
    <t>スライド条項適用判断ツールの使用について</t>
    <rPh sb="14" eb="16">
      <t>シヨウ</t>
    </rPh>
    <phoneticPr fontId="2"/>
  </si>
  <si>
    <t>・①～⑭を入力いただくことで、各種スライドの適用の判定をします。</t>
    <rPh sb="5" eb="7">
      <t>ニュウリョク</t>
    </rPh>
    <rPh sb="15" eb="17">
      <t>カクシュ</t>
    </rPh>
    <rPh sb="22" eb="24">
      <t>テキヨウ</t>
    </rPh>
    <rPh sb="25" eb="27">
      <t>ハンテイ</t>
    </rPh>
    <phoneticPr fontId="2"/>
  </si>
  <si>
    <t>・価格変動や協議の結果等により、実際の結果と異なる場合はございます。</t>
    <rPh sb="1" eb="3">
      <t>カカク</t>
    </rPh>
    <rPh sb="3" eb="5">
      <t>ヘンドウ</t>
    </rPh>
    <rPh sb="6" eb="8">
      <t>キョウギ</t>
    </rPh>
    <rPh sb="9" eb="11">
      <t>ケッカ</t>
    </rPh>
    <rPh sb="11" eb="12">
      <t>トウ</t>
    </rPh>
    <rPh sb="16" eb="18">
      <t>ジッサイ</t>
    </rPh>
    <rPh sb="19" eb="21">
      <t>ケッカ</t>
    </rPh>
    <rPh sb="22" eb="23">
      <t>コト</t>
    </rPh>
    <rPh sb="25" eb="27">
      <t>バアイ</t>
    </rPh>
    <phoneticPr fontId="2"/>
  </si>
  <si>
    <t>　ご承知のうえ参考としてご活用ください。</t>
    <rPh sb="2" eb="4">
      <t>ショウチ</t>
    </rPh>
    <rPh sb="7" eb="9">
      <t>サンコウ</t>
    </rPh>
    <rPh sb="13" eb="15">
      <t>カツヨウ</t>
    </rPh>
    <phoneticPr fontId="2"/>
  </si>
  <si>
    <t>・①～⑭【黄色枠】全てを入力してください。</t>
    <rPh sb="5" eb="7">
      <t>キイロ</t>
    </rPh>
    <rPh sb="7" eb="8">
      <t>ワク</t>
    </rPh>
    <rPh sb="9" eb="10">
      <t>スベ</t>
    </rPh>
    <rPh sb="12" eb="14">
      <t>ニュウリョク</t>
    </rPh>
    <phoneticPr fontId="2"/>
  </si>
  <si>
    <t>判定①（協議時期）</t>
    <rPh sb="0" eb="2">
      <t>ハンテイ</t>
    </rPh>
    <rPh sb="4" eb="6">
      <t>キョウギ</t>
    </rPh>
    <rPh sb="6" eb="8">
      <t>ジキ</t>
    </rPh>
    <phoneticPr fontId="2"/>
  </si>
  <si>
    <t>判定②（変更額）</t>
    <rPh sb="0" eb="2">
      <t>ハンテイ</t>
    </rPh>
    <rPh sb="4" eb="6">
      <t>ヘンコウ</t>
    </rPh>
    <rPh sb="6" eb="7">
      <t>ガク</t>
    </rPh>
    <phoneticPr fontId="2"/>
  </si>
  <si>
    <t>最終請負代金額（税込み）</t>
    <rPh sb="0" eb="2">
      <t>サイシュウ</t>
    </rPh>
    <rPh sb="2" eb="4">
      <t>ウケオイ</t>
    </rPh>
    <rPh sb="4" eb="5">
      <t>ダイ</t>
    </rPh>
    <rPh sb="5" eb="7">
      <t>キンガク</t>
    </rPh>
    <rPh sb="8" eb="10">
      <t>ゼイコ</t>
    </rPh>
    <phoneticPr fontId="2"/>
  </si>
  <si>
    <t>当初請負代金額（税込み）</t>
    <rPh sb="0" eb="2">
      <t>トウショ</t>
    </rPh>
    <rPh sb="2" eb="4">
      <t>ウケオイ</t>
    </rPh>
    <rPh sb="4" eb="5">
      <t>ダイ</t>
    </rPh>
    <rPh sb="5" eb="7">
      <t>キンガク</t>
    </rPh>
    <rPh sb="8" eb="10">
      <t>ゼイコ</t>
    </rPh>
    <phoneticPr fontId="2"/>
  </si>
  <si>
    <t>ス　ラ　イ　ド　条　項　適　用　判　断　ツ　ー　ル　（簡易版）</t>
    <rPh sb="8" eb="9">
      <t>ジョウ</t>
    </rPh>
    <rPh sb="10" eb="11">
      <t>コウ</t>
    </rPh>
    <rPh sb="12" eb="13">
      <t>テキ</t>
    </rPh>
    <rPh sb="14" eb="15">
      <t>ヨウ</t>
    </rPh>
    <rPh sb="16" eb="17">
      <t>ハン</t>
    </rPh>
    <rPh sb="18" eb="19">
      <t>ダン</t>
    </rPh>
    <rPh sb="27" eb="29">
      <t>カンイ</t>
    </rPh>
    <rPh sb="29" eb="30">
      <t>バン</t>
    </rPh>
    <phoneticPr fontId="2"/>
  </si>
  <si>
    <t>　　　　　　　　　　　（単品スライド）</t>
    <rPh sb="12" eb="14">
      <t>タンピン</t>
    </rPh>
    <phoneticPr fontId="2"/>
  </si>
  <si>
    <t>P1：請負代金額から基準日における出来形部分に相応する請負代金額を控除した額</t>
    <rPh sb="3" eb="5">
      <t>ウケオイ</t>
    </rPh>
    <rPh sb="5" eb="7">
      <t>ダイキン</t>
    </rPh>
    <rPh sb="7" eb="8">
      <t>ガク</t>
    </rPh>
    <rPh sb="10" eb="13">
      <t>キジュンビ</t>
    </rPh>
    <rPh sb="17" eb="19">
      <t>デキ</t>
    </rPh>
    <rPh sb="19" eb="20">
      <t>ガタ</t>
    </rPh>
    <rPh sb="20" eb="22">
      <t>ブブン</t>
    </rPh>
    <rPh sb="23" eb="25">
      <t>ソウオウ</t>
    </rPh>
    <rPh sb="27" eb="29">
      <t>ウケオイ</t>
    </rPh>
    <rPh sb="29" eb="31">
      <t>ダイキン</t>
    </rPh>
    <rPh sb="31" eb="32">
      <t>ガク</t>
    </rPh>
    <rPh sb="33" eb="35">
      <t>コウジョ</t>
    </rPh>
    <rPh sb="37" eb="38">
      <t>ガク</t>
    </rPh>
    <phoneticPr fontId="2"/>
  </si>
  <si>
    <t>P2：変動後（基準日）の賃金等を基礎とし算出したP1に相当する額</t>
    <rPh sb="3" eb="5">
      <t>ヘンドウ</t>
    </rPh>
    <rPh sb="5" eb="6">
      <t>ゴ</t>
    </rPh>
    <rPh sb="7" eb="10">
      <t>キジュンビ</t>
    </rPh>
    <rPh sb="12" eb="14">
      <t>チンギン</t>
    </rPh>
    <rPh sb="14" eb="15">
      <t>トウ</t>
    </rPh>
    <rPh sb="16" eb="18">
      <t>キソ</t>
    </rPh>
    <rPh sb="20" eb="22">
      <t>サンシュツ</t>
    </rPh>
    <rPh sb="27" eb="29">
      <t>ソウトウ</t>
    </rPh>
    <rPh sb="31" eb="32">
      <t>ガク</t>
    </rPh>
    <phoneticPr fontId="2"/>
  </si>
  <si>
    <t>https://www.pref.miyazaki.lg.jp/gijutsukikaku/shigoto/kokyojigyo/page00145.html</t>
  </si>
  <si>
    <t>M　　,M　　,M　　：価格変動前の鋼材類、燃料油、その他の主要な工事材料の金額</t>
    <rPh sb="12" eb="14">
      <t>カカク</t>
    </rPh>
    <rPh sb="14" eb="16">
      <t>ヘンドウ</t>
    </rPh>
    <rPh sb="16" eb="17">
      <t>マエ</t>
    </rPh>
    <rPh sb="18" eb="20">
      <t>コウザイ</t>
    </rPh>
    <rPh sb="20" eb="21">
      <t>ルイ</t>
    </rPh>
    <rPh sb="22" eb="24">
      <t>ネンリョウ</t>
    </rPh>
    <rPh sb="24" eb="25">
      <t>アブラ</t>
    </rPh>
    <rPh sb="28" eb="29">
      <t>タ</t>
    </rPh>
    <rPh sb="30" eb="32">
      <t>シュヨウ</t>
    </rPh>
    <rPh sb="33" eb="35">
      <t>コウジ</t>
    </rPh>
    <rPh sb="35" eb="37">
      <t>ザイリョウ</t>
    </rPh>
    <rPh sb="38" eb="40">
      <t>キンガク</t>
    </rPh>
    <phoneticPr fontId="2"/>
  </si>
  <si>
    <t>M　　,M　　,M　　：価格変動後の鋼材類、燃料油、その他の主要な工事材料の金額</t>
    <rPh sb="12" eb="14">
      <t>カカク</t>
    </rPh>
    <rPh sb="14" eb="16">
      <t>ヘンドウ</t>
    </rPh>
    <rPh sb="16" eb="17">
      <t>ゴ</t>
    </rPh>
    <rPh sb="18" eb="20">
      <t>コウザイ</t>
    </rPh>
    <rPh sb="20" eb="21">
      <t>ルイ</t>
    </rPh>
    <rPh sb="22" eb="24">
      <t>ネンリョウ</t>
    </rPh>
    <rPh sb="24" eb="25">
      <t>アブラ</t>
    </rPh>
    <rPh sb="28" eb="29">
      <t>タ</t>
    </rPh>
    <rPh sb="30" eb="32">
      <t>シュヨウ</t>
    </rPh>
    <rPh sb="33" eb="35">
      <t>コウジ</t>
    </rPh>
    <rPh sb="35" eb="37">
      <t>ザイリョウ</t>
    </rPh>
    <rPh sb="38" eb="40">
      <t>キンガク</t>
    </rPh>
    <phoneticPr fontId="2"/>
  </si>
  <si>
    <t>ｐ'</t>
    <phoneticPr fontId="2"/>
  </si>
  <si>
    <t>Ｄ</t>
    <phoneticPr fontId="2"/>
  </si>
  <si>
    <t>ｋ</t>
    <phoneticPr fontId="2"/>
  </si>
  <si>
    <t>：設計時点における鋼材類、燃料油又はその他主要な工事材料に該当する各材料の単価</t>
    <rPh sb="1" eb="3">
      <t>セッケイ</t>
    </rPh>
    <rPh sb="3" eb="5">
      <t>ジテン</t>
    </rPh>
    <rPh sb="9" eb="11">
      <t>コウザイ</t>
    </rPh>
    <rPh sb="11" eb="12">
      <t>ルイ</t>
    </rPh>
    <rPh sb="13" eb="15">
      <t>ネンリョウ</t>
    </rPh>
    <rPh sb="15" eb="16">
      <t>アブラ</t>
    </rPh>
    <rPh sb="16" eb="17">
      <t>マタ</t>
    </rPh>
    <rPh sb="20" eb="21">
      <t>タ</t>
    </rPh>
    <rPh sb="21" eb="23">
      <t>シュヨウ</t>
    </rPh>
    <rPh sb="24" eb="26">
      <t>コウジ</t>
    </rPh>
    <rPh sb="26" eb="28">
      <t>ザイリョウ</t>
    </rPh>
    <rPh sb="29" eb="31">
      <t>ガイトウ</t>
    </rPh>
    <rPh sb="33" eb="34">
      <t>カク</t>
    </rPh>
    <rPh sb="34" eb="36">
      <t>ザイリョウ</t>
    </rPh>
    <rPh sb="37" eb="39">
      <t>タンカ</t>
    </rPh>
    <phoneticPr fontId="2"/>
  </si>
  <si>
    <t>：価格変動後における鋼材類、燃料油又はその他主要な工事材料に該当する各材料の実勢価格</t>
    <rPh sb="1" eb="3">
      <t>カカク</t>
    </rPh>
    <rPh sb="3" eb="5">
      <t>ヘンドウ</t>
    </rPh>
    <rPh sb="5" eb="6">
      <t>ゴ</t>
    </rPh>
    <rPh sb="10" eb="12">
      <t>コウザイ</t>
    </rPh>
    <rPh sb="12" eb="13">
      <t>ルイ</t>
    </rPh>
    <rPh sb="14" eb="16">
      <t>ネンリョウ</t>
    </rPh>
    <rPh sb="16" eb="17">
      <t>アブラ</t>
    </rPh>
    <rPh sb="17" eb="18">
      <t>マタ</t>
    </rPh>
    <rPh sb="21" eb="22">
      <t>タ</t>
    </rPh>
    <rPh sb="22" eb="24">
      <t>シュヨウ</t>
    </rPh>
    <rPh sb="25" eb="27">
      <t>コウジ</t>
    </rPh>
    <rPh sb="27" eb="29">
      <t>ザイリョウ</t>
    </rPh>
    <rPh sb="30" eb="32">
      <t>ガイトウ</t>
    </rPh>
    <rPh sb="34" eb="35">
      <t>カク</t>
    </rPh>
    <rPh sb="35" eb="37">
      <t>ザイリョウ</t>
    </rPh>
    <rPh sb="38" eb="40">
      <t>ジッセイ</t>
    </rPh>
    <rPh sb="40" eb="42">
      <t>カカク</t>
    </rPh>
    <phoneticPr fontId="2"/>
  </si>
  <si>
    <t>：鋼材類、燃料油又はその他主要な工事材料に該当する各材料について算定した対象数量</t>
    <rPh sb="1" eb="3">
      <t>コウザイ</t>
    </rPh>
    <rPh sb="3" eb="4">
      <t>ルイ</t>
    </rPh>
    <rPh sb="5" eb="7">
      <t>ネンリョウ</t>
    </rPh>
    <rPh sb="7" eb="8">
      <t>アブラ</t>
    </rPh>
    <rPh sb="8" eb="9">
      <t>マタ</t>
    </rPh>
    <rPh sb="12" eb="13">
      <t>タ</t>
    </rPh>
    <rPh sb="13" eb="15">
      <t>シュヨウ</t>
    </rPh>
    <rPh sb="16" eb="18">
      <t>コウジ</t>
    </rPh>
    <rPh sb="18" eb="20">
      <t>ザイリョウ</t>
    </rPh>
    <rPh sb="21" eb="23">
      <t>ガイトウ</t>
    </rPh>
    <rPh sb="25" eb="26">
      <t>カク</t>
    </rPh>
    <rPh sb="26" eb="28">
      <t>ザイリョウ</t>
    </rPh>
    <rPh sb="32" eb="34">
      <t>サンテイ</t>
    </rPh>
    <rPh sb="36" eb="38">
      <t>タイショウ</t>
    </rPh>
    <rPh sb="38" eb="40">
      <t>スウリョウ</t>
    </rPh>
    <phoneticPr fontId="2"/>
  </si>
  <si>
    <t>：落札率</t>
    <rPh sb="1" eb="3">
      <t>ラクサツ</t>
    </rPh>
    <rPh sb="3" eb="4">
      <t>リツ</t>
    </rPh>
    <phoneticPr fontId="2"/>
  </si>
  <si>
    <t>○参考資料</t>
    <rPh sb="1" eb="3">
      <t>サンコウ</t>
    </rPh>
    <rPh sb="3" eb="5">
      <t>シリョウ</t>
    </rPh>
    <phoneticPr fontId="2"/>
  </si>
  <si>
    <t>・単品スライド算出参考</t>
    <rPh sb="1" eb="3">
      <t>タンピン</t>
    </rPh>
    <rPh sb="7" eb="9">
      <t>サンシュツ</t>
    </rPh>
    <rPh sb="9" eb="11">
      <t>サンコウ</t>
    </rPh>
    <phoneticPr fontId="2"/>
  </si>
  <si>
    <t>https://www.pref.miyazaki.lg.jp/gijutsukikaku/shigoto/kokyojigyo/tanpin_slide.html</t>
    <phoneticPr fontId="2"/>
  </si>
  <si>
    <t>条項）の規程の運用について｣をご覧ください。</t>
    <rPh sb="16" eb="17">
      <t>ラン</t>
    </rPh>
    <phoneticPr fontId="2"/>
  </si>
  <si>
    <t>　インフレスライド条項の規程の運用に関することは、宮崎県ホームページ｢宮崎県工事請負契約約款第25条第6項（インフレスライド</t>
    <rPh sb="9" eb="11">
      <t>ジョウコウ</t>
    </rPh>
    <rPh sb="12" eb="14">
      <t>キテイ</t>
    </rPh>
    <rPh sb="15" eb="17">
      <t>ウンヨウ</t>
    </rPh>
    <rPh sb="18" eb="19">
      <t>カン</t>
    </rPh>
    <rPh sb="25" eb="28">
      <t>ミヤザキケン</t>
    </rPh>
    <phoneticPr fontId="2"/>
  </si>
  <si>
    <t>をご覧ください。</t>
    <rPh sb="2" eb="3">
      <t>ラン</t>
    </rPh>
    <phoneticPr fontId="2"/>
  </si>
  <si>
    <t>　単品スライド条項の規程の運用に関することは、宮崎県ホームページ｢宮崎県工事請負契約約款第25条第5項（単品スライド条項）｣</t>
    <rPh sb="1" eb="3">
      <t>タンピン</t>
    </rPh>
    <rPh sb="7" eb="9">
      <t>ジョウコウ</t>
    </rPh>
    <rPh sb="10" eb="12">
      <t>キテイ</t>
    </rPh>
    <rPh sb="13" eb="15">
      <t>ウンヨウ</t>
    </rPh>
    <rPh sb="16" eb="17">
      <t>カン</t>
    </rPh>
    <rPh sb="23" eb="26">
      <t>ミヤザキケン</t>
    </rPh>
    <phoneticPr fontId="2"/>
  </si>
  <si>
    <t>★簡易判定★</t>
    <rPh sb="1" eb="3">
      <t>カンイ</t>
    </rPh>
    <rPh sb="3" eb="5">
      <t>ハンテイ</t>
    </rPh>
    <phoneticPr fontId="2"/>
  </si>
  <si>
    <r>
      <t>P１＝</t>
    </r>
    <r>
      <rPr>
        <sz val="11"/>
        <color rgb="FFFF0000"/>
        <rFont val="游ゴシック"/>
        <family val="3"/>
        <charset val="128"/>
        <scheme val="minor"/>
      </rPr>
      <t>変動前残工事の工事価格(⑦)</t>
    </r>
    <r>
      <rPr>
        <sz val="11"/>
        <color theme="1"/>
        <rFont val="游ゴシック"/>
        <family val="2"/>
        <charset val="128"/>
        <scheme val="minor"/>
      </rPr>
      <t>×落札率×（1+消費税率）</t>
    </r>
    <rPh sb="3" eb="5">
      <t>ヘンドウ</t>
    </rPh>
    <rPh sb="5" eb="6">
      <t>マエ</t>
    </rPh>
    <rPh sb="6" eb="7">
      <t>ザン</t>
    </rPh>
    <rPh sb="7" eb="9">
      <t>コウジ</t>
    </rPh>
    <rPh sb="10" eb="12">
      <t>コウジ</t>
    </rPh>
    <rPh sb="12" eb="14">
      <t>カカク</t>
    </rPh>
    <rPh sb="18" eb="20">
      <t>ラクサツ</t>
    </rPh>
    <rPh sb="20" eb="21">
      <t>リツ</t>
    </rPh>
    <rPh sb="25" eb="28">
      <t>ショウヒゼイ</t>
    </rPh>
    <rPh sb="28" eb="29">
      <t>リツ</t>
    </rPh>
    <phoneticPr fontId="2"/>
  </si>
  <si>
    <r>
      <t>P２＝</t>
    </r>
    <r>
      <rPr>
        <sz val="11"/>
        <color rgb="FFFF0000"/>
        <rFont val="游ゴシック"/>
        <family val="3"/>
        <charset val="128"/>
        <scheme val="minor"/>
      </rPr>
      <t>変動後残工事の工事価格(⑧)</t>
    </r>
    <r>
      <rPr>
        <sz val="11"/>
        <color theme="1"/>
        <rFont val="游ゴシック"/>
        <family val="2"/>
        <charset val="128"/>
        <scheme val="minor"/>
      </rPr>
      <t>×落札率×（1+消費税率）</t>
    </r>
    <rPh sb="3" eb="5">
      <t>ヘンドウ</t>
    </rPh>
    <rPh sb="5" eb="6">
      <t>ゴ</t>
    </rPh>
    <rPh sb="6" eb="7">
      <t>ザン</t>
    </rPh>
    <rPh sb="7" eb="9">
      <t>コウジ</t>
    </rPh>
    <rPh sb="10" eb="12">
      <t>コウジ</t>
    </rPh>
    <rPh sb="12" eb="14">
      <t>カカク</t>
    </rPh>
    <rPh sb="18" eb="20">
      <t>ラクサツ</t>
    </rPh>
    <rPh sb="20" eb="21">
      <t>リツ</t>
    </rPh>
    <rPh sb="25" eb="28">
      <t>ショウヒゼイ</t>
    </rPh>
    <rPh sb="28" eb="29">
      <t>リツ</t>
    </rPh>
    <phoneticPr fontId="2"/>
  </si>
  <si>
    <t>2026/7/1   ver.01</t>
    <phoneticPr fontId="2"/>
  </si>
  <si>
    <t>想定される基準日（インフレスライド）</t>
    <rPh sb="0" eb="2">
      <t>ソウテイ</t>
    </rPh>
    <rPh sb="5" eb="8">
      <t>キジュンビ</t>
    </rPh>
    <phoneticPr fontId="2"/>
  </si>
  <si>
    <t>協議請求期限（インフレスライド）</t>
    <rPh sb="0" eb="2">
      <t>キョウギ</t>
    </rPh>
    <rPh sb="2" eb="4">
      <t>セイキュウ</t>
    </rPh>
    <rPh sb="4" eb="6">
      <t>キゲン</t>
    </rPh>
    <phoneticPr fontId="2"/>
  </si>
  <si>
    <t>・インフレスライド算出参考</t>
    <rPh sb="9" eb="11">
      <t>サンシュツ</t>
    </rPh>
    <rPh sb="11" eb="13">
      <t>サンコウ</t>
    </rPh>
    <phoneticPr fontId="2"/>
  </si>
  <si>
    <t>判定①</t>
    <rPh sb="0" eb="2">
      <t>ハンテイ</t>
    </rPh>
    <phoneticPr fontId="2"/>
  </si>
  <si>
    <t>判定②</t>
    <rPh sb="0" eb="2">
      <t>ハンテイ</t>
    </rPh>
    <phoneticPr fontId="2"/>
  </si>
  <si>
    <t>　　　　　　　　　　　（インフレスライド）</t>
    <phoneticPr fontId="2"/>
  </si>
  <si>
    <t>※実際に各種スライドの適用が可能かについては、発注機関と協議を行い、可能な場合は指定された様式で手続きを進めてください。</t>
    <rPh sb="1" eb="3">
      <t>ジッサイ</t>
    </rPh>
    <rPh sb="4" eb="6">
      <t>カクシュ</t>
    </rPh>
    <rPh sb="11" eb="13">
      <t>テキヨウ</t>
    </rPh>
    <rPh sb="14" eb="16">
      <t>カノウ</t>
    </rPh>
    <rPh sb="23" eb="25">
      <t>ハッチュウ</t>
    </rPh>
    <rPh sb="25" eb="27">
      <t>キカン</t>
    </rPh>
    <rPh sb="28" eb="30">
      <t>キョウギ</t>
    </rPh>
    <rPh sb="31" eb="32">
      <t>オコナ</t>
    </rPh>
    <rPh sb="34" eb="36">
      <t>カノウ</t>
    </rPh>
    <rPh sb="37" eb="39">
      <t>バアイ</t>
    </rPh>
    <rPh sb="40" eb="42">
      <t>シテイ</t>
    </rPh>
    <rPh sb="45" eb="47">
      <t>ヨウシキ</t>
    </rPh>
    <rPh sb="48" eb="50">
      <t>テツヅ</t>
    </rPh>
    <rPh sb="52" eb="53">
      <t>スス</t>
    </rPh>
    <phoneticPr fontId="2"/>
  </si>
  <si>
    <t>⑭</t>
    <phoneticPr fontId="2"/>
  </si>
  <si>
    <t>⑥（税込み金額）</t>
    <rPh sb="2" eb="4">
      <t>ゼイコ</t>
    </rPh>
    <rPh sb="5" eb="7">
      <t>キンガク</t>
    </rPh>
    <phoneticPr fontId="2"/>
  </si>
  <si>
    <t>　コンクリート類</t>
    <rPh sb="7" eb="8">
      <t>ルイ</t>
    </rPh>
    <phoneticPr fontId="2"/>
  </si>
  <si>
    <t>　アスファルト類</t>
    <rPh sb="7" eb="8">
      <t>ルイ</t>
    </rPh>
    <phoneticPr fontId="2"/>
  </si>
  <si>
    <r>
      <t>＝｛</t>
    </r>
    <r>
      <rPr>
        <sz val="11"/>
        <color rgb="FFFF0000"/>
        <rFont val="游ゴシック"/>
        <family val="3"/>
        <charset val="128"/>
        <scheme val="minor"/>
      </rPr>
      <t>p1×D1＋p2×D2．．．．＋pm×Dm（⑨⑩⑪⑫⑬）</t>
    </r>
    <r>
      <rPr>
        <sz val="11"/>
        <color theme="1"/>
        <rFont val="游ゴシック"/>
        <family val="2"/>
        <charset val="128"/>
        <scheme val="minor"/>
      </rPr>
      <t>｝×ｋ×（1＋消費税率）</t>
    </r>
    <rPh sb="37" eb="40">
      <t>ショウヒゼイ</t>
    </rPh>
    <rPh sb="40" eb="41">
      <t>リツ</t>
    </rPh>
    <phoneticPr fontId="2"/>
  </si>
  <si>
    <r>
      <t>＝｛</t>
    </r>
    <r>
      <rPr>
        <sz val="11"/>
        <color rgb="FFFF0000"/>
        <rFont val="游ゴシック"/>
        <family val="3"/>
        <charset val="128"/>
        <scheme val="minor"/>
      </rPr>
      <t>p'1×D1＋p'2×D2．．．．＋p'm×Dm（⑭⑮⑯⑰⑱）</t>
    </r>
    <r>
      <rPr>
        <sz val="11"/>
        <color theme="1"/>
        <rFont val="游ゴシック"/>
        <family val="2"/>
        <charset val="128"/>
        <scheme val="minor"/>
      </rPr>
      <t>｝×ｋ×（1＋消費税率）</t>
    </r>
    <rPh sb="40" eb="43">
      <t>ショウヒゼイ</t>
    </rPh>
    <rPh sb="43" eb="44">
      <t>リツ</t>
    </rPh>
    <phoneticPr fontId="2"/>
  </si>
  <si>
    <t>　　適用対象か判定（変動額鋼が請負代金額の1.1％を超えた場合、対象）</t>
    <rPh sb="2" eb="4">
      <t>テキヨウ</t>
    </rPh>
    <rPh sb="4" eb="6">
      <t>タイショウ</t>
    </rPh>
    <rPh sb="7" eb="9">
      <t>ハンテイ</t>
    </rPh>
    <rPh sb="10" eb="12">
      <t>ヘンドウ</t>
    </rPh>
    <rPh sb="12" eb="13">
      <t>ガク</t>
    </rPh>
    <rPh sb="13" eb="14">
      <t>コウ</t>
    </rPh>
    <rPh sb="15" eb="17">
      <t>ウケオイ</t>
    </rPh>
    <rPh sb="17" eb="19">
      <t>ダイキン</t>
    </rPh>
    <rPh sb="19" eb="20">
      <t>ガク</t>
    </rPh>
    <rPh sb="26" eb="27">
      <t>コ</t>
    </rPh>
    <rPh sb="29" eb="31">
      <t>バアイ</t>
    </rPh>
    <rPh sb="32" eb="34">
      <t>タイショウ</t>
    </rPh>
    <phoneticPr fontId="2"/>
  </si>
  <si>
    <t>　　適用対象か判定（変動額鋼が請負代金額の1.2％を超えた場合、対象）</t>
    <rPh sb="2" eb="4">
      <t>テキヨウ</t>
    </rPh>
    <rPh sb="4" eb="6">
      <t>タイショウ</t>
    </rPh>
    <rPh sb="7" eb="9">
      <t>ハンテイ</t>
    </rPh>
    <rPh sb="10" eb="12">
      <t>ヘンドウ</t>
    </rPh>
    <rPh sb="12" eb="13">
      <t>ガク</t>
    </rPh>
    <rPh sb="13" eb="14">
      <t>コウ</t>
    </rPh>
    <rPh sb="15" eb="17">
      <t>ウケオイ</t>
    </rPh>
    <rPh sb="17" eb="19">
      <t>ダイキン</t>
    </rPh>
    <rPh sb="19" eb="20">
      <t>ガク</t>
    </rPh>
    <rPh sb="26" eb="27">
      <t>コ</t>
    </rPh>
    <rPh sb="29" eb="31">
      <t>バアイ</t>
    </rPh>
    <rPh sb="32" eb="34">
      <t>タイショウ</t>
    </rPh>
    <phoneticPr fontId="2"/>
  </si>
  <si>
    <t>⑮</t>
    <phoneticPr fontId="2"/>
  </si>
  <si>
    <t>⑯</t>
    <phoneticPr fontId="2"/>
  </si>
  <si>
    <t>⑰</t>
    <phoneticPr fontId="2"/>
  </si>
  <si>
    <t>⑱</t>
    <phoneticPr fontId="2"/>
  </si>
  <si>
    <t>　鋼材類＝（⑭－⑨）×落札率×（1＋消費税10%）</t>
    <rPh sb="1" eb="3">
      <t>コウザイ</t>
    </rPh>
    <rPh sb="3" eb="4">
      <t>ルイ</t>
    </rPh>
    <rPh sb="11" eb="13">
      <t>ラクサツ</t>
    </rPh>
    <rPh sb="13" eb="14">
      <t>リツ</t>
    </rPh>
    <rPh sb="18" eb="21">
      <t>ショウヒゼイ</t>
    </rPh>
    <phoneticPr fontId="2"/>
  </si>
  <si>
    <t>　燃料類＝（⑮－⑩）×落札率×（1＋消費税10%）</t>
    <rPh sb="1" eb="3">
      <t>ネンリョウ</t>
    </rPh>
    <rPh sb="3" eb="4">
      <t>ルイ</t>
    </rPh>
    <rPh sb="11" eb="13">
      <t>ラクサツ</t>
    </rPh>
    <rPh sb="13" eb="14">
      <t>リツ</t>
    </rPh>
    <rPh sb="18" eb="21">
      <t>ショウヒゼイ</t>
    </rPh>
    <phoneticPr fontId="2"/>
  </si>
  <si>
    <t>　コンクリート類＝（⑯－⑪）×落札率×（1＋消費税10%）</t>
    <rPh sb="7" eb="8">
      <t>ルイ</t>
    </rPh>
    <rPh sb="15" eb="17">
      <t>ラクサツ</t>
    </rPh>
    <rPh sb="17" eb="18">
      <t>リツ</t>
    </rPh>
    <rPh sb="22" eb="25">
      <t>ショウヒゼイ</t>
    </rPh>
    <phoneticPr fontId="2"/>
  </si>
  <si>
    <t>　アスファルト類＝（⑰－⑫）×落札率×（1＋消費税11%）</t>
    <rPh sb="7" eb="8">
      <t>ルイ</t>
    </rPh>
    <rPh sb="15" eb="17">
      <t>ラクサツ</t>
    </rPh>
    <rPh sb="17" eb="18">
      <t>リツ</t>
    </rPh>
    <rPh sb="22" eb="25">
      <t>ショウヒゼイ</t>
    </rPh>
    <phoneticPr fontId="2"/>
  </si>
  <si>
    <t>　その他工事材料類＝（⑱－⑬）×落札率×（1＋消費税12%）</t>
    <rPh sb="3" eb="4">
      <t>タ</t>
    </rPh>
    <rPh sb="4" eb="6">
      <t>コウジ</t>
    </rPh>
    <rPh sb="6" eb="8">
      <t>ザイリョウ</t>
    </rPh>
    <rPh sb="8" eb="9">
      <t>ルイ</t>
    </rPh>
    <rPh sb="16" eb="18">
      <t>ラクサツ</t>
    </rPh>
    <rPh sb="18" eb="19">
      <t>リツ</t>
    </rPh>
    <rPh sb="23" eb="26">
      <t>ショウヒゼイ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</si>
</sst>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quot;#,##0_);[Red]\(&quot;¥&quot;#,##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4"/>
      <color theme="1"/>
      <name val="游ゴシック"/>
      <family val="3"/>
      <charset val="128"/>
      <scheme val="minor"/>
    </font>
    <font>
      <b/>
      <sz val="20"/>
      <color theme="1"/>
      <name val="游ゴシック"/>
      <family val="3"/>
      <charset val="128"/>
      <scheme val="minor"/>
    </font>
    <font>
      <sz val="10"/>
      <color rgb="FFFF0000"/>
      <name val="游ゴシック"/>
      <family val="2"/>
      <charset val="128"/>
      <scheme val="minor"/>
    </font>
    <font>
      <b/>
      <sz val="11"/>
      <color theme="0"/>
      <name val="游ゴシック"/>
      <family val="3"/>
      <charset val="128"/>
      <scheme val="minor"/>
    </font>
    <font>
      <b/>
      <sz val="20"/>
      <color theme="0"/>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b/>
      <sz val="22"/>
      <color theme="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53">
    <border>
      <left/>
      <right/>
      <top/>
      <bottom/>
      <diagonal/>
    </border>
    <border>
      <left style="hair">
        <color auto="1"/>
      </left>
      <right style="hair">
        <color auto="1"/>
      </right>
      <top style="hair">
        <color auto="1"/>
      </top>
      <bottom style="hair">
        <color auto="1"/>
      </bottom>
      <diagonal/>
    </border>
    <border>
      <left style="double">
        <color auto="1"/>
      </left>
      <right style="double">
        <color auto="1"/>
      </right>
      <top style="double">
        <color auto="1"/>
      </top>
      <bottom style="double">
        <color auto="1"/>
      </bottom>
      <diagonal/>
    </border>
    <border>
      <left style="hair">
        <color auto="1"/>
      </left>
      <right style="hair">
        <color auto="1"/>
      </right>
      <top style="double">
        <color auto="1"/>
      </top>
      <bottom style="hair">
        <color auto="1"/>
      </bottom>
      <diagonal/>
    </border>
    <border>
      <left style="hair">
        <color auto="1"/>
      </left>
      <right style="hair">
        <color auto="1"/>
      </right>
      <top style="double">
        <color auto="1"/>
      </top>
      <bottom/>
      <diagonal/>
    </border>
    <border>
      <left style="hair">
        <color auto="1"/>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style="thick">
        <color theme="4" tint="0.39994506668294322"/>
      </left>
      <right/>
      <top/>
      <bottom style="thick">
        <color theme="4" tint="0.39991454817346722"/>
      </bottom>
      <diagonal/>
    </border>
    <border>
      <left/>
      <right/>
      <top/>
      <bottom style="thick">
        <color theme="4" tint="0.39991454817346722"/>
      </bottom>
      <diagonal/>
    </border>
    <border>
      <left/>
      <right style="thick">
        <color theme="4" tint="0.39988402966399123"/>
      </right>
      <top/>
      <bottom style="thick">
        <color theme="4" tint="0.39991454817346722"/>
      </bottom>
      <diagonal/>
    </border>
    <border>
      <left/>
      <right style="thick">
        <color theme="4" tint="0.39988402966399123"/>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7" tint="0.59999389629810485"/>
      </left>
      <right style="thin">
        <color indexed="64"/>
      </right>
      <top style="thin">
        <color theme="7" tint="0.59999389629810485"/>
      </top>
      <bottom style="thin">
        <color theme="7" tint="0.59999389629810485"/>
      </bottom>
      <diagonal/>
    </border>
    <border>
      <left style="thin">
        <color theme="7" tint="0.59999389629810485"/>
      </left>
      <right/>
      <top style="thin">
        <color theme="7" tint="0.59999389629810485"/>
      </top>
      <bottom/>
      <diagonal/>
    </border>
    <border>
      <left style="thin">
        <color theme="7" tint="0.59999389629810485"/>
      </left>
      <right/>
      <top style="thin">
        <color theme="7" tint="0.59999389629810485"/>
      </top>
      <bottom style="thin">
        <color theme="7" tint="0.59999389629810485"/>
      </bottom>
      <diagonal/>
    </border>
    <border>
      <left style="thin">
        <color indexed="64"/>
      </left>
      <right style="thin">
        <color theme="7" tint="0.59999389629810485"/>
      </right>
      <top style="thin">
        <color theme="7" tint="0.59999389629810485"/>
      </top>
      <bottom style="thin">
        <color theme="7" tint="0.59999389629810485"/>
      </bottom>
      <diagonal/>
    </border>
    <border>
      <left style="thin">
        <color theme="7" tint="0.59999389629810485"/>
      </left>
      <right/>
      <top style="thin">
        <color theme="7" tint="0.59999389629810485"/>
      </top>
      <bottom style="double">
        <color theme="4" tint="0.39997558519241921"/>
      </bottom>
      <diagonal/>
    </border>
    <border>
      <left style="thin">
        <color theme="4" tint="0.39997558519241921"/>
      </left>
      <right style="thin">
        <color theme="4" tint="0.39997558519241921"/>
      </right>
      <top style="thin">
        <color theme="4" tint="0.39997558519241921"/>
      </top>
      <bottom style="double">
        <color theme="4" tint="0.39997558519241921"/>
      </bottom>
      <diagonal/>
    </border>
    <border>
      <left/>
      <right style="thin">
        <color theme="7" tint="0.59999389629810485"/>
      </right>
      <top style="thin">
        <color theme="7" tint="0.59999389629810485"/>
      </top>
      <bottom style="double">
        <color theme="4" tint="0.39997558519241921"/>
      </bottom>
      <diagonal/>
    </border>
    <border>
      <left style="thin">
        <color indexed="64"/>
      </left>
      <right style="thin">
        <color theme="7" tint="0.59999389629810485"/>
      </right>
      <top style="thin">
        <color theme="7" tint="0.59999389629810485"/>
      </top>
      <bottom style="double">
        <color theme="4" tint="0.39997558519241921"/>
      </bottom>
      <diagonal/>
    </border>
    <border>
      <left style="thin">
        <color theme="7" tint="0.59999389629810485"/>
      </left>
      <right style="thin">
        <color theme="7" tint="0.59999389629810485"/>
      </right>
      <top style="thin">
        <color theme="7" tint="0.59999389629810485"/>
      </top>
      <bottom style="double">
        <color theme="4" tint="0.39997558519241921"/>
      </bottom>
      <diagonal/>
    </border>
    <border>
      <left style="thin">
        <color theme="7" tint="0.59999389629810485"/>
      </left>
      <right style="thin">
        <color indexed="64"/>
      </right>
      <top style="thin">
        <color theme="7" tint="0.59999389629810485"/>
      </top>
      <bottom style="double">
        <color theme="4" tint="0.39997558519241921"/>
      </bottom>
      <diagonal/>
    </border>
    <border>
      <left/>
      <right/>
      <top/>
      <bottom style="double">
        <color theme="4" tint="0.39997558519241921"/>
      </bottom>
      <diagonal/>
    </border>
    <border>
      <left style="thin">
        <color theme="4" tint="0.39997558519241921"/>
      </left>
      <right style="thin">
        <color theme="4" tint="0.39997558519241921"/>
      </right>
      <top/>
      <bottom style="thin">
        <color theme="4" tint="0.39997558519241921"/>
      </bottom>
      <diagonal/>
    </border>
    <border>
      <left style="double">
        <color theme="4" tint="0.39994506668294322"/>
      </left>
      <right style="thin">
        <color theme="7" tint="0.59999389629810485"/>
      </right>
      <top style="double">
        <color theme="4" tint="0.39997558519241921"/>
      </top>
      <bottom style="thin">
        <color theme="7" tint="0.59999389629810485"/>
      </bottom>
      <diagonal/>
    </border>
    <border>
      <left style="thin">
        <color theme="7" tint="0.59999389629810485"/>
      </left>
      <right/>
      <top style="double">
        <color theme="4" tint="0.39997558519241921"/>
      </top>
      <bottom style="thin">
        <color theme="7" tint="0.59999389629810485"/>
      </bottom>
      <diagonal/>
    </border>
    <border>
      <left style="double">
        <color theme="4" tint="0.39994506668294322"/>
      </left>
      <right style="thin">
        <color theme="7" tint="0.59999389629810485"/>
      </right>
      <top style="thin">
        <color theme="7" tint="0.59999389629810485"/>
      </top>
      <bottom style="double">
        <color theme="4" tint="0.39997558519241921"/>
      </bottom>
      <diagonal/>
    </border>
    <border>
      <left style="double">
        <color theme="4" tint="0.39994506668294322"/>
      </left>
      <right style="thin">
        <color indexed="64"/>
      </right>
      <top style="thin">
        <color theme="7" tint="0.59999389629810485"/>
      </top>
      <bottom style="thin">
        <color theme="7" tint="0.59999389629810485"/>
      </bottom>
      <diagonal/>
    </border>
    <border>
      <left style="double">
        <color theme="4" tint="0.39994506668294322"/>
      </left>
      <right style="thin">
        <color indexed="64"/>
      </right>
      <top style="thin">
        <color theme="7" tint="0.59999389629810485"/>
      </top>
      <bottom style="double">
        <color theme="4" tint="0.39997558519241921"/>
      </bottom>
      <diagonal/>
    </border>
    <border>
      <left/>
      <right style="thin">
        <color theme="7" tint="0.59999389629810485"/>
      </right>
      <top style="double">
        <color theme="4" tint="0.39997558519241921"/>
      </top>
      <bottom style="thin">
        <color theme="7" tint="0.59999389629810485"/>
      </bottom>
      <diagonal/>
    </border>
    <border>
      <left style="thin">
        <color theme="7" tint="0.59999389629810485"/>
      </left>
      <right style="double">
        <color theme="4" tint="0.39994506668294322"/>
      </right>
      <top style="double">
        <color theme="4" tint="0.39997558519241921"/>
      </top>
      <bottom style="thin">
        <color theme="7" tint="0.59999389629810485"/>
      </bottom>
      <diagonal/>
    </border>
    <border>
      <left style="thin">
        <color theme="7" tint="0.59999389629810485"/>
      </left>
      <right style="double">
        <color theme="4" tint="0.39994506668294322"/>
      </right>
      <top style="thin">
        <color theme="7" tint="0.59999389629810485"/>
      </top>
      <bottom style="double">
        <color theme="4" tint="0.39997558519241921"/>
      </bottom>
      <diagonal/>
    </border>
    <border>
      <left style="thin">
        <color indexed="64"/>
      </left>
      <right style="double">
        <color theme="4" tint="0.39994506668294322"/>
      </right>
      <top style="thin">
        <color theme="7" tint="0.59999389629810485"/>
      </top>
      <bottom style="thin">
        <color theme="7" tint="0.59999389629810485"/>
      </bottom>
      <diagonal/>
    </border>
    <border>
      <left style="thin">
        <color indexed="64"/>
      </left>
      <right style="double">
        <color theme="4" tint="0.39994506668294322"/>
      </right>
      <top style="thin">
        <color theme="7" tint="0.59999389629810485"/>
      </top>
      <bottom style="double">
        <color theme="4" tint="0.39997558519241921"/>
      </bottom>
      <diagonal/>
    </border>
    <border>
      <left/>
      <right style="thick">
        <color theme="4" tint="0.39994506668294322"/>
      </right>
      <top/>
      <bottom/>
      <diagonal/>
    </border>
    <border>
      <left style="hair">
        <color auto="1"/>
      </left>
      <right style="thick">
        <color theme="4" tint="0.39994506668294322"/>
      </right>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176" fontId="0" fillId="2" borderId="2" xfId="0" applyNumberFormat="1" applyFill="1" applyBorder="1" applyAlignment="1" applyProtection="1">
      <alignment horizontal="center" vertical="center"/>
      <protection locked="0"/>
    </xf>
    <xf numFmtId="177" fontId="0" fillId="2" borderId="2" xfId="1" applyNumberFormat="1" applyFont="1" applyFill="1" applyBorder="1" applyAlignment="1" applyProtection="1">
      <alignment horizontal="center" vertical="center"/>
      <protection locked="0"/>
    </xf>
    <xf numFmtId="0" fontId="17" fillId="6" borderId="14" xfId="0" applyFont="1" applyFill="1" applyBorder="1" applyAlignment="1" applyProtection="1">
      <alignment horizontal="center" vertical="center"/>
    </xf>
    <xf numFmtId="0" fontId="17" fillId="6" borderId="15" xfId="0" applyFont="1" applyFill="1" applyBorder="1" applyAlignment="1" applyProtection="1">
      <alignment horizontal="center" vertical="center"/>
    </xf>
    <xf numFmtId="0" fontId="17" fillId="6" borderId="16" xfId="0" applyFont="1" applyFill="1" applyBorder="1" applyAlignment="1" applyProtection="1">
      <alignment horizontal="center" vertical="center"/>
    </xf>
    <xf numFmtId="0" fontId="0" fillId="0" borderId="0" xfId="0" applyProtection="1">
      <alignment vertical="center"/>
    </xf>
    <xf numFmtId="0" fontId="11" fillId="0" borderId="17" xfId="0" applyFont="1" applyBorder="1" applyAlignment="1" applyProtection="1">
      <alignment horizontal="center" vertical="center"/>
    </xf>
    <xf numFmtId="0" fontId="11" fillId="0" borderId="0" xfId="0" applyFont="1" applyAlignment="1" applyProtection="1">
      <alignment horizontal="center" vertical="center"/>
    </xf>
    <xf numFmtId="0" fontId="0" fillId="0" borderId="21" xfId="0" applyBorder="1" applyProtection="1">
      <alignment vertical="center"/>
    </xf>
    <xf numFmtId="0" fontId="0" fillId="0" borderId="17" xfId="0" applyBorder="1" applyProtection="1">
      <alignment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7" fillId="0" borderId="0" xfId="0" applyFont="1" applyAlignment="1" applyProtection="1">
      <alignment horizontal="right" vertical="center"/>
    </xf>
    <xf numFmtId="0" fontId="7" fillId="0" borderId="0" xfId="0" applyFont="1" applyProtection="1">
      <alignment vertical="center"/>
    </xf>
    <xf numFmtId="0" fontId="11" fillId="0" borderId="9"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10" xfId="0" applyFont="1" applyBorder="1" applyAlignment="1" applyProtection="1">
      <alignment horizontal="center" vertical="center"/>
    </xf>
    <xf numFmtId="0" fontId="5" fillId="0" borderId="0" xfId="0" applyFont="1" applyProtection="1">
      <alignment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2" fillId="0" borderId="0" xfId="0" applyFont="1" applyProtection="1">
      <alignmen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0" xfId="0" applyFont="1" applyAlignment="1" applyProtection="1">
      <alignment horizontal="left" vertical="center"/>
    </xf>
    <xf numFmtId="0" fontId="10" fillId="0" borderId="10" xfId="0" applyFont="1" applyBorder="1" applyAlignment="1" applyProtection="1">
      <alignment horizontal="left" vertical="center"/>
    </xf>
    <xf numFmtId="0" fontId="3" fillId="0" borderId="0" xfId="0" applyFont="1" applyProtection="1">
      <alignment vertical="center"/>
    </xf>
    <xf numFmtId="0" fontId="10" fillId="0" borderId="11" xfId="0" applyFont="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4" fillId="0" borderId="0" xfId="0" applyFont="1" applyProtection="1">
      <alignment vertical="center"/>
    </xf>
    <xf numFmtId="0" fontId="7" fillId="0" borderId="0" xfId="0" applyFont="1" applyAlignment="1" applyProtection="1">
      <alignment horizontal="left" vertical="center"/>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0" fillId="0" borderId="23" xfId="0" applyBorder="1" applyProtection="1">
      <alignment vertical="center"/>
    </xf>
    <xf numFmtId="0" fontId="10" fillId="0" borderId="26" xfId="0" applyFont="1" applyBorder="1" applyAlignment="1" applyProtection="1">
      <alignment horizontal="left" vertical="center"/>
    </xf>
    <xf numFmtId="0" fontId="10" fillId="0" borderId="28" xfId="0" applyFont="1" applyBorder="1" applyAlignment="1" applyProtection="1">
      <alignment horizontal="left" vertical="center"/>
    </xf>
    <xf numFmtId="0" fontId="0" fillId="0" borderId="25" xfId="0" applyBorder="1" applyProtection="1">
      <alignment vertical="center"/>
    </xf>
    <xf numFmtId="0" fontId="3" fillId="0" borderId="24" xfId="0" applyFont="1" applyBorder="1" applyProtection="1">
      <alignment vertical="center"/>
    </xf>
    <xf numFmtId="0" fontId="0" fillId="0" borderId="24" xfId="0" applyBorder="1" applyProtection="1">
      <alignment vertical="center"/>
    </xf>
    <xf numFmtId="0" fontId="15" fillId="0" borderId="24" xfId="3" applyBorder="1" applyProtection="1">
      <alignment vertical="center"/>
    </xf>
    <xf numFmtId="0" fontId="0" fillId="0" borderId="0" xfId="0" quotePrefix="1" applyProtection="1">
      <alignment vertical="center"/>
    </xf>
    <xf numFmtId="0" fontId="0" fillId="0" borderId="24" xfId="0" applyBorder="1" applyAlignment="1" applyProtection="1">
      <alignment horizontal="right" vertical="center"/>
    </xf>
    <xf numFmtId="0" fontId="0" fillId="0" borderId="26" xfId="0" applyBorder="1" applyProtection="1">
      <alignment vertical="center"/>
    </xf>
    <xf numFmtId="0" fontId="0" fillId="0" borderId="27" xfId="0" applyBorder="1" applyProtection="1">
      <alignment vertical="center"/>
    </xf>
    <xf numFmtId="0" fontId="0" fillId="0" borderId="28" xfId="0" applyBorder="1" applyProtection="1">
      <alignment vertical="center"/>
    </xf>
    <xf numFmtId="0" fontId="0" fillId="0" borderId="51" xfId="0" applyBorder="1" applyProtection="1">
      <alignment vertical="center"/>
    </xf>
    <xf numFmtId="177" fontId="0" fillId="0" borderId="52" xfId="1" applyNumberFormat="1" applyFont="1" applyFill="1" applyBorder="1" applyAlignment="1" applyProtection="1">
      <alignment horizontal="center" vertical="center"/>
    </xf>
    <xf numFmtId="0" fontId="6" fillId="0" borderId="0" xfId="0" applyFont="1" applyProtection="1">
      <alignment vertical="center"/>
    </xf>
    <xf numFmtId="0" fontId="0" fillId="0" borderId="0" xfId="0" applyFill="1" applyBorder="1" applyAlignment="1" applyProtection="1">
      <alignment horizontal="center" vertical="center"/>
    </xf>
    <xf numFmtId="177" fontId="0" fillId="0" borderId="0" xfId="1" applyNumberFormat="1" applyFont="1" applyFill="1" applyBorder="1" applyAlignment="1" applyProtection="1">
      <alignment horizontal="center" vertical="center"/>
    </xf>
    <xf numFmtId="0" fontId="0" fillId="6" borderId="17" xfId="0" applyFill="1" applyBorder="1" applyProtection="1">
      <alignment vertical="center"/>
    </xf>
    <xf numFmtId="0" fontId="14" fillId="6" borderId="39" xfId="0" applyFont="1" applyFill="1" applyBorder="1" applyProtection="1">
      <alignment vertical="center"/>
    </xf>
    <xf numFmtId="0" fontId="0" fillId="6" borderId="39" xfId="0" applyFill="1" applyBorder="1" applyProtection="1">
      <alignment vertical="center"/>
    </xf>
    <xf numFmtId="0" fontId="0" fillId="6" borderId="21" xfId="0" applyFill="1" applyBorder="1" applyProtection="1">
      <alignment vertical="center"/>
    </xf>
    <xf numFmtId="0" fontId="10" fillId="4" borderId="41" xfId="0" applyFont="1" applyFill="1" applyBorder="1" applyAlignment="1" applyProtection="1">
      <alignment horizontal="center" vertical="center"/>
    </xf>
    <xf numFmtId="0" fontId="10" fillId="4" borderId="42" xfId="0" applyFont="1" applyFill="1" applyBorder="1" applyAlignment="1" applyProtection="1">
      <alignment horizontal="center" vertical="center"/>
    </xf>
    <xf numFmtId="0" fontId="10" fillId="4" borderId="40" xfId="0" applyFont="1" applyFill="1" applyBorder="1" applyAlignment="1" applyProtection="1">
      <alignment horizontal="center" vertical="center"/>
    </xf>
    <xf numFmtId="0" fontId="10" fillId="4" borderId="46" xfId="0" applyFont="1" applyFill="1" applyBorder="1" applyAlignment="1" applyProtection="1">
      <alignment horizontal="center" vertical="center"/>
    </xf>
    <xf numFmtId="0" fontId="10" fillId="4" borderId="47" xfId="0" applyFont="1" applyFill="1" applyBorder="1" applyAlignment="1" applyProtection="1">
      <alignment horizontal="center" vertical="center"/>
    </xf>
    <xf numFmtId="0" fontId="10" fillId="4" borderId="43" xfId="0" applyFont="1" applyFill="1" applyBorder="1" applyAlignment="1" applyProtection="1">
      <alignment horizontal="center" vertical="center"/>
    </xf>
    <xf numFmtId="0" fontId="10" fillId="4" borderId="33" xfId="0" applyFont="1" applyFill="1" applyBorder="1" applyAlignment="1" applyProtection="1">
      <alignment horizontal="center" vertical="center"/>
    </xf>
    <xf numFmtId="0" fontId="10" fillId="4" borderId="34" xfId="0" applyFont="1" applyFill="1" applyBorder="1" applyAlignment="1" applyProtection="1">
      <alignment horizontal="center" vertical="center"/>
    </xf>
    <xf numFmtId="0" fontId="10" fillId="4" borderId="35" xfId="0" applyFont="1" applyFill="1" applyBorder="1" applyAlignment="1" applyProtection="1">
      <alignment horizontal="center" vertical="center"/>
    </xf>
    <xf numFmtId="0" fontId="10" fillId="4" borderId="48" xfId="0" applyFont="1" applyFill="1" applyBorder="1" applyAlignment="1" applyProtection="1">
      <alignment horizontal="center" vertical="center"/>
    </xf>
    <xf numFmtId="0" fontId="9" fillId="0" borderId="44"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36" xfId="0" applyFont="1" applyBorder="1" applyAlignment="1" applyProtection="1">
      <alignment horizontal="center" vertical="center"/>
    </xf>
    <xf numFmtId="0" fontId="0" fillId="6" borderId="18" xfId="0" applyFill="1" applyBorder="1" applyProtection="1">
      <alignment vertical="center"/>
    </xf>
    <xf numFmtId="0" fontId="0" fillId="6" borderId="19" xfId="0" applyFill="1" applyBorder="1" applyProtection="1">
      <alignment vertical="center"/>
    </xf>
    <xf numFmtId="0" fontId="13" fillId="6" borderId="19" xfId="0" applyFont="1" applyFill="1" applyBorder="1" applyAlignment="1" applyProtection="1">
      <alignment horizontal="right" vertical="center"/>
    </xf>
    <xf numFmtId="0" fontId="0" fillId="6" borderId="20" xfId="0" applyFill="1" applyBorder="1" applyProtection="1">
      <alignment vertical="center"/>
    </xf>
    <xf numFmtId="10" fontId="0" fillId="5" borderId="3" xfId="2" applyNumberFormat="1" applyFont="1" applyFill="1" applyBorder="1" applyAlignment="1" applyProtection="1">
      <alignment horizontal="center" vertical="center"/>
    </xf>
    <xf numFmtId="177" fontId="0" fillId="5" borderId="4" xfId="1" applyNumberFormat="1" applyFont="1" applyFill="1" applyBorder="1" applyAlignment="1" applyProtection="1">
      <alignment horizontal="center" vertical="center"/>
    </xf>
    <xf numFmtId="177" fontId="0" fillId="5" borderId="1" xfId="1" applyNumberFormat="1" applyFont="1" applyFill="1" applyBorder="1" applyAlignment="1" applyProtection="1">
      <alignment horizontal="center" vertical="center"/>
    </xf>
    <xf numFmtId="177" fontId="0" fillId="5" borderId="5" xfId="1" applyNumberFormat="1" applyFont="1" applyFill="1" applyBorder="1" applyAlignment="1" applyProtection="1">
      <alignment horizontal="center" vertical="center"/>
    </xf>
    <xf numFmtId="0" fontId="0" fillId="0" borderId="1" xfId="0" applyBorder="1" applyAlignment="1" applyProtection="1">
      <alignment horizontal="center" vertical="center"/>
    </xf>
    <xf numFmtId="176" fontId="0" fillId="3" borderId="1" xfId="0" applyNumberFormat="1" applyFill="1" applyBorder="1" applyAlignment="1" applyProtection="1">
      <alignment horizontal="center" vertical="center"/>
    </xf>
    <xf numFmtId="0" fontId="8" fillId="0" borderId="30" xfId="0" applyFont="1" applyBorder="1" applyAlignment="1" applyProtection="1">
      <alignment horizontal="center" vertical="center"/>
    </xf>
    <xf numFmtId="0" fontId="8" fillId="0" borderId="31" xfId="0" applyFont="1" applyBorder="1" applyAlignment="1" applyProtection="1">
      <alignment horizontal="center" vertical="center"/>
    </xf>
    <xf numFmtId="177" fontId="8" fillId="0" borderId="29" xfId="1" applyNumberFormat="1" applyFont="1" applyBorder="1" applyAlignment="1" applyProtection="1">
      <alignment horizontal="center" vertical="center"/>
    </xf>
    <xf numFmtId="177" fontId="8" fillId="0" borderId="49" xfId="1" applyNumberFormat="1" applyFont="1" applyBorder="1" applyAlignment="1" applyProtection="1">
      <alignment horizontal="center" vertical="center"/>
    </xf>
    <xf numFmtId="0" fontId="8" fillId="0" borderId="37" xfId="0" applyFont="1" applyBorder="1" applyAlignment="1" applyProtection="1">
      <alignment horizontal="center" vertical="center"/>
    </xf>
    <xf numFmtId="177" fontId="8" fillId="0" borderId="38" xfId="1" applyNumberFormat="1" applyFont="1" applyBorder="1" applyAlignment="1" applyProtection="1">
      <alignment horizontal="center" vertical="center"/>
    </xf>
    <xf numFmtId="177" fontId="8" fillId="0" borderId="50" xfId="1" applyNumberFormat="1" applyFont="1" applyBorder="1" applyAlignment="1" applyProtection="1">
      <alignment horizontal="center" vertical="center"/>
    </xf>
  </cellXfs>
  <cellStyles count="4">
    <cellStyle name="パーセント" xfId="2" builtinId="5"/>
    <cellStyle name="ハイパーリンク" xfId="3" builtinId="8"/>
    <cellStyle name="桁区切り" xfId="1" builtinId="6"/>
    <cellStyle name="標準" xfId="0" builtinId="0"/>
  </cellStyles>
  <dxfs count="9">
    <dxf>
      <fill>
        <patternFill>
          <bgColor rgb="FFFF99FF"/>
        </patternFill>
      </fill>
    </dxf>
    <dxf>
      <fill>
        <patternFill>
          <bgColor theme="0" tint="-0.34998626667073579"/>
        </patternFill>
      </fill>
    </dxf>
    <dxf>
      <fill>
        <patternFill>
          <bgColor theme="0" tint="-0.34998626667073579"/>
        </patternFill>
      </fill>
    </dxf>
    <dxf>
      <fill>
        <patternFill>
          <bgColor rgb="FFFF99FF"/>
        </patternFill>
      </fill>
    </dxf>
    <dxf>
      <fill>
        <patternFill>
          <bgColor rgb="FFFF99FF"/>
        </patternFill>
      </fill>
    </dxf>
    <dxf>
      <fill>
        <patternFill>
          <fgColor theme="0" tint="-0.34998626667073579"/>
          <bgColor theme="0" tint="-0.34998626667073579"/>
        </patternFill>
      </fill>
    </dxf>
    <dxf>
      <font>
        <color theme="3" tint="0.24994659260841701"/>
      </font>
    </dxf>
    <dxf>
      <font>
        <color rgb="FFFF0000"/>
      </font>
    </dxf>
    <dxf>
      <fill>
        <patternFill>
          <bgColor theme="0" tint="-0.34998626667073579"/>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618227</xdr:colOff>
      <xdr:row>24</xdr:row>
      <xdr:rowOff>8367</xdr:rowOff>
    </xdr:from>
    <xdr:to>
      <xdr:col>1</xdr:col>
      <xdr:colOff>805764</xdr:colOff>
      <xdr:row>24</xdr:row>
      <xdr:rowOff>225645</xdr:rowOff>
    </xdr:to>
    <xdr:pic>
      <xdr:nvPicPr>
        <xdr:cNvPr id="3" name="図 2">
          <a:extLst>
            <a:ext uri="{FF2B5EF4-FFF2-40B4-BE49-F238E27FC236}">
              <a16:creationId xmlns:a16="http://schemas.microsoft.com/office/drawing/2014/main" id="{98FC13DF-EBFC-5727-6602-231AC142655B}"/>
            </a:ext>
          </a:extLst>
        </xdr:cNvPr>
        <xdr:cNvPicPr>
          <a:picLocks noChangeAspect="1"/>
        </xdr:cNvPicPr>
      </xdr:nvPicPr>
      <xdr:blipFill>
        <a:blip xmlns:r="http://schemas.openxmlformats.org/officeDocument/2006/relationships" r:embed="rId1"/>
        <a:stretch>
          <a:fillRect/>
        </a:stretch>
      </xdr:blipFill>
      <xdr:spPr>
        <a:xfrm>
          <a:off x="857639" y="5978225"/>
          <a:ext cx="187537" cy="217278"/>
        </a:xfrm>
        <a:prstGeom prst="rect">
          <a:avLst/>
        </a:prstGeom>
      </xdr:spPr>
    </xdr:pic>
    <xdr:clientData/>
  </xdr:twoCellAnchor>
  <xdr:twoCellAnchor editAs="oneCell">
    <xdr:from>
      <xdr:col>2</xdr:col>
      <xdr:colOff>273172</xdr:colOff>
      <xdr:row>26</xdr:row>
      <xdr:rowOff>3593</xdr:rowOff>
    </xdr:from>
    <xdr:to>
      <xdr:col>2</xdr:col>
      <xdr:colOff>481140</xdr:colOff>
      <xdr:row>26</xdr:row>
      <xdr:rowOff>234994</xdr:rowOff>
    </xdr:to>
    <xdr:pic>
      <xdr:nvPicPr>
        <xdr:cNvPr id="8" name="図 7">
          <a:extLst>
            <a:ext uri="{FF2B5EF4-FFF2-40B4-BE49-F238E27FC236}">
              <a16:creationId xmlns:a16="http://schemas.microsoft.com/office/drawing/2014/main" id="{D340D219-0C9A-6276-9E75-7D4A4F189C82}"/>
            </a:ext>
          </a:extLst>
        </xdr:cNvPr>
        <xdr:cNvPicPr>
          <a:picLocks noChangeAspect="1"/>
        </xdr:cNvPicPr>
      </xdr:nvPicPr>
      <xdr:blipFill>
        <a:blip xmlns:r="http://schemas.openxmlformats.org/officeDocument/2006/relationships" r:embed="rId2"/>
        <a:stretch>
          <a:fillRect/>
        </a:stretch>
      </xdr:blipFill>
      <xdr:spPr>
        <a:xfrm>
          <a:off x="1319125" y="6423084"/>
          <a:ext cx="207968" cy="231401"/>
        </a:xfrm>
        <a:prstGeom prst="rect">
          <a:avLst/>
        </a:prstGeom>
      </xdr:spPr>
    </xdr:pic>
    <xdr:clientData/>
  </xdr:twoCellAnchor>
  <xdr:twoCellAnchor editAs="oneCell">
    <xdr:from>
      <xdr:col>1</xdr:col>
      <xdr:colOff>614633</xdr:colOff>
      <xdr:row>26</xdr:row>
      <xdr:rowOff>14197</xdr:rowOff>
    </xdr:from>
    <xdr:to>
      <xdr:col>2</xdr:col>
      <xdr:colOff>0</xdr:colOff>
      <xdr:row>26</xdr:row>
      <xdr:rowOff>227982</xdr:rowOff>
    </xdr:to>
    <xdr:pic>
      <xdr:nvPicPr>
        <xdr:cNvPr id="7" name="図 6">
          <a:extLst>
            <a:ext uri="{FF2B5EF4-FFF2-40B4-BE49-F238E27FC236}">
              <a16:creationId xmlns:a16="http://schemas.microsoft.com/office/drawing/2014/main" id="{43CD66E0-5D46-AFAE-1B6A-7A467AA42C04}"/>
            </a:ext>
          </a:extLst>
        </xdr:cNvPr>
        <xdr:cNvPicPr>
          <a:picLocks noChangeAspect="1"/>
        </xdr:cNvPicPr>
      </xdr:nvPicPr>
      <xdr:blipFill>
        <a:blip xmlns:r="http://schemas.openxmlformats.org/officeDocument/2006/relationships" r:embed="rId3"/>
        <a:stretch>
          <a:fillRect/>
        </a:stretch>
      </xdr:blipFill>
      <xdr:spPr>
        <a:xfrm>
          <a:off x="851859" y="6433688"/>
          <a:ext cx="194094" cy="213785"/>
        </a:xfrm>
        <a:prstGeom prst="rect">
          <a:avLst/>
        </a:prstGeom>
      </xdr:spPr>
    </xdr:pic>
    <xdr:clientData/>
  </xdr:twoCellAnchor>
  <xdr:twoCellAnchor editAs="oneCell">
    <xdr:from>
      <xdr:col>1</xdr:col>
      <xdr:colOff>176122</xdr:colOff>
      <xdr:row>26</xdr:row>
      <xdr:rowOff>15577</xdr:rowOff>
    </xdr:from>
    <xdr:to>
      <xdr:col>1</xdr:col>
      <xdr:colOff>359434</xdr:colOff>
      <xdr:row>26</xdr:row>
      <xdr:rowOff>234995</xdr:rowOff>
    </xdr:to>
    <xdr:pic>
      <xdr:nvPicPr>
        <xdr:cNvPr id="5" name="図 4">
          <a:extLst>
            <a:ext uri="{FF2B5EF4-FFF2-40B4-BE49-F238E27FC236}">
              <a16:creationId xmlns:a16="http://schemas.microsoft.com/office/drawing/2014/main" id="{9B2D4FBA-4369-26DE-343C-C3CD58FBF242}"/>
            </a:ext>
          </a:extLst>
        </xdr:cNvPr>
        <xdr:cNvPicPr>
          <a:picLocks noChangeAspect="1"/>
        </xdr:cNvPicPr>
      </xdr:nvPicPr>
      <xdr:blipFill>
        <a:blip xmlns:r="http://schemas.openxmlformats.org/officeDocument/2006/relationships" r:embed="rId4"/>
        <a:stretch>
          <a:fillRect/>
        </a:stretch>
      </xdr:blipFill>
      <xdr:spPr>
        <a:xfrm>
          <a:off x="413348" y="6435068"/>
          <a:ext cx="183312" cy="219418"/>
        </a:xfrm>
        <a:prstGeom prst="rect">
          <a:avLst/>
        </a:prstGeom>
      </xdr:spPr>
    </xdr:pic>
    <xdr:clientData/>
  </xdr:twoCellAnchor>
  <xdr:twoCellAnchor editAs="oneCell">
    <xdr:from>
      <xdr:col>2</xdr:col>
      <xdr:colOff>273169</xdr:colOff>
      <xdr:row>24</xdr:row>
      <xdr:rowOff>4867</xdr:rowOff>
    </xdr:from>
    <xdr:to>
      <xdr:col>2</xdr:col>
      <xdr:colOff>460074</xdr:colOff>
      <xdr:row>24</xdr:row>
      <xdr:rowOff>232658</xdr:rowOff>
    </xdr:to>
    <xdr:pic>
      <xdr:nvPicPr>
        <xdr:cNvPr id="4" name="図 3">
          <a:extLst>
            <a:ext uri="{FF2B5EF4-FFF2-40B4-BE49-F238E27FC236}">
              <a16:creationId xmlns:a16="http://schemas.microsoft.com/office/drawing/2014/main" id="{127D5002-A2C0-8B4A-944B-7B2197314FAF}"/>
            </a:ext>
          </a:extLst>
        </xdr:cNvPr>
        <xdr:cNvPicPr>
          <a:picLocks noChangeAspect="1"/>
        </xdr:cNvPicPr>
      </xdr:nvPicPr>
      <xdr:blipFill>
        <a:blip xmlns:r="http://schemas.openxmlformats.org/officeDocument/2006/relationships" r:embed="rId5"/>
        <a:stretch>
          <a:fillRect/>
        </a:stretch>
      </xdr:blipFill>
      <xdr:spPr>
        <a:xfrm>
          <a:off x="1319122" y="5949905"/>
          <a:ext cx="186905" cy="227791"/>
        </a:xfrm>
        <a:prstGeom prst="rect">
          <a:avLst/>
        </a:prstGeom>
      </xdr:spPr>
    </xdr:pic>
    <xdr:clientData/>
  </xdr:twoCellAnchor>
  <xdr:twoCellAnchor editAs="oneCell">
    <xdr:from>
      <xdr:col>1</xdr:col>
      <xdr:colOff>172529</xdr:colOff>
      <xdr:row>24</xdr:row>
      <xdr:rowOff>4323</xdr:rowOff>
    </xdr:from>
    <xdr:to>
      <xdr:col>1</xdr:col>
      <xdr:colOff>388189</xdr:colOff>
      <xdr:row>24</xdr:row>
      <xdr:rowOff>235171</xdr:rowOff>
    </xdr:to>
    <xdr:pic>
      <xdr:nvPicPr>
        <xdr:cNvPr id="2" name="図 1">
          <a:extLst>
            <a:ext uri="{FF2B5EF4-FFF2-40B4-BE49-F238E27FC236}">
              <a16:creationId xmlns:a16="http://schemas.microsoft.com/office/drawing/2014/main" id="{78DF2295-CFC5-C5E6-D013-127DC3634AED}"/>
            </a:ext>
          </a:extLst>
        </xdr:cNvPr>
        <xdr:cNvPicPr>
          <a:picLocks noChangeAspect="1"/>
        </xdr:cNvPicPr>
      </xdr:nvPicPr>
      <xdr:blipFill>
        <a:blip xmlns:r="http://schemas.openxmlformats.org/officeDocument/2006/relationships" r:embed="rId6"/>
        <a:stretch>
          <a:fillRect/>
        </a:stretch>
      </xdr:blipFill>
      <xdr:spPr>
        <a:xfrm>
          <a:off x="412725" y="6224562"/>
          <a:ext cx="215660" cy="230848"/>
        </a:xfrm>
        <a:prstGeom prst="rect">
          <a:avLst/>
        </a:prstGeom>
      </xdr:spPr>
    </xdr:pic>
    <xdr:clientData/>
  </xdr:twoCellAnchor>
  <xdr:twoCellAnchor editAs="oneCell">
    <xdr:from>
      <xdr:col>2</xdr:col>
      <xdr:colOff>3769075</xdr:colOff>
      <xdr:row>0</xdr:row>
      <xdr:rowOff>0</xdr:rowOff>
    </xdr:from>
    <xdr:to>
      <xdr:col>2</xdr:col>
      <xdr:colOff>4232900</xdr:colOff>
      <xdr:row>0</xdr:row>
      <xdr:rowOff>385561</xdr:rowOff>
    </xdr:to>
    <xdr:pic>
      <xdr:nvPicPr>
        <xdr:cNvPr id="10" name="図 9">
          <a:extLst>
            <a:ext uri="{FF2B5EF4-FFF2-40B4-BE49-F238E27FC236}">
              <a16:creationId xmlns:a16="http://schemas.microsoft.com/office/drawing/2014/main" id="{FD8F63DC-4D55-CF58-85AF-FB11CB386D55}"/>
            </a:ext>
          </a:extLst>
        </xdr:cNvPr>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811222" y="0"/>
          <a:ext cx="463825" cy="385561"/>
        </a:xfrm>
        <a:prstGeom prst="rect">
          <a:avLst/>
        </a:prstGeom>
      </xdr:spPr>
    </xdr:pic>
    <xdr:clientData/>
  </xdr:twoCellAnchor>
  <xdr:twoCellAnchor editAs="oneCell">
    <xdr:from>
      <xdr:col>6</xdr:col>
      <xdr:colOff>1782712</xdr:colOff>
      <xdr:row>0</xdr:row>
      <xdr:rowOff>33129</xdr:rowOff>
    </xdr:from>
    <xdr:to>
      <xdr:col>7</xdr:col>
      <xdr:colOff>212250</xdr:colOff>
      <xdr:row>0</xdr:row>
      <xdr:rowOff>380290</xdr:rowOff>
    </xdr:to>
    <xdr:pic>
      <xdr:nvPicPr>
        <xdr:cNvPr id="6" name="Picture 2">
          <a:extLst>
            <a:ext uri="{FF2B5EF4-FFF2-40B4-BE49-F238E27FC236}">
              <a16:creationId xmlns:a16="http://schemas.microsoft.com/office/drawing/2014/main" id="{910DB11D-DA04-1589-08B7-E97182F42DD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9035386" y="33129"/>
          <a:ext cx="765234" cy="347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miyazaki.lg.jp/gijutsukikaku/shigoto/kokyojigyo/tanpin_slide.html" TargetMode="External"/><Relationship Id="rId1" Type="http://schemas.openxmlformats.org/officeDocument/2006/relationships/hyperlink" Target="https://www.pref.miyazaki.lg.jp/gijutsukikaku/shigoto/kokyojigyo/page00145.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327E-1290-4600-80D1-4A6C4CBA9F84}">
  <dimension ref="A1:H67"/>
  <sheetViews>
    <sheetView tabSelected="1" view="pageBreakPreview" zoomScale="115" zoomScaleNormal="115" zoomScaleSheetLayoutView="115" workbookViewId="0">
      <selection activeCell="D47" sqref="D47"/>
    </sheetView>
  </sheetViews>
  <sheetFormatPr defaultRowHeight="18.75" x14ac:dyDescent="0.4"/>
  <cols>
    <col min="1" max="1" width="3.125" style="6" customWidth="1"/>
    <col min="2" max="2" width="10.625" style="6" customWidth="1"/>
    <col min="3" max="3" width="70.625" style="6" customWidth="1"/>
    <col min="4" max="5" width="30.625" style="6" customWidth="1"/>
    <col min="6" max="6" width="80.625" style="6" customWidth="1"/>
    <col min="7" max="7" width="30.625" style="6" customWidth="1"/>
    <col min="8" max="8" width="3.125" style="6" customWidth="1"/>
    <col min="9" max="16384" width="9" style="6"/>
  </cols>
  <sheetData>
    <row r="1" spans="1:8" ht="30.75" customHeight="1" thickTop="1" x14ac:dyDescent="0.4">
      <c r="A1" s="3" t="s">
        <v>64</v>
      </c>
      <c r="B1" s="4"/>
      <c r="C1" s="4"/>
      <c r="D1" s="4"/>
      <c r="E1" s="4"/>
      <c r="F1" s="4"/>
      <c r="G1" s="4"/>
      <c r="H1" s="5"/>
    </row>
    <row r="2" spans="1:8" ht="19.5" customHeight="1" thickBot="1" x14ac:dyDescent="0.45">
      <c r="A2" s="7"/>
      <c r="B2" s="8"/>
      <c r="C2" s="8"/>
      <c r="D2" s="8"/>
      <c r="E2" s="8"/>
      <c r="F2" s="8"/>
      <c r="G2" s="8" t="s">
        <v>88</v>
      </c>
      <c r="H2" s="9"/>
    </row>
    <row r="3" spans="1:8" ht="19.5" customHeight="1" x14ac:dyDescent="0.4">
      <c r="A3" s="10"/>
      <c r="B3" s="11" t="s">
        <v>55</v>
      </c>
      <c r="C3" s="12"/>
      <c r="D3" s="13"/>
      <c r="E3" s="14" t="s">
        <v>93</v>
      </c>
      <c r="F3" s="15" t="s">
        <v>18</v>
      </c>
      <c r="H3" s="9"/>
    </row>
    <row r="4" spans="1:8" ht="19.5" customHeight="1" thickBot="1" x14ac:dyDescent="0.45">
      <c r="A4" s="10"/>
      <c r="B4" s="16"/>
      <c r="C4" s="17"/>
      <c r="D4" s="18"/>
      <c r="E4" s="19"/>
      <c r="F4" s="15" t="s">
        <v>19</v>
      </c>
      <c r="G4" s="6" t="s">
        <v>22</v>
      </c>
      <c r="H4" s="9"/>
    </row>
    <row r="5" spans="1:8" ht="19.5" customHeight="1" thickTop="1" thickBot="1" x14ac:dyDescent="0.45">
      <c r="A5" s="10"/>
      <c r="B5" s="20"/>
      <c r="C5" s="21"/>
      <c r="D5" s="22"/>
      <c r="F5" s="23" t="s">
        <v>20</v>
      </c>
      <c r="G5" s="2">
        <v>50000000</v>
      </c>
      <c r="H5" s="9"/>
    </row>
    <row r="6" spans="1:8" ht="20.100000000000001" customHeight="1" thickBot="1" x14ac:dyDescent="0.45">
      <c r="A6" s="10"/>
      <c r="B6" s="24" t="s">
        <v>56</v>
      </c>
      <c r="C6" s="25"/>
      <c r="D6" s="26"/>
      <c r="F6" s="15" t="s">
        <v>63</v>
      </c>
      <c r="G6" s="6" t="s">
        <v>23</v>
      </c>
      <c r="H6" s="9"/>
    </row>
    <row r="7" spans="1:8" ht="20.100000000000001" customHeight="1" thickTop="1" thickBot="1" x14ac:dyDescent="0.45">
      <c r="A7" s="10"/>
      <c r="B7" s="27" t="s">
        <v>57</v>
      </c>
      <c r="C7" s="28"/>
      <c r="D7" s="29"/>
      <c r="F7" s="23" t="s">
        <v>21</v>
      </c>
      <c r="G7" s="2">
        <v>45000000</v>
      </c>
      <c r="H7" s="9"/>
    </row>
    <row r="8" spans="1:8" ht="20.100000000000001" customHeight="1" thickTop="1" x14ac:dyDescent="0.4">
      <c r="A8" s="10"/>
      <c r="B8" s="27" t="s">
        <v>58</v>
      </c>
      <c r="C8" s="28"/>
      <c r="D8" s="29"/>
      <c r="F8" s="30" t="s">
        <v>24</v>
      </c>
      <c r="G8" s="77">
        <f>G7/G5</f>
        <v>0.9</v>
      </c>
      <c r="H8" s="9"/>
    </row>
    <row r="9" spans="1:8" ht="20.100000000000001" customHeight="1" thickBot="1" x14ac:dyDescent="0.45">
      <c r="A9" s="10"/>
      <c r="B9" s="31" t="s">
        <v>59</v>
      </c>
      <c r="C9" s="32"/>
      <c r="D9" s="33"/>
      <c r="F9" s="15" t="s">
        <v>62</v>
      </c>
      <c r="G9" s="6" t="s">
        <v>97</v>
      </c>
      <c r="H9" s="9"/>
    </row>
    <row r="10" spans="1:8" ht="18.95" customHeight="1" thickTop="1" thickBot="1" x14ac:dyDescent="0.45">
      <c r="A10" s="10"/>
      <c r="F10" s="23" t="s">
        <v>43</v>
      </c>
      <c r="G10" s="2">
        <v>50000000</v>
      </c>
      <c r="H10" s="9"/>
    </row>
    <row r="11" spans="1:8" ht="18.95" customHeight="1" thickTop="1" thickBot="1" x14ac:dyDescent="0.45">
      <c r="A11" s="10"/>
      <c r="B11" s="34" t="s">
        <v>78</v>
      </c>
      <c r="E11" s="35" t="s">
        <v>94</v>
      </c>
      <c r="F11" s="19"/>
      <c r="H11" s="9"/>
    </row>
    <row r="12" spans="1:8" ht="18.95" customHeight="1" thickBot="1" x14ac:dyDescent="0.45">
      <c r="A12" s="10"/>
      <c r="B12" s="36" t="s">
        <v>91</v>
      </c>
      <c r="C12" s="37"/>
      <c r="D12" s="38"/>
      <c r="F12" s="15" t="s">
        <v>48</v>
      </c>
      <c r="G12" s="6" t="s">
        <v>27</v>
      </c>
      <c r="H12" s="9"/>
    </row>
    <row r="13" spans="1:8" ht="18.95" customHeight="1" thickTop="1" thickBot="1" x14ac:dyDescent="0.45">
      <c r="A13" s="10"/>
      <c r="B13" s="39"/>
      <c r="C13" s="40"/>
      <c r="D13" s="41"/>
      <c r="F13" s="23" t="s">
        <v>25</v>
      </c>
      <c r="G13" s="2">
        <v>40000000</v>
      </c>
      <c r="H13" s="9"/>
    </row>
    <row r="14" spans="1:8" ht="18.95" customHeight="1" thickBot="1" x14ac:dyDescent="0.45">
      <c r="A14" s="10"/>
      <c r="B14" s="42" t="s">
        <v>66</v>
      </c>
      <c r="D14" s="41"/>
      <c r="F14" s="15" t="s">
        <v>49</v>
      </c>
      <c r="G14" s="6" t="s">
        <v>36</v>
      </c>
      <c r="H14" s="9"/>
    </row>
    <row r="15" spans="1:8" ht="18.95" customHeight="1" thickTop="1" thickBot="1" x14ac:dyDescent="0.45">
      <c r="A15" s="10"/>
      <c r="B15" s="43"/>
      <c r="C15" s="6" t="s">
        <v>86</v>
      </c>
      <c r="D15" s="41"/>
      <c r="F15" s="23" t="s">
        <v>26</v>
      </c>
      <c r="G15" s="2">
        <v>45000000</v>
      </c>
      <c r="H15" s="9"/>
    </row>
    <row r="16" spans="1:8" ht="18.95" customHeight="1" thickTop="1" x14ac:dyDescent="0.4">
      <c r="A16" s="10"/>
      <c r="B16" s="42" t="s">
        <v>67</v>
      </c>
      <c r="D16" s="41"/>
      <c r="F16" s="6" t="s">
        <v>50</v>
      </c>
      <c r="G16" s="78">
        <f>G13*G8*1.1</f>
        <v>39600000</v>
      </c>
      <c r="H16" s="9"/>
    </row>
    <row r="17" spans="1:8" ht="18.95" customHeight="1" x14ac:dyDescent="0.4">
      <c r="A17" s="10"/>
      <c r="B17" s="43"/>
      <c r="C17" s="6" t="s">
        <v>87</v>
      </c>
      <c r="D17" s="41"/>
      <c r="F17" s="6" t="s">
        <v>51</v>
      </c>
      <c r="G17" s="79">
        <f>G15*G8*1.1</f>
        <v>44550000</v>
      </c>
      <c r="H17" s="9"/>
    </row>
    <row r="18" spans="1:8" ht="18.95" customHeight="1" x14ac:dyDescent="0.4">
      <c r="A18" s="10"/>
      <c r="B18" s="43"/>
      <c r="D18" s="41"/>
      <c r="H18" s="9"/>
    </row>
    <row r="19" spans="1:8" ht="18.95" customHeight="1" x14ac:dyDescent="0.4">
      <c r="A19" s="10"/>
      <c r="B19" s="43" t="s">
        <v>82</v>
      </c>
      <c r="D19" s="41"/>
      <c r="F19" s="6" t="s">
        <v>52</v>
      </c>
      <c r="G19" s="80">
        <f>G17-G16</f>
        <v>4950000</v>
      </c>
      <c r="H19" s="9"/>
    </row>
    <row r="20" spans="1:8" ht="18.95" customHeight="1" x14ac:dyDescent="0.4">
      <c r="A20" s="10"/>
      <c r="B20" s="43" t="s">
        <v>81</v>
      </c>
      <c r="D20" s="41"/>
      <c r="F20" s="6" t="s">
        <v>54</v>
      </c>
      <c r="G20" s="79">
        <f>G16*0.01</f>
        <v>396000</v>
      </c>
      <c r="H20" s="9"/>
    </row>
    <row r="21" spans="1:8" ht="18.95" customHeight="1" x14ac:dyDescent="0.4">
      <c r="A21" s="10"/>
      <c r="B21" s="44" t="s">
        <v>68</v>
      </c>
      <c r="D21" s="41"/>
      <c r="F21" s="6" t="s">
        <v>53</v>
      </c>
      <c r="G21" s="79">
        <f>G19-G20</f>
        <v>4554000</v>
      </c>
      <c r="H21" s="9"/>
    </row>
    <row r="22" spans="1:8" ht="18.95" customHeight="1" thickBot="1" x14ac:dyDescent="0.45">
      <c r="A22" s="10"/>
      <c r="B22" s="43"/>
      <c r="D22" s="41"/>
      <c r="E22" s="15" t="s">
        <v>65</v>
      </c>
      <c r="H22" s="9"/>
    </row>
    <row r="23" spans="1:8" ht="18.95" customHeight="1" x14ac:dyDescent="0.4">
      <c r="A23" s="10"/>
      <c r="B23" s="36" t="s">
        <v>79</v>
      </c>
      <c r="C23" s="37"/>
      <c r="D23" s="41"/>
      <c r="F23" s="15" t="s">
        <v>28</v>
      </c>
      <c r="H23" s="9"/>
    </row>
    <row r="24" spans="1:8" ht="18.95" customHeight="1" thickBot="1" x14ac:dyDescent="0.45">
      <c r="A24" s="10"/>
      <c r="B24" s="39"/>
      <c r="C24" s="40"/>
      <c r="D24" s="41"/>
      <c r="F24" s="15" t="s">
        <v>29</v>
      </c>
      <c r="G24" s="6" t="s">
        <v>37</v>
      </c>
      <c r="H24" s="9"/>
    </row>
    <row r="25" spans="1:8" ht="18.95" customHeight="1" thickTop="1" thickBot="1" x14ac:dyDescent="0.45">
      <c r="A25" s="10"/>
      <c r="B25" s="43" t="s">
        <v>69</v>
      </c>
      <c r="D25" s="41"/>
      <c r="F25" s="23" t="s">
        <v>32</v>
      </c>
      <c r="G25" s="2">
        <v>2000000</v>
      </c>
      <c r="H25" s="9"/>
    </row>
    <row r="26" spans="1:8" ht="18.95" customHeight="1" thickTop="1" thickBot="1" x14ac:dyDescent="0.45">
      <c r="A26" s="10"/>
      <c r="B26" s="43"/>
      <c r="C26" s="45" t="s">
        <v>100</v>
      </c>
      <c r="D26" s="41"/>
      <c r="F26" s="15" t="s">
        <v>30</v>
      </c>
      <c r="G26" s="6" t="s">
        <v>38</v>
      </c>
      <c r="H26" s="9"/>
    </row>
    <row r="27" spans="1:8" ht="18.95" customHeight="1" thickTop="1" thickBot="1" x14ac:dyDescent="0.45">
      <c r="A27" s="10"/>
      <c r="B27" s="43" t="s">
        <v>70</v>
      </c>
      <c r="D27" s="41"/>
      <c r="F27" s="23" t="s">
        <v>33</v>
      </c>
      <c r="G27" s="2">
        <v>500000</v>
      </c>
      <c r="H27" s="9"/>
    </row>
    <row r="28" spans="1:8" ht="18.95" customHeight="1" thickTop="1" thickBot="1" x14ac:dyDescent="0.45">
      <c r="A28" s="10"/>
      <c r="B28" s="43"/>
      <c r="C28" s="45" t="s">
        <v>101</v>
      </c>
      <c r="D28" s="41"/>
      <c r="F28" s="15" t="s">
        <v>98</v>
      </c>
      <c r="G28" s="6" t="s">
        <v>39</v>
      </c>
      <c r="H28" s="9"/>
    </row>
    <row r="29" spans="1:8" ht="18.95" customHeight="1" thickTop="1" thickBot="1" x14ac:dyDescent="0.45">
      <c r="A29" s="10"/>
      <c r="B29" s="43"/>
      <c r="D29" s="41"/>
      <c r="F29" s="23" t="s">
        <v>34</v>
      </c>
      <c r="G29" s="2">
        <v>1000000</v>
      </c>
      <c r="H29" s="9"/>
    </row>
    <row r="30" spans="1:8" ht="18.95" customHeight="1" thickTop="1" thickBot="1" x14ac:dyDescent="0.45">
      <c r="A30" s="10"/>
      <c r="B30" s="46" t="s">
        <v>71</v>
      </c>
      <c r="C30" s="6" t="s">
        <v>74</v>
      </c>
      <c r="D30" s="41"/>
      <c r="F30" s="15" t="s">
        <v>99</v>
      </c>
      <c r="G30" s="6" t="s">
        <v>40</v>
      </c>
      <c r="H30" s="9"/>
    </row>
    <row r="31" spans="1:8" ht="18.95" customHeight="1" thickTop="1" thickBot="1" x14ac:dyDescent="0.45">
      <c r="A31" s="10"/>
      <c r="B31" s="46" t="s">
        <v>71</v>
      </c>
      <c r="C31" s="6" t="s">
        <v>75</v>
      </c>
      <c r="D31" s="41"/>
      <c r="F31" s="23" t="s">
        <v>34</v>
      </c>
      <c r="G31" s="2">
        <v>1000000</v>
      </c>
      <c r="H31" s="9"/>
    </row>
    <row r="32" spans="1:8" ht="18.95" customHeight="1" thickTop="1" thickBot="1" x14ac:dyDescent="0.45">
      <c r="A32" s="10"/>
      <c r="B32" s="46" t="s">
        <v>72</v>
      </c>
      <c r="C32" s="6" t="s">
        <v>76</v>
      </c>
      <c r="D32" s="41"/>
      <c r="F32" s="15" t="s">
        <v>31</v>
      </c>
      <c r="G32" s="6" t="s">
        <v>41</v>
      </c>
      <c r="H32" s="9"/>
    </row>
    <row r="33" spans="1:8" ht="18.95" customHeight="1" thickTop="1" thickBot="1" x14ac:dyDescent="0.45">
      <c r="A33" s="10"/>
      <c r="B33" s="46" t="s">
        <v>73</v>
      </c>
      <c r="C33" s="6" t="s">
        <v>77</v>
      </c>
      <c r="D33" s="41"/>
      <c r="F33" s="23" t="s">
        <v>34</v>
      </c>
      <c r="G33" s="2">
        <v>1000000</v>
      </c>
      <c r="H33" s="9"/>
    </row>
    <row r="34" spans="1:8" ht="18.95" customHeight="1" thickTop="1" x14ac:dyDescent="0.4">
      <c r="A34" s="10"/>
      <c r="B34" s="43"/>
      <c r="D34" s="41"/>
      <c r="F34" s="15" t="s">
        <v>35</v>
      </c>
      <c r="H34" s="9"/>
    </row>
    <row r="35" spans="1:8" ht="18.95" customHeight="1" thickBot="1" x14ac:dyDescent="0.45">
      <c r="A35" s="10"/>
      <c r="B35" s="43" t="s">
        <v>84</v>
      </c>
      <c r="D35" s="41"/>
      <c r="F35" s="15" t="s">
        <v>29</v>
      </c>
      <c r="G35" s="6" t="s">
        <v>96</v>
      </c>
      <c r="H35" s="9"/>
    </row>
    <row r="36" spans="1:8" ht="18.95" customHeight="1" thickTop="1" thickBot="1" x14ac:dyDescent="0.45">
      <c r="A36" s="10"/>
      <c r="B36" s="43" t="s">
        <v>83</v>
      </c>
      <c r="D36" s="41"/>
      <c r="F36" s="23" t="s">
        <v>32</v>
      </c>
      <c r="G36" s="2">
        <v>2300000</v>
      </c>
      <c r="H36" s="9"/>
    </row>
    <row r="37" spans="1:8" ht="18.95" customHeight="1" thickTop="1" thickBot="1" x14ac:dyDescent="0.45">
      <c r="A37" s="10"/>
      <c r="B37" s="44" t="s">
        <v>80</v>
      </c>
      <c r="D37" s="41"/>
      <c r="F37" s="15" t="s">
        <v>30</v>
      </c>
      <c r="G37" s="6" t="s">
        <v>104</v>
      </c>
      <c r="H37" s="9"/>
    </row>
    <row r="38" spans="1:8" ht="18.95" customHeight="1" thickTop="1" thickBot="1" x14ac:dyDescent="0.45">
      <c r="A38" s="10"/>
      <c r="B38" s="47"/>
      <c r="C38" s="48"/>
      <c r="D38" s="49"/>
      <c r="F38" s="23" t="s">
        <v>33</v>
      </c>
      <c r="G38" s="2">
        <v>1200000</v>
      </c>
      <c r="H38" s="9"/>
    </row>
    <row r="39" spans="1:8" ht="18.95" customHeight="1" thickBot="1" x14ac:dyDescent="0.45">
      <c r="A39" s="10"/>
      <c r="F39" s="15" t="s">
        <v>98</v>
      </c>
      <c r="G39" s="6" t="s">
        <v>105</v>
      </c>
      <c r="H39" s="9"/>
    </row>
    <row r="40" spans="1:8" ht="18.95" customHeight="1" thickTop="1" thickBot="1" x14ac:dyDescent="0.45">
      <c r="A40" s="10"/>
      <c r="F40" s="23" t="s">
        <v>34</v>
      </c>
      <c r="G40" s="2">
        <v>2000000</v>
      </c>
      <c r="H40" s="9"/>
    </row>
    <row r="41" spans="1:8" ht="18.95" customHeight="1" thickTop="1" thickBot="1" x14ac:dyDescent="0.45">
      <c r="A41" s="10"/>
      <c r="F41" s="15" t="s">
        <v>99</v>
      </c>
      <c r="G41" s="6" t="s">
        <v>106</v>
      </c>
      <c r="H41" s="9"/>
    </row>
    <row r="42" spans="1:8" ht="18.95" customHeight="1" thickTop="1" thickBot="1" x14ac:dyDescent="0.45">
      <c r="A42" s="10"/>
      <c r="B42" s="14" t="s">
        <v>92</v>
      </c>
      <c r="C42" s="15" t="s">
        <v>0</v>
      </c>
      <c r="D42" s="6" t="s">
        <v>8</v>
      </c>
      <c r="F42" s="23" t="s">
        <v>34</v>
      </c>
      <c r="G42" s="2">
        <v>1100000</v>
      </c>
      <c r="H42" s="50"/>
    </row>
    <row r="43" spans="1:8" ht="18.95" customHeight="1" thickTop="1" thickBot="1" x14ac:dyDescent="0.45">
      <c r="A43" s="10"/>
      <c r="C43" s="15" t="s">
        <v>1</v>
      </c>
      <c r="D43" s="1">
        <v>46143</v>
      </c>
      <c r="F43" s="15" t="s">
        <v>31</v>
      </c>
      <c r="G43" s="6" t="s">
        <v>107</v>
      </c>
      <c r="H43" s="50"/>
    </row>
    <row r="44" spans="1:8" ht="18.95" customHeight="1" thickTop="1" thickBot="1" x14ac:dyDescent="0.45">
      <c r="A44" s="10"/>
      <c r="C44" s="23" t="s">
        <v>3</v>
      </c>
      <c r="D44" s="6" t="s">
        <v>9</v>
      </c>
      <c r="F44" s="23" t="s">
        <v>34</v>
      </c>
      <c r="G44" s="2">
        <v>3000000</v>
      </c>
      <c r="H44" s="50"/>
    </row>
    <row r="45" spans="1:8" ht="18.95" customHeight="1" thickTop="1" thickBot="1" x14ac:dyDescent="0.45">
      <c r="A45" s="10"/>
      <c r="C45" s="15" t="s">
        <v>2</v>
      </c>
      <c r="D45" s="1">
        <v>46471</v>
      </c>
      <c r="F45" s="15" t="s">
        <v>42</v>
      </c>
      <c r="H45" s="50"/>
    </row>
    <row r="46" spans="1:8" ht="18.95" customHeight="1" thickTop="1" thickBot="1" x14ac:dyDescent="0.45">
      <c r="A46" s="10"/>
      <c r="C46" s="23" t="s">
        <v>4</v>
      </c>
      <c r="D46" s="6" t="s">
        <v>10</v>
      </c>
      <c r="F46" s="6" t="s">
        <v>108</v>
      </c>
      <c r="G46" s="79">
        <f>(G36-G25)*G8*1.1</f>
        <v>297000</v>
      </c>
      <c r="H46" s="51"/>
    </row>
    <row r="47" spans="1:8" ht="18.95" customHeight="1" thickTop="1" thickBot="1" x14ac:dyDescent="0.45">
      <c r="A47" s="10"/>
      <c r="C47" s="15" t="s">
        <v>6</v>
      </c>
      <c r="D47" s="1">
        <v>46204</v>
      </c>
      <c r="F47" s="52" t="s">
        <v>44</v>
      </c>
      <c r="G47" s="81" t="str">
        <f>IF(G46&gt;G10*0.01,"対象","対象外")</f>
        <v>対象外</v>
      </c>
      <c r="H47" s="51"/>
    </row>
    <row r="48" spans="1:8" ht="18.95" customHeight="1" thickTop="1" x14ac:dyDescent="0.4">
      <c r="A48" s="10"/>
      <c r="C48" s="23" t="s">
        <v>5</v>
      </c>
      <c r="F48" s="6" t="s">
        <v>109</v>
      </c>
      <c r="G48" s="79">
        <f>(G38-G27)*G8*1.1</f>
        <v>693000</v>
      </c>
      <c r="H48" s="51"/>
    </row>
    <row r="49" spans="1:8" ht="18.95" customHeight="1" x14ac:dyDescent="0.4">
      <c r="A49" s="10"/>
      <c r="F49" s="52" t="s">
        <v>44</v>
      </c>
      <c r="G49" s="81" t="str">
        <f>IF(G48&gt;G10*0.01,"対象","対象外")</f>
        <v>対象</v>
      </c>
      <c r="H49" s="51"/>
    </row>
    <row r="50" spans="1:8" ht="18.95" customHeight="1" x14ac:dyDescent="0.4">
      <c r="A50" s="10"/>
      <c r="C50" s="6" t="s">
        <v>89</v>
      </c>
      <c r="F50" s="6" t="s">
        <v>110</v>
      </c>
      <c r="G50" s="79">
        <f>(G40-G29)*G8*1.1</f>
        <v>990000.00000000012</v>
      </c>
      <c r="H50" s="51"/>
    </row>
    <row r="51" spans="1:8" ht="18.95" customHeight="1" x14ac:dyDescent="0.4">
      <c r="A51" s="10"/>
      <c r="C51" s="6" t="s">
        <v>7</v>
      </c>
      <c r="D51" s="82" t="str">
        <f>TEXT(D47,"yyyy年m月d日")&amp;"～"&amp;TEXT(D47+14,"yyyy年m月d日")</f>
        <v>2026年7月1日～2026年7月15日</v>
      </c>
      <c r="F51" s="52" t="s">
        <v>44</v>
      </c>
      <c r="G51" s="81" t="str">
        <f>IF(G50&gt;G10*0.01,"対象","対象外")</f>
        <v>対象</v>
      </c>
      <c r="H51" s="50"/>
    </row>
    <row r="52" spans="1:8" ht="18.95" customHeight="1" x14ac:dyDescent="0.4">
      <c r="A52" s="10"/>
      <c r="C52" s="6" t="s">
        <v>90</v>
      </c>
      <c r="F52" s="6" t="s">
        <v>111</v>
      </c>
      <c r="G52" s="79">
        <f>(G42-G31)*G8*1.1</f>
        <v>99000.000000000015</v>
      </c>
      <c r="H52" s="50"/>
    </row>
    <row r="53" spans="1:8" ht="18.95" customHeight="1" x14ac:dyDescent="0.4">
      <c r="A53" s="10"/>
      <c r="C53" s="6" t="s">
        <v>11</v>
      </c>
      <c r="D53" s="82">
        <f>D45-60</f>
        <v>46411</v>
      </c>
      <c r="F53" s="52" t="s">
        <v>102</v>
      </c>
      <c r="G53" s="81" t="str">
        <f>IF(G52&gt;G10*0.01,"対象","対象外")</f>
        <v>対象外</v>
      </c>
      <c r="H53" s="50"/>
    </row>
    <row r="54" spans="1:8" ht="18.95" customHeight="1" x14ac:dyDescent="0.4">
      <c r="A54" s="10"/>
      <c r="C54" s="6" t="s">
        <v>12</v>
      </c>
      <c r="F54" s="6" t="s">
        <v>112</v>
      </c>
      <c r="G54" s="79">
        <f>(G44-G33)*G8*1.1</f>
        <v>1980000.0000000002</v>
      </c>
      <c r="H54" s="50"/>
    </row>
    <row r="55" spans="1:8" ht="18.95" customHeight="1" x14ac:dyDescent="0.4">
      <c r="A55" s="10"/>
      <c r="C55" s="6" t="s">
        <v>11</v>
      </c>
      <c r="D55" s="82">
        <f>D45-60</f>
        <v>46411</v>
      </c>
      <c r="F55" s="52" t="s">
        <v>103</v>
      </c>
      <c r="G55" s="81" t="str">
        <f>IF(G54&gt;G10*0.01,"対象","対象外")</f>
        <v>対象</v>
      </c>
      <c r="H55" s="50"/>
    </row>
    <row r="56" spans="1:8" ht="18.95" customHeight="1" x14ac:dyDescent="0.4">
      <c r="A56" s="10"/>
      <c r="D56" s="53"/>
      <c r="F56" s="52"/>
      <c r="G56" s="54"/>
      <c r="H56" s="50"/>
    </row>
    <row r="57" spans="1:8" ht="18.95" customHeight="1" x14ac:dyDescent="0.4">
      <c r="A57" s="10"/>
      <c r="F57" s="52" t="s">
        <v>45</v>
      </c>
      <c r="G57" s="79">
        <f>IF(G47="対象",G46,0) + IF(G49="対象",G48,0) + IF(G51="対象",G50,0) + IF(G53="対象",G52,0) + IF(G55="対象",G54,0)</f>
        <v>3663000</v>
      </c>
      <c r="H57" s="9"/>
    </row>
    <row r="58" spans="1:8" ht="18.95" customHeight="1" x14ac:dyDescent="0.4">
      <c r="A58" s="10"/>
      <c r="D58" s="53"/>
      <c r="F58" s="52" t="s">
        <v>46</v>
      </c>
      <c r="G58" s="79">
        <f>G10*0.01</f>
        <v>500000</v>
      </c>
      <c r="H58" s="9"/>
    </row>
    <row r="59" spans="1:8" ht="18.95" customHeight="1" x14ac:dyDescent="0.4">
      <c r="A59" s="10"/>
      <c r="D59" s="53"/>
      <c r="F59" s="52" t="s">
        <v>47</v>
      </c>
      <c r="G59" s="79">
        <f>G57-G58</f>
        <v>3163000</v>
      </c>
      <c r="H59" s="9"/>
    </row>
    <row r="60" spans="1:8" x14ac:dyDescent="0.4">
      <c r="A60" s="10"/>
      <c r="H60" s="9"/>
    </row>
    <row r="61" spans="1:8" ht="24" customHeight="1" thickBot="1" x14ac:dyDescent="0.45">
      <c r="A61" s="55"/>
      <c r="B61" s="56" t="s">
        <v>85</v>
      </c>
      <c r="C61" s="57"/>
      <c r="D61" s="57"/>
      <c r="E61" s="57"/>
      <c r="F61" s="57"/>
      <c r="G61" s="57"/>
      <c r="H61" s="58"/>
    </row>
    <row r="62" spans="1:8" ht="24" customHeight="1" thickTop="1" x14ac:dyDescent="0.4">
      <c r="A62" s="55"/>
      <c r="B62" s="59" t="s">
        <v>13</v>
      </c>
      <c r="C62" s="60"/>
      <c r="D62" s="61" t="s">
        <v>14</v>
      </c>
      <c r="E62" s="61"/>
      <c r="F62" s="62" t="s">
        <v>15</v>
      </c>
      <c r="G62" s="63"/>
      <c r="H62" s="58"/>
    </row>
    <row r="63" spans="1:8" ht="24" customHeight="1" thickBot="1" x14ac:dyDescent="0.45">
      <c r="A63" s="55"/>
      <c r="B63" s="64"/>
      <c r="C63" s="65"/>
      <c r="D63" s="66" t="s">
        <v>60</v>
      </c>
      <c r="E63" s="66" t="s">
        <v>61</v>
      </c>
      <c r="F63" s="67"/>
      <c r="G63" s="68"/>
      <c r="H63" s="58"/>
    </row>
    <row r="64" spans="1:8" ht="24" customHeight="1" thickTop="1" x14ac:dyDescent="0.4">
      <c r="A64" s="55"/>
      <c r="B64" s="69" t="s">
        <v>16</v>
      </c>
      <c r="C64" s="70"/>
      <c r="D64" s="83" t="str">
        <f>IF(D47&lt;D53,"OK","NG")</f>
        <v>OK</v>
      </c>
      <c r="E64" s="84" t="str">
        <f>IF(G21&lt;0,"NG","OK")</f>
        <v>OK</v>
      </c>
      <c r="F64" s="85">
        <f>IF(AND(D64="OK",E64="OK"),G21,
    IF(D64="NG",
        IF(E64="NG","判定①②どちらの条件も満たしていません","判定①が条件を満たしていません"),
        IF(E64="NG","判定②が条件を満たしていません","エラー：想定外のD53/E53値")
    )
)</f>
        <v>4554000</v>
      </c>
      <c r="G64" s="86"/>
      <c r="H64" s="58"/>
    </row>
    <row r="65" spans="1:8" ht="24" customHeight="1" thickBot="1" x14ac:dyDescent="0.45">
      <c r="A65" s="55"/>
      <c r="B65" s="71" t="s">
        <v>17</v>
      </c>
      <c r="C65" s="72"/>
      <c r="D65" s="87" t="str">
        <f>IF(D47&lt;D55,"OK","NG")</f>
        <v>OK</v>
      </c>
      <c r="E65" s="87" t="str">
        <f>IF(G59&lt;0,"NG","OK")</f>
        <v>OK</v>
      </c>
      <c r="F65" s="88">
        <f>IF(AND(D65="OK",E65="OK"),G59,
    IF(D65="NG",
        IF(E65="NG","判定①②どちらの条件も満たしていません","判定①が条件を満たしていません"),
        IF(E65="NG","判定②が条件を満たしていません","エラー：想定外のD53/E53値")
    )
)</f>
        <v>3163000</v>
      </c>
      <c r="G65" s="89"/>
      <c r="H65" s="58"/>
    </row>
    <row r="66" spans="1:8" ht="24" customHeight="1" thickTop="1" thickBot="1" x14ac:dyDescent="0.45">
      <c r="A66" s="73"/>
      <c r="B66" s="74"/>
      <c r="C66" s="74"/>
      <c r="D66" s="74"/>
      <c r="E66" s="74"/>
      <c r="F66" s="74"/>
      <c r="G66" s="75" t="s">
        <v>95</v>
      </c>
      <c r="H66" s="76"/>
    </row>
    <row r="67" spans="1:8" ht="19.5" thickTop="1" x14ac:dyDescent="0.4"/>
  </sheetData>
  <sheetProtection algorithmName="SHA-512" hashValue="KLwR7owug+XjxSViXOvDg6UZTAdJYH+LfJyzfJCg8BX7P+U49U15X6B2J8YcqXisry/ey0oAhximyCRzvGkQtw==" saltValue="GZZQEQSNFIssUOF+RQrQjQ==" spinCount="100000" sheet="1" objects="1" scenarios="1" selectLockedCells="1"/>
  <mergeCells count="14">
    <mergeCell ref="F64:G64"/>
    <mergeCell ref="F65:G65"/>
    <mergeCell ref="B12:C13"/>
    <mergeCell ref="B23:C24"/>
    <mergeCell ref="A1:H1"/>
    <mergeCell ref="F62:G63"/>
    <mergeCell ref="B3:D5"/>
    <mergeCell ref="B6:D6"/>
    <mergeCell ref="B7:D7"/>
    <mergeCell ref="B8:D8"/>
    <mergeCell ref="B62:C63"/>
    <mergeCell ref="D62:E62"/>
    <mergeCell ref="B64:C64"/>
    <mergeCell ref="B65:C65"/>
  </mergeCells>
  <phoneticPr fontId="2"/>
  <conditionalFormatting sqref="D64:E65">
    <cfRule type="cellIs" dxfId="8" priority="5" operator="equal">
      <formula>"NG"</formula>
    </cfRule>
    <cfRule type="cellIs" dxfId="7" priority="6" operator="notEqual">
      <formula>"NG"</formula>
    </cfRule>
    <cfRule type="cellIs" dxfId="6" priority="7" operator="equal">
      <formula>"NG"</formula>
    </cfRule>
  </conditionalFormatting>
  <conditionalFormatting sqref="G47">
    <cfRule type="cellIs" dxfId="5" priority="8" operator="equal">
      <formula>"対象外"</formula>
    </cfRule>
    <cfRule type="cellIs" dxfId="4" priority="9" operator="equal">
      <formula>"対象"</formula>
    </cfRule>
  </conditionalFormatting>
  <conditionalFormatting sqref="G49">
    <cfRule type="cellIs" dxfId="3" priority="3" operator="equal">
      <formula>"対象"</formula>
    </cfRule>
    <cfRule type="cellIs" dxfId="2" priority="4" operator="equal">
      <formula>"対象外"</formula>
    </cfRule>
  </conditionalFormatting>
  <conditionalFormatting sqref="G51 G55 G53">
    <cfRule type="cellIs" dxfId="1" priority="1" operator="equal">
      <formula>"対象外"</formula>
    </cfRule>
    <cfRule type="cellIs" dxfId="0" priority="2" operator="equal">
      <formula>"対象"</formula>
    </cfRule>
  </conditionalFormatting>
  <hyperlinks>
    <hyperlink ref="B21" r:id="rId1" xr:uid="{C316F63B-695E-485D-9B4A-93D3E1DC61C2}"/>
    <hyperlink ref="B37" r:id="rId2" xr:uid="{4C45E291-9512-4C3B-B53A-4923BF09B97E}"/>
  </hyperlinks>
  <printOptions horizontalCentered="1" verticalCentered="1"/>
  <pageMargins left="0.70866141732283472" right="0.70866141732283472" top="0.74803149606299213" bottom="0.74803149606299213" header="0.31496062992125984" footer="0.31496062992125984"/>
  <pageSetup paperSize="8"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頴川 竜成</dc:creator>
  <cp:lastModifiedBy>頴川 竜成</cp:lastModifiedBy>
  <cp:lastPrinted>2026-06-25T02:39:59Z</cp:lastPrinted>
  <dcterms:created xsi:type="dcterms:W3CDTF">2026-06-16T00:15:02Z</dcterms:created>
  <dcterms:modified xsi:type="dcterms:W3CDTF">2026-06-25T04:39:23Z</dcterms:modified>
</cp:coreProperties>
</file>