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Q10" i="4" s="1"/>
  <c r="T6" i="5"/>
  <c r="S6" i="5"/>
  <c r="AY8" i="4" s="1"/>
  <c r="R6" i="5"/>
  <c r="Q6" i="5"/>
  <c r="AI8" i="4" s="1"/>
  <c r="P6" i="5"/>
  <c r="O6" i="5"/>
  <c r="N6" i="5"/>
  <c r="M6" i="5"/>
  <c r="L6" i="5"/>
  <c r="K6" i="5"/>
  <c r="R8" i="4" s="1"/>
  <c r="J6" i="5"/>
  <c r="I6" i="5"/>
  <c r="B8" i="4" s="1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AI10" i="4"/>
  <c r="Z10" i="4"/>
  <c r="R10" i="4"/>
  <c r="J10" i="4"/>
  <c r="B10" i="4"/>
  <c r="AQ8" i="4"/>
  <c r="Z8" i="4"/>
  <c r="J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<sst xmlns="http://schemas.openxmlformats.org/spreadsheetml/2006/main" count="217" uniqueCount="107">
  <si>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</si>
  <si>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</si>
  <si>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</si>
  <si>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</si>
  <si>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</si>
  <si>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</si>
  <si>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</si>
  <si>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</si>
  <si>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</si>
  <si>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</si>
  <si>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</si>
  <si>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</si>
  <si>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</si>
  <si>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</si>
  <si>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</si>
  <si>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</si>
  <si>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</si>
  <si>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</si>
  <si>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</si>
  <si>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</si>
  <si>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</si>
  <si>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</si>
  <si>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</si>
  <si>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</si>
  <si>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</si>
  <si>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</si>
  <si>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</si>
  <si>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</si>
  <si>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</si>
  <si>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</si>
  <si>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</si>
  <si>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</si>
  <si>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</si>
  <si>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</si>
  <si>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</si>
  <si>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</si>
  <si>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</si>
  <si>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</si>
  <si>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</si>
  <si>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</si>
  <si>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</si>
  <si>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</si>
  <si>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</si>
  <si>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</si>
  <si>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</si>
  <si>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</si>
  <si>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</si>
  <si>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</si>
  <si>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</si>
  <si>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</si>
  <si>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</si>
  <si>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</si>
  <si>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</si>
  <si>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</si>
  <si>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</si>
  <si>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</si>
  <si>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</si>
  <si>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</si>
  <si>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</si>
  <si>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</si>
  <si>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</si>
  <si>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</si>
  <si>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</si>
  <si>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</si>
  <si>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</si>
  <si>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</si>
  <si>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</si>
  <si>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</si>
  <si>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</si>
  <si>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</si>
  <si>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</si>
  <si>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</si>
  <si>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</si>
  <si>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</si>
  <si>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</si>
  <si>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</si>
  <si>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</si>
  <si>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</si>
  <si>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</si>
  <si>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</si>
  <si>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</si>
  <si>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</si>
  <si>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</si>
  <si>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</si>
  <si>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</si>
  <si>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</si>
  <si>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</si>
  <si>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</si>
  <si>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</si>
  <si>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</si>
  <si>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</si>
  <si>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</si>
  <si>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</si>
  <si>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宮崎県　高千穂町</t>
  </si>
  <si>
    <t>法適用</t>
  </si>
  <si>
    <t>水道事業</t>
  </si>
  <si>
    <t>末端給水事業</t>
  </si>
  <si>
    <t>A8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</si>
  <si>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</si>
  <si>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</si>
  <si>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</si>
  <si>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</si>
  <si>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</si>
  <si>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</si>
  <si>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②管路経年化率は全国平均より高く、③管路更新率は全国平均より低い。管路更新については、漏水の多い箇所を中心に行ってきたが、老朽化の度合いを意識した管路更新を検討する必要がある。</t>
    <phoneticPr fontId="4"/>
  </si>
  <si>
    <t>①経常収支比率及び⑤料金回収率について、いずれも100％を超えており、給水収益の収入で賄われていることが言え、現段階で料金見直しは不要、経営の健全性は保たれていると考える。
また、⑦施設利用率は全国平均は上回っているが、有収率は高いとは言えないため、経営の効率性は図れていないと考える。今後も漏水対策を強化に努める。</t>
    <rPh sb="68" eb="70">
      <t>ケイエイ</t>
    </rPh>
    <rPh sb="71" eb="74">
      <t>ケンゼンセイ</t>
    </rPh>
    <rPh sb="75" eb="76">
      <t>タモ</t>
    </rPh>
    <rPh sb="125" eb="127">
      <t>ケイエイ</t>
    </rPh>
    <rPh sb="128" eb="131">
      <t>コウリツセイ</t>
    </rPh>
    <rPh sb="132" eb="133">
      <t>ハカ</t>
    </rPh>
    <rPh sb="139" eb="140">
      <t>カンガ</t>
    </rPh>
    <rPh sb="143" eb="145">
      <t>コンゴ</t>
    </rPh>
    <rPh sb="154" eb="155">
      <t>ツト</t>
    </rPh>
    <phoneticPr fontId="4"/>
  </si>
  <si>
    <t>経常収支比率は100％以上、有形固定資産減価償却率は50％程度である。健全性を維持するための更新先送りはないが、上記2.「老朽化の状況について」に記載したとおり、老朽化の度合いを意識した管路更新、また、財源バランスを考慮した更新を検討していく必要が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</si>
</sst>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0.28000000000000003</c:v>
                </c:pt>
                <c:pt idx="1">
                  <c:v>0.59</c:v>
                </c:pt>
                <c:pt idx="2">
                  <c:v>0.99</c:v>
                </c:pt>
                <c:pt idx="3">
                  <c:v>1.31</c:v>
                </c:pt>
                <c:pt idx="4">
                  <c:v>0.43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282176"/>
        <c:axId val="147288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0.81</c:v>
                </c:pt>
                <c:pt idx="1">
                  <c:v>0.82</c:v>
                </c:pt>
                <c:pt idx="2">
                  <c:v>0.66</c:v>
                </c:pt>
                <c:pt idx="3">
                  <c:v>0.64</c:v>
                </c:pt>
                <c:pt idx="4">
                  <c:v>0.56000000000000005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282176"/>
        <c:axId val="147288448"/>
      </c:lineChart>
      <c:dateAx>
        <c:axId val="147282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7288448"/>
        <c:crosses val="autoZero"/>
        <c:auto val="1"/>
        <c:lblOffset val="100"/>
        <c:baseTimeUnit val="years"/>
      </c:dateAx>
      <c:valAx>
        <c:axId val="147288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7282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65.86</c:v>
                </c:pt>
                <c:pt idx="1">
                  <c:v>64.78</c:v>
                </c:pt>
                <c:pt idx="2">
                  <c:v>61.79</c:v>
                </c:pt>
                <c:pt idx="3">
                  <c:v>57.55</c:v>
                </c:pt>
                <c:pt idx="4">
                  <c:v>58.92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191296"/>
        <c:axId val="149213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51.05</c:v>
                </c:pt>
                <c:pt idx="1">
                  <c:v>50.49</c:v>
                </c:pt>
                <c:pt idx="2">
                  <c:v>49.69</c:v>
                </c:pt>
                <c:pt idx="3">
                  <c:v>49.77</c:v>
                </c:pt>
                <c:pt idx="4">
                  <c:v>49.22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191296"/>
        <c:axId val="149213952"/>
      </c:lineChart>
      <c:dateAx>
        <c:axId val="149191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9213952"/>
        <c:crosses val="autoZero"/>
        <c:auto val="1"/>
        <c:lblOffset val="100"/>
        <c:baseTimeUnit val="years"/>
      </c:dateAx>
      <c:valAx>
        <c:axId val="149213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9191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68.7</c:v>
                </c:pt>
                <c:pt idx="1">
                  <c:v>68.09</c:v>
                </c:pt>
                <c:pt idx="2">
                  <c:v>70.75</c:v>
                </c:pt>
                <c:pt idx="3">
                  <c:v>73.55</c:v>
                </c:pt>
                <c:pt idx="4">
                  <c:v>70.900000000000006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309696"/>
        <c:axId val="149320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80.81</c:v>
                </c:pt>
                <c:pt idx="1">
                  <c:v>78.7</c:v>
                </c:pt>
                <c:pt idx="2">
                  <c:v>80.010000000000005</c:v>
                </c:pt>
                <c:pt idx="3">
                  <c:v>79.98</c:v>
                </c:pt>
                <c:pt idx="4">
                  <c:v>79.48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309696"/>
        <c:axId val="149320064"/>
      </c:lineChart>
      <c:dateAx>
        <c:axId val="149309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9320064"/>
        <c:crosses val="autoZero"/>
        <c:auto val="1"/>
        <c:lblOffset val="100"/>
        <c:baseTimeUnit val="years"/>
      </c:dateAx>
      <c:valAx>
        <c:axId val="149320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9309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115.46</c:v>
                </c:pt>
                <c:pt idx="1">
                  <c:v>113.79</c:v>
                </c:pt>
                <c:pt idx="2">
                  <c:v>110.5</c:v>
                </c:pt>
                <c:pt idx="3">
                  <c:v>112.68</c:v>
                </c:pt>
                <c:pt idx="4">
                  <c:v>111.38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834176"/>
        <c:axId val="148840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108.06</c:v>
                </c:pt>
                <c:pt idx="1">
                  <c:v>104.82</c:v>
                </c:pt>
                <c:pt idx="2">
                  <c:v>104.95</c:v>
                </c:pt>
                <c:pt idx="3">
                  <c:v>105.53</c:v>
                </c:pt>
                <c:pt idx="4">
                  <c:v>107.2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834176"/>
        <c:axId val="148840448"/>
      </c:lineChart>
      <c:dateAx>
        <c:axId val="148834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8840448"/>
        <c:crosses val="autoZero"/>
        <c:auto val="1"/>
        <c:lblOffset val="100"/>
        <c:baseTimeUnit val="years"/>
      </c:dateAx>
      <c:valAx>
        <c:axId val="1488404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8834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46.45</c:v>
                </c:pt>
                <c:pt idx="1">
                  <c:v>48.01</c:v>
                </c:pt>
                <c:pt idx="2">
                  <c:v>49.53</c:v>
                </c:pt>
                <c:pt idx="3">
                  <c:v>51.02</c:v>
                </c:pt>
                <c:pt idx="4">
                  <c:v>52.49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870656"/>
        <c:axId val="148872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33.21</c:v>
                </c:pt>
                <c:pt idx="1">
                  <c:v>34.24</c:v>
                </c:pt>
                <c:pt idx="2">
                  <c:v>35.18</c:v>
                </c:pt>
                <c:pt idx="3">
                  <c:v>36.43</c:v>
                </c:pt>
                <c:pt idx="4">
                  <c:v>46.12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870656"/>
        <c:axId val="148872576"/>
      </c:lineChart>
      <c:dateAx>
        <c:axId val="148870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8872576"/>
        <c:crosses val="autoZero"/>
        <c:auto val="1"/>
        <c:lblOffset val="100"/>
        <c:baseTimeUnit val="years"/>
      </c:dateAx>
      <c:valAx>
        <c:axId val="148872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8870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#,##0.00;"△"#,##0.00;"-"</c:formatCode>
                <c:ptCount val="5"/>
                <c:pt idx="0">
                  <c:v>13.97</c:v>
                </c:pt>
                <c:pt idx="1">
                  <c:v>20.02</c:v>
                </c:pt>
                <c:pt idx="2">
                  <c:v>19.96</c:v>
                </c:pt>
                <c:pt idx="3">
                  <c:v>25.9</c:v>
                </c:pt>
                <c:pt idx="4">
                  <c:v>32.340000000000003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243008"/>
        <c:axId val="149244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6.34</c:v>
                </c:pt>
                <c:pt idx="1">
                  <c:v>6.81</c:v>
                </c:pt>
                <c:pt idx="2">
                  <c:v>8.41</c:v>
                </c:pt>
                <c:pt idx="3">
                  <c:v>8.7200000000000006</c:v>
                </c:pt>
                <c:pt idx="4">
                  <c:v>9.86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243008"/>
        <c:axId val="149244928"/>
      </c:lineChart>
      <c:dateAx>
        <c:axId val="149243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9244928"/>
        <c:crosses val="autoZero"/>
        <c:auto val="1"/>
        <c:lblOffset val="100"/>
        <c:baseTimeUnit val="years"/>
      </c:dateAx>
      <c:valAx>
        <c:axId val="149244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9243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967424"/>
        <c:axId val="148968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23.31</c:v>
                </c:pt>
                <c:pt idx="1">
                  <c:v>26.83</c:v>
                </c:pt>
                <c:pt idx="2">
                  <c:v>26.81</c:v>
                </c:pt>
                <c:pt idx="3">
                  <c:v>28.31</c:v>
                </c:pt>
                <c:pt idx="4">
                  <c:v>13.46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967424"/>
        <c:axId val="148968576"/>
      </c:lineChart>
      <c:dateAx>
        <c:axId val="148967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8968576"/>
        <c:crosses val="autoZero"/>
        <c:auto val="1"/>
        <c:lblOffset val="100"/>
        <c:baseTimeUnit val="years"/>
      </c:dateAx>
      <c:valAx>
        <c:axId val="1489685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8967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1666.82</c:v>
                </c:pt>
                <c:pt idx="1">
                  <c:v>1722.75</c:v>
                </c:pt>
                <c:pt idx="2">
                  <c:v>2374.27</c:v>
                </c:pt>
                <c:pt idx="3">
                  <c:v>2509.91</c:v>
                </c:pt>
                <c:pt idx="4">
                  <c:v>851.18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986496"/>
        <c:axId val="149000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1129.9100000000001</c:v>
                </c:pt>
                <c:pt idx="1">
                  <c:v>1197.1099999999999</c:v>
                </c:pt>
                <c:pt idx="2">
                  <c:v>1002.64</c:v>
                </c:pt>
                <c:pt idx="3">
                  <c:v>1164.51</c:v>
                </c:pt>
                <c:pt idx="4">
                  <c:v>434.72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986496"/>
        <c:axId val="149000960"/>
      </c:lineChart>
      <c:dateAx>
        <c:axId val="148986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9000960"/>
        <c:crosses val="autoZero"/>
        <c:auto val="1"/>
        <c:lblOffset val="100"/>
        <c:baseTimeUnit val="years"/>
      </c:dateAx>
      <c:valAx>
        <c:axId val="1490009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8986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207</c:v>
                </c:pt>
                <c:pt idx="1">
                  <c:v>191.1</c:v>
                </c:pt>
                <c:pt idx="2">
                  <c:v>181.07</c:v>
                </c:pt>
                <c:pt idx="3">
                  <c:v>176.94</c:v>
                </c:pt>
                <c:pt idx="4">
                  <c:v>170.12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014784"/>
        <c:axId val="149045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540.94000000000005</c:v>
                </c:pt>
                <c:pt idx="1">
                  <c:v>532.29999999999995</c:v>
                </c:pt>
                <c:pt idx="2">
                  <c:v>520.29999999999995</c:v>
                </c:pt>
                <c:pt idx="3">
                  <c:v>498.27</c:v>
                </c:pt>
                <c:pt idx="4">
                  <c:v>495.76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014784"/>
        <c:axId val="149045632"/>
      </c:lineChart>
      <c:dateAx>
        <c:axId val="149014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9045632"/>
        <c:crosses val="autoZero"/>
        <c:auto val="1"/>
        <c:lblOffset val="100"/>
        <c:baseTimeUnit val="years"/>
      </c:dateAx>
      <c:valAx>
        <c:axId val="1490456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9014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110.31</c:v>
                </c:pt>
                <c:pt idx="1">
                  <c:v>109.02</c:v>
                </c:pt>
                <c:pt idx="2">
                  <c:v>106.11</c:v>
                </c:pt>
                <c:pt idx="3">
                  <c:v>103.46</c:v>
                </c:pt>
                <c:pt idx="4">
                  <c:v>106.31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075840"/>
        <c:axId val="149082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93.43</c:v>
                </c:pt>
                <c:pt idx="1">
                  <c:v>90.17</c:v>
                </c:pt>
                <c:pt idx="2">
                  <c:v>90.69</c:v>
                </c:pt>
                <c:pt idx="3">
                  <c:v>90.64</c:v>
                </c:pt>
                <c:pt idx="4">
                  <c:v>93.66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075840"/>
        <c:axId val="149082112"/>
      </c:lineChart>
      <c:dateAx>
        <c:axId val="149075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9082112"/>
        <c:crosses val="autoZero"/>
        <c:auto val="1"/>
        <c:lblOffset val="100"/>
        <c:baseTimeUnit val="years"/>
      </c:dateAx>
      <c:valAx>
        <c:axId val="149082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9075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130.03</c:v>
                </c:pt>
                <c:pt idx="1">
                  <c:v>132</c:v>
                </c:pt>
                <c:pt idx="2">
                  <c:v>135.22999999999999</c:v>
                </c:pt>
                <c:pt idx="3">
                  <c:v>139.29</c:v>
                </c:pt>
                <c:pt idx="4">
                  <c:v>135.24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167104"/>
        <c:axId val="149177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204.24</c:v>
                </c:pt>
                <c:pt idx="1">
                  <c:v>210.28</c:v>
                </c:pt>
                <c:pt idx="2">
                  <c:v>211.08</c:v>
                </c:pt>
                <c:pt idx="3">
                  <c:v>213.52</c:v>
                </c:pt>
                <c:pt idx="4">
                  <c:v>208.21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167104"/>
        <c:axId val="149177472"/>
      </c:lineChart>
      <c:dateAx>
        <c:axId val="149167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9177472"/>
        <c:crosses val="autoZero"/>
        <c:auto val="1"/>
        <c:lblOffset val="100"/>
        <c:baseTimeUnit val="years"/>
      </c:dateAx>
      <c:valAx>
        <c:axId val="149177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9167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【264.16】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【164.21】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【46.31】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【12.42】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AU1" zoomScale="85" zoomScaleNormal="85" workbookViewId="0">
      <selection activeCell="B2" sqref="B2:BZ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7" t="s">
        <v>0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</row>
    <row r="3" spans="1:78" ht="9.75" customHeight="1">
      <c r="A3" s="2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</row>
    <row r="4" spans="1:78" ht="9.75" customHeight="1">
      <c r="A4" s="2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8" t="str">
        <f>データ!H6</f>
        <v>宮崎県　高千穂町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79" t="s">
        <v>1</v>
      </c>
      <c r="C7" s="80"/>
      <c r="D7" s="80"/>
      <c r="E7" s="80"/>
      <c r="F7" s="80"/>
      <c r="G7" s="80"/>
      <c r="H7" s="80"/>
      <c r="I7" s="81"/>
      <c r="J7" s="79" t="s">
        <v>2</v>
      </c>
      <c r="K7" s="80"/>
      <c r="L7" s="80"/>
      <c r="M7" s="80"/>
      <c r="N7" s="80"/>
      <c r="O7" s="80"/>
      <c r="P7" s="80"/>
      <c r="Q7" s="81"/>
      <c r="R7" s="79" t="s">
        <v>3</v>
      </c>
      <c r="S7" s="80"/>
      <c r="T7" s="80"/>
      <c r="U7" s="80"/>
      <c r="V7" s="80"/>
      <c r="W7" s="80"/>
      <c r="X7" s="80"/>
      <c r="Y7" s="81"/>
      <c r="Z7" s="79" t="s">
        <v>4</v>
      </c>
      <c r="AA7" s="80"/>
      <c r="AB7" s="80"/>
      <c r="AC7" s="80"/>
      <c r="AD7" s="80"/>
      <c r="AE7" s="80"/>
      <c r="AF7" s="80"/>
      <c r="AG7" s="81"/>
      <c r="AH7" s="3"/>
      <c r="AI7" s="79" t="s">
        <v>5</v>
      </c>
      <c r="AJ7" s="80"/>
      <c r="AK7" s="80"/>
      <c r="AL7" s="80"/>
      <c r="AM7" s="80"/>
      <c r="AN7" s="80"/>
      <c r="AO7" s="80"/>
      <c r="AP7" s="81"/>
      <c r="AQ7" s="68" t="s">
        <v>6</v>
      </c>
      <c r="AR7" s="68"/>
      <c r="AS7" s="68"/>
      <c r="AT7" s="68"/>
      <c r="AU7" s="68"/>
      <c r="AV7" s="68"/>
      <c r="AW7" s="68"/>
      <c r="AX7" s="68"/>
      <c r="AY7" s="68" t="s">
        <v>7</v>
      </c>
      <c r="AZ7" s="68"/>
      <c r="BA7" s="68"/>
      <c r="BB7" s="68"/>
      <c r="BC7" s="68"/>
      <c r="BD7" s="68"/>
      <c r="BE7" s="68"/>
      <c r="BF7" s="68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1" t="str">
        <f>データ!I6</f>
        <v>法適用</v>
      </c>
      <c r="C8" s="72"/>
      <c r="D8" s="72"/>
      <c r="E8" s="72"/>
      <c r="F8" s="72"/>
      <c r="G8" s="72"/>
      <c r="H8" s="72"/>
      <c r="I8" s="73"/>
      <c r="J8" s="71" t="str">
        <f>データ!J6</f>
        <v>水道事業</v>
      </c>
      <c r="K8" s="72"/>
      <c r="L8" s="72"/>
      <c r="M8" s="72"/>
      <c r="N8" s="72"/>
      <c r="O8" s="72"/>
      <c r="P8" s="72"/>
      <c r="Q8" s="73"/>
      <c r="R8" s="71" t="str">
        <f>データ!K6</f>
        <v>末端給水事業</v>
      </c>
      <c r="S8" s="72"/>
      <c r="T8" s="72"/>
      <c r="U8" s="72"/>
      <c r="V8" s="72"/>
      <c r="W8" s="72"/>
      <c r="X8" s="72"/>
      <c r="Y8" s="73"/>
      <c r="Z8" s="71" t="str">
        <f>データ!L6</f>
        <v>A8</v>
      </c>
      <c r="AA8" s="72"/>
      <c r="AB8" s="72"/>
      <c r="AC8" s="72"/>
      <c r="AD8" s="72"/>
      <c r="AE8" s="72"/>
      <c r="AF8" s="72"/>
      <c r="AG8" s="73"/>
      <c r="AH8" s="3"/>
      <c r="AI8" s="74">
        <f>データ!Q6</f>
        <v>13222</v>
      </c>
      <c r="AJ8" s="75"/>
      <c r="AK8" s="75"/>
      <c r="AL8" s="75"/>
      <c r="AM8" s="75"/>
      <c r="AN8" s="75"/>
      <c r="AO8" s="75"/>
      <c r="AP8" s="76"/>
      <c r="AQ8" s="57">
        <f>データ!R6</f>
        <v>237.54</v>
      </c>
      <c r="AR8" s="57"/>
      <c r="AS8" s="57"/>
      <c r="AT8" s="57"/>
      <c r="AU8" s="57"/>
      <c r="AV8" s="57"/>
      <c r="AW8" s="57"/>
      <c r="AX8" s="57"/>
      <c r="AY8" s="57">
        <f>データ!S6</f>
        <v>55.66</v>
      </c>
      <c r="AZ8" s="57"/>
      <c r="BA8" s="57"/>
      <c r="BB8" s="57"/>
      <c r="BC8" s="57"/>
      <c r="BD8" s="57"/>
      <c r="BE8" s="57"/>
      <c r="BF8" s="57"/>
      <c r="BG8" s="3"/>
      <c r="BH8" s="3"/>
      <c r="BI8" s="3"/>
      <c r="BJ8" s="3"/>
      <c r="BK8" s="3"/>
      <c r="BL8" s="66" t="s">
        <v>9</v>
      </c>
      <c r="BM8" s="67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8" t="s">
        <v>11</v>
      </c>
      <c r="C9" s="68"/>
      <c r="D9" s="68"/>
      <c r="E9" s="68"/>
      <c r="F9" s="68"/>
      <c r="G9" s="68"/>
      <c r="H9" s="68"/>
      <c r="I9" s="68"/>
      <c r="J9" s="68" t="s">
        <v>12</v>
      </c>
      <c r="K9" s="68"/>
      <c r="L9" s="68"/>
      <c r="M9" s="68"/>
      <c r="N9" s="68"/>
      <c r="O9" s="68"/>
      <c r="P9" s="68"/>
      <c r="Q9" s="68"/>
      <c r="R9" s="68" t="s">
        <v>13</v>
      </c>
      <c r="S9" s="68"/>
      <c r="T9" s="68"/>
      <c r="U9" s="68"/>
      <c r="V9" s="68"/>
      <c r="W9" s="68"/>
      <c r="X9" s="68"/>
      <c r="Y9" s="68"/>
      <c r="Z9" s="68" t="s">
        <v>14</v>
      </c>
      <c r="AA9" s="68"/>
      <c r="AB9" s="68"/>
      <c r="AC9" s="68"/>
      <c r="AD9" s="68"/>
      <c r="AE9" s="68"/>
      <c r="AF9" s="68"/>
      <c r="AG9" s="68"/>
      <c r="AH9" s="3"/>
      <c r="AI9" s="68" t="s">
        <v>15</v>
      </c>
      <c r="AJ9" s="68"/>
      <c r="AK9" s="68"/>
      <c r="AL9" s="68"/>
      <c r="AM9" s="68"/>
      <c r="AN9" s="68"/>
      <c r="AO9" s="68"/>
      <c r="AP9" s="68"/>
      <c r="AQ9" s="68" t="s">
        <v>16</v>
      </c>
      <c r="AR9" s="68"/>
      <c r="AS9" s="68"/>
      <c r="AT9" s="68"/>
      <c r="AU9" s="68"/>
      <c r="AV9" s="68"/>
      <c r="AW9" s="68"/>
      <c r="AX9" s="68"/>
      <c r="AY9" s="68" t="s">
        <v>17</v>
      </c>
      <c r="AZ9" s="68"/>
      <c r="BA9" s="68"/>
      <c r="BB9" s="68"/>
      <c r="BC9" s="68"/>
      <c r="BD9" s="68"/>
      <c r="BE9" s="68"/>
      <c r="BF9" s="68"/>
      <c r="BG9" s="3"/>
      <c r="BH9" s="3"/>
      <c r="BI9" s="3"/>
      <c r="BJ9" s="3"/>
      <c r="BK9" s="3"/>
      <c r="BL9" s="69" t="s">
        <v>18</v>
      </c>
      <c r="BM9" s="70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57" t="str">
        <f>データ!M6</f>
        <v>-</v>
      </c>
      <c r="C10" s="57"/>
      <c r="D10" s="57"/>
      <c r="E10" s="57"/>
      <c r="F10" s="57"/>
      <c r="G10" s="57"/>
      <c r="H10" s="57"/>
      <c r="I10" s="57"/>
      <c r="J10" s="57">
        <f>データ!N6</f>
        <v>76.98</v>
      </c>
      <c r="K10" s="57"/>
      <c r="L10" s="57"/>
      <c r="M10" s="57"/>
      <c r="N10" s="57"/>
      <c r="O10" s="57"/>
      <c r="P10" s="57"/>
      <c r="Q10" s="57"/>
      <c r="R10" s="57">
        <f>データ!O6</f>
        <v>47.61</v>
      </c>
      <c r="S10" s="57"/>
      <c r="T10" s="57"/>
      <c r="U10" s="57"/>
      <c r="V10" s="57"/>
      <c r="W10" s="57"/>
      <c r="X10" s="57"/>
      <c r="Y10" s="57"/>
      <c r="Z10" s="65">
        <f>データ!P6</f>
        <v>2635</v>
      </c>
      <c r="AA10" s="65"/>
      <c r="AB10" s="65"/>
      <c r="AC10" s="65"/>
      <c r="AD10" s="65"/>
      <c r="AE10" s="65"/>
      <c r="AF10" s="65"/>
      <c r="AG10" s="65"/>
      <c r="AH10" s="2"/>
      <c r="AI10" s="65">
        <f>データ!T6</f>
        <v>6204</v>
      </c>
      <c r="AJ10" s="65"/>
      <c r="AK10" s="65"/>
      <c r="AL10" s="65"/>
      <c r="AM10" s="65"/>
      <c r="AN10" s="65"/>
      <c r="AO10" s="65"/>
      <c r="AP10" s="65"/>
      <c r="AQ10" s="57">
        <f>データ!U6</f>
        <v>18</v>
      </c>
      <c r="AR10" s="57"/>
      <c r="AS10" s="57"/>
      <c r="AT10" s="57"/>
      <c r="AU10" s="57"/>
      <c r="AV10" s="57"/>
      <c r="AW10" s="57"/>
      <c r="AX10" s="57"/>
      <c r="AY10" s="57">
        <f>データ!V6</f>
        <v>344.67</v>
      </c>
      <c r="AZ10" s="57"/>
      <c r="BA10" s="57"/>
      <c r="BB10" s="57"/>
      <c r="BC10" s="57"/>
      <c r="BD10" s="57"/>
      <c r="BE10" s="57"/>
      <c r="BF10" s="57"/>
      <c r="BG10" s="2"/>
      <c r="BH10" s="2"/>
      <c r="BI10" s="2"/>
      <c r="BJ10" s="2"/>
      <c r="BK10" s="2"/>
      <c r="BL10" s="58" t="s">
        <v>20</v>
      </c>
      <c r="BM10" s="59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22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>
      <c r="A14" s="2"/>
      <c r="B14" s="62" t="s">
        <v>23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41" t="s">
        <v>24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 t="s">
        <v>105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>
      <c r="A34" s="2"/>
      <c r="B34" s="16"/>
      <c r="C34" s="53" t="s">
        <v>25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26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27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28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7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9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29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104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>
      <c r="A56" s="2"/>
      <c r="B56" s="16"/>
      <c r="C56" s="53" t="s">
        <v>30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31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32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33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>
      <c r="A60" s="2"/>
      <c r="B60" s="54" t="s">
        <v>34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7"/>
      <c r="BM63" s="48"/>
      <c r="BN63" s="48"/>
      <c r="BO63" s="48"/>
      <c r="BP63" s="48"/>
      <c r="BQ63" s="48"/>
      <c r="BR63" s="48"/>
      <c r="BS63" s="48"/>
      <c r="BT63" s="48"/>
      <c r="BU63" s="48"/>
      <c r="BV63" s="48"/>
      <c r="BW63" s="48"/>
      <c r="BX63" s="48"/>
      <c r="BY63" s="48"/>
      <c r="BZ63" s="49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35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106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>
      <c r="A79" s="2"/>
      <c r="B79" s="16"/>
      <c r="C79" s="53" t="s">
        <v>36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37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38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>
      <c r="C83" s="2" t="s">
        <v>39</v>
      </c>
    </row>
  </sheetData>
  <sheetProtection password="B501" sheet="1" objects="1" scenarios="1" formatCells="0" formatColumns="0" formatRows="0"/>
  <mergeCells count="53">
    <mergeCell ref="B2:BZ4"/>
    <mergeCell ref="B6:AG6"/>
    <mergeCell ref="B7:I7"/>
    <mergeCell ref="J7:Q7"/>
    <mergeCell ref="R7:Y7"/>
    <mergeCell ref="Z7:AG7"/>
    <mergeCell ref="AI7:AP7"/>
    <mergeCell ref="AQ7:AX7"/>
    <mergeCell ref="AY7:BF7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L16:BZ44"/>
    <mergeCell ref="C34:P35"/>
    <mergeCell ref="R34:AE35"/>
    <mergeCell ref="AG34:AT35"/>
    <mergeCell ref="AV34:BI35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51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>
      <c r="A4" s="26" t="s">
        <v>52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53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54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55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56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57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58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59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60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61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62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63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2014</v>
      </c>
      <c r="C6" s="31">
        <f t="shared" ref="C6:V6" si="3">C7</f>
        <v>454419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宮崎県　高千穂町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A8</v>
      </c>
      <c r="M6" s="32" t="str">
        <f t="shared" si="3"/>
        <v>-</v>
      </c>
      <c r="N6" s="32">
        <f t="shared" si="3"/>
        <v>76.98</v>
      </c>
      <c r="O6" s="32">
        <f t="shared" si="3"/>
        <v>47.61</v>
      </c>
      <c r="P6" s="32">
        <f t="shared" si="3"/>
        <v>2635</v>
      </c>
      <c r="Q6" s="32">
        <f t="shared" si="3"/>
        <v>13222</v>
      </c>
      <c r="R6" s="32">
        <f t="shared" si="3"/>
        <v>237.54</v>
      </c>
      <c r="S6" s="32">
        <f t="shared" si="3"/>
        <v>55.66</v>
      </c>
      <c r="T6" s="32">
        <f t="shared" si="3"/>
        <v>6204</v>
      </c>
      <c r="U6" s="32">
        <f t="shared" si="3"/>
        <v>18</v>
      </c>
      <c r="V6" s="32">
        <f t="shared" si="3"/>
        <v>344.67</v>
      </c>
      <c r="W6" s="33">
        <f>IF(W7="",NA(),W7)</f>
        <v>115.46</v>
      </c>
      <c r="X6" s="33">
        <f t="shared" ref="X6:AF6" si="4">IF(X7="",NA(),X7)</f>
        <v>113.79</v>
      </c>
      <c r="Y6" s="33">
        <f t="shared" si="4"/>
        <v>110.5</v>
      </c>
      <c r="Z6" s="33">
        <f t="shared" si="4"/>
        <v>112.68</v>
      </c>
      <c r="AA6" s="33">
        <f t="shared" si="4"/>
        <v>111.38</v>
      </c>
      <c r="AB6" s="33">
        <f t="shared" si="4"/>
        <v>108.06</v>
      </c>
      <c r="AC6" s="33">
        <f t="shared" si="4"/>
        <v>104.82</v>
      </c>
      <c r="AD6" s="33">
        <f t="shared" si="4"/>
        <v>104.95</v>
      </c>
      <c r="AE6" s="33">
        <f t="shared" si="4"/>
        <v>105.53</v>
      </c>
      <c r="AF6" s="33">
        <f t="shared" si="4"/>
        <v>107.2</v>
      </c>
      <c r="AG6" s="32" t="str">
        <f>IF(AG7="","",IF(AG7="-","【-】","【"&amp;SUBSTITUTE(TEXT(AG7,"#,##0.00"),"-","△")&amp;"】"))</f>
        <v>【113.03】</v>
      </c>
      <c r="AH6" s="32">
        <f>IF(AH7="",NA(),AH7)</f>
        <v>0</v>
      </c>
      <c r="AI6" s="32">
        <f t="shared" ref="AI6:AQ6" si="5">IF(AI7="",NA(),AI7)</f>
        <v>0</v>
      </c>
      <c r="AJ6" s="32">
        <f t="shared" si="5"/>
        <v>0</v>
      </c>
      <c r="AK6" s="32">
        <f t="shared" si="5"/>
        <v>0</v>
      </c>
      <c r="AL6" s="32">
        <f t="shared" si="5"/>
        <v>0</v>
      </c>
      <c r="AM6" s="33">
        <f t="shared" si="5"/>
        <v>23.31</v>
      </c>
      <c r="AN6" s="33">
        <f t="shared" si="5"/>
        <v>26.83</v>
      </c>
      <c r="AO6" s="33">
        <f t="shared" si="5"/>
        <v>26.81</v>
      </c>
      <c r="AP6" s="33">
        <f t="shared" si="5"/>
        <v>28.31</v>
      </c>
      <c r="AQ6" s="33">
        <f t="shared" si="5"/>
        <v>13.46</v>
      </c>
      <c r="AR6" s="32" t="str">
        <f>IF(AR7="","",IF(AR7="-","【-】","【"&amp;SUBSTITUTE(TEXT(AR7,"#,##0.00"),"-","△")&amp;"】"))</f>
        <v>【0.81】</v>
      </c>
      <c r="AS6" s="33">
        <f>IF(AS7="",NA(),AS7)</f>
        <v>1666.82</v>
      </c>
      <c r="AT6" s="33">
        <f t="shared" ref="AT6:BB6" si="6">IF(AT7="",NA(),AT7)</f>
        <v>1722.75</v>
      </c>
      <c r="AU6" s="33">
        <f t="shared" si="6"/>
        <v>2374.27</v>
      </c>
      <c r="AV6" s="33">
        <f t="shared" si="6"/>
        <v>2509.91</v>
      </c>
      <c r="AW6" s="33">
        <f t="shared" si="6"/>
        <v>851.18</v>
      </c>
      <c r="AX6" s="33">
        <f t="shared" si="6"/>
        <v>1129.9100000000001</v>
      </c>
      <c r="AY6" s="33">
        <f t="shared" si="6"/>
        <v>1197.1099999999999</v>
      </c>
      <c r="AZ6" s="33">
        <f t="shared" si="6"/>
        <v>1002.64</v>
      </c>
      <c r="BA6" s="33">
        <f t="shared" si="6"/>
        <v>1164.51</v>
      </c>
      <c r="BB6" s="33">
        <f t="shared" si="6"/>
        <v>434.72</v>
      </c>
      <c r="BC6" s="32" t="str">
        <f>IF(BC7="","",IF(BC7="-","【-】","【"&amp;SUBSTITUTE(TEXT(BC7,"#,##0.00"),"-","△")&amp;"】"))</f>
        <v>【264.16】</v>
      </c>
      <c r="BD6" s="33">
        <f>IF(BD7="",NA(),BD7)</f>
        <v>207</v>
      </c>
      <c r="BE6" s="33">
        <f t="shared" ref="BE6:BM6" si="7">IF(BE7="",NA(),BE7)</f>
        <v>191.1</v>
      </c>
      <c r="BF6" s="33">
        <f t="shared" si="7"/>
        <v>181.07</v>
      </c>
      <c r="BG6" s="33">
        <f t="shared" si="7"/>
        <v>176.94</v>
      </c>
      <c r="BH6" s="33">
        <f t="shared" si="7"/>
        <v>170.12</v>
      </c>
      <c r="BI6" s="33">
        <f t="shared" si="7"/>
        <v>540.94000000000005</v>
      </c>
      <c r="BJ6" s="33">
        <f t="shared" si="7"/>
        <v>532.29999999999995</v>
      </c>
      <c r="BK6" s="33">
        <f t="shared" si="7"/>
        <v>520.29999999999995</v>
      </c>
      <c r="BL6" s="33">
        <f t="shared" si="7"/>
        <v>498.27</v>
      </c>
      <c r="BM6" s="33">
        <f t="shared" si="7"/>
        <v>495.76</v>
      </c>
      <c r="BN6" s="32" t="str">
        <f>IF(BN7="","",IF(BN7="-","【-】","【"&amp;SUBSTITUTE(TEXT(BN7,"#,##0.00"),"-","△")&amp;"】"))</f>
        <v>【283.72】</v>
      </c>
      <c r="BO6" s="33">
        <f>IF(BO7="",NA(),BO7)</f>
        <v>110.31</v>
      </c>
      <c r="BP6" s="33">
        <f t="shared" ref="BP6:BX6" si="8">IF(BP7="",NA(),BP7)</f>
        <v>109.02</v>
      </c>
      <c r="BQ6" s="33">
        <f t="shared" si="8"/>
        <v>106.11</v>
      </c>
      <c r="BR6" s="33">
        <f t="shared" si="8"/>
        <v>103.46</v>
      </c>
      <c r="BS6" s="33">
        <f t="shared" si="8"/>
        <v>106.31</v>
      </c>
      <c r="BT6" s="33">
        <f t="shared" si="8"/>
        <v>93.43</v>
      </c>
      <c r="BU6" s="33">
        <f t="shared" si="8"/>
        <v>90.17</v>
      </c>
      <c r="BV6" s="33">
        <f t="shared" si="8"/>
        <v>90.69</v>
      </c>
      <c r="BW6" s="33">
        <f t="shared" si="8"/>
        <v>90.64</v>
      </c>
      <c r="BX6" s="33">
        <f t="shared" si="8"/>
        <v>93.66</v>
      </c>
      <c r="BY6" s="32" t="str">
        <f>IF(BY7="","",IF(BY7="-","【-】","【"&amp;SUBSTITUTE(TEXT(BY7,"#,##0.00"),"-","△")&amp;"】"))</f>
        <v>【104.60】</v>
      </c>
      <c r="BZ6" s="33">
        <f>IF(BZ7="",NA(),BZ7)</f>
        <v>130.03</v>
      </c>
      <c r="CA6" s="33">
        <f t="shared" ref="CA6:CI6" si="9">IF(CA7="",NA(),CA7)</f>
        <v>132</v>
      </c>
      <c r="CB6" s="33">
        <f t="shared" si="9"/>
        <v>135.22999999999999</v>
      </c>
      <c r="CC6" s="33">
        <f t="shared" si="9"/>
        <v>139.29</v>
      </c>
      <c r="CD6" s="33">
        <f t="shared" si="9"/>
        <v>135.24</v>
      </c>
      <c r="CE6" s="33">
        <f t="shared" si="9"/>
        <v>204.24</v>
      </c>
      <c r="CF6" s="33">
        <f t="shared" si="9"/>
        <v>210.28</v>
      </c>
      <c r="CG6" s="33">
        <f t="shared" si="9"/>
        <v>211.08</v>
      </c>
      <c r="CH6" s="33">
        <f t="shared" si="9"/>
        <v>213.52</v>
      </c>
      <c r="CI6" s="33">
        <f t="shared" si="9"/>
        <v>208.21</v>
      </c>
      <c r="CJ6" s="32" t="str">
        <f>IF(CJ7="","",IF(CJ7="-","【-】","【"&amp;SUBSTITUTE(TEXT(CJ7,"#,##0.00"),"-","△")&amp;"】"))</f>
        <v>【164.21】</v>
      </c>
      <c r="CK6" s="33">
        <f>IF(CK7="",NA(),CK7)</f>
        <v>65.86</v>
      </c>
      <c r="CL6" s="33">
        <f t="shared" ref="CL6:CT6" si="10">IF(CL7="",NA(),CL7)</f>
        <v>64.78</v>
      </c>
      <c r="CM6" s="33">
        <f t="shared" si="10"/>
        <v>61.79</v>
      </c>
      <c r="CN6" s="33">
        <f t="shared" si="10"/>
        <v>57.55</v>
      </c>
      <c r="CO6" s="33">
        <f t="shared" si="10"/>
        <v>58.92</v>
      </c>
      <c r="CP6" s="33">
        <f t="shared" si="10"/>
        <v>51.05</v>
      </c>
      <c r="CQ6" s="33">
        <f t="shared" si="10"/>
        <v>50.49</v>
      </c>
      <c r="CR6" s="33">
        <f t="shared" si="10"/>
        <v>49.69</v>
      </c>
      <c r="CS6" s="33">
        <f t="shared" si="10"/>
        <v>49.77</v>
      </c>
      <c r="CT6" s="33">
        <f t="shared" si="10"/>
        <v>49.22</v>
      </c>
      <c r="CU6" s="32" t="str">
        <f>IF(CU7="","",IF(CU7="-","【-】","【"&amp;SUBSTITUTE(TEXT(CU7,"#,##0.00"),"-","△")&amp;"】"))</f>
        <v>【59.80】</v>
      </c>
      <c r="CV6" s="33">
        <f>IF(CV7="",NA(),CV7)</f>
        <v>68.7</v>
      </c>
      <c r="CW6" s="33">
        <f t="shared" ref="CW6:DE6" si="11">IF(CW7="",NA(),CW7)</f>
        <v>68.09</v>
      </c>
      <c r="CX6" s="33">
        <f t="shared" si="11"/>
        <v>70.75</v>
      </c>
      <c r="CY6" s="33">
        <f t="shared" si="11"/>
        <v>73.55</v>
      </c>
      <c r="CZ6" s="33">
        <f t="shared" si="11"/>
        <v>70.900000000000006</v>
      </c>
      <c r="DA6" s="33">
        <f t="shared" si="11"/>
        <v>80.81</v>
      </c>
      <c r="DB6" s="33">
        <f t="shared" si="11"/>
        <v>78.7</v>
      </c>
      <c r="DC6" s="33">
        <f t="shared" si="11"/>
        <v>80.010000000000005</v>
      </c>
      <c r="DD6" s="33">
        <f t="shared" si="11"/>
        <v>79.98</v>
      </c>
      <c r="DE6" s="33">
        <f t="shared" si="11"/>
        <v>79.48</v>
      </c>
      <c r="DF6" s="32" t="str">
        <f>IF(DF7="","",IF(DF7="-","【-】","【"&amp;SUBSTITUTE(TEXT(DF7,"#,##0.00"),"-","△")&amp;"】"))</f>
        <v>【89.78】</v>
      </c>
      <c r="DG6" s="33">
        <f>IF(DG7="",NA(),DG7)</f>
        <v>46.45</v>
      </c>
      <c r="DH6" s="33">
        <f t="shared" ref="DH6:DP6" si="12">IF(DH7="",NA(),DH7)</f>
        <v>48.01</v>
      </c>
      <c r="DI6" s="33">
        <f t="shared" si="12"/>
        <v>49.53</v>
      </c>
      <c r="DJ6" s="33">
        <f t="shared" si="12"/>
        <v>51.02</v>
      </c>
      <c r="DK6" s="33">
        <f t="shared" si="12"/>
        <v>52.49</v>
      </c>
      <c r="DL6" s="33">
        <f t="shared" si="12"/>
        <v>33.21</v>
      </c>
      <c r="DM6" s="33">
        <f t="shared" si="12"/>
        <v>34.24</v>
      </c>
      <c r="DN6" s="33">
        <f t="shared" si="12"/>
        <v>35.18</v>
      </c>
      <c r="DO6" s="33">
        <f t="shared" si="12"/>
        <v>36.43</v>
      </c>
      <c r="DP6" s="33">
        <f t="shared" si="12"/>
        <v>46.12</v>
      </c>
      <c r="DQ6" s="32" t="str">
        <f>IF(DQ7="","",IF(DQ7="-","【-】","【"&amp;SUBSTITUTE(TEXT(DQ7,"#,##0.00"),"-","△")&amp;"】"))</f>
        <v>【46.31】</v>
      </c>
      <c r="DR6" s="33">
        <f>IF(DR7="",NA(),DR7)</f>
        <v>13.97</v>
      </c>
      <c r="DS6" s="33">
        <f t="shared" ref="DS6:EA6" si="13">IF(DS7="",NA(),DS7)</f>
        <v>20.02</v>
      </c>
      <c r="DT6" s="33">
        <f t="shared" si="13"/>
        <v>19.96</v>
      </c>
      <c r="DU6" s="33">
        <f t="shared" si="13"/>
        <v>25.9</v>
      </c>
      <c r="DV6" s="33">
        <f t="shared" si="13"/>
        <v>32.340000000000003</v>
      </c>
      <c r="DW6" s="33">
        <f t="shared" si="13"/>
        <v>6.34</v>
      </c>
      <c r="DX6" s="33">
        <f t="shared" si="13"/>
        <v>6.81</v>
      </c>
      <c r="DY6" s="33">
        <f t="shared" si="13"/>
        <v>8.41</v>
      </c>
      <c r="DZ6" s="33">
        <f t="shared" si="13"/>
        <v>8.7200000000000006</v>
      </c>
      <c r="EA6" s="33">
        <f t="shared" si="13"/>
        <v>9.86</v>
      </c>
      <c r="EB6" s="32" t="str">
        <f>IF(EB7="","",IF(EB7="-","【-】","【"&amp;SUBSTITUTE(TEXT(EB7,"#,##0.00"),"-","△")&amp;"】"))</f>
        <v>【12.42】</v>
      </c>
      <c r="EC6" s="33">
        <f>IF(EC7="",NA(),EC7)</f>
        <v>0.28000000000000003</v>
      </c>
      <c r="ED6" s="33">
        <f t="shared" ref="ED6:EL6" si="14">IF(ED7="",NA(),ED7)</f>
        <v>0.59</v>
      </c>
      <c r="EE6" s="33">
        <f t="shared" si="14"/>
        <v>0.99</v>
      </c>
      <c r="EF6" s="33">
        <f t="shared" si="14"/>
        <v>1.31</v>
      </c>
      <c r="EG6" s="33">
        <f t="shared" si="14"/>
        <v>0.43</v>
      </c>
      <c r="EH6" s="33">
        <f t="shared" si="14"/>
        <v>0.81</v>
      </c>
      <c r="EI6" s="33">
        <f t="shared" si="14"/>
        <v>0.82</v>
      </c>
      <c r="EJ6" s="33">
        <f t="shared" si="14"/>
        <v>0.66</v>
      </c>
      <c r="EK6" s="33">
        <f t="shared" si="14"/>
        <v>0.64</v>
      </c>
      <c r="EL6" s="33">
        <f t="shared" si="14"/>
        <v>0.56000000000000005</v>
      </c>
      <c r="EM6" s="32" t="str">
        <f>IF(EM7="","",IF(EM7="-","【-】","【"&amp;SUBSTITUTE(TEXT(EM7,"#,##0.00"),"-","△")&amp;"】"))</f>
        <v>【0.78】</v>
      </c>
    </row>
    <row r="7" spans="1:143" s="34" customFormat="1">
      <c r="A7" s="26"/>
      <c r="B7" s="35">
        <v>2014</v>
      </c>
      <c r="C7" s="35">
        <v>454419</v>
      </c>
      <c r="D7" s="35">
        <v>46</v>
      </c>
      <c r="E7" s="35">
        <v>1</v>
      </c>
      <c r="F7" s="35">
        <v>0</v>
      </c>
      <c r="G7" s="35">
        <v>1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76.98</v>
      </c>
      <c r="O7" s="36">
        <v>47.61</v>
      </c>
      <c r="P7" s="36">
        <v>2635</v>
      </c>
      <c r="Q7" s="36">
        <v>13222</v>
      </c>
      <c r="R7" s="36">
        <v>237.54</v>
      </c>
      <c r="S7" s="36">
        <v>55.66</v>
      </c>
      <c r="T7" s="36">
        <v>6204</v>
      </c>
      <c r="U7" s="36">
        <v>18</v>
      </c>
      <c r="V7" s="36">
        <v>344.67</v>
      </c>
      <c r="W7" s="36">
        <v>115.46</v>
      </c>
      <c r="X7" s="36">
        <v>113.79</v>
      </c>
      <c r="Y7" s="36">
        <v>110.5</v>
      </c>
      <c r="Z7" s="36">
        <v>112.68</v>
      </c>
      <c r="AA7" s="36">
        <v>111.38</v>
      </c>
      <c r="AB7" s="36">
        <v>108.06</v>
      </c>
      <c r="AC7" s="36">
        <v>104.82</v>
      </c>
      <c r="AD7" s="36">
        <v>104.95</v>
      </c>
      <c r="AE7" s="36">
        <v>105.53</v>
      </c>
      <c r="AF7" s="36">
        <v>107.2</v>
      </c>
      <c r="AG7" s="36">
        <v>113.03</v>
      </c>
      <c r="AH7" s="36">
        <v>0</v>
      </c>
      <c r="AI7" s="36">
        <v>0</v>
      </c>
      <c r="AJ7" s="36">
        <v>0</v>
      </c>
      <c r="AK7" s="36">
        <v>0</v>
      </c>
      <c r="AL7" s="36">
        <v>0</v>
      </c>
      <c r="AM7" s="36">
        <v>23.31</v>
      </c>
      <c r="AN7" s="36">
        <v>26.83</v>
      </c>
      <c r="AO7" s="36">
        <v>26.81</v>
      </c>
      <c r="AP7" s="36">
        <v>28.31</v>
      </c>
      <c r="AQ7" s="36">
        <v>13.46</v>
      </c>
      <c r="AR7" s="36">
        <v>0.81</v>
      </c>
      <c r="AS7" s="36">
        <v>1666.82</v>
      </c>
      <c r="AT7" s="36">
        <v>1722.75</v>
      </c>
      <c r="AU7" s="36">
        <v>2374.27</v>
      </c>
      <c r="AV7" s="36">
        <v>2509.91</v>
      </c>
      <c r="AW7" s="36">
        <v>851.18</v>
      </c>
      <c r="AX7" s="36">
        <v>1129.9100000000001</v>
      </c>
      <c r="AY7" s="36">
        <v>1197.1099999999999</v>
      </c>
      <c r="AZ7" s="36">
        <v>1002.64</v>
      </c>
      <c r="BA7" s="36">
        <v>1164.51</v>
      </c>
      <c r="BB7" s="36">
        <v>434.72</v>
      </c>
      <c r="BC7" s="36">
        <v>264.16000000000003</v>
      </c>
      <c r="BD7" s="36">
        <v>207</v>
      </c>
      <c r="BE7" s="36">
        <v>191.1</v>
      </c>
      <c r="BF7" s="36">
        <v>181.07</v>
      </c>
      <c r="BG7" s="36">
        <v>176.94</v>
      </c>
      <c r="BH7" s="36">
        <v>170.12</v>
      </c>
      <c r="BI7" s="36">
        <v>540.94000000000005</v>
      </c>
      <c r="BJ7" s="36">
        <v>532.29999999999995</v>
      </c>
      <c r="BK7" s="36">
        <v>520.29999999999995</v>
      </c>
      <c r="BL7" s="36">
        <v>498.27</v>
      </c>
      <c r="BM7" s="36">
        <v>495.76</v>
      </c>
      <c r="BN7" s="36">
        <v>283.72000000000003</v>
      </c>
      <c r="BO7" s="36">
        <v>110.31</v>
      </c>
      <c r="BP7" s="36">
        <v>109.02</v>
      </c>
      <c r="BQ7" s="36">
        <v>106.11</v>
      </c>
      <c r="BR7" s="36">
        <v>103.46</v>
      </c>
      <c r="BS7" s="36">
        <v>106.31</v>
      </c>
      <c r="BT7" s="36">
        <v>93.43</v>
      </c>
      <c r="BU7" s="36">
        <v>90.17</v>
      </c>
      <c r="BV7" s="36">
        <v>90.69</v>
      </c>
      <c r="BW7" s="36">
        <v>90.64</v>
      </c>
      <c r="BX7" s="36">
        <v>93.66</v>
      </c>
      <c r="BY7" s="36">
        <v>104.6</v>
      </c>
      <c r="BZ7" s="36">
        <v>130.03</v>
      </c>
      <c r="CA7" s="36">
        <v>132</v>
      </c>
      <c r="CB7" s="36">
        <v>135.22999999999999</v>
      </c>
      <c r="CC7" s="36">
        <v>139.29</v>
      </c>
      <c r="CD7" s="36">
        <v>135.24</v>
      </c>
      <c r="CE7" s="36">
        <v>204.24</v>
      </c>
      <c r="CF7" s="36">
        <v>210.28</v>
      </c>
      <c r="CG7" s="36">
        <v>211.08</v>
      </c>
      <c r="CH7" s="36">
        <v>213.52</v>
      </c>
      <c r="CI7" s="36">
        <v>208.21</v>
      </c>
      <c r="CJ7" s="36">
        <v>164.21</v>
      </c>
      <c r="CK7" s="36">
        <v>65.86</v>
      </c>
      <c r="CL7" s="36">
        <v>64.78</v>
      </c>
      <c r="CM7" s="36">
        <v>61.79</v>
      </c>
      <c r="CN7" s="36">
        <v>57.55</v>
      </c>
      <c r="CO7" s="36">
        <v>58.92</v>
      </c>
      <c r="CP7" s="36">
        <v>51.05</v>
      </c>
      <c r="CQ7" s="36">
        <v>50.49</v>
      </c>
      <c r="CR7" s="36">
        <v>49.69</v>
      </c>
      <c r="CS7" s="36">
        <v>49.77</v>
      </c>
      <c r="CT7" s="36">
        <v>49.22</v>
      </c>
      <c r="CU7" s="36">
        <v>59.8</v>
      </c>
      <c r="CV7" s="36">
        <v>68.7</v>
      </c>
      <c r="CW7" s="36">
        <v>68.09</v>
      </c>
      <c r="CX7" s="36">
        <v>70.75</v>
      </c>
      <c r="CY7" s="36">
        <v>73.55</v>
      </c>
      <c r="CZ7" s="36">
        <v>70.900000000000006</v>
      </c>
      <c r="DA7" s="36">
        <v>80.81</v>
      </c>
      <c r="DB7" s="36">
        <v>78.7</v>
      </c>
      <c r="DC7" s="36">
        <v>80.010000000000005</v>
      </c>
      <c r="DD7" s="36">
        <v>79.98</v>
      </c>
      <c r="DE7" s="36">
        <v>79.48</v>
      </c>
      <c r="DF7" s="36">
        <v>89.78</v>
      </c>
      <c r="DG7" s="36">
        <v>46.45</v>
      </c>
      <c r="DH7" s="36">
        <v>48.01</v>
      </c>
      <c r="DI7" s="36">
        <v>49.53</v>
      </c>
      <c r="DJ7" s="36">
        <v>51.02</v>
      </c>
      <c r="DK7" s="36">
        <v>52.49</v>
      </c>
      <c r="DL7" s="36">
        <v>33.21</v>
      </c>
      <c r="DM7" s="36">
        <v>34.24</v>
      </c>
      <c r="DN7" s="36">
        <v>35.18</v>
      </c>
      <c r="DO7" s="36">
        <v>36.43</v>
      </c>
      <c r="DP7" s="36">
        <v>46.12</v>
      </c>
      <c r="DQ7" s="36">
        <v>46.31</v>
      </c>
      <c r="DR7" s="36">
        <v>13.97</v>
      </c>
      <c r="DS7" s="36">
        <v>20.02</v>
      </c>
      <c r="DT7" s="36">
        <v>19.96</v>
      </c>
      <c r="DU7" s="36">
        <v>25.9</v>
      </c>
      <c r="DV7" s="36">
        <v>32.340000000000003</v>
      </c>
      <c r="DW7" s="36">
        <v>6.34</v>
      </c>
      <c r="DX7" s="36">
        <v>6.81</v>
      </c>
      <c r="DY7" s="36">
        <v>8.41</v>
      </c>
      <c r="DZ7" s="36">
        <v>8.7200000000000006</v>
      </c>
      <c r="EA7" s="36">
        <v>9.86</v>
      </c>
      <c r="EB7" s="36">
        <v>12.42</v>
      </c>
      <c r="EC7" s="36">
        <v>0.28000000000000003</v>
      </c>
      <c r="ED7" s="36">
        <v>0.59</v>
      </c>
      <c r="EE7" s="36">
        <v>0.99</v>
      </c>
      <c r="EF7" s="36">
        <v>1.31</v>
      </c>
      <c r="EG7" s="36">
        <v>0.43</v>
      </c>
      <c r="EH7" s="36">
        <v>0.81</v>
      </c>
      <c r="EI7" s="36">
        <v>0.82</v>
      </c>
      <c r="EJ7" s="36">
        <v>0.66</v>
      </c>
      <c r="EK7" s="36">
        <v>0.64</v>
      </c>
      <c r="EL7" s="36">
        <v>0.56000000000000005</v>
      </c>
      <c r="EM7" s="36">
        <v>0.78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40179</v>
      </c>
      <c r="C10" s="40">
        <f>DATEVALUE($B$6-3&amp;"年1月1日")</f>
        <v>40544</v>
      </c>
      <c r="D10" s="40">
        <f>DATEVALUE($B$6-2&amp;"年1月1日")</f>
        <v>40909</v>
      </c>
      <c r="E10" s="40">
        <f>DATEVALUE($B$6-1&amp;"年1月1日")</f>
        <v>41275</v>
      </c>
      <c r="F10" s="40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2016-02-10T04:36:43Z</cp:lastPrinted>
  <dcterms:created xsi:type="dcterms:W3CDTF">2016-02-03T07:30:41Z</dcterms:created>
  <dcterms:modified xsi:type="dcterms:W3CDTF">2016-02-25T23:46:31Z</dcterms:modified>
  <cp:category/>
</cp:coreProperties>
</file>