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E:\新共有ドライブ\03-02 【決　算】公営企業(公営企業全般含む)\平成３０年度\01 各種照会・回答\310111【　】（分析依頼）H29決算経営比較分析表\03市町村→県\02_簡易水道（法非適）\"/>
    </mc:Choice>
  </mc:AlternateContent>
  <xr:revisionPtr revIDLastSave="0" documentId="13_ncr:1_{BD8F5D7B-DFBD-4E20-9A3B-C3E3FE5D6485}" xr6:coauthVersionLast="40" xr6:coauthVersionMax="40" xr10:uidLastSave="{00000000-0000-0000-0000-000000000000}"/>
  <workbookProtection workbookAlgorithmName="SHA-512" workbookHashValue="GfLtaVMw7DG669r/vo/8L1nYZIznsy+QQD1ZBjVGrF9/zDDmlWw/2trcfMEhuCDY1lLFDqeEcit0MuDVkWNfyA==" workbookSaltValue="cLYLJ6vbaGHJlOtHPrDH4A=="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Q6" i="5"/>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L10" i="4"/>
  <c r="W10" i="4"/>
  <c r="P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<sst xmlns="http://schemas.openxmlformats.org/spreadsheetml/2006/main" count="237" uniqueCount="124">
  <si>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</si>
  <si>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</si>
  <si>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</si>
  <si>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</si>
  <si>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</si>
  <si>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</si>
  <si>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</si>
  <si>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</si>
  <si>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</si>
  <si>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</si>
  <si>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</si>
  <si>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</si>
  <si>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</si>
  <si>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</si>
  <si>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</si>
  <si>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</si>
  <si>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</si>
  <si>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</si>
  <si>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</si>
  <si>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</si>
  <si>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</si>
  <si>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</si>
  <si>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</si>
  <si>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</si>
  <si>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</si>
  <si>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</si>
  <si>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</si>
  <si>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</si>
  <si>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</si>
  <si>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</si>
  <si>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</si>
  <si>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</si>
  <si>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</si>
  <si>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</si>
  <si>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</si>
  <si>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</si>
  <si>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</si>
  <si>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</si>
  <si>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</si>
  <si>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</si>
  <si>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</si>
  <si>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</si>
  <si>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</si>
  <si>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</si>
  <si>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</si>
  <si>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</si>
  <si>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</si>
  <si>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</si>
  <si>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</si>
  <si>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</si>
  <si>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</si>
  <si>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</si>
  <si>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</si>
  <si>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</si>
  <si>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</si>
  <si>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</si>
  <si>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</si>
  <si>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</si>
  <si>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</si>
  <si>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</si>
  <si>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</si>
  <si>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</si>
  <si>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</si>
  <si>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</si>
  <si>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</si>
  <si>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</si>
  <si>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</si>
  <si>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</si>
  <si>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</si>
  <si>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</si>
  <si>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</si>
  <si>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</si>
  <si>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</si>
  <si>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</si>
  <si>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</si>
  <si>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</si>
  <si>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</si>
  <si>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</si>
  <si>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</si>
  <si>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</si>
  <si>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</si>
  <si>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</si>
  <si>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</si>
  <si>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</si>
  <si>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</si>
  <si>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</si>
  <si>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</si>
  <si>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</si>
  <si>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</si>
  <si>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</si>
  <si>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</si>
  <si>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</si>
  <si>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</si>
  <si>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</si>
  <si>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</si>
  <si>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</si>
  <si>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</si>
  <si>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</si>
  <si>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</si>
  <si>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</si>
  <si>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</si>
  <si>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</si>
  <si>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</si>
  <si>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</si>
  <si>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</si>
  <si>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</si>
  <si>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</si>
  <si>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</si>
  <si>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諸塚村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</si>
  <si>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</si>
  <si>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</si>
  <si>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</si>
  <si>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</si>
  <si>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</si>
  <si>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</si>
  <si>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</si>
  <si>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</si>
  <si>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</si>
  <si>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</si>
  <si>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</si>
  <si>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</si>
  <si>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・老朽化の状況については、比較できる指標がないものの、村内における簡易水道施設は整備後の維持管理は適正に行われている。
・現在、各簡易水道施設整備から20年ほど経過しており、耐用年数以上経過している配管は無い状態である。
・配管の老朽化による漏水等の故障報告も無いが、今後年度毎の更新も必要になってくると思われ、事業計画等による適正な管理が必要と思われる。</t>
    <phoneticPr fontId="4"/>
  </si>
  <si>
    <t>・「①収益的収支比率」に関しては、類似団体平均を下回っている状態で、経営の健全性が保たれているとは言えない状態である。
・「⑤料金回収率」は28%と全国平均を下回っており、未だ一般会計からの繰入金に依存している状況である。
・「④企業債残高対給水収益比率」に関しては、年度を追う毎に右肩下がりに推移しており、今後類似団体平均値を下回ることが予測される。「⑤料金回収率」を維持しつつ更なる削減に努めていきたい。
・「⑥給水原価」については全国平均を下回っているが、「⑦施設利用率」と併せ継続して注視していく必要がある。
・「⑦施設利用率」については平成26年度以降平均値を下回っている。しかし、区域内の全施設とも活用されている実情から一定の評価はでき、今後給水人口の推移を注視していく必要がある。
・「⑧有収率」については100%を維持できているところから評価できる。経営の効率性については全国平均と同等であることから、概ね保たれていると言える。</t>
    <rPh sb="210" eb="212">
      <t>ゲンカ</t>
    </rPh>
    <rPh sb="273" eb="275">
      <t>ヘイセイ</t>
    </rPh>
    <rPh sb="277" eb="279">
      <t>ネンド</t>
    </rPh>
    <rPh sb="279" eb="281">
      <t>イコウ</t>
    </rPh>
    <rPh sb="281" eb="284">
      <t>ヘイキンチ</t>
    </rPh>
    <rPh sb="285" eb="287">
      <t>シタマワ</t>
    </rPh>
    <rPh sb="296" eb="299">
      <t>クイキナイ</t>
    </rPh>
    <phoneticPr fontId="4"/>
  </si>
  <si>
    <t>　有収率については高水準で推移しているため評価できるが、収益的収支比率や料金回収率によると、収益のほとんどが一般会計繰入金によるものと分析でき、施設利用率は減少傾向にある。
　しかし、企業債残高対給水収益比率は年々減少傾向にあり、今後会計の負担軽減が見込まれる。
　老朽化についても、稼働からの経年劣化が進む中、更新の検討も必要であるが、給水人口の推移も注視し、事業規模や施設・管路の維持に努めていきたい。また、老朽化に対応するため、限られた財源の中で優先順位をつけた更新計画を検討する必要がある。
　また、経営戦略については平成30年度までに策定の予定である。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</si>
</sst>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FA-4B81-AB38-07206FFC132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7CFA-4B81-AB38-07206FFC132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65.53</c:v>
                </c:pt>
                <c:pt idx="1">
                  <c:v>43.88</c:v>
                </c:pt>
                <c:pt idx="2">
                  <c:v>40.090000000000003</c:v>
                </c:pt>
                <c:pt idx="3">
                  <c:v>43.03</c:v>
                </c:pt>
                <c:pt idx="4">
                  <c:v>40.25</c:v>
                </c:pt>
              </c:numCache>
            </c:numRef>
          </c:val>
          <c:extLst>
            <c:ext xmlns:c16="http://schemas.microsoft.com/office/drawing/2014/chart" uri="{C3380CC4-5D6E-409C-BE32-E72D297353CC}">
              <c16:uniqueId val="{00000000-BC1E-4E09-B1B4-ED50A35C6E1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BC1E-4E09-B1B4-ED50A35C6E1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1AF-470F-A347-D682CC1F344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41AF-470F-A347-D682CC1F344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67.989999999999995</c:v>
                </c:pt>
                <c:pt idx="1">
                  <c:v>49.39</c:v>
                </c:pt>
                <c:pt idx="2">
                  <c:v>47.51</c:v>
                </c:pt>
                <c:pt idx="3">
                  <c:v>59.06</c:v>
                </c:pt>
                <c:pt idx="4">
                  <c:v>59.82</c:v>
                </c:pt>
              </c:numCache>
            </c:numRef>
          </c:val>
          <c:extLst>
            <c:ext xmlns:c16="http://schemas.microsoft.com/office/drawing/2014/chart" uri="{C3380CC4-5D6E-409C-BE32-E72D297353CC}">
              <c16:uniqueId val="{00000000-DA33-448A-A20E-6D5226B2CD7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DA33-448A-A20E-6D5226B2CD7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1D-4765-8CFC-56888088EB7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1D-4765-8CFC-56888088EB7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51-42FD-A918-F2FDFE84ADB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51-42FD-A918-F2FDFE84ADB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0A-4561-82E8-86A8E271DA9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0A-4561-82E8-86A8E271DA9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47-4806-B741-3B1FDBDF62D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47-4806-B741-3B1FDBDF62D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2172.38</c:v>
                </c:pt>
                <c:pt idx="1">
                  <c:v>1832.89</c:v>
                </c:pt>
                <c:pt idx="2">
                  <c:v>1733.93</c:v>
                </c:pt>
                <c:pt idx="3">
                  <c:v>1522.29</c:v>
                </c:pt>
                <c:pt idx="4">
                  <c:v>1425.62</c:v>
                </c:pt>
              </c:numCache>
            </c:numRef>
          </c:val>
          <c:extLst>
            <c:ext xmlns:c16="http://schemas.microsoft.com/office/drawing/2014/chart" uri="{C3380CC4-5D6E-409C-BE32-E72D297353CC}">
              <c16:uniqueId val="{00000000-D5FC-4601-9812-2040A2E4958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D5FC-4601-9812-2040A2E4958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21.14</c:v>
                </c:pt>
                <c:pt idx="1">
                  <c:v>27.49</c:v>
                </c:pt>
                <c:pt idx="2">
                  <c:v>31.77</c:v>
                </c:pt>
                <c:pt idx="3">
                  <c:v>32.590000000000003</c:v>
                </c:pt>
                <c:pt idx="4">
                  <c:v>28.12</c:v>
                </c:pt>
              </c:numCache>
            </c:numRef>
          </c:val>
          <c:extLst>
            <c:ext xmlns:c16="http://schemas.microsoft.com/office/drawing/2014/chart" uri="{C3380CC4-5D6E-409C-BE32-E72D297353CC}">
              <c16:uniqueId val="{00000000-A8EC-45FE-9BDD-2D7267C9C21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A8EC-45FE-9BDD-2D7267C9C21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287.86</c:v>
                </c:pt>
                <c:pt idx="1">
                  <c:v>356.28</c:v>
                </c:pt>
                <c:pt idx="2">
                  <c:v>326.94</c:v>
                </c:pt>
                <c:pt idx="3">
                  <c:v>310.24</c:v>
                </c:pt>
                <c:pt idx="4">
                  <c:v>370.67</c:v>
                </c:pt>
              </c:numCache>
            </c:numRef>
          </c:val>
          <c:extLst>
            <c:ext xmlns:c16="http://schemas.microsoft.com/office/drawing/2014/chart" uri="{C3380CC4-5D6E-409C-BE32-E72D297353CC}">
              <c16:uniqueId val="{00000000-60EC-453B-9744-0F255DBF0E0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60EC-453B-9744-0F255DBF0E0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諸塚村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1766</v>
      </c>
      <c r="AM8" s="66"/>
      <c r="AN8" s="66"/>
      <c r="AO8" s="66"/>
      <c r="AP8" s="66"/>
      <c r="AQ8" s="66"/>
      <c r="AR8" s="66"/>
      <c r="AS8" s="66"/>
      <c r="AT8" s="65">
        <f>データ!$S$6</f>
        <v>187.56</v>
      </c>
      <c r="AU8" s="65"/>
      <c r="AV8" s="65"/>
      <c r="AW8" s="65"/>
      <c r="AX8" s="65"/>
      <c r="AY8" s="65"/>
      <c r="AZ8" s="65"/>
      <c r="BA8" s="65"/>
      <c r="BB8" s="65">
        <f>データ!$T$6</f>
        <v>9.42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39.729999999999997</v>
      </c>
      <c r="Q10" s="65"/>
      <c r="R10" s="65"/>
      <c r="S10" s="65"/>
      <c r="T10" s="65"/>
      <c r="U10" s="65"/>
      <c r="V10" s="65"/>
      <c r="W10" s="66">
        <f>データ!$Q$6</f>
        <v>2160</v>
      </c>
      <c r="X10" s="66"/>
      <c r="Y10" s="66"/>
      <c r="Z10" s="66"/>
      <c r="AA10" s="66"/>
      <c r="AB10" s="66"/>
      <c r="AC10" s="66"/>
      <c r="AD10" s="2"/>
      <c r="AE10" s="2"/>
      <c r="AF10" s="2"/>
      <c r="AG10" s="2"/>
      <c r="AH10" s="2"/>
      <c r="AI10" s="2"/>
      <c r="AJ10" s="2"/>
      <c r="AK10" s="2"/>
      <c r="AL10" s="66">
        <f>データ!$U$6</f>
        <v>681</v>
      </c>
      <c r="AM10" s="66"/>
      <c r="AN10" s="66"/>
      <c r="AO10" s="66"/>
      <c r="AP10" s="66"/>
      <c r="AQ10" s="66"/>
      <c r="AR10" s="66"/>
      <c r="AS10" s="66"/>
      <c r="AT10" s="65">
        <f>データ!$V$6</f>
        <v>0.83</v>
      </c>
      <c r="AU10" s="65"/>
      <c r="AV10" s="65"/>
      <c r="AW10" s="65"/>
      <c r="AX10" s="65"/>
      <c r="AY10" s="65"/>
      <c r="AZ10" s="65"/>
      <c r="BA10" s="65"/>
      <c r="BB10" s="65">
        <f>データ!$W$6</f>
        <v>820.48</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2">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2">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2">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2">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2">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2">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2">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aI3iUqDBJCShaPvhn3L0bAKOHpT3LoG22prDH/Ig5Sdp/90ENj1jXLNADEp2I1GY2mlqgr+kj9YQe3sIXKiwZA==" saltValue="FKVa6EI8YDMgGkcN6N+M9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2">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2">
      <c r="A6" s="28" t="s">
        <v>107</v>
      </c>
      <c r="B6" s="33">
        <f>B7</f>
        <v>2017</v>
      </c>
      <c r="C6" s="33">
        <f t="shared" ref="C6:W6" si="3">C7</f>
        <v>454290</v>
      </c>
      <c r="D6" s="33">
        <f t="shared" si="3"/>
        <v>47</v>
      </c>
      <c r="E6" s="33">
        <f t="shared" si="3"/>
        <v>1</v>
      </c>
      <c r="F6" s="33">
        <f t="shared" si="3"/>
        <v>0</v>
      </c>
      <c r="G6" s="33">
        <f t="shared" si="3"/>
        <v>0</v>
      </c>
      <c r="H6" s="33" t="str">
        <f t="shared" si="3"/>
        <v>宮崎県　諸塚村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39.729999999999997</v>
      </c>
      <c r="Q6" s="34">
        <f t="shared" si="3"/>
        <v>2160</v>
      </c>
      <c r="R6" s="34">
        <f t="shared" si="3"/>
        <v>1766</v>
      </c>
      <c r="S6" s="34">
        <f t="shared" si="3"/>
        <v>187.56</v>
      </c>
      <c r="T6" s="34">
        <f t="shared" si="3"/>
        <v>9.42</v>
      </c>
      <c r="U6" s="34">
        <f t="shared" si="3"/>
        <v>681</v>
      </c>
      <c r="V6" s="34">
        <f t="shared" si="3"/>
        <v>0.83</v>
      </c>
      <c r="W6" s="34">
        <f t="shared" si="3"/>
        <v>820.48</v>
      </c>
      <c r="X6" s="35">
        <f>IF(X7="",NA(),X7)</f>
        <v>67.989999999999995</v>
      </c>
      <c r="Y6" s="35">
        <f t="shared" ref="Y6:AG6" si="4">IF(Y7="",NA(),Y7)</f>
        <v>49.39</v>
      </c>
      <c r="Z6" s="35">
        <f t="shared" si="4"/>
        <v>47.51</v>
      </c>
      <c r="AA6" s="35">
        <f t="shared" si="4"/>
        <v>59.06</v>
      </c>
      <c r="AB6" s="35">
        <f t="shared" si="4"/>
        <v>59.82</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2172.38</v>
      </c>
      <c r="BF6" s="35">
        <f t="shared" ref="BF6:BN6" si="7">IF(BF7="",NA(),BF7)</f>
        <v>1832.89</v>
      </c>
      <c r="BG6" s="35">
        <f t="shared" si="7"/>
        <v>1733.93</v>
      </c>
      <c r="BH6" s="35">
        <f t="shared" si="7"/>
        <v>1522.29</v>
      </c>
      <c r="BI6" s="35">
        <f t="shared" si="7"/>
        <v>1425.62</v>
      </c>
      <c r="BJ6" s="35">
        <f t="shared" si="7"/>
        <v>1462.56</v>
      </c>
      <c r="BK6" s="35">
        <f t="shared" si="7"/>
        <v>1486.62</v>
      </c>
      <c r="BL6" s="35">
        <f t="shared" si="7"/>
        <v>1510.14</v>
      </c>
      <c r="BM6" s="35">
        <f t="shared" si="7"/>
        <v>1595.62</v>
      </c>
      <c r="BN6" s="35">
        <f t="shared" si="7"/>
        <v>1302.33</v>
      </c>
      <c r="BO6" s="34" t="str">
        <f>IF(BO7="","",IF(BO7="-","【-】","【"&amp;SUBSTITUTE(TEXT(BO7,"#,##0.00"),"-","△")&amp;"】"))</f>
        <v>【1,141.75】</v>
      </c>
      <c r="BP6" s="35">
        <f>IF(BP7="",NA(),BP7)</f>
        <v>21.14</v>
      </c>
      <c r="BQ6" s="35">
        <f t="shared" ref="BQ6:BY6" si="8">IF(BQ7="",NA(),BQ7)</f>
        <v>27.49</v>
      </c>
      <c r="BR6" s="35">
        <f t="shared" si="8"/>
        <v>31.77</v>
      </c>
      <c r="BS6" s="35">
        <f t="shared" si="8"/>
        <v>32.590000000000003</v>
      </c>
      <c r="BT6" s="35">
        <f t="shared" si="8"/>
        <v>28.12</v>
      </c>
      <c r="BU6" s="35">
        <f t="shared" si="8"/>
        <v>32.39</v>
      </c>
      <c r="BV6" s="35">
        <f t="shared" si="8"/>
        <v>24.39</v>
      </c>
      <c r="BW6" s="35">
        <f t="shared" si="8"/>
        <v>22.67</v>
      </c>
      <c r="BX6" s="35">
        <f t="shared" si="8"/>
        <v>37.92</v>
      </c>
      <c r="BY6" s="35">
        <f t="shared" si="8"/>
        <v>40.89</v>
      </c>
      <c r="BZ6" s="34" t="str">
        <f>IF(BZ7="","",IF(BZ7="-","【-】","【"&amp;SUBSTITUTE(TEXT(BZ7,"#,##0.00"),"-","△")&amp;"】"))</f>
        <v>【54.93】</v>
      </c>
      <c r="CA6" s="35">
        <f>IF(CA7="",NA(),CA7)</f>
        <v>287.86</v>
      </c>
      <c r="CB6" s="35">
        <f t="shared" ref="CB6:CJ6" si="9">IF(CB7="",NA(),CB7)</f>
        <v>356.28</v>
      </c>
      <c r="CC6" s="35">
        <f t="shared" si="9"/>
        <v>326.94</v>
      </c>
      <c r="CD6" s="35">
        <f t="shared" si="9"/>
        <v>310.24</v>
      </c>
      <c r="CE6" s="35">
        <f t="shared" si="9"/>
        <v>370.67</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65.53</v>
      </c>
      <c r="CM6" s="35">
        <f t="shared" ref="CM6:CU6" si="10">IF(CM7="",NA(),CM7)</f>
        <v>43.88</v>
      </c>
      <c r="CN6" s="35">
        <f t="shared" si="10"/>
        <v>40.090000000000003</v>
      </c>
      <c r="CO6" s="35">
        <f t="shared" si="10"/>
        <v>43.03</v>
      </c>
      <c r="CP6" s="35">
        <f t="shared" si="10"/>
        <v>40.25</v>
      </c>
      <c r="CQ6" s="35">
        <f t="shared" si="10"/>
        <v>50.49</v>
      </c>
      <c r="CR6" s="35">
        <f t="shared" si="10"/>
        <v>48.36</v>
      </c>
      <c r="CS6" s="35">
        <f t="shared" si="10"/>
        <v>48.7</v>
      </c>
      <c r="CT6" s="35">
        <f t="shared" si="10"/>
        <v>46.9</v>
      </c>
      <c r="CU6" s="35">
        <f t="shared" si="10"/>
        <v>47.95</v>
      </c>
      <c r="CV6" s="34" t="str">
        <f>IF(CV7="","",IF(CV7="-","【-】","【"&amp;SUBSTITUTE(TEXT(CV7,"#,##0.00"),"-","△")&amp;"】"))</f>
        <v>【56.91】</v>
      </c>
      <c r="CW6" s="35">
        <f>IF(CW7="",NA(),CW7)</f>
        <v>100</v>
      </c>
      <c r="CX6" s="35">
        <f t="shared" ref="CX6:DF6" si="11">IF(CX7="",NA(),CX7)</f>
        <v>100</v>
      </c>
      <c r="CY6" s="35">
        <f t="shared" si="11"/>
        <v>100</v>
      </c>
      <c r="CZ6" s="35">
        <f t="shared" si="11"/>
        <v>100</v>
      </c>
      <c r="DA6" s="35">
        <f t="shared" si="11"/>
        <v>100</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2">
      <c r="A7" s="28"/>
      <c r="B7" s="37">
        <v>2017</v>
      </c>
      <c r="C7" s="37">
        <v>454290</v>
      </c>
      <c r="D7" s="37">
        <v>47</v>
      </c>
      <c r="E7" s="37">
        <v>1</v>
      </c>
      <c r="F7" s="37">
        <v>0</v>
      </c>
      <c r="G7" s="37">
        <v>0</v>
      </c>
      <c r="H7" s="37" t="s">
        <v>108</v>
      </c>
      <c r="I7" s="37" t="s">
        <v>109</v>
      </c>
      <c r="J7" s="37" t="s">
        <v>110</v>
      </c>
      <c r="K7" s="37" t="s">
        <v>111</v>
      </c>
      <c r="L7" s="37" t="s">
        <v>112</v>
      </c>
      <c r="M7" s="37" t="s">
        <v>113</v>
      </c>
      <c r="N7" s="38" t="s">
        <v>114</v>
      </c>
      <c r="O7" s="38" t="s">
        <v>115</v>
      </c>
      <c r="P7" s="38">
        <v>39.729999999999997</v>
      </c>
      <c r="Q7" s="38">
        <v>2160</v>
      </c>
      <c r="R7" s="38">
        <v>1766</v>
      </c>
      <c r="S7" s="38">
        <v>187.56</v>
      </c>
      <c r="T7" s="38">
        <v>9.42</v>
      </c>
      <c r="U7" s="38">
        <v>681</v>
      </c>
      <c r="V7" s="38">
        <v>0.83</v>
      </c>
      <c r="W7" s="38">
        <v>820.48</v>
      </c>
      <c r="X7" s="38">
        <v>67.989999999999995</v>
      </c>
      <c r="Y7" s="38">
        <v>49.39</v>
      </c>
      <c r="Z7" s="38">
        <v>47.51</v>
      </c>
      <c r="AA7" s="38">
        <v>59.06</v>
      </c>
      <c r="AB7" s="38">
        <v>59.82</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2172.38</v>
      </c>
      <c r="BF7" s="38">
        <v>1832.89</v>
      </c>
      <c r="BG7" s="38">
        <v>1733.93</v>
      </c>
      <c r="BH7" s="38">
        <v>1522.29</v>
      </c>
      <c r="BI7" s="38">
        <v>1425.62</v>
      </c>
      <c r="BJ7" s="38">
        <v>1462.56</v>
      </c>
      <c r="BK7" s="38">
        <v>1486.62</v>
      </c>
      <c r="BL7" s="38">
        <v>1510.14</v>
      </c>
      <c r="BM7" s="38">
        <v>1595.62</v>
      </c>
      <c r="BN7" s="38">
        <v>1302.33</v>
      </c>
      <c r="BO7" s="38">
        <v>1141.75</v>
      </c>
      <c r="BP7" s="38">
        <v>21.14</v>
      </c>
      <c r="BQ7" s="38">
        <v>27.49</v>
      </c>
      <c r="BR7" s="38">
        <v>31.77</v>
      </c>
      <c r="BS7" s="38">
        <v>32.590000000000003</v>
      </c>
      <c r="BT7" s="38">
        <v>28.12</v>
      </c>
      <c r="BU7" s="38">
        <v>32.39</v>
      </c>
      <c r="BV7" s="38">
        <v>24.39</v>
      </c>
      <c r="BW7" s="38">
        <v>22.67</v>
      </c>
      <c r="BX7" s="38">
        <v>37.92</v>
      </c>
      <c r="BY7" s="38">
        <v>40.89</v>
      </c>
      <c r="BZ7" s="38">
        <v>54.93</v>
      </c>
      <c r="CA7" s="38">
        <v>287.86</v>
      </c>
      <c r="CB7" s="38">
        <v>356.28</v>
      </c>
      <c r="CC7" s="38">
        <v>326.94</v>
      </c>
      <c r="CD7" s="38">
        <v>310.24</v>
      </c>
      <c r="CE7" s="38">
        <v>370.67</v>
      </c>
      <c r="CF7" s="38">
        <v>530.83000000000004</v>
      </c>
      <c r="CG7" s="38">
        <v>734.18</v>
      </c>
      <c r="CH7" s="38">
        <v>789.62</v>
      </c>
      <c r="CI7" s="38">
        <v>423.18</v>
      </c>
      <c r="CJ7" s="38">
        <v>383.2</v>
      </c>
      <c r="CK7" s="38">
        <v>292.18</v>
      </c>
      <c r="CL7" s="38">
        <v>65.53</v>
      </c>
      <c r="CM7" s="38">
        <v>43.88</v>
      </c>
      <c r="CN7" s="38">
        <v>40.090000000000003</v>
      </c>
      <c r="CO7" s="38">
        <v>43.03</v>
      </c>
      <c r="CP7" s="38">
        <v>40.25</v>
      </c>
      <c r="CQ7" s="38">
        <v>50.49</v>
      </c>
      <c r="CR7" s="38">
        <v>48.36</v>
      </c>
      <c r="CS7" s="38">
        <v>48.7</v>
      </c>
      <c r="CT7" s="38">
        <v>46.9</v>
      </c>
      <c r="CU7" s="38">
        <v>47.95</v>
      </c>
      <c r="CV7" s="38">
        <v>56.91</v>
      </c>
      <c r="CW7" s="38">
        <v>100</v>
      </c>
      <c r="CX7" s="38">
        <v>100</v>
      </c>
      <c r="CY7" s="38">
        <v>100</v>
      </c>
      <c r="CZ7" s="38">
        <v>100</v>
      </c>
      <c r="DA7" s="38">
        <v>100</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2">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2019-01-23T05:30:12Z</cp:lastPrinted>
  <dcterms:created xsi:type="dcterms:W3CDTF">2018-12-03T08:46:23Z</dcterms:created>
  <dcterms:modified xsi:type="dcterms:W3CDTF">2019-02-20T09:49:52Z</dcterms:modified>
  <cp:category/>
</cp:coreProperties>
</file>