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令和01年度\01 各種照会・回答\R020109【　】（分析依頼）H30決算経営比較分析表\05ホームページ掲載\10【法非適用】簡易水道事業\"/>
    </mc:Choice>
  </mc:AlternateContent>
  <xr:revisionPtr revIDLastSave="0" documentId="13_ncr:1_{6CB92E75-C34D-4323-89A7-C65F17E4C853}" xr6:coauthVersionLast="45" xr6:coauthVersionMax="45" xr10:uidLastSave="{00000000-0000-0000-0000-000000000000}"/>
  <workbookProtection workbookAlgorithmName="SHA-512" workbookHashValue="dxUskguXgzr3enMlsOqvcE0e6DGZZKMrT9YjCXdTR2B5Eeh2AbMSdpL0pVzkEVmiFeYN+r+aCy1L5TS6xE/6BQ==" workbookSaltValue="CosUOWgm8HyySaLMnRzmKA==" workbookSpinCount="100000" lockStructure="1"/>
  <bookViews>
    <workbookView xWindow="-108" yWindow="-108" windowWidth="23256" windowHeight="12576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I85" i="4"/>
  <c r="H85" i="4"/>
  <c r="BB10" i="4"/>
  <c r="AT10" i="4"/>
  <c r="AL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<sst xmlns="http://schemas.openxmlformats.org/spreadsheetml/2006/main" count="225" uniqueCount="111">
  <si>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</si>
  <si>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</si>
  <si>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</si>
  <si>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</si>
  <si>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</si>
  <si>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</si>
  <si>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</si>
  <si>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</si>
  <si>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</si>
  <si>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</si>
  <si>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</si>
  <si>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</si>
  <si>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</si>
  <si>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</si>
  <si>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</si>
  <si>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</si>
  <si>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</si>
  <si>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</si>
  <si>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</si>
  <si>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</si>
  <si>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</si>
  <si>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</si>
  <si>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</si>
  <si>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</si>
  <si>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</si>
  <si>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</si>
  <si>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</si>
  <si>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</si>
  <si>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</si>
  <si>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</si>
  <si>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</si>
  <si>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</si>
  <si>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</si>
  <si>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</si>
  <si>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</si>
  <si>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</si>
  <si>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</si>
  <si>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</si>
  <si>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</si>
  <si>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</si>
  <si>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</si>
  <si>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</si>
  <si>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</si>
  <si>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</si>
  <si>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</si>
  <si>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</si>
  <si>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</si>
  <si>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</si>
  <si>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</si>
  <si>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</si>
  <si>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</si>
  <si>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</si>
  <si>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</si>
  <si>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</si>
  <si>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</si>
  <si>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</si>
  <si>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</si>
  <si>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</si>
  <si>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</si>
  <si>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</si>
  <si>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</si>
  <si>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</si>
  <si>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</si>
  <si>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</si>
  <si>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</si>
  <si>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</si>
  <si>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</si>
  <si>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</si>
  <si>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</si>
  <si>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</si>
  <si>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</si>
  <si>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</si>
  <si>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</si>
  <si>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</si>
  <si>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</si>
  <si>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</si>
  <si>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</si>
  <si>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</si>
  <si>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</si>
  <si>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</si>
  <si>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</si>
  <si>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</si>
  <si>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</si>
  <si>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</si>
  <si>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</si>
  <si>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</si>
  <si>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</si>
  <si>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</si>
  <si>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</si>
  <si>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</si>
  <si>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</si>
  <si>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</si>
  <si>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</si>
  <si>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</si>
  <si>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</si>
  <si>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川南町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</si>
  <si>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</si>
  <si>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</si>
  <si>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</si>
  <si>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</si>
  <si>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</si>
  <si>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</si>
  <si>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</si>
  <si>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</si>
  <si>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</si>
  <si>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</si>
  <si>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</si>
  <si>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</si>
  <si>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
平成30年度は他会計繰入金が多かったため、100％を超えています。県内では高い料金設定となっていますが、給水人口の減少により安定した給水収入が見込めないため、他会計繰入金に依存している状況です。
④企業債残高対給水収益比率
平均値より低い状態になっています。建設改良費の財源を企業債に頼らずに行っているため、減少傾向になっています。
⑤料金回収率
平均値より低い状態であり、100％を大きく下回っています。他会計繰入金に依存している状況にあることから、費用効率の検討が必要となっています。
⑥給水原価
平均値よりもやや高い状況にあります。水道事業と同率の使用料設定で今後の老朽化に備え、健全経営に努めています。給水人口が減少傾向にあることから、水道事業との統合を進め、効率性を高めていく必要があります。
⑦施設利用率
給水人口が減少傾向のため、平均値を下回っています。効率性を配慮した施設規模の見直しが必要です。
⑧有収率
平均よりも上回っています。今後もより高い有収率を保つ必要があります。</t>
    <rPh sb="1" eb="4">
      <t>シュウエキテキ</t>
    </rPh>
    <rPh sb="4" eb="6">
      <t>シュウシ</t>
    </rPh>
    <rPh sb="6" eb="8">
      <t>ヒリツ</t>
    </rPh>
    <rPh sb="9" eb="11">
      <t>ヘイセイ</t>
    </rPh>
    <rPh sb="13" eb="15">
      <t>ネンド</t>
    </rPh>
    <rPh sb="16" eb="17">
      <t>タ</t>
    </rPh>
    <rPh sb="17" eb="19">
      <t>カイケイ</t>
    </rPh>
    <rPh sb="19" eb="21">
      <t>クリイレ</t>
    </rPh>
    <rPh sb="21" eb="22">
      <t>キン</t>
    </rPh>
    <rPh sb="23" eb="24">
      <t>オオ</t>
    </rPh>
    <rPh sb="35" eb="36">
      <t>コ</t>
    </rPh>
    <rPh sb="42" eb="44">
      <t>ケンナイ</t>
    </rPh>
    <rPh sb="46" eb="47">
      <t>タカ</t>
    </rPh>
    <rPh sb="48" eb="50">
      <t>リョウキン</t>
    </rPh>
    <rPh sb="50" eb="52">
      <t>セッテイ</t>
    </rPh>
    <rPh sb="61" eb="63">
      <t>キュウスイ</t>
    </rPh>
    <rPh sb="63" eb="65">
      <t>ジンコウ</t>
    </rPh>
    <rPh sb="66" eb="68">
      <t>ゲンショウ</t>
    </rPh>
    <rPh sb="71" eb="73">
      <t>アンテイ</t>
    </rPh>
    <rPh sb="75" eb="77">
      <t>キュウスイ</t>
    </rPh>
    <rPh sb="77" eb="79">
      <t>シュウニュウ</t>
    </rPh>
    <rPh sb="80" eb="82">
      <t>ミコ</t>
    </rPh>
    <rPh sb="88" eb="89">
      <t>タ</t>
    </rPh>
    <rPh sb="89" eb="91">
      <t>カイケイ</t>
    </rPh>
    <rPh sb="91" eb="93">
      <t>クリイレ</t>
    </rPh>
    <rPh sb="93" eb="94">
      <t>キン</t>
    </rPh>
    <rPh sb="95" eb="97">
      <t>イゾン</t>
    </rPh>
    <rPh sb="101" eb="103">
      <t>ジョウキョウ</t>
    </rPh>
    <rPh sb="108" eb="110">
      <t>キギョウ</t>
    </rPh>
    <rPh sb="110" eb="111">
      <t>サイ</t>
    </rPh>
    <rPh sb="111" eb="113">
      <t>ザンダカ</t>
    </rPh>
    <rPh sb="113" eb="114">
      <t>タイ</t>
    </rPh>
    <rPh sb="114" eb="116">
      <t>キュウスイ</t>
    </rPh>
    <rPh sb="116" eb="118">
      <t>シュウエキ</t>
    </rPh>
    <rPh sb="118" eb="120">
      <t>ヒリツ</t>
    </rPh>
    <rPh sb="121" eb="124">
      <t>ヘイキンチ</t>
    </rPh>
    <rPh sb="126" eb="127">
      <t>ヒク</t>
    </rPh>
    <rPh sb="128" eb="130">
      <t>ジョウタイ</t>
    </rPh>
    <rPh sb="138" eb="140">
      <t>ケンセツ</t>
    </rPh>
    <rPh sb="140" eb="142">
      <t>カイリョウ</t>
    </rPh>
    <rPh sb="142" eb="143">
      <t>ヒ</t>
    </rPh>
    <rPh sb="144" eb="146">
      <t>ザイゲン</t>
    </rPh>
    <rPh sb="147" eb="149">
      <t>キギョウ</t>
    </rPh>
    <rPh sb="149" eb="150">
      <t>サイ</t>
    </rPh>
    <rPh sb="151" eb="152">
      <t>タヨ</t>
    </rPh>
    <rPh sb="155" eb="156">
      <t>オコナ</t>
    </rPh>
    <rPh sb="163" eb="165">
      <t>ゲンショウ</t>
    </rPh>
    <rPh sb="165" eb="167">
      <t>ケイコウ</t>
    </rPh>
    <rPh sb="177" eb="179">
      <t>リョウキン</t>
    </rPh>
    <rPh sb="179" eb="181">
      <t>カイシュウ</t>
    </rPh>
    <rPh sb="181" eb="182">
      <t>リツ</t>
    </rPh>
    <rPh sb="183" eb="186">
      <t>ヘイキンチ</t>
    </rPh>
    <rPh sb="188" eb="189">
      <t>ヒク</t>
    </rPh>
    <rPh sb="190" eb="192">
      <t>ジョウタイ</t>
    </rPh>
    <rPh sb="201" eb="202">
      <t>オオ</t>
    </rPh>
    <rPh sb="204" eb="206">
      <t>シタマワ</t>
    </rPh>
    <rPh sb="212" eb="213">
      <t>タ</t>
    </rPh>
    <rPh sb="213" eb="215">
      <t>カイケイ</t>
    </rPh>
    <rPh sb="215" eb="217">
      <t>クリイレ</t>
    </rPh>
    <rPh sb="217" eb="218">
      <t>キン</t>
    </rPh>
    <rPh sb="219" eb="221">
      <t>イゾン</t>
    </rPh>
    <rPh sb="225" eb="227">
      <t>ジョウキョウ</t>
    </rPh>
    <rPh sb="235" eb="237">
      <t>ヒヨウ</t>
    </rPh>
    <rPh sb="237" eb="239">
      <t>コウリツ</t>
    </rPh>
    <rPh sb="240" eb="242">
      <t>ケントウ</t>
    </rPh>
    <rPh sb="243" eb="245">
      <t>ヒツヨウ</t>
    </rPh>
    <rPh sb="255" eb="257">
      <t>キュウスイ</t>
    </rPh>
    <rPh sb="257" eb="259">
      <t>ゲンカ</t>
    </rPh>
    <rPh sb="260" eb="263">
      <t>ヘイキンチ</t>
    </rPh>
    <rPh sb="268" eb="269">
      <t>タカ</t>
    </rPh>
    <rPh sb="270" eb="272">
      <t>ジョウキョウ</t>
    </rPh>
    <rPh sb="278" eb="280">
      <t>スイドウ</t>
    </rPh>
    <rPh sb="280" eb="282">
      <t>ジギョウ</t>
    </rPh>
    <rPh sb="283" eb="285">
      <t>ドウリツ</t>
    </rPh>
    <rPh sb="286" eb="289">
      <t>シヨウリョウ</t>
    </rPh>
    <rPh sb="289" eb="291">
      <t>セッテイ</t>
    </rPh>
    <rPh sb="292" eb="294">
      <t>コンゴ</t>
    </rPh>
    <rPh sb="295" eb="298">
      <t>ロウキュウカ</t>
    </rPh>
    <rPh sb="299" eb="300">
      <t>ソナ</t>
    </rPh>
    <rPh sb="302" eb="304">
      <t>ケンゼン</t>
    </rPh>
    <rPh sb="304" eb="306">
      <t>ケイエイ</t>
    </rPh>
    <rPh sb="307" eb="308">
      <t>ツト</t>
    </rPh>
    <rPh sb="314" eb="316">
      <t>キュウスイ</t>
    </rPh>
    <rPh sb="316" eb="318">
      <t>ジンコウ</t>
    </rPh>
    <rPh sb="319" eb="321">
      <t>ゲンショウ</t>
    </rPh>
    <rPh sb="321" eb="323">
      <t>ケイコウ</t>
    </rPh>
    <rPh sb="331" eb="333">
      <t>スイドウ</t>
    </rPh>
    <rPh sb="333" eb="335">
      <t>ジギョウ</t>
    </rPh>
    <rPh sb="337" eb="339">
      <t>トウゴウ</t>
    </rPh>
    <rPh sb="340" eb="341">
      <t>スス</t>
    </rPh>
    <rPh sb="343" eb="346">
      <t>コウリツセイ</t>
    </rPh>
    <rPh sb="347" eb="348">
      <t>タカ</t>
    </rPh>
    <rPh sb="352" eb="354">
      <t>ヒツヨウ</t>
    </rPh>
    <rPh sb="362" eb="364">
      <t>シセツ</t>
    </rPh>
    <rPh sb="364" eb="366">
      <t>リヨウ</t>
    </rPh>
    <rPh sb="366" eb="367">
      <t>リツ</t>
    </rPh>
    <rPh sb="368" eb="370">
      <t>キュウスイ</t>
    </rPh>
    <rPh sb="370" eb="372">
      <t>ジンコウ</t>
    </rPh>
    <rPh sb="373" eb="375">
      <t>ゲンショウ</t>
    </rPh>
    <rPh sb="375" eb="377">
      <t>ケイコウ</t>
    </rPh>
    <rPh sb="381" eb="384">
      <t>ヘイキンチ</t>
    </rPh>
    <rPh sb="385" eb="387">
      <t>シタマワ</t>
    </rPh>
    <rPh sb="393" eb="396">
      <t>コウリツセイ</t>
    </rPh>
    <rPh sb="397" eb="399">
      <t>ハイリョ</t>
    </rPh>
    <rPh sb="401" eb="403">
      <t>シセツ</t>
    </rPh>
    <rPh sb="403" eb="405">
      <t>キボ</t>
    </rPh>
    <rPh sb="406" eb="408">
      <t>ミナオ</t>
    </rPh>
    <rPh sb="410" eb="412">
      <t>ヒツヨウ</t>
    </rPh>
    <rPh sb="417" eb="420">
      <t>ユウシュウリツ</t>
    </rPh>
    <rPh sb="421" eb="423">
      <t>ヘイキン</t>
    </rPh>
    <rPh sb="426" eb="428">
      <t>ウワマワ</t>
    </rPh>
    <rPh sb="434" eb="436">
      <t>コンゴ</t>
    </rPh>
    <rPh sb="439" eb="440">
      <t>タカ</t>
    </rPh>
    <rPh sb="441" eb="444">
      <t>ユウシュウリツ</t>
    </rPh>
    <rPh sb="445" eb="446">
      <t>タモ</t>
    </rPh>
    <rPh sb="447" eb="449">
      <t>ヒツヨウ</t>
    </rPh>
    <phoneticPr fontId="4"/>
  </si>
  <si>
    <t>③管路更新率
近年は、管路更新の実施はありません。ポンプ等機械設備とともに計画的な更新が必要となっており、料金回収率が低い中で更新費用の財源確保が困難な状況です。
Ｈ7年度の供用開始から20年以上が経過し、耐用年数を超えた管路はありませんが、計装機器等に老朽化が見られます。しかし、事業自体が小規模であるため、料金値上げによる更新工事費の確保は困難な状況です。</t>
    <rPh sb="1" eb="3">
      <t>カンロ</t>
    </rPh>
    <rPh sb="3" eb="5">
      <t>コウシン</t>
    </rPh>
    <rPh sb="5" eb="6">
      <t>リツ</t>
    </rPh>
    <rPh sb="7" eb="9">
      <t>キンネン</t>
    </rPh>
    <rPh sb="11" eb="13">
      <t>カンロ</t>
    </rPh>
    <rPh sb="13" eb="15">
      <t>コウシン</t>
    </rPh>
    <rPh sb="16" eb="18">
      <t>ジッシ</t>
    </rPh>
    <rPh sb="28" eb="29">
      <t>トウ</t>
    </rPh>
    <rPh sb="29" eb="31">
      <t>キカイ</t>
    </rPh>
    <rPh sb="31" eb="33">
      <t>セツビ</t>
    </rPh>
    <rPh sb="37" eb="40">
      <t>ケイカクテキ</t>
    </rPh>
    <rPh sb="41" eb="43">
      <t>コウシン</t>
    </rPh>
    <rPh sb="44" eb="46">
      <t>ヒツヨウ</t>
    </rPh>
    <rPh sb="53" eb="55">
      <t>リョウキン</t>
    </rPh>
    <rPh sb="55" eb="57">
      <t>カイシュウ</t>
    </rPh>
    <rPh sb="57" eb="58">
      <t>リツ</t>
    </rPh>
    <rPh sb="59" eb="60">
      <t>ヒク</t>
    </rPh>
    <rPh sb="61" eb="62">
      <t>ナカ</t>
    </rPh>
    <rPh sb="63" eb="65">
      <t>コウシン</t>
    </rPh>
    <rPh sb="65" eb="67">
      <t>ヒヨウ</t>
    </rPh>
    <rPh sb="68" eb="70">
      <t>ザイゲン</t>
    </rPh>
    <rPh sb="70" eb="72">
      <t>カクホ</t>
    </rPh>
    <rPh sb="73" eb="75">
      <t>コンナン</t>
    </rPh>
    <rPh sb="76" eb="78">
      <t>ジョウキョウ</t>
    </rPh>
    <rPh sb="84" eb="86">
      <t>ネンド</t>
    </rPh>
    <rPh sb="87" eb="89">
      <t>キョウヨウ</t>
    </rPh>
    <rPh sb="89" eb="91">
      <t>カイシ</t>
    </rPh>
    <rPh sb="95" eb="98">
      <t>ネンイジョウ</t>
    </rPh>
    <rPh sb="99" eb="101">
      <t>ケイカ</t>
    </rPh>
    <rPh sb="103" eb="105">
      <t>タイヨウ</t>
    </rPh>
    <rPh sb="105" eb="107">
      <t>ネンスウ</t>
    </rPh>
    <rPh sb="108" eb="109">
      <t>コ</t>
    </rPh>
    <rPh sb="111" eb="113">
      <t>カンロ</t>
    </rPh>
    <rPh sb="121" eb="123">
      <t>ケイソウ</t>
    </rPh>
    <rPh sb="123" eb="125">
      <t>キキ</t>
    </rPh>
    <rPh sb="125" eb="126">
      <t>トウ</t>
    </rPh>
    <rPh sb="127" eb="130">
      <t>ロウキュウカ</t>
    </rPh>
    <rPh sb="131" eb="132">
      <t>ミ</t>
    </rPh>
    <rPh sb="141" eb="143">
      <t>ジギョウ</t>
    </rPh>
    <rPh sb="143" eb="145">
      <t>ジタイ</t>
    </rPh>
    <rPh sb="146" eb="149">
      <t>ショウキボ</t>
    </rPh>
    <rPh sb="155" eb="157">
      <t>リョウキン</t>
    </rPh>
    <rPh sb="157" eb="159">
      <t>ネア</t>
    </rPh>
    <rPh sb="163" eb="165">
      <t>コウシン</t>
    </rPh>
    <rPh sb="165" eb="167">
      <t>コウジ</t>
    </rPh>
    <rPh sb="167" eb="168">
      <t>ヒ</t>
    </rPh>
    <rPh sb="169" eb="171">
      <t>カクホ</t>
    </rPh>
    <rPh sb="172" eb="174">
      <t>コンナン</t>
    </rPh>
    <rPh sb="175" eb="177">
      <t>ジョウキョウ</t>
    </rPh>
    <phoneticPr fontId="4"/>
  </si>
  <si>
    <t>給水人口が減少傾向であるため、料金回収率の低さや施設利用率の低さに影響しています。今後の施設や管路の更新等を考慮すると、料金値上げや規模縮小の検討が必要と考えられます。しかし、今以上の料金値上げや規模縮小は困難な状況のため、令和2年度に、掛迫簡易水道事業及び赤石飲料水供給施設について、水道事業との統合を予定しています。</t>
    <rPh sb="0" eb="2">
      <t>キュウスイ</t>
    </rPh>
    <rPh sb="2" eb="4">
      <t>ジンコウ</t>
    </rPh>
    <rPh sb="5" eb="7">
      <t>ゲンショウ</t>
    </rPh>
    <rPh sb="7" eb="9">
      <t>ケイコウ</t>
    </rPh>
    <rPh sb="15" eb="17">
      <t>リョウキン</t>
    </rPh>
    <rPh sb="17" eb="19">
      <t>カイシュウ</t>
    </rPh>
    <rPh sb="19" eb="20">
      <t>リツ</t>
    </rPh>
    <rPh sb="21" eb="22">
      <t>ヒク</t>
    </rPh>
    <rPh sb="24" eb="26">
      <t>シセツ</t>
    </rPh>
    <rPh sb="26" eb="28">
      <t>リヨウ</t>
    </rPh>
    <rPh sb="28" eb="29">
      <t>リツ</t>
    </rPh>
    <rPh sb="30" eb="31">
      <t>ヒク</t>
    </rPh>
    <rPh sb="33" eb="35">
      <t>エイキョウ</t>
    </rPh>
    <rPh sb="41" eb="43">
      <t>コンゴ</t>
    </rPh>
    <rPh sb="44" eb="46">
      <t>シセツ</t>
    </rPh>
    <rPh sb="47" eb="49">
      <t>カンロ</t>
    </rPh>
    <rPh sb="50" eb="52">
      <t>コウシン</t>
    </rPh>
    <rPh sb="52" eb="53">
      <t>トウ</t>
    </rPh>
    <rPh sb="54" eb="56">
      <t>コウリョ</t>
    </rPh>
    <rPh sb="60" eb="62">
      <t>リョウキン</t>
    </rPh>
    <rPh sb="62" eb="64">
      <t>ネア</t>
    </rPh>
    <rPh sb="66" eb="68">
      <t>キボ</t>
    </rPh>
    <rPh sb="68" eb="70">
      <t>シュクショウ</t>
    </rPh>
    <rPh sb="71" eb="73">
      <t>ケントウ</t>
    </rPh>
    <rPh sb="74" eb="76">
      <t>ヒツヨウ</t>
    </rPh>
    <rPh sb="77" eb="78">
      <t>カンガ</t>
    </rPh>
    <rPh sb="88" eb="91">
      <t>イマイジョウ</t>
    </rPh>
    <rPh sb="92" eb="94">
      <t>リョウキン</t>
    </rPh>
    <rPh sb="94" eb="96">
      <t>ネア</t>
    </rPh>
    <rPh sb="98" eb="100">
      <t>キボ</t>
    </rPh>
    <rPh sb="100" eb="102">
      <t>シュクショウ</t>
    </rPh>
    <rPh sb="103" eb="105">
      <t>コンナン</t>
    </rPh>
    <rPh sb="106" eb="108">
      <t>ジョウキョウ</t>
    </rPh>
    <rPh sb="112" eb="113">
      <t>レイ</t>
    </rPh>
    <rPh sb="113" eb="114">
      <t>ワ</t>
    </rPh>
    <rPh sb="115" eb="117">
      <t>ネンド</t>
    </rPh>
    <rPh sb="119" eb="120">
      <t>カ</t>
    </rPh>
    <rPh sb="120" eb="121">
      <t>サコ</t>
    </rPh>
    <rPh sb="121" eb="123">
      <t>カンイ</t>
    </rPh>
    <rPh sb="123" eb="125">
      <t>スイドウ</t>
    </rPh>
    <rPh sb="125" eb="127">
      <t>ジギョウ</t>
    </rPh>
    <rPh sb="127" eb="128">
      <t>オヨ</t>
    </rPh>
    <rPh sb="129" eb="131">
      <t>アカイシ</t>
    </rPh>
    <rPh sb="131" eb="134">
      <t>インリョウスイ</t>
    </rPh>
    <rPh sb="134" eb="136">
      <t>キョウキュウ</t>
    </rPh>
    <rPh sb="136" eb="138">
      <t>シセツ</t>
    </rPh>
    <rPh sb="143" eb="145">
      <t>スイドウ</t>
    </rPh>
    <rPh sb="145" eb="147">
      <t>ジギョウ</t>
    </rPh>
    <rPh sb="149" eb="151">
      <t>トウゴウ</t>
    </rPh>
    <rPh sb="152" eb="154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</si>
</sst>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D-494F-B4C5-CCE40B05C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489888"/>
        <c:axId val="310487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0.91</c:v>
                </c:pt>
                <c:pt idx="1">
                  <c:v>1.26</c:v>
                </c:pt>
                <c:pt idx="2">
                  <c:v>0.78</c:v>
                </c:pt>
                <c:pt idx="3">
                  <c:v>0.56999999999999995</c:v>
                </c:pt>
                <c:pt idx="4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7D-494F-B4C5-CCE40B05C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489888"/>
        <c:axId val="310487536"/>
      </c:lineChart>
      <c:dateAx>
        <c:axId val="31048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487536"/>
        <c:crosses val="autoZero"/>
        <c:auto val="1"/>
        <c:lblOffset val="100"/>
        <c:baseTimeUnit val="years"/>
      </c:dateAx>
      <c:valAx>
        <c:axId val="310487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48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30.19</c:v>
                </c:pt>
                <c:pt idx="1">
                  <c:v>36.51</c:v>
                </c:pt>
                <c:pt idx="2">
                  <c:v>31.23</c:v>
                </c:pt>
                <c:pt idx="3">
                  <c:v>32.799999999999997</c:v>
                </c:pt>
                <c:pt idx="4">
                  <c:v>33.18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7-438B-9D0C-8DF06D02E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691768"/>
        <c:axId val="31169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48.36</c:v>
                </c:pt>
                <c:pt idx="1">
                  <c:v>48.7</c:v>
                </c:pt>
                <c:pt idx="2">
                  <c:v>46.9</c:v>
                </c:pt>
                <c:pt idx="3">
                  <c:v>47.95</c:v>
                </c:pt>
                <c:pt idx="4">
                  <c:v>48.26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87-438B-9D0C-8DF06D02E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691768"/>
        <c:axId val="311692944"/>
      </c:lineChart>
      <c:dateAx>
        <c:axId val="311691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692944"/>
        <c:crosses val="autoZero"/>
        <c:auto val="1"/>
        <c:lblOffset val="100"/>
        <c:baseTimeUnit val="years"/>
      </c:dateAx>
      <c:valAx>
        <c:axId val="31169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691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85.3</c:v>
                </c:pt>
                <c:pt idx="1">
                  <c:v>73.63</c:v>
                </c:pt>
                <c:pt idx="2">
                  <c:v>89.27</c:v>
                </c:pt>
                <c:pt idx="3">
                  <c:v>86.41</c:v>
                </c:pt>
                <c:pt idx="4">
                  <c:v>83.92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2-414B-9C05-A38A316C8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695296"/>
        <c:axId val="311694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75.239999999999995</c:v>
                </c:pt>
                <c:pt idx="1">
                  <c:v>74.959999999999994</c:v>
                </c:pt>
                <c:pt idx="2">
                  <c:v>74.63</c:v>
                </c:pt>
                <c:pt idx="3">
                  <c:v>74.900000000000006</c:v>
                </c:pt>
                <c:pt idx="4">
                  <c:v>72.72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92-414B-9C05-A38A316C8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695296"/>
        <c:axId val="311694120"/>
      </c:lineChart>
      <c:dateAx>
        <c:axId val="311695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694120"/>
        <c:crosses val="autoZero"/>
        <c:auto val="1"/>
        <c:lblOffset val="100"/>
        <c:baseTimeUnit val="years"/>
      </c:dateAx>
      <c:valAx>
        <c:axId val="311694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695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62.65</c:v>
                </c:pt>
                <c:pt idx="1">
                  <c:v>101.39</c:v>
                </c:pt>
                <c:pt idx="2">
                  <c:v>79.88</c:v>
                </c:pt>
                <c:pt idx="3">
                  <c:v>119.11</c:v>
                </c:pt>
                <c:pt idx="4">
                  <c:v>157.13999999999999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90-4A81-B43B-4CEE54B19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490280"/>
        <c:axId val="310488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73.06</c:v>
                </c:pt>
                <c:pt idx="1">
                  <c:v>72.03</c:v>
                </c:pt>
                <c:pt idx="2">
                  <c:v>72.11</c:v>
                </c:pt>
                <c:pt idx="3">
                  <c:v>74.05</c:v>
                </c:pt>
                <c:pt idx="4">
                  <c:v>73.25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90-4A81-B43B-4CEE54B19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490280"/>
        <c:axId val="310488712"/>
      </c:lineChart>
      <c:dateAx>
        <c:axId val="310490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488712"/>
        <c:crosses val="autoZero"/>
        <c:auto val="1"/>
        <c:lblOffset val="100"/>
        <c:baseTimeUnit val="years"/>
      </c:dateAx>
      <c:valAx>
        <c:axId val="310488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490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8-4C9F-BFCD-78C4BADB4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460632"/>
        <c:axId val="311458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18-4C9F-BFCD-78C4BADB4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60632"/>
        <c:axId val="311458280"/>
      </c:lineChart>
      <c:dateAx>
        <c:axId val="311460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458280"/>
        <c:crosses val="autoZero"/>
        <c:auto val="1"/>
        <c:lblOffset val="100"/>
        <c:baseTimeUnit val="years"/>
      </c:dateAx>
      <c:valAx>
        <c:axId val="311458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460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C-4E53-8567-DDDA1B4B8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462200"/>
        <c:axId val="31146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5C-4E53-8567-DDDA1B4B8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62200"/>
        <c:axId val="311462592"/>
      </c:lineChart>
      <c:dateAx>
        <c:axId val="311462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462592"/>
        <c:crosses val="autoZero"/>
        <c:auto val="1"/>
        <c:lblOffset val="100"/>
        <c:baseTimeUnit val="years"/>
      </c:dateAx>
      <c:valAx>
        <c:axId val="31146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462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F-4049-AC4B-6D7F06EA2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457888"/>
        <c:axId val="311455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0F-4049-AC4B-6D7F06EA2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57888"/>
        <c:axId val="311455928"/>
      </c:lineChart>
      <c:dateAx>
        <c:axId val="31145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455928"/>
        <c:crosses val="autoZero"/>
        <c:auto val="1"/>
        <c:lblOffset val="100"/>
        <c:baseTimeUnit val="years"/>
      </c:dateAx>
      <c:valAx>
        <c:axId val="311455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457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2-46D7-9201-36EC9EF4C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457496"/>
        <c:axId val="31145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E2-46D7-9201-36EC9EF4C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57496"/>
        <c:axId val="311459456"/>
      </c:lineChart>
      <c:dateAx>
        <c:axId val="311457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459456"/>
        <c:crosses val="autoZero"/>
        <c:auto val="1"/>
        <c:lblOffset val="100"/>
        <c:baseTimeUnit val="years"/>
      </c:dateAx>
      <c:valAx>
        <c:axId val="31145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457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426.22</c:v>
                </c:pt>
                <c:pt idx="1">
                  <c:v>325.42</c:v>
                </c:pt>
                <c:pt idx="2">
                  <c:v>231.9</c:v>
                </c:pt>
                <c:pt idx="3">
                  <c:v>144.34</c:v>
                </c:pt>
                <c:pt idx="4">
                  <c:v>56.33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4-433B-A1E4-4D6FDD6FE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693728"/>
        <c:axId val="311693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1486.62</c:v>
                </c:pt>
                <c:pt idx="1">
                  <c:v>1510.14</c:v>
                </c:pt>
                <c:pt idx="2">
                  <c:v>1595.62</c:v>
                </c:pt>
                <c:pt idx="3">
                  <c:v>1302.33</c:v>
                </c:pt>
                <c:pt idx="4">
                  <c:v>1274.21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74-433B-A1E4-4D6FDD6FE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693728"/>
        <c:axId val="311693336"/>
      </c:lineChart>
      <c:dateAx>
        <c:axId val="31169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693336"/>
        <c:crosses val="autoZero"/>
        <c:auto val="1"/>
        <c:lblOffset val="100"/>
        <c:baseTimeUnit val="years"/>
      </c:dateAx>
      <c:valAx>
        <c:axId val="311693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69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44.24</c:v>
                </c:pt>
                <c:pt idx="1">
                  <c:v>40.520000000000003</c:v>
                </c:pt>
                <c:pt idx="2">
                  <c:v>44.85</c:v>
                </c:pt>
                <c:pt idx="3">
                  <c:v>41.18</c:v>
                </c:pt>
                <c:pt idx="4">
                  <c:v>38.200000000000003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A-4C18-89DB-02998F67B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689024"/>
        <c:axId val="311689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24.39</c:v>
                </c:pt>
                <c:pt idx="1">
                  <c:v>22.67</c:v>
                </c:pt>
                <c:pt idx="2">
                  <c:v>37.92</c:v>
                </c:pt>
                <c:pt idx="3">
                  <c:v>40.89</c:v>
                </c:pt>
                <c:pt idx="4">
                  <c:v>41.25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3A-4C18-89DB-02998F67B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689024"/>
        <c:axId val="311689416"/>
      </c:lineChart>
      <c:dateAx>
        <c:axId val="31168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689416"/>
        <c:crosses val="autoZero"/>
        <c:auto val="1"/>
        <c:lblOffset val="100"/>
        <c:baseTimeUnit val="years"/>
      </c:dateAx>
      <c:valAx>
        <c:axId val="311689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689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485.06</c:v>
                </c:pt>
                <c:pt idx="1">
                  <c:v>529.19000000000005</c:v>
                </c:pt>
                <c:pt idx="2">
                  <c:v>478.35</c:v>
                </c:pt>
                <c:pt idx="3">
                  <c:v>518.15</c:v>
                </c:pt>
                <c:pt idx="4">
                  <c:v>564.28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D-4089-8A8B-06C19FF5A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696472"/>
        <c:axId val="31168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734.18</c:v>
                </c:pt>
                <c:pt idx="1">
                  <c:v>789.62</c:v>
                </c:pt>
                <c:pt idx="2">
                  <c:v>423.18</c:v>
                </c:pt>
                <c:pt idx="3">
                  <c:v>383.2</c:v>
                </c:pt>
                <c:pt idx="4">
                  <c:v>383.25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0D-4089-8A8B-06C19FF5A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696472"/>
        <c:axId val="311689808"/>
      </c:lineChart>
      <c:dateAx>
        <c:axId val="311696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689808"/>
        <c:crosses val="autoZero"/>
        <c:auto val="1"/>
        <c:lblOffset val="100"/>
        <c:baseTimeUnit val="years"/>
      </c:dateAx>
      <c:valAx>
        <c:axId val="31168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696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【1,074.14】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D5" sqref="D5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宮崎県　川南町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D4</v>
      </c>
      <c r="X8" s="49"/>
      <c r="Y8" s="49"/>
      <c r="Z8" s="49"/>
      <c r="AA8" s="49"/>
      <c r="AB8" s="49"/>
      <c r="AC8" s="49"/>
      <c r="AD8" s="49" t="str">
        <f>データ!$M$6</f>
        <v>非設置</v>
      </c>
      <c r="AE8" s="49"/>
      <c r="AF8" s="49"/>
      <c r="AG8" s="49"/>
      <c r="AH8" s="49"/>
      <c r="AI8" s="49"/>
      <c r="AJ8" s="49"/>
      <c r="AK8" s="2"/>
      <c r="AL8" s="50">
        <f>データ!$R$6</f>
        <v>15780</v>
      </c>
      <c r="AM8" s="50"/>
      <c r="AN8" s="50"/>
      <c r="AO8" s="50"/>
      <c r="AP8" s="50"/>
      <c r="AQ8" s="50"/>
      <c r="AR8" s="50"/>
      <c r="AS8" s="50"/>
      <c r="AT8" s="46">
        <f>データ!$S$6</f>
        <v>90.12</v>
      </c>
      <c r="AU8" s="46"/>
      <c r="AV8" s="46"/>
      <c r="AW8" s="46"/>
      <c r="AX8" s="46"/>
      <c r="AY8" s="46"/>
      <c r="AZ8" s="46"/>
      <c r="BA8" s="46"/>
      <c r="BB8" s="46">
        <f>データ!$T$6</f>
        <v>175.1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3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3"/>
      <c r="BK9" s="3"/>
      <c r="BL9" s="51" t="s">
        <v>19</v>
      </c>
      <c r="BM9" s="5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1.0900000000000001</v>
      </c>
      <c r="Q10" s="46"/>
      <c r="R10" s="46"/>
      <c r="S10" s="46"/>
      <c r="T10" s="46"/>
      <c r="U10" s="46"/>
      <c r="V10" s="46"/>
      <c r="W10" s="50">
        <f>データ!$Q$6</f>
        <v>3758</v>
      </c>
      <c r="X10" s="50"/>
      <c r="Y10" s="50"/>
      <c r="Z10" s="50"/>
      <c r="AA10" s="50"/>
      <c r="AB10" s="50"/>
      <c r="AC10" s="50"/>
      <c r="AD10" s="2"/>
      <c r="AE10" s="2"/>
      <c r="AF10" s="2"/>
      <c r="AG10" s="2"/>
      <c r="AH10" s="2"/>
      <c r="AI10" s="2"/>
      <c r="AJ10" s="2"/>
      <c r="AK10" s="2"/>
      <c r="AL10" s="50">
        <f>データ!$U$6</f>
        <v>172</v>
      </c>
      <c r="AM10" s="50"/>
      <c r="AN10" s="50"/>
      <c r="AO10" s="50"/>
      <c r="AP10" s="50"/>
      <c r="AQ10" s="50"/>
      <c r="AR10" s="50"/>
      <c r="AS10" s="50"/>
      <c r="AT10" s="46">
        <f>データ!$V$6</f>
        <v>2.25</v>
      </c>
      <c r="AU10" s="46"/>
      <c r="AV10" s="46"/>
      <c r="AW10" s="46"/>
      <c r="AX10" s="46"/>
      <c r="AY10" s="46"/>
      <c r="AZ10" s="46"/>
      <c r="BA10" s="46"/>
      <c r="BB10" s="46">
        <f>データ!$W$6</f>
        <v>76.44</v>
      </c>
      <c r="BC10" s="46"/>
      <c r="BD10" s="46"/>
      <c r="BE10" s="46"/>
      <c r="BF10" s="46"/>
      <c r="BG10" s="46"/>
      <c r="BH10" s="46"/>
      <c r="BI10" s="46"/>
      <c r="BJ10" s="2"/>
      <c r="BK10" s="2"/>
      <c r="BL10" s="53" t="s">
        <v>21</v>
      </c>
      <c r="BM10" s="54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2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55" t="s">
        <v>25</v>
      </c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7"/>
    </row>
    <row r="15" spans="1:78" ht="13.5" customHeight="1" x14ac:dyDescent="0.2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58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60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1" t="s">
        <v>108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5" t="s">
        <v>26</v>
      </c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7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8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60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1" t="s">
        <v>109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2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2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5" t="s">
        <v>28</v>
      </c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7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8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60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1" t="s">
        <v>110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【75.60】</v>
      </c>
      <c r="F85" s="27" t="s">
        <v>41</v>
      </c>
      <c r="G85" s="27" t="s">
        <v>41</v>
      </c>
      <c r="H85" s="27" t="str">
        <f>データ!BO6</f>
        <v>【1,074.14】</v>
      </c>
      <c r="I85" s="27" t="str">
        <f>データ!BZ6</f>
        <v>【54.36】</v>
      </c>
      <c r="J85" s="27" t="str">
        <f>データ!CK6</f>
        <v>【296.40】</v>
      </c>
      <c r="K85" s="27" t="str">
        <f>データ!CV6</f>
        <v>【55.95】</v>
      </c>
      <c r="L85" s="27" t="str">
        <f>データ!DG6</f>
        <v>【73.77】</v>
      </c>
      <c r="M85" s="27" t="s">
        <v>41</v>
      </c>
      <c r="N85" s="27" t="s">
        <v>41</v>
      </c>
      <c r="O85" s="27" t="str">
        <f>データ!EN6</f>
        <v>【0.54】</v>
      </c>
    </row>
  </sheetData>
  <sheetProtection algorithmName="SHA-512" hashValue="jc8/G4tT+JtzLpsDOES/2diLhdK9ejykoChg2tht3In/YvxBVOmfSLZ69Mt4rSKNqynv8Ku+2X0Bs6RP9h4vfQ==" saltValue="Whteym3aH7bRUxQe4Hmt4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42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43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44</v>
      </c>
      <c r="B3" s="30" t="s">
        <v>45</v>
      </c>
      <c r="C3" s="30" t="s">
        <v>46</v>
      </c>
      <c r="D3" s="30" t="s">
        <v>47</v>
      </c>
      <c r="E3" s="30" t="s">
        <v>48</v>
      </c>
      <c r="F3" s="30" t="s">
        <v>49</v>
      </c>
      <c r="G3" s="30" t="s">
        <v>50</v>
      </c>
      <c r="H3" s="76" t="s">
        <v>51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52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53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2">
      <c r="A4" s="29" t="s">
        <v>54</v>
      </c>
      <c r="B4" s="31"/>
      <c r="C4" s="31"/>
      <c r="D4" s="31"/>
      <c r="E4" s="31"/>
      <c r="F4" s="31"/>
      <c r="G4" s="31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55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56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57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58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59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60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61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62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63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64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65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2">
      <c r="A5" s="29" t="s">
        <v>66</v>
      </c>
      <c r="B5" s="32"/>
      <c r="C5" s="32"/>
      <c r="D5" s="32"/>
      <c r="E5" s="32"/>
      <c r="F5" s="32"/>
      <c r="G5" s="32"/>
      <c r="H5" s="33" t="s">
        <v>67</v>
      </c>
      <c r="I5" s="33" t="s">
        <v>68</v>
      </c>
      <c r="J5" s="33" t="s">
        <v>69</v>
      </c>
      <c r="K5" s="33" t="s">
        <v>70</v>
      </c>
      <c r="L5" s="33" t="s">
        <v>71</v>
      </c>
      <c r="M5" s="33" t="s">
        <v>72</v>
      </c>
      <c r="N5" s="33" t="s">
        <v>73</v>
      </c>
      <c r="O5" s="33" t="s">
        <v>74</v>
      </c>
      <c r="P5" s="33" t="s">
        <v>75</v>
      </c>
      <c r="Q5" s="33" t="s">
        <v>76</v>
      </c>
      <c r="R5" s="33" t="s">
        <v>77</v>
      </c>
      <c r="S5" s="33" t="s">
        <v>78</v>
      </c>
      <c r="T5" s="33" t="s">
        <v>79</v>
      </c>
      <c r="U5" s="33" t="s">
        <v>80</v>
      </c>
      <c r="V5" s="33" t="s">
        <v>81</v>
      </c>
      <c r="W5" s="33" t="s">
        <v>82</v>
      </c>
      <c r="X5" s="33" t="s">
        <v>83</v>
      </c>
      <c r="Y5" s="33" t="s">
        <v>84</v>
      </c>
      <c r="Z5" s="33" t="s">
        <v>85</v>
      </c>
      <c r="AA5" s="33" t="s">
        <v>86</v>
      </c>
      <c r="AB5" s="33" t="s">
        <v>87</v>
      </c>
      <c r="AC5" s="33" t="s">
        <v>88</v>
      </c>
      <c r="AD5" s="33" t="s">
        <v>89</v>
      </c>
      <c r="AE5" s="33" t="s">
        <v>90</v>
      </c>
      <c r="AF5" s="33" t="s">
        <v>91</v>
      </c>
      <c r="AG5" s="33" t="s">
        <v>92</v>
      </c>
      <c r="AH5" s="33" t="s">
        <v>29</v>
      </c>
      <c r="AI5" s="33" t="s">
        <v>83</v>
      </c>
      <c r="AJ5" s="33" t="s">
        <v>84</v>
      </c>
      <c r="AK5" s="33" t="s">
        <v>85</v>
      </c>
      <c r="AL5" s="33" t="s">
        <v>86</v>
      </c>
      <c r="AM5" s="33" t="s">
        <v>87</v>
      </c>
      <c r="AN5" s="33" t="s">
        <v>88</v>
      </c>
      <c r="AO5" s="33" t="s">
        <v>89</v>
      </c>
      <c r="AP5" s="33" t="s">
        <v>90</v>
      </c>
      <c r="AQ5" s="33" t="s">
        <v>91</v>
      </c>
      <c r="AR5" s="33" t="s">
        <v>92</v>
      </c>
      <c r="AS5" s="33" t="s">
        <v>93</v>
      </c>
      <c r="AT5" s="33" t="s">
        <v>83</v>
      </c>
      <c r="AU5" s="33" t="s">
        <v>84</v>
      </c>
      <c r="AV5" s="33" t="s">
        <v>85</v>
      </c>
      <c r="AW5" s="33" t="s">
        <v>86</v>
      </c>
      <c r="AX5" s="33" t="s">
        <v>87</v>
      </c>
      <c r="AY5" s="33" t="s">
        <v>88</v>
      </c>
      <c r="AZ5" s="33" t="s">
        <v>89</v>
      </c>
      <c r="BA5" s="33" t="s">
        <v>90</v>
      </c>
      <c r="BB5" s="33" t="s">
        <v>91</v>
      </c>
      <c r="BC5" s="33" t="s">
        <v>92</v>
      </c>
      <c r="BD5" s="33" t="s">
        <v>93</v>
      </c>
      <c r="BE5" s="33" t="s">
        <v>83</v>
      </c>
      <c r="BF5" s="33" t="s">
        <v>84</v>
      </c>
      <c r="BG5" s="33" t="s">
        <v>85</v>
      </c>
      <c r="BH5" s="33" t="s">
        <v>86</v>
      </c>
      <c r="BI5" s="33" t="s">
        <v>87</v>
      </c>
      <c r="BJ5" s="33" t="s">
        <v>88</v>
      </c>
      <c r="BK5" s="33" t="s">
        <v>89</v>
      </c>
      <c r="BL5" s="33" t="s">
        <v>90</v>
      </c>
      <c r="BM5" s="33" t="s">
        <v>91</v>
      </c>
      <c r="BN5" s="33" t="s">
        <v>92</v>
      </c>
      <c r="BO5" s="33" t="s">
        <v>93</v>
      </c>
      <c r="BP5" s="33" t="s">
        <v>83</v>
      </c>
      <c r="BQ5" s="33" t="s">
        <v>84</v>
      </c>
      <c r="BR5" s="33" t="s">
        <v>85</v>
      </c>
      <c r="BS5" s="33" t="s">
        <v>86</v>
      </c>
      <c r="BT5" s="33" t="s">
        <v>87</v>
      </c>
      <c r="BU5" s="33" t="s">
        <v>88</v>
      </c>
      <c r="BV5" s="33" t="s">
        <v>89</v>
      </c>
      <c r="BW5" s="33" t="s">
        <v>90</v>
      </c>
      <c r="BX5" s="33" t="s">
        <v>91</v>
      </c>
      <c r="BY5" s="33" t="s">
        <v>92</v>
      </c>
      <c r="BZ5" s="33" t="s">
        <v>93</v>
      </c>
      <c r="CA5" s="33" t="s">
        <v>83</v>
      </c>
      <c r="CB5" s="33" t="s">
        <v>84</v>
      </c>
      <c r="CC5" s="33" t="s">
        <v>85</v>
      </c>
      <c r="CD5" s="33" t="s">
        <v>86</v>
      </c>
      <c r="CE5" s="33" t="s">
        <v>87</v>
      </c>
      <c r="CF5" s="33" t="s">
        <v>88</v>
      </c>
      <c r="CG5" s="33" t="s">
        <v>89</v>
      </c>
      <c r="CH5" s="33" t="s">
        <v>90</v>
      </c>
      <c r="CI5" s="33" t="s">
        <v>91</v>
      </c>
      <c r="CJ5" s="33" t="s">
        <v>92</v>
      </c>
      <c r="CK5" s="33" t="s">
        <v>93</v>
      </c>
      <c r="CL5" s="33" t="s">
        <v>83</v>
      </c>
      <c r="CM5" s="33" t="s">
        <v>84</v>
      </c>
      <c r="CN5" s="33" t="s">
        <v>85</v>
      </c>
      <c r="CO5" s="33" t="s">
        <v>86</v>
      </c>
      <c r="CP5" s="33" t="s">
        <v>87</v>
      </c>
      <c r="CQ5" s="33" t="s">
        <v>88</v>
      </c>
      <c r="CR5" s="33" t="s">
        <v>89</v>
      </c>
      <c r="CS5" s="33" t="s">
        <v>90</v>
      </c>
      <c r="CT5" s="33" t="s">
        <v>91</v>
      </c>
      <c r="CU5" s="33" t="s">
        <v>92</v>
      </c>
      <c r="CV5" s="33" t="s">
        <v>93</v>
      </c>
      <c r="CW5" s="33" t="s">
        <v>83</v>
      </c>
      <c r="CX5" s="33" t="s">
        <v>84</v>
      </c>
      <c r="CY5" s="33" t="s">
        <v>85</v>
      </c>
      <c r="CZ5" s="33" t="s">
        <v>86</v>
      </c>
      <c r="DA5" s="33" t="s">
        <v>87</v>
      </c>
      <c r="DB5" s="33" t="s">
        <v>88</v>
      </c>
      <c r="DC5" s="33" t="s">
        <v>89</v>
      </c>
      <c r="DD5" s="33" t="s">
        <v>90</v>
      </c>
      <c r="DE5" s="33" t="s">
        <v>91</v>
      </c>
      <c r="DF5" s="33" t="s">
        <v>92</v>
      </c>
      <c r="DG5" s="33" t="s">
        <v>93</v>
      </c>
      <c r="DH5" s="33" t="s">
        <v>83</v>
      </c>
      <c r="DI5" s="33" t="s">
        <v>84</v>
      </c>
      <c r="DJ5" s="33" t="s">
        <v>85</v>
      </c>
      <c r="DK5" s="33" t="s">
        <v>86</v>
      </c>
      <c r="DL5" s="33" t="s">
        <v>87</v>
      </c>
      <c r="DM5" s="33" t="s">
        <v>88</v>
      </c>
      <c r="DN5" s="33" t="s">
        <v>89</v>
      </c>
      <c r="DO5" s="33" t="s">
        <v>90</v>
      </c>
      <c r="DP5" s="33" t="s">
        <v>91</v>
      </c>
      <c r="DQ5" s="33" t="s">
        <v>92</v>
      </c>
      <c r="DR5" s="33" t="s">
        <v>93</v>
      </c>
      <c r="DS5" s="33" t="s">
        <v>83</v>
      </c>
      <c r="DT5" s="33" t="s">
        <v>84</v>
      </c>
      <c r="DU5" s="33" t="s">
        <v>85</v>
      </c>
      <c r="DV5" s="33" t="s">
        <v>86</v>
      </c>
      <c r="DW5" s="33" t="s">
        <v>87</v>
      </c>
      <c r="DX5" s="33" t="s">
        <v>88</v>
      </c>
      <c r="DY5" s="33" t="s">
        <v>89</v>
      </c>
      <c r="DZ5" s="33" t="s">
        <v>90</v>
      </c>
      <c r="EA5" s="33" t="s">
        <v>91</v>
      </c>
      <c r="EB5" s="33" t="s">
        <v>92</v>
      </c>
      <c r="EC5" s="33" t="s">
        <v>93</v>
      </c>
      <c r="ED5" s="33" t="s">
        <v>83</v>
      </c>
      <c r="EE5" s="33" t="s">
        <v>84</v>
      </c>
      <c r="EF5" s="33" t="s">
        <v>85</v>
      </c>
      <c r="EG5" s="33" t="s">
        <v>86</v>
      </c>
      <c r="EH5" s="33" t="s">
        <v>87</v>
      </c>
      <c r="EI5" s="33" t="s">
        <v>88</v>
      </c>
      <c r="EJ5" s="33" t="s">
        <v>89</v>
      </c>
      <c r="EK5" s="33" t="s">
        <v>90</v>
      </c>
      <c r="EL5" s="33" t="s">
        <v>91</v>
      </c>
      <c r="EM5" s="33" t="s">
        <v>92</v>
      </c>
      <c r="EN5" s="33" t="s">
        <v>93</v>
      </c>
    </row>
    <row r="6" spans="1:144" s="37" customFormat="1" x14ac:dyDescent="0.2">
      <c r="A6" s="29" t="s">
        <v>94</v>
      </c>
      <c r="B6" s="34">
        <f>B7</f>
        <v>2018</v>
      </c>
      <c r="C6" s="34">
        <f t="shared" ref="C6:W6" si="3">C7</f>
        <v>454052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宮崎県　川南町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1.0900000000000001</v>
      </c>
      <c r="Q6" s="35">
        <f t="shared" si="3"/>
        <v>3758</v>
      </c>
      <c r="R6" s="35">
        <f t="shared" si="3"/>
        <v>15780</v>
      </c>
      <c r="S6" s="35">
        <f t="shared" si="3"/>
        <v>90.12</v>
      </c>
      <c r="T6" s="35">
        <f t="shared" si="3"/>
        <v>175.1</v>
      </c>
      <c r="U6" s="35">
        <f t="shared" si="3"/>
        <v>172</v>
      </c>
      <c r="V6" s="35">
        <f t="shared" si="3"/>
        <v>2.25</v>
      </c>
      <c r="W6" s="35">
        <f t="shared" si="3"/>
        <v>76.44</v>
      </c>
      <c r="X6" s="36">
        <f>IF(X7="",NA(),X7)</f>
        <v>62.65</v>
      </c>
      <c r="Y6" s="36">
        <f t="shared" ref="Y6:AG6" si="4">IF(Y7="",NA(),Y7)</f>
        <v>101.39</v>
      </c>
      <c r="Z6" s="36">
        <f t="shared" si="4"/>
        <v>79.88</v>
      </c>
      <c r="AA6" s="36">
        <f t="shared" si="4"/>
        <v>119.11</v>
      </c>
      <c r="AB6" s="36">
        <f t="shared" si="4"/>
        <v>157.13999999999999</v>
      </c>
      <c r="AC6" s="36">
        <f t="shared" si="4"/>
        <v>73.06</v>
      </c>
      <c r="AD6" s="36">
        <f t="shared" si="4"/>
        <v>72.03</v>
      </c>
      <c r="AE6" s="36">
        <f t="shared" si="4"/>
        <v>72.11</v>
      </c>
      <c r="AF6" s="36">
        <f t="shared" si="4"/>
        <v>74.05</v>
      </c>
      <c r="AG6" s="36">
        <f t="shared" si="4"/>
        <v>73.25</v>
      </c>
      <c r="AH6" s="35" t="str">
        <f>IF(AH7="","",IF(AH7="-","【-】","【"&amp;SUBSTITUTE(TEXT(AH7,"#,##0.00"),"-","△")&amp;"】"))</f>
        <v>【75.60】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426.22</v>
      </c>
      <c r="BF6" s="36">
        <f t="shared" ref="BF6:BN6" si="7">IF(BF7="",NA(),BF7)</f>
        <v>325.42</v>
      </c>
      <c r="BG6" s="36">
        <f t="shared" si="7"/>
        <v>231.9</v>
      </c>
      <c r="BH6" s="36">
        <f t="shared" si="7"/>
        <v>144.34</v>
      </c>
      <c r="BI6" s="36">
        <f t="shared" si="7"/>
        <v>56.33</v>
      </c>
      <c r="BJ6" s="36">
        <f t="shared" si="7"/>
        <v>1486.62</v>
      </c>
      <c r="BK6" s="36">
        <f t="shared" si="7"/>
        <v>1510.14</v>
      </c>
      <c r="BL6" s="36">
        <f t="shared" si="7"/>
        <v>1595.62</v>
      </c>
      <c r="BM6" s="36">
        <f t="shared" si="7"/>
        <v>1302.33</v>
      </c>
      <c r="BN6" s="36">
        <f t="shared" si="7"/>
        <v>1274.21</v>
      </c>
      <c r="BO6" s="35" t="str">
        <f>IF(BO7="","",IF(BO7="-","【-】","【"&amp;SUBSTITUTE(TEXT(BO7,"#,##0.00"),"-","△")&amp;"】"))</f>
        <v>【1,074.14】</v>
      </c>
      <c r="BP6" s="36">
        <f>IF(BP7="",NA(),BP7)</f>
        <v>44.24</v>
      </c>
      <c r="BQ6" s="36">
        <f t="shared" ref="BQ6:BY6" si="8">IF(BQ7="",NA(),BQ7)</f>
        <v>40.520000000000003</v>
      </c>
      <c r="BR6" s="36">
        <f t="shared" si="8"/>
        <v>44.85</v>
      </c>
      <c r="BS6" s="36">
        <f t="shared" si="8"/>
        <v>41.18</v>
      </c>
      <c r="BT6" s="36">
        <f t="shared" si="8"/>
        <v>38.200000000000003</v>
      </c>
      <c r="BU6" s="36">
        <f t="shared" si="8"/>
        <v>24.39</v>
      </c>
      <c r="BV6" s="36">
        <f t="shared" si="8"/>
        <v>22.67</v>
      </c>
      <c r="BW6" s="36">
        <f t="shared" si="8"/>
        <v>37.92</v>
      </c>
      <c r="BX6" s="36">
        <f t="shared" si="8"/>
        <v>40.89</v>
      </c>
      <c r="BY6" s="36">
        <f t="shared" si="8"/>
        <v>41.25</v>
      </c>
      <c r="BZ6" s="35" t="str">
        <f>IF(BZ7="","",IF(BZ7="-","【-】","【"&amp;SUBSTITUTE(TEXT(BZ7,"#,##0.00"),"-","△")&amp;"】"))</f>
        <v>【54.36】</v>
      </c>
      <c r="CA6" s="36">
        <f>IF(CA7="",NA(),CA7)</f>
        <v>485.06</v>
      </c>
      <c r="CB6" s="36">
        <f t="shared" ref="CB6:CJ6" si="9">IF(CB7="",NA(),CB7)</f>
        <v>529.19000000000005</v>
      </c>
      <c r="CC6" s="36">
        <f t="shared" si="9"/>
        <v>478.35</v>
      </c>
      <c r="CD6" s="36">
        <f t="shared" si="9"/>
        <v>518.15</v>
      </c>
      <c r="CE6" s="36">
        <f t="shared" si="9"/>
        <v>564.28</v>
      </c>
      <c r="CF6" s="36">
        <f t="shared" si="9"/>
        <v>734.18</v>
      </c>
      <c r="CG6" s="36">
        <f t="shared" si="9"/>
        <v>789.62</v>
      </c>
      <c r="CH6" s="36">
        <f t="shared" si="9"/>
        <v>423.18</v>
      </c>
      <c r="CI6" s="36">
        <f t="shared" si="9"/>
        <v>383.2</v>
      </c>
      <c r="CJ6" s="36">
        <f t="shared" si="9"/>
        <v>383.25</v>
      </c>
      <c r="CK6" s="35" t="str">
        <f>IF(CK7="","",IF(CK7="-","【-】","【"&amp;SUBSTITUTE(TEXT(CK7,"#,##0.00"),"-","△")&amp;"】"))</f>
        <v>【296.40】</v>
      </c>
      <c r="CL6" s="36">
        <f>IF(CL7="",NA(),CL7)</f>
        <v>30.19</v>
      </c>
      <c r="CM6" s="36">
        <f t="shared" ref="CM6:CU6" si="10">IF(CM7="",NA(),CM7)</f>
        <v>36.51</v>
      </c>
      <c r="CN6" s="36">
        <f t="shared" si="10"/>
        <v>31.23</v>
      </c>
      <c r="CO6" s="36">
        <f t="shared" si="10"/>
        <v>32.799999999999997</v>
      </c>
      <c r="CP6" s="36">
        <f t="shared" si="10"/>
        <v>33.18</v>
      </c>
      <c r="CQ6" s="36">
        <f t="shared" si="10"/>
        <v>48.36</v>
      </c>
      <c r="CR6" s="36">
        <f t="shared" si="10"/>
        <v>48.7</v>
      </c>
      <c r="CS6" s="36">
        <f t="shared" si="10"/>
        <v>46.9</v>
      </c>
      <c r="CT6" s="36">
        <f t="shared" si="10"/>
        <v>47.95</v>
      </c>
      <c r="CU6" s="36">
        <f t="shared" si="10"/>
        <v>48.26</v>
      </c>
      <c r="CV6" s="35" t="str">
        <f>IF(CV7="","",IF(CV7="-","【-】","【"&amp;SUBSTITUTE(TEXT(CV7,"#,##0.00"),"-","△")&amp;"】"))</f>
        <v>【55.95】</v>
      </c>
      <c r="CW6" s="36">
        <f>IF(CW7="",NA(),CW7)</f>
        <v>85.3</v>
      </c>
      <c r="CX6" s="36">
        <f t="shared" ref="CX6:DF6" si="11">IF(CX7="",NA(),CX7)</f>
        <v>73.63</v>
      </c>
      <c r="CY6" s="36">
        <f t="shared" si="11"/>
        <v>89.27</v>
      </c>
      <c r="CZ6" s="36">
        <f t="shared" si="11"/>
        <v>86.41</v>
      </c>
      <c r="DA6" s="36">
        <f t="shared" si="11"/>
        <v>83.92</v>
      </c>
      <c r="DB6" s="36">
        <f t="shared" si="11"/>
        <v>75.239999999999995</v>
      </c>
      <c r="DC6" s="36">
        <f t="shared" si="11"/>
        <v>74.959999999999994</v>
      </c>
      <c r="DD6" s="36">
        <f t="shared" si="11"/>
        <v>74.63</v>
      </c>
      <c r="DE6" s="36">
        <f t="shared" si="11"/>
        <v>74.900000000000006</v>
      </c>
      <c r="DF6" s="36">
        <f t="shared" si="11"/>
        <v>72.72</v>
      </c>
      <c r="DG6" s="35" t="str">
        <f>IF(DG7="","",IF(DG7="-","【-】","【"&amp;SUBSTITUTE(TEXT(DG7,"#,##0.00"),"-","△")&amp;"】"))</f>
        <v>【73.77】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0.91</v>
      </c>
      <c r="EJ6" s="36">
        <f t="shared" si="14"/>
        <v>1.26</v>
      </c>
      <c r="EK6" s="36">
        <f t="shared" si="14"/>
        <v>0.78</v>
      </c>
      <c r="EL6" s="36">
        <f t="shared" si="14"/>
        <v>0.56999999999999995</v>
      </c>
      <c r="EM6" s="36">
        <f t="shared" si="14"/>
        <v>0.62</v>
      </c>
      <c r="EN6" s="35" t="str">
        <f>IF(EN7="","",IF(EN7="-","【-】","【"&amp;SUBSTITUTE(TEXT(EN7,"#,##0.00"),"-","△")&amp;"】"))</f>
        <v>【0.54】</v>
      </c>
    </row>
    <row r="7" spans="1:144" s="37" customFormat="1" x14ac:dyDescent="0.2">
      <c r="A7" s="29"/>
      <c r="B7" s="38">
        <v>2018</v>
      </c>
      <c r="C7" s="38">
        <v>454052</v>
      </c>
      <c r="D7" s="38">
        <v>47</v>
      </c>
      <c r="E7" s="38">
        <v>1</v>
      </c>
      <c r="F7" s="38">
        <v>0</v>
      </c>
      <c r="G7" s="38">
        <v>0</v>
      </c>
      <c r="H7" s="38" t="s">
        <v>95</v>
      </c>
      <c r="I7" s="38" t="s">
        <v>96</v>
      </c>
      <c r="J7" s="38" t="s">
        <v>97</v>
      </c>
      <c r="K7" s="38" t="s">
        <v>98</v>
      </c>
      <c r="L7" s="38" t="s">
        <v>99</v>
      </c>
      <c r="M7" s="38" t="s">
        <v>100</v>
      </c>
      <c r="N7" s="39" t="s">
        <v>101</v>
      </c>
      <c r="O7" s="39" t="s">
        <v>102</v>
      </c>
      <c r="P7" s="39">
        <v>1.0900000000000001</v>
      </c>
      <c r="Q7" s="39">
        <v>3758</v>
      </c>
      <c r="R7" s="39">
        <v>15780</v>
      </c>
      <c r="S7" s="39">
        <v>90.12</v>
      </c>
      <c r="T7" s="39">
        <v>175.1</v>
      </c>
      <c r="U7" s="39">
        <v>172</v>
      </c>
      <c r="V7" s="39">
        <v>2.25</v>
      </c>
      <c r="W7" s="39">
        <v>76.44</v>
      </c>
      <c r="X7" s="39">
        <v>62.65</v>
      </c>
      <c r="Y7" s="39">
        <v>101.39</v>
      </c>
      <c r="Z7" s="39">
        <v>79.88</v>
      </c>
      <c r="AA7" s="39">
        <v>119.11</v>
      </c>
      <c r="AB7" s="39">
        <v>157.13999999999999</v>
      </c>
      <c r="AC7" s="39">
        <v>73.06</v>
      </c>
      <c r="AD7" s="39">
        <v>72.03</v>
      </c>
      <c r="AE7" s="39">
        <v>72.11</v>
      </c>
      <c r="AF7" s="39">
        <v>74.05</v>
      </c>
      <c r="AG7" s="39">
        <v>73.25</v>
      </c>
      <c r="AH7" s="39">
        <v>75.599999999999994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426.22</v>
      </c>
      <c r="BF7" s="39">
        <v>325.42</v>
      </c>
      <c r="BG7" s="39">
        <v>231.9</v>
      </c>
      <c r="BH7" s="39">
        <v>144.34</v>
      </c>
      <c r="BI7" s="39">
        <v>56.33</v>
      </c>
      <c r="BJ7" s="39">
        <v>1486.62</v>
      </c>
      <c r="BK7" s="39">
        <v>1510.14</v>
      </c>
      <c r="BL7" s="39">
        <v>1595.62</v>
      </c>
      <c r="BM7" s="39">
        <v>1302.33</v>
      </c>
      <c r="BN7" s="39">
        <v>1274.21</v>
      </c>
      <c r="BO7" s="39">
        <v>1074.1400000000001</v>
      </c>
      <c r="BP7" s="39">
        <v>44.24</v>
      </c>
      <c r="BQ7" s="39">
        <v>40.520000000000003</v>
      </c>
      <c r="BR7" s="39">
        <v>44.85</v>
      </c>
      <c r="BS7" s="39">
        <v>41.18</v>
      </c>
      <c r="BT7" s="39">
        <v>38.200000000000003</v>
      </c>
      <c r="BU7" s="39">
        <v>24.39</v>
      </c>
      <c r="BV7" s="39">
        <v>22.67</v>
      </c>
      <c r="BW7" s="39">
        <v>37.92</v>
      </c>
      <c r="BX7" s="39">
        <v>40.89</v>
      </c>
      <c r="BY7" s="39">
        <v>41.25</v>
      </c>
      <c r="BZ7" s="39">
        <v>54.36</v>
      </c>
      <c r="CA7" s="39">
        <v>485.06</v>
      </c>
      <c r="CB7" s="39">
        <v>529.19000000000005</v>
      </c>
      <c r="CC7" s="39">
        <v>478.35</v>
      </c>
      <c r="CD7" s="39">
        <v>518.15</v>
      </c>
      <c r="CE7" s="39">
        <v>564.28</v>
      </c>
      <c r="CF7" s="39">
        <v>734.18</v>
      </c>
      <c r="CG7" s="39">
        <v>789.62</v>
      </c>
      <c r="CH7" s="39">
        <v>423.18</v>
      </c>
      <c r="CI7" s="39">
        <v>383.2</v>
      </c>
      <c r="CJ7" s="39">
        <v>383.25</v>
      </c>
      <c r="CK7" s="39">
        <v>296.39999999999998</v>
      </c>
      <c r="CL7" s="39">
        <v>30.19</v>
      </c>
      <c r="CM7" s="39">
        <v>36.51</v>
      </c>
      <c r="CN7" s="39">
        <v>31.23</v>
      </c>
      <c r="CO7" s="39">
        <v>32.799999999999997</v>
      </c>
      <c r="CP7" s="39">
        <v>33.18</v>
      </c>
      <c r="CQ7" s="39">
        <v>48.36</v>
      </c>
      <c r="CR7" s="39">
        <v>48.7</v>
      </c>
      <c r="CS7" s="39">
        <v>46.9</v>
      </c>
      <c r="CT7" s="39">
        <v>47.95</v>
      </c>
      <c r="CU7" s="39">
        <v>48.26</v>
      </c>
      <c r="CV7" s="39">
        <v>55.95</v>
      </c>
      <c r="CW7" s="39">
        <v>85.3</v>
      </c>
      <c r="CX7" s="39">
        <v>73.63</v>
      </c>
      <c r="CY7" s="39">
        <v>89.27</v>
      </c>
      <c r="CZ7" s="39">
        <v>86.41</v>
      </c>
      <c r="DA7" s="39">
        <v>83.92</v>
      </c>
      <c r="DB7" s="39">
        <v>75.239999999999995</v>
      </c>
      <c r="DC7" s="39">
        <v>74.959999999999994</v>
      </c>
      <c r="DD7" s="39">
        <v>74.63</v>
      </c>
      <c r="DE7" s="39">
        <v>74.900000000000006</v>
      </c>
      <c r="DF7" s="39">
        <v>72.72</v>
      </c>
      <c r="DG7" s="39">
        <v>73.77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0.91</v>
      </c>
      <c r="EJ7" s="39">
        <v>1.26</v>
      </c>
      <c r="EK7" s="39">
        <v>0.78</v>
      </c>
      <c r="EL7" s="39">
        <v>0.56999999999999995</v>
      </c>
      <c r="EM7" s="39">
        <v>0.62</v>
      </c>
      <c r="EN7" s="39">
        <v>0.54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2">
      <c r="A9" s="41"/>
      <c r="B9" s="41" t="s">
        <v>103</v>
      </c>
      <c r="C9" s="41" t="s">
        <v>104</v>
      </c>
      <c r="D9" s="41" t="s">
        <v>105</v>
      </c>
      <c r="E9" s="41" t="s">
        <v>106</v>
      </c>
      <c r="F9" s="41" t="s">
        <v>107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1" t="s">
        <v>45</v>
      </c>
      <c r="B10" s="42">
        <f>DATEVALUE($B$6-4&amp;"年1月1日")</f>
        <v>41640</v>
      </c>
      <c r="C10" s="42">
        <f>DATEVALUE($B$6-3&amp;"年1月1日")</f>
        <v>42005</v>
      </c>
      <c r="D10" s="42">
        <f>DATEVALUE($B$6-2&amp;"年1月1日")</f>
        <v>42370</v>
      </c>
      <c r="E10" s="42">
        <f>DATEVALUE($B$6-1&amp;"年1月1日")</f>
        <v>42736</v>
      </c>
      <c r="F10" s="42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2020-01-21T07:43:15Z</cp:lastPrinted>
  <dcterms:created xsi:type="dcterms:W3CDTF">2019-12-05T04:40:24Z</dcterms:created>
  <dcterms:modified xsi:type="dcterms:W3CDTF">2020-03-04T02:11:10Z</dcterms:modified>
  <cp:category/>
</cp:coreProperties>
</file>