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令和01年度\01 各種照会・回答\R020109【　】（分析依頼）H30決算経営比較分析表\05ホームページ掲載\10【法非適用】簡易水道事業\"/>
    </mc:Choice>
  </mc:AlternateContent>
  <xr:revisionPtr revIDLastSave="0" documentId="13_ncr:1_{687F13CF-77F0-4801-A2BE-0AB47F9EA7D2}" xr6:coauthVersionLast="45" xr6:coauthVersionMax="45" xr10:uidLastSave="{00000000-0000-0000-0000-000000000000}"/>
  <workbookProtection workbookAlgorithmName="SHA-512" workbookHashValue="UK5vPhGGmOZiE9BsrOQTnwNbFkF7vNiTYEmW+My0Gp4MB7rYQOaXBqTIqPcJCiy9lz7+kAXo7rykrWGelNclrg==" workbookSaltValue="GKs/q7U3WQ9z9MUiFjwu8w==" workbookSpinCount="100000" lockStructure="1"/>
  <bookViews>
    <workbookView xWindow="-108" yWindow="-108" windowWidth="23256" windowHeight="12576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AL10" i="4" s="1"/>
  <c r="T6" i="5"/>
  <c r="S6" i="5"/>
  <c r="R6" i="5"/>
  <c r="AL8" i="4" s="1"/>
  <c r="Q6" i="5"/>
  <c r="W10" i="4" s="1"/>
  <c r="P6" i="5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H85" i="4"/>
  <c r="E85" i="4"/>
  <c r="BB10" i="4"/>
  <c r="P10" i="4"/>
  <c r="I10" i="4"/>
  <c r="BB8" i="4"/>
  <c r="AT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<sst xmlns="http://schemas.openxmlformats.org/spreadsheetml/2006/main" count="225" uniqueCount="111">
  <si>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</si>
  <si>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</si>
  <si>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</si>
  <si>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</si>
  <si>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</si>
  <si>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</si>
  <si>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</si>
  <si>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</si>
  <si>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</si>
  <si>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</si>
  <si>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</si>
  <si>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</si>
  <si>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</si>
  <si>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</si>
  <si>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</si>
  <si>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</si>
  <si>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</si>
  <si>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</si>
  <si>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</si>
  <si>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</si>
  <si>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</si>
  <si>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</si>
  <si>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</si>
  <si>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</si>
  <si>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</si>
  <si>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</si>
  <si>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</si>
  <si>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</si>
  <si>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</si>
  <si>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</si>
  <si>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</si>
  <si>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</si>
  <si>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</si>
  <si>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</si>
  <si>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</si>
  <si>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</si>
  <si>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</si>
  <si>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</si>
  <si>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</si>
  <si>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</si>
  <si>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</si>
  <si>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</si>
  <si>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</si>
  <si>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</si>
  <si>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</si>
  <si>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</si>
  <si>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</si>
  <si>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</si>
  <si>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</si>
  <si>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</si>
  <si>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</si>
  <si>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</si>
  <si>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</si>
  <si>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</si>
  <si>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</si>
  <si>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</si>
  <si>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</si>
  <si>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</si>
  <si>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</si>
  <si>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</si>
  <si>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</si>
  <si>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</si>
  <si>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</si>
  <si>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</si>
  <si>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</si>
  <si>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</si>
  <si>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</si>
  <si>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</si>
  <si>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</si>
  <si>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</si>
  <si>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</si>
  <si>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</si>
  <si>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</si>
  <si>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</si>
  <si>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</si>
  <si>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</si>
  <si>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</si>
  <si>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</si>
  <si>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</si>
  <si>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</si>
  <si>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</si>
  <si>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</si>
  <si>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</si>
  <si>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</si>
  <si>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</si>
  <si>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</si>
  <si>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</si>
  <si>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</si>
  <si>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</si>
  <si>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</si>
  <si>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</si>
  <si>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</si>
  <si>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</si>
  <si>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</si>
  <si>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</si>
  <si>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都農町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</si>
  <si>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</si>
  <si>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</si>
  <si>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</si>
  <si>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</si>
  <si>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</si>
  <si>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</si>
  <si>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</si>
  <si>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</si>
  <si>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</si>
  <si>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</si>
  <si>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</si>
  <si>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</si>
  <si>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③管路更新率
　平成27年度に２つある簡易水道の１つを統合するため、施設整備等に取り組んだことで急激に率が上がっています。今後、もう１つの簡易水道との統合を令和2年4月に計画していることから平成31年度に管路の更新を行っております。
</t>
    <rPh sb="78" eb="80">
      <t>レイワ</t>
    </rPh>
    <rPh sb="95" eb="97">
      <t>ヘイセイ</t>
    </rPh>
    <rPh sb="99" eb="100">
      <t>ネン</t>
    </rPh>
    <rPh sb="100" eb="101">
      <t>ド</t>
    </rPh>
    <rPh sb="102" eb="104">
      <t>カンロ</t>
    </rPh>
    <rPh sb="108" eb="109">
      <t>オコナ</t>
    </rPh>
    <phoneticPr fontId="4"/>
  </si>
  <si>
    <t xml:space="preserve">①収益的収支比率
　数値は100.0％を超えており、黒字であります。
④企業債残高対給水収益比率
　平成29年4月に2つあった簡易水道の1つを統合し、企業債も一部引継いだため比率も下がっています。
⑤料金回収率
　全国及び類似団体平均値を上回っており、経営に必要な経費を料金で賄えています。
⑥給水原価
　全国及び類似団体平均値より低い状況であるため、効率的です。
⑦施設利用率
　85％前後を推移しており、高い水準であります。
⑧有収率
　給水区域が狭いため、100％の有水率となっていますが、今後、老朽化による漏水等に注意する必要があります。
</t>
    <rPh sb="6" eb="7">
      <t>ヒ</t>
    </rPh>
    <rPh sb="20" eb="21">
      <t>コ</t>
    </rPh>
    <rPh sb="26" eb="28">
      <t>クロジ</t>
    </rPh>
    <rPh sb="259" eb="260">
      <t>トウ</t>
    </rPh>
    <phoneticPr fontId="4"/>
  </si>
  <si>
    <t xml:space="preserve">　収益的収支比率は黒字ですが、今後給水人口の減少等が予測されることから令和2年4月に上水道との統合を予定しています。
　また経営戦略については上水道（法適）と統合した形で平成31年度に策定済です。
</t>
    <rPh sb="6" eb="7">
      <t>ヒ</t>
    </rPh>
    <rPh sb="35" eb="37">
      <t>レイワ</t>
    </rPh>
    <rPh sb="71" eb="74">
      <t>ジョウスイドウ</t>
    </rPh>
    <rPh sb="75" eb="76">
      <t>ホウ</t>
    </rPh>
    <rPh sb="76" eb="77">
      <t>テキ</t>
    </rPh>
    <rPh sb="79" eb="81">
      <t>トウゴウ</t>
    </rPh>
    <rPh sb="83" eb="84">
      <t>カタチ</t>
    </rPh>
    <rPh sb="92" eb="94">
      <t>サクテイ</t>
    </rPh>
    <rPh sb="94" eb="95">
      <t>スミ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</si>
</sst>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7.93</c:v>
                </c:pt>
                <c:pt idx="2">
                  <c:v>0.03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4-4C9E-BC33-A61B71775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419160"/>
        <c:axId val="33741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0.69</c:v>
                </c:pt>
                <c:pt idx="1">
                  <c:v>0.65</c:v>
                </c:pt>
                <c:pt idx="2">
                  <c:v>0.53</c:v>
                </c:pt>
                <c:pt idx="3">
                  <c:v>0.56999999999999995</c:v>
                </c:pt>
                <c:pt idx="4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74-4C9E-BC33-A61B71775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419160"/>
        <c:axId val="337418768"/>
      </c:lineChart>
      <c:dateAx>
        <c:axId val="337419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418768"/>
        <c:crosses val="autoZero"/>
        <c:auto val="1"/>
        <c:lblOffset val="100"/>
        <c:baseTimeUnit val="years"/>
      </c:dateAx>
      <c:valAx>
        <c:axId val="33741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419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89.14</c:v>
                </c:pt>
                <c:pt idx="1">
                  <c:v>91.84</c:v>
                </c:pt>
                <c:pt idx="2">
                  <c:v>89.18</c:v>
                </c:pt>
                <c:pt idx="3">
                  <c:v>88.85</c:v>
                </c:pt>
                <c:pt idx="4">
                  <c:v>84.95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E-4CA1-A57E-0021E5FD1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348936"/>
        <c:axId val="339351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57.43</c:v>
                </c:pt>
                <c:pt idx="1">
                  <c:v>57.29</c:v>
                </c:pt>
                <c:pt idx="2">
                  <c:v>55.9</c:v>
                </c:pt>
                <c:pt idx="3">
                  <c:v>47.95</c:v>
                </c:pt>
                <c:pt idx="4">
                  <c:v>48.26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5E-4CA1-A57E-0021E5FD1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348936"/>
        <c:axId val="339351288"/>
      </c:lineChart>
      <c:dateAx>
        <c:axId val="339348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351288"/>
        <c:crosses val="autoZero"/>
        <c:auto val="1"/>
        <c:lblOffset val="100"/>
        <c:baseTimeUnit val="years"/>
      </c:dateAx>
      <c:valAx>
        <c:axId val="339351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348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87.58</c:v>
                </c:pt>
                <c:pt idx="1">
                  <c:v>88.77</c:v>
                </c:pt>
                <c:pt idx="2">
                  <c:v>90.64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C-4A05-92EC-0D66E1C29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200920"/>
        <c:axId val="339199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73.83</c:v>
                </c:pt>
                <c:pt idx="1">
                  <c:v>73.69</c:v>
                </c:pt>
                <c:pt idx="2">
                  <c:v>73.28</c:v>
                </c:pt>
                <c:pt idx="3">
                  <c:v>74.900000000000006</c:v>
                </c:pt>
                <c:pt idx="4">
                  <c:v>72.72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3C-4A05-92EC-0D66E1C29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200920"/>
        <c:axId val="339199352"/>
      </c:lineChart>
      <c:dateAx>
        <c:axId val="339200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199352"/>
        <c:crosses val="autoZero"/>
        <c:auto val="1"/>
        <c:lblOffset val="100"/>
        <c:baseTimeUnit val="years"/>
      </c:dateAx>
      <c:valAx>
        <c:axId val="339199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200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155.78</c:v>
                </c:pt>
                <c:pt idx="1">
                  <c:v>139.62</c:v>
                </c:pt>
                <c:pt idx="2">
                  <c:v>145.38999999999999</c:v>
                </c:pt>
                <c:pt idx="3">
                  <c:v>92.84</c:v>
                </c:pt>
                <c:pt idx="4">
                  <c:v>100.59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F-40CC-963E-BBA3E900F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203664"/>
        <c:axId val="339204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75.87</c:v>
                </c:pt>
                <c:pt idx="1">
                  <c:v>76.27</c:v>
                </c:pt>
                <c:pt idx="2">
                  <c:v>77.56</c:v>
                </c:pt>
                <c:pt idx="3">
                  <c:v>74.05</c:v>
                </c:pt>
                <c:pt idx="4">
                  <c:v>73.25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4F-40CC-963E-BBA3E900F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203664"/>
        <c:axId val="339204056"/>
      </c:lineChart>
      <c:dateAx>
        <c:axId val="33920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204056"/>
        <c:crosses val="autoZero"/>
        <c:auto val="1"/>
        <c:lblOffset val="100"/>
        <c:baseTimeUnit val="years"/>
      </c:dateAx>
      <c:valAx>
        <c:axId val="339204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20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E-481D-80E0-468BB9F9C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201704"/>
        <c:axId val="339204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E-481D-80E0-468BB9F9C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201704"/>
        <c:axId val="339204840"/>
      </c:lineChart>
      <c:dateAx>
        <c:axId val="339201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204840"/>
        <c:crosses val="autoZero"/>
        <c:auto val="1"/>
        <c:lblOffset val="100"/>
        <c:baseTimeUnit val="years"/>
      </c:dateAx>
      <c:valAx>
        <c:axId val="339204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201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B-4898-A59A-E26B5EC1A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202880"/>
        <c:axId val="339198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EB-4898-A59A-E26B5EC1A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202880"/>
        <c:axId val="339198960"/>
      </c:lineChart>
      <c:dateAx>
        <c:axId val="33920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198960"/>
        <c:crosses val="autoZero"/>
        <c:auto val="1"/>
        <c:lblOffset val="100"/>
        <c:baseTimeUnit val="years"/>
      </c:dateAx>
      <c:valAx>
        <c:axId val="339198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20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8-4647-A06E-683B466B6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199744"/>
        <c:axId val="33920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8-4647-A06E-683B466B6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199744"/>
        <c:axId val="339201312"/>
      </c:lineChart>
      <c:dateAx>
        <c:axId val="339199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201312"/>
        <c:crosses val="autoZero"/>
        <c:auto val="1"/>
        <c:lblOffset val="100"/>
        <c:baseTimeUnit val="years"/>
      </c:dateAx>
      <c:valAx>
        <c:axId val="33920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199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2-4D4D-A5CB-5732EF3E8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350896"/>
        <c:axId val="33934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72-4D4D-A5CB-5732EF3E8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350896"/>
        <c:axId val="339349328"/>
      </c:lineChart>
      <c:dateAx>
        <c:axId val="339350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349328"/>
        <c:crosses val="autoZero"/>
        <c:auto val="1"/>
        <c:lblOffset val="100"/>
        <c:baseTimeUnit val="years"/>
      </c:dateAx>
      <c:valAx>
        <c:axId val="33934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350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21.87</c:v>
                </c:pt>
                <c:pt idx="1">
                  <c:v>366.29</c:v>
                </c:pt>
                <c:pt idx="2">
                  <c:v>492.61</c:v>
                </c:pt>
                <c:pt idx="3">
                  <c:v>167.77</c:v>
                </c:pt>
                <c:pt idx="4">
                  <c:v>154.85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D-47B5-A735-42B9724AC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345408"/>
        <c:axId val="339346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1125.69</c:v>
                </c:pt>
                <c:pt idx="1">
                  <c:v>1134.67</c:v>
                </c:pt>
                <c:pt idx="2">
                  <c:v>1144.79</c:v>
                </c:pt>
                <c:pt idx="3">
                  <c:v>1302.33</c:v>
                </c:pt>
                <c:pt idx="4">
                  <c:v>1274.21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ED-47B5-A735-42B9724AC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345408"/>
        <c:axId val="339346584"/>
      </c:lineChart>
      <c:dateAx>
        <c:axId val="33934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346584"/>
        <c:crosses val="autoZero"/>
        <c:auto val="1"/>
        <c:lblOffset val="100"/>
        <c:baseTimeUnit val="years"/>
      </c:dateAx>
      <c:valAx>
        <c:axId val="339346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345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155.11000000000001</c:v>
                </c:pt>
                <c:pt idx="1">
                  <c:v>151.01</c:v>
                </c:pt>
                <c:pt idx="2">
                  <c:v>173.59</c:v>
                </c:pt>
                <c:pt idx="3">
                  <c:v>72.14</c:v>
                </c:pt>
                <c:pt idx="4">
                  <c:v>78.98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7-466F-AB18-7354C3FEB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350504"/>
        <c:axId val="33934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46.48</c:v>
                </c:pt>
                <c:pt idx="1">
                  <c:v>40.6</c:v>
                </c:pt>
                <c:pt idx="2">
                  <c:v>56.04</c:v>
                </c:pt>
                <c:pt idx="3">
                  <c:v>40.89</c:v>
                </c:pt>
                <c:pt idx="4">
                  <c:v>41.25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47-466F-AB18-7354C3FEB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350504"/>
        <c:axId val="339348544"/>
      </c:lineChart>
      <c:dateAx>
        <c:axId val="339350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348544"/>
        <c:crosses val="autoZero"/>
        <c:auto val="1"/>
        <c:lblOffset val="100"/>
        <c:baseTimeUnit val="years"/>
      </c:dateAx>
      <c:valAx>
        <c:axId val="33934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350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102.58</c:v>
                </c:pt>
                <c:pt idx="1">
                  <c:v>106.63</c:v>
                </c:pt>
                <c:pt idx="2">
                  <c:v>92.05</c:v>
                </c:pt>
                <c:pt idx="3">
                  <c:v>99.38</c:v>
                </c:pt>
                <c:pt idx="4">
                  <c:v>91.42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9-4406-85C5-F92B8CE85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344624"/>
        <c:axId val="339345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376.61</c:v>
                </c:pt>
                <c:pt idx="1">
                  <c:v>440.03</c:v>
                </c:pt>
                <c:pt idx="2">
                  <c:v>304.35000000000002</c:v>
                </c:pt>
                <c:pt idx="3">
                  <c:v>383.2</c:v>
                </c:pt>
                <c:pt idx="4">
                  <c:v>383.25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79-4406-85C5-F92B8CE85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344624"/>
        <c:axId val="339345016"/>
      </c:lineChart>
      <c:dateAx>
        <c:axId val="33934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345016"/>
        <c:crosses val="autoZero"/>
        <c:auto val="1"/>
        <c:lblOffset val="100"/>
        <c:baseTimeUnit val="years"/>
      </c:dateAx>
      <c:valAx>
        <c:axId val="339345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34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【1,074.14】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75" zoomScaleNormal="75" workbookViewId="0">
      <selection activeCell="B2" sqref="B2:BZ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宮崎県　都農町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D4</v>
      </c>
      <c r="X8" s="49"/>
      <c r="Y8" s="49"/>
      <c r="Z8" s="49"/>
      <c r="AA8" s="49"/>
      <c r="AB8" s="49"/>
      <c r="AC8" s="49"/>
      <c r="AD8" s="49" t="str">
        <f>データ!$M$6</f>
        <v>非設置</v>
      </c>
      <c r="AE8" s="49"/>
      <c r="AF8" s="49"/>
      <c r="AG8" s="49"/>
      <c r="AH8" s="49"/>
      <c r="AI8" s="49"/>
      <c r="AJ8" s="49"/>
      <c r="AK8" s="2"/>
      <c r="AL8" s="50">
        <f>データ!$R$6</f>
        <v>10607</v>
      </c>
      <c r="AM8" s="50"/>
      <c r="AN8" s="50"/>
      <c r="AO8" s="50"/>
      <c r="AP8" s="50"/>
      <c r="AQ8" s="50"/>
      <c r="AR8" s="50"/>
      <c r="AS8" s="50"/>
      <c r="AT8" s="46">
        <f>データ!$S$6</f>
        <v>102.11</v>
      </c>
      <c r="AU8" s="46"/>
      <c r="AV8" s="46"/>
      <c r="AW8" s="46"/>
      <c r="AX8" s="46"/>
      <c r="AY8" s="46"/>
      <c r="AZ8" s="46"/>
      <c r="BA8" s="46"/>
      <c r="BB8" s="46">
        <f>データ!$T$6</f>
        <v>103.88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3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3"/>
      <c r="BK9" s="3"/>
      <c r="BL9" s="51" t="s">
        <v>19</v>
      </c>
      <c r="BM9" s="5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4.8600000000000003</v>
      </c>
      <c r="Q10" s="46"/>
      <c r="R10" s="46"/>
      <c r="S10" s="46"/>
      <c r="T10" s="46"/>
      <c r="U10" s="46"/>
      <c r="V10" s="46"/>
      <c r="W10" s="50">
        <f>データ!$Q$6</f>
        <v>1350</v>
      </c>
      <c r="X10" s="50"/>
      <c r="Y10" s="50"/>
      <c r="Z10" s="50"/>
      <c r="AA10" s="50"/>
      <c r="AB10" s="50"/>
      <c r="AC10" s="50"/>
      <c r="AD10" s="2"/>
      <c r="AE10" s="2"/>
      <c r="AF10" s="2"/>
      <c r="AG10" s="2"/>
      <c r="AH10" s="2"/>
      <c r="AI10" s="2"/>
      <c r="AJ10" s="2"/>
      <c r="AK10" s="2"/>
      <c r="AL10" s="50">
        <f>データ!$U$6</f>
        <v>489</v>
      </c>
      <c r="AM10" s="50"/>
      <c r="AN10" s="50"/>
      <c r="AO10" s="50"/>
      <c r="AP10" s="50"/>
      <c r="AQ10" s="50"/>
      <c r="AR10" s="50"/>
      <c r="AS10" s="50"/>
      <c r="AT10" s="46">
        <f>データ!$V$6</f>
        <v>0.11</v>
      </c>
      <c r="AU10" s="46"/>
      <c r="AV10" s="46"/>
      <c r="AW10" s="46"/>
      <c r="AX10" s="46"/>
      <c r="AY10" s="46"/>
      <c r="AZ10" s="46"/>
      <c r="BA10" s="46"/>
      <c r="BB10" s="46">
        <f>データ!$W$6</f>
        <v>4445.45</v>
      </c>
      <c r="BC10" s="46"/>
      <c r="BD10" s="46"/>
      <c r="BE10" s="46"/>
      <c r="BF10" s="46"/>
      <c r="BG10" s="46"/>
      <c r="BH10" s="46"/>
      <c r="BI10" s="46"/>
      <c r="BJ10" s="2"/>
      <c r="BK10" s="2"/>
      <c r="BL10" s="53" t="s">
        <v>21</v>
      </c>
      <c r="BM10" s="54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1" t="s">
        <v>23</v>
      </c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</row>
    <row r="14" spans="1:78" ht="13.5" customHeight="1" x14ac:dyDescent="0.2">
      <c r="A14" s="2"/>
      <c r="B14" s="63" t="s">
        <v>24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5"/>
      <c r="BK14" s="2"/>
      <c r="BL14" s="55" t="s">
        <v>25</v>
      </c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7"/>
    </row>
    <row r="15" spans="1:78" ht="13.5" customHeight="1" x14ac:dyDescent="0.2">
      <c r="A15" s="2"/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8"/>
      <c r="BK15" s="2"/>
      <c r="BL15" s="58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60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7" t="s">
        <v>109</v>
      </c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9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7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9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7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9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7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9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7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9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7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9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7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9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7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9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7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9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7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9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7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9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7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9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7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9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7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9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7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9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7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9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7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9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7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9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7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9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7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9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7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9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7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9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7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9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7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9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7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9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7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9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7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9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7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9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0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2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5" t="s">
        <v>26</v>
      </c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7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8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60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7" t="s">
        <v>108</v>
      </c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9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7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9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7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9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7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9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7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9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7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9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7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9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7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9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7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9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7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9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7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9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7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9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7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9"/>
    </row>
    <row r="60" spans="1:78" ht="13.5" customHeight="1" x14ac:dyDescent="0.2">
      <c r="A60" s="2"/>
      <c r="B60" s="66" t="s">
        <v>27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8"/>
      <c r="BK60" s="2"/>
      <c r="BL60" s="77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9"/>
    </row>
    <row r="61" spans="1:78" ht="13.5" customHeight="1" x14ac:dyDescent="0.2">
      <c r="A61" s="2"/>
      <c r="B61" s="66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8"/>
      <c r="BK61" s="2"/>
      <c r="BL61" s="77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9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7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9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0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2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5" t="s">
        <v>28</v>
      </c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7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8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60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7" t="s">
        <v>110</v>
      </c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9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7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9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7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9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7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9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7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9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7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9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7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9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7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9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7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9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7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9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7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9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7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9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7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9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77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9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77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9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77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9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0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2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【75.60】</v>
      </c>
      <c r="F85" s="27" t="s">
        <v>41</v>
      </c>
      <c r="G85" s="27" t="s">
        <v>41</v>
      </c>
      <c r="H85" s="27" t="str">
        <f>データ!BO6</f>
        <v>【1,074.14】</v>
      </c>
      <c r="I85" s="27" t="str">
        <f>データ!BZ6</f>
        <v>【54.36】</v>
      </c>
      <c r="J85" s="27" t="str">
        <f>データ!CK6</f>
        <v>【296.40】</v>
      </c>
      <c r="K85" s="27" t="str">
        <f>データ!CV6</f>
        <v>【55.95】</v>
      </c>
      <c r="L85" s="27" t="str">
        <f>データ!DG6</f>
        <v>【73.77】</v>
      </c>
      <c r="M85" s="27" t="s">
        <v>41</v>
      </c>
      <c r="N85" s="27" t="s">
        <v>41</v>
      </c>
      <c r="O85" s="27" t="str">
        <f>データ!EN6</f>
        <v>【0.54】</v>
      </c>
    </row>
  </sheetData>
  <sheetProtection algorithmName="SHA-512" hashValue="26OAnqlGd1qUJIIHmoDIpoS7A/4zfBLnNrQdo13WGytuQy3P1QdJRyKIXAHPQLyv5KoLMiEc1GioWq6hWUFtlw==" saltValue="/VcT5+kgBRUiadKQ+vvvG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42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43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44</v>
      </c>
      <c r="B3" s="30" t="s">
        <v>45</v>
      </c>
      <c r="C3" s="30" t="s">
        <v>46</v>
      </c>
      <c r="D3" s="30" t="s">
        <v>47</v>
      </c>
      <c r="E3" s="30" t="s">
        <v>48</v>
      </c>
      <c r="F3" s="30" t="s">
        <v>49</v>
      </c>
      <c r="G3" s="30" t="s">
        <v>50</v>
      </c>
      <c r="H3" s="70" t="s">
        <v>51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2"/>
      <c r="X3" s="76" t="s">
        <v>52</v>
      </c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 t="s">
        <v>53</v>
      </c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</row>
    <row r="4" spans="1:144" x14ac:dyDescent="0.2">
      <c r="A4" s="29" t="s">
        <v>54</v>
      </c>
      <c r="B4" s="31"/>
      <c r="C4" s="31"/>
      <c r="D4" s="31"/>
      <c r="E4" s="31"/>
      <c r="F4" s="31"/>
      <c r="G4" s="31"/>
      <c r="H4" s="73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  <c r="X4" s="69" t="s">
        <v>55</v>
      </c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 t="s">
        <v>56</v>
      </c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 t="s">
        <v>57</v>
      </c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 t="s">
        <v>58</v>
      </c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 t="s">
        <v>59</v>
      </c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 t="s">
        <v>60</v>
      </c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 t="s">
        <v>61</v>
      </c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 t="s">
        <v>62</v>
      </c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 t="s">
        <v>63</v>
      </c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 t="s">
        <v>64</v>
      </c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 t="s">
        <v>65</v>
      </c>
      <c r="EE4" s="69"/>
      <c r="EF4" s="69"/>
      <c r="EG4" s="69"/>
      <c r="EH4" s="69"/>
      <c r="EI4" s="69"/>
      <c r="EJ4" s="69"/>
      <c r="EK4" s="69"/>
      <c r="EL4" s="69"/>
      <c r="EM4" s="69"/>
      <c r="EN4" s="69"/>
    </row>
    <row r="5" spans="1:144" x14ac:dyDescent="0.2">
      <c r="A5" s="29" t="s">
        <v>66</v>
      </c>
      <c r="B5" s="32"/>
      <c r="C5" s="32"/>
      <c r="D5" s="32"/>
      <c r="E5" s="32"/>
      <c r="F5" s="32"/>
      <c r="G5" s="32"/>
      <c r="H5" s="33" t="s">
        <v>67</v>
      </c>
      <c r="I5" s="33" t="s">
        <v>68</v>
      </c>
      <c r="J5" s="33" t="s">
        <v>69</v>
      </c>
      <c r="K5" s="33" t="s">
        <v>70</v>
      </c>
      <c r="L5" s="33" t="s">
        <v>71</v>
      </c>
      <c r="M5" s="33" t="s">
        <v>72</v>
      </c>
      <c r="N5" s="33" t="s">
        <v>73</v>
      </c>
      <c r="O5" s="33" t="s">
        <v>74</v>
      </c>
      <c r="P5" s="33" t="s">
        <v>75</v>
      </c>
      <c r="Q5" s="33" t="s">
        <v>76</v>
      </c>
      <c r="R5" s="33" t="s">
        <v>77</v>
      </c>
      <c r="S5" s="33" t="s">
        <v>78</v>
      </c>
      <c r="T5" s="33" t="s">
        <v>79</v>
      </c>
      <c r="U5" s="33" t="s">
        <v>80</v>
      </c>
      <c r="V5" s="33" t="s">
        <v>81</v>
      </c>
      <c r="W5" s="33" t="s">
        <v>82</v>
      </c>
      <c r="X5" s="33" t="s">
        <v>83</v>
      </c>
      <c r="Y5" s="33" t="s">
        <v>84</v>
      </c>
      <c r="Z5" s="33" t="s">
        <v>85</v>
      </c>
      <c r="AA5" s="33" t="s">
        <v>86</v>
      </c>
      <c r="AB5" s="33" t="s">
        <v>87</v>
      </c>
      <c r="AC5" s="33" t="s">
        <v>88</v>
      </c>
      <c r="AD5" s="33" t="s">
        <v>89</v>
      </c>
      <c r="AE5" s="33" t="s">
        <v>90</v>
      </c>
      <c r="AF5" s="33" t="s">
        <v>91</v>
      </c>
      <c r="AG5" s="33" t="s">
        <v>92</v>
      </c>
      <c r="AH5" s="33" t="s">
        <v>29</v>
      </c>
      <c r="AI5" s="33" t="s">
        <v>83</v>
      </c>
      <c r="AJ5" s="33" t="s">
        <v>84</v>
      </c>
      <c r="AK5" s="33" t="s">
        <v>85</v>
      </c>
      <c r="AL5" s="33" t="s">
        <v>86</v>
      </c>
      <c r="AM5" s="33" t="s">
        <v>87</v>
      </c>
      <c r="AN5" s="33" t="s">
        <v>88</v>
      </c>
      <c r="AO5" s="33" t="s">
        <v>89</v>
      </c>
      <c r="AP5" s="33" t="s">
        <v>90</v>
      </c>
      <c r="AQ5" s="33" t="s">
        <v>91</v>
      </c>
      <c r="AR5" s="33" t="s">
        <v>92</v>
      </c>
      <c r="AS5" s="33" t="s">
        <v>93</v>
      </c>
      <c r="AT5" s="33" t="s">
        <v>83</v>
      </c>
      <c r="AU5" s="33" t="s">
        <v>84</v>
      </c>
      <c r="AV5" s="33" t="s">
        <v>85</v>
      </c>
      <c r="AW5" s="33" t="s">
        <v>86</v>
      </c>
      <c r="AX5" s="33" t="s">
        <v>87</v>
      </c>
      <c r="AY5" s="33" t="s">
        <v>88</v>
      </c>
      <c r="AZ5" s="33" t="s">
        <v>89</v>
      </c>
      <c r="BA5" s="33" t="s">
        <v>90</v>
      </c>
      <c r="BB5" s="33" t="s">
        <v>91</v>
      </c>
      <c r="BC5" s="33" t="s">
        <v>92</v>
      </c>
      <c r="BD5" s="33" t="s">
        <v>93</v>
      </c>
      <c r="BE5" s="33" t="s">
        <v>83</v>
      </c>
      <c r="BF5" s="33" t="s">
        <v>84</v>
      </c>
      <c r="BG5" s="33" t="s">
        <v>85</v>
      </c>
      <c r="BH5" s="33" t="s">
        <v>86</v>
      </c>
      <c r="BI5" s="33" t="s">
        <v>87</v>
      </c>
      <c r="BJ5" s="33" t="s">
        <v>88</v>
      </c>
      <c r="BK5" s="33" t="s">
        <v>89</v>
      </c>
      <c r="BL5" s="33" t="s">
        <v>90</v>
      </c>
      <c r="BM5" s="33" t="s">
        <v>91</v>
      </c>
      <c r="BN5" s="33" t="s">
        <v>92</v>
      </c>
      <c r="BO5" s="33" t="s">
        <v>93</v>
      </c>
      <c r="BP5" s="33" t="s">
        <v>83</v>
      </c>
      <c r="BQ5" s="33" t="s">
        <v>84</v>
      </c>
      <c r="BR5" s="33" t="s">
        <v>85</v>
      </c>
      <c r="BS5" s="33" t="s">
        <v>86</v>
      </c>
      <c r="BT5" s="33" t="s">
        <v>87</v>
      </c>
      <c r="BU5" s="33" t="s">
        <v>88</v>
      </c>
      <c r="BV5" s="33" t="s">
        <v>89</v>
      </c>
      <c r="BW5" s="33" t="s">
        <v>90</v>
      </c>
      <c r="BX5" s="33" t="s">
        <v>91</v>
      </c>
      <c r="BY5" s="33" t="s">
        <v>92</v>
      </c>
      <c r="BZ5" s="33" t="s">
        <v>93</v>
      </c>
      <c r="CA5" s="33" t="s">
        <v>83</v>
      </c>
      <c r="CB5" s="33" t="s">
        <v>84</v>
      </c>
      <c r="CC5" s="33" t="s">
        <v>85</v>
      </c>
      <c r="CD5" s="33" t="s">
        <v>86</v>
      </c>
      <c r="CE5" s="33" t="s">
        <v>87</v>
      </c>
      <c r="CF5" s="33" t="s">
        <v>88</v>
      </c>
      <c r="CG5" s="33" t="s">
        <v>89</v>
      </c>
      <c r="CH5" s="33" t="s">
        <v>90</v>
      </c>
      <c r="CI5" s="33" t="s">
        <v>91</v>
      </c>
      <c r="CJ5" s="33" t="s">
        <v>92</v>
      </c>
      <c r="CK5" s="33" t="s">
        <v>93</v>
      </c>
      <c r="CL5" s="33" t="s">
        <v>83</v>
      </c>
      <c r="CM5" s="33" t="s">
        <v>84</v>
      </c>
      <c r="CN5" s="33" t="s">
        <v>85</v>
      </c>
      <c r="CO5" s="33" t="s">
        <v>86</v>
      </c>
      <c r="CP5" s="33" t="s">
        <v>87</v>
      </c>
      <c r="CQ5" s="33" t="s">
        <v>88</v>
      </c>
      <c r="CR5" s="33" t="s">
        <v>89</v>
      </c>
      <c r="CS5" s="33" t="s">
        <v>90</v>
      </c>
      <c r="CT5" s="33" t="s">
        <v>91</v>
      </c>
      <c r="CU5" s="33" t="s">
        <v>92</v>
      </c>
      <c r="CV5" s="33" t="s">
        <v>93</v>
      </c>
      <c r="CW5" s="33" t="s">
        <v>83</v>
      </c>
      <c r="CX5" s="33" t="s">
        <v>84</v>
      </c>
      <c r="CY5" s="33" t="s">
        <v>85</v>
      </c>
      <c r="CZ5" s="33" t="s">
        <v>86</v>
      </c>
      <c r="DA5" s="33" t="s">
        <v>87</v>
      </c>
      <c r="DB5" s="33" t="s">
        <v>88</v>
      </c>
      <c r="DC5" s="33" t="s">
        <v>89</v>
      </c>
      <c r="DD5" s="33" t="s">
        <v>90</v>
      </c>
      <c r="DE5" s="33" t="s">
        <v>91</v>
      </c>
      <c r="DF5" s="33" t="s">
        <v>92</v>
      </c>
      <c r="DG5" s="33" t="s">
        <v>93</v>
      </c>
      <c r="DH5" s="33" t="s">
        <v>83</v>
      </c>
      <c r="DI5" s="33" t="s">
        <v>84</v>
      </c>
      <c r="DJ5" s="33" t="s">
        <v>85</v>
      </c>
      <c r="DK5" s="33" t="s">
        <v>86</v>
      </c>
      <c r="DL5" s="33" t="s">
        <v>87</v>
      </c>
      <c r="DM5" s="33" t="s">
        <v>88</v>
      </c>
      <c r="DN5" s="33" t="s">
        <v>89</v>
      </c>
      <c r="DO5" s="33" t="s">
        <v>90</v>
      </c>
      <c r="DP5" s="33" t="s">
        <v>91</v>
      </c>
      <c r="DQ5" s="33" t="s">
        <v>92</v>
      </c>
      <c r="DR5" s="33" t="s">
        <v>93</v>
      </c>
      <c r="DS5" s="33" t="s">
        <v>83</v>
      </c>
      <c r="DT5" s="33" t="s">
        <v>84</v>
      </c>
      <c r="DU5" s="33" t="s">
        <v>85</v>
      </c>
      <c r="DV5" s="33" t="s">
        <v>86</v>
      </c>
      <c r="DW5" s="33" t="s">
        <v>87</v>
      </c>
      <c r="DX5" s="33" t="s">
        <v>88</v>
      </c>
      <c r="DY5" s="33" t="s">
        <v>89</v>
      </c>
      <c r="DZ5" s="33" t="s">
        <v>90</v>
      </c>
      <c r="EA5" s="33" t="s">
        <v>91</v>
      </c>
      <c r="EB5" s="33" t="s">
        <v>92</v>
      </c>
      <c r="EC5" s="33" t="s">
        <v>93</v>
      </c>
      <c r="ED5" s="33" t="s">
        <v>83</v>
      </c>
      <c r="EE5" s="33" t="s">
        <v>84</v>
      </c>
      <c r="EF5" s="33" t="s">
        <v>85</v>
      </c>
      <c r="EG5" s="33" t="s">
        <v>86</v>
      </c>
      <c r="EH5" s="33" t="s">
        <v>87</v>
      </c>
      <c r="EI5" s="33" t="s">
        <v>88</v>
      </c>
      <c r="EJ5" s="33" t="s">
        <v>89</v>
      </c>
      <c r="EK5" s="33" t="s">
        <v>90</v>
      </c>
      <c r="EL5" s="33" t="s">
        <v>91</v>
      </c>
      <c r="EM5" s="33" t="s">
        <v>92</v>
      </c>
      <c r="EN5" s="33" t="s">
        <v>93</v>
      </c>
    </row>
    <row r="6" spans="1:144" s="37" customFormat="1" x14ac:dyDescent="0.2">
      <c r="A6" s="29" t="s">
        <v>94</v>
      </c>
      <c r="B6" s="34">
        <f>B7</f>
        <v>2018</v>
      </c>
      <c r="C6" s="34">
        <f t="shared" ref="C6:W6" si="3">C7</f>
        <v>454061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宮崎県　都農町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4.8600000000000003</v>
      </c>
      <c r="Q6" s="35">
        <f t="shared" si="3"/>
        <v>1350</v>
      </c>
      <c r="R6" s="35">
        <f t="shared" si="3"/>
        <v>10607</v>
      </c>
      <c r="S6" s="35">
        <f t="shared" si="3"/>
        <v>102.11</v>
      </c>
      <c r="T6" s="35">
        <f t="shared" si="3"/>
        <v>103.88</v>
      </c>
      <c r="U6" s="35">
        <f t="shared" si="3"/>
        <v>489</v>
      </c>
      <c r="V6" s="35">
        <f t="shared" si="3"/>
        <v>0.11</v>
      </c>
      <c r="W6" s="35">
        <f t="shared" si="3"/>
        <v>4445.45</v>
      </c>
      <c r="X6" s="36">
        <f>IF(X7="",NA(),X7)</f>
        <v>155.78</v>
      </c>
      <c r="Y6" s="36">
        <f t="shared" ref="Y6:AG6" si="4">IF(Y7="",NA(),Y7)</f>
        <v>139.62</v>
      </c>
      <c r="Z6" s="36">
        <f t="shared" si="4"/>
        <v>145.38999999999999</v>
      </c>
      <c r="AA6" s="36">
        <f t="shared" si="4"/>
        <v>92.84</v>
      </c>
      <c r="AB6" s="36">
        <f t="shared" si="4"/>
        <v>100.59</v>
      </c>
      <c r="AC6" s="36">
        <f t="shared" si="4"/>
        <v>75.87</v>
      </c>
      <c r="AD6" s="36">
        <f t="shared" si="4"/>
        <v>76.27</v>
      </c>
      <c r="AE6" s="36">
        <f t="shared" si="4"/>
        <v>77.56</v>
      </c>
      <c r="AF6" s="36">
        <f t="shared" si="4"/>
        <v>74.05</v>
      </c>
      <c r="AG6" s="36">
        <f t="shared" si="4"/>
        <v>73.25</v>
      </c>
      <c r="AH6" s="35" t="str">
        <f>IF(AH7="","",IF(AH7="-","【-】","【"&amp;SUBSTITUTE(TEXT(AH7,"#,##0.00"),"-","△")&amp;"】"))</f>
        <v>【75.60】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21.87</v>
      </c>
      <c r="BF6" s="36">
        <f t="shared" ref="BF6:BN6" si="7">IF(BF7="",NA(),BF7)</f>
        <v>366.29</v>
      </c>
      <c r="BG6" s="36">
        <f t="shared" si="7"/>
        <v>492.61</v>
      </c>
      <c r="BH6" s="36">
        <f t="shared" si="7"/>
        <v>167.77</v>
      </c>
      <c r="BI6" s="36">
        <f t="shared" si="7"/>
        <v>154.85</v>
      </c>
      <c r="BJ6" s="36">
        <f t="shared" si="7"/>
        <v>1125.69</v>
      </c>
      <c r="BK6" s="36">
        <f t="shared" si="7"/>
        <v>1134.67</v>
      </c>
      <c r="BL6" s="36">
        <f t="shared" si="7"/>
        <v>1144.79</v>
      </c>
      <c r="BM6" s="36">
        <f t="shared" si="7"/>
        <v>1302.33</v>
      </c>
      <c r="BN6" s="36">
        <f t="shared" si="7"/>
        <v>1274.21</v>
      </c>
      <c r="BO6" s="35" t="str">
        <f>IF(BO7="","",IF(BO7="-","【-】","【"&amp;SUBSTITUTE(TEXT(BO7,"#,##0.00"),"-","△")&amp;"】"))</f>
        <v>【1,074.14】</v>
      </c>
      <c r="BP6" s="36">
        <f>IF(BP7="",NA(),BP7)</f>
        <v>155.11000000000001</v>
      </c>
      <c r="BQ6" s="36">
        <f t="shared" ref="BQ6:BY6" si="8">IF(BQ7="",NA(),BQ7)</f>
        <v>151.01</v>
      </c>
      <c r="BR6" s="36">
        <f t="shared" si="8"/>
        <v>173.59</v>
      </c>
      <c r="BS6" s="36">
        <f t="shared" si="8"/>
        <v>72.14</v>
      </c>
      <c r="BT6" s="36">
        <f t="shared" si="8"/>
        <v>78.98</v>
      </c>
      <c r="BU6" s="36">
        <f t="shared" si="8"/>
        <v>46.48</v>
      </c>
      <c r="BV6" s="36">
        <f t="shared" si="8"/>
        <v>40.6</v>
      </c>
      <c r="BW6" s="36">
        <f t="shared" si="8"/>
        <v>56.04</v>
      </c>
      <c r="BX6" s="36">
        <f t="shared" si="8"/>
        <v>40.89</v>
      </c>
      <c r="BY6" s="36">
        <f t="shared" si="8"/>
        <v>41.25</v>
      </c>
      <c r="BZ6" s="35" t="str">
        <f>IF(BZ7="","",IF(BZ7="-","【-】","【"&amp;SUBSTITUTE(TEXT(BZ7,"#,##0.00"),"-","△")&amp;"】"))</f>
        <v>【54.36】</v>
      </c>
      <c r="CA6" s="36">
        <f>IF(CA7="",NA(),CA7)</f>
        <v>102.58</v>
      </c>
      <c r="CB6" s="36">
        <f t="shared" ref="CB6:CJ6" si="9">IF(CB7="",NA(),CB7)</f>
        <v>106.63</v>
      </c>
      <c r="CC6" s="36">
        <f t="shared" si="9"/>
        <v>92.05</v>
      </c>
      <c r="CD6" s="36">
        <f t="shared" si="9"/>
        <v>99.38</v>
      </c>
      <c r="CE6" s="36">
        <f t="shared" si="9"/>
        <v>91.42</v>
      </c>
      <c r="CF6" s="36">
        <f t="shared" si="9"/>
        <v>376.61</v>
      </c>
      <c r="CG6" s="36">
        <f t="shared" si="9"/>
        <v>440.03</v>
      </c>
      <c r="CH6" s="36">
        <f t="shared" si="9"/>
        <v>304.35000000000002</v>
      </c>
      <c r="CI6" s="36">
        <f t="shared" si="9"/>
        <v>383.2</v>
      </c>
      <c r="CJ6" s="36">
        <f t="shared" si="9"/>
        <v>383.25</v>
      </c>
      <c r="CK6" s="35" t="str">
        <f>IF(CK7="","",IF(CK7="-","【-】","【"&amp;SUBSTITUTE(TEXT(CK7,"#,##0.00"),"-","△")&amp;"】"))</f>
        <v>【296.40】</v>
      </c>
      <c r="CL6" s="36">
        <f>IF(CL7="",NA(),CL7)</f>
        <v>89.14</v>
      </c>
      <c r="CM6" s="36">
        <f t="shared" ref="CM6:CU6" si="10">IF(CM7="",NA(),CM7)</f>
        <v>91.84</v>
      </c>
      <c r="CN6" s="36">
        <f t="shared" si="10"/>
        <v>89.18</v>
      </c>
      <c r="CO6" s="36">
        <f t="shared" si="10"/>
        <v>88.85</v>
      </c>
      <c r="CP6" s="36">
        <f t="shared" si="10"/>
        <v>84.95</v>
      </c>
      <c r="CQ6" s="36">
        <f t="shared" si="10"/>
        <v>57.43</v>
      </c>
      <c r="CR6" s="36">
        <f t="shared" si="10"/>
        <v>57.29</v>
      </c>
      <c r="CS6" s="36">
        <f t="shared" si="10"/>
        <v>55.9</v>
      </c>
      <c r="CT6" s="36">
        <f t="shared" si="10"/>
        <v>47.95</v>
      </c>
      <c r="CU6" s="36">
        <f t="shared" si="10"/>
        <v>48.26</v>
      </c>
      <c r="CV6" s="35" t="str">
        <f>IF(CV7="","",IF(CV7="-","【-】","【"&amp;SUBSTITUTE(TEXT(CV7,"#,##0.00"),"-","△")&amp;"】"))</f>
        <v>【55.95】</v>
      </c>
      <c r="CW6" s="36">
        <f>IF(CW7="",NA(),CW7)</f>
        <v>87.58</v>
      </c>
      <c r="CX6" s="36">
        <f t="shared" ref="CX6:DF6" si="11">IF(CX7="",NA(),CX7)</f>
        <v>88.77</v>
      </c>
      <c r="CY6" s="36">
        <f t="shared" si="11"/>
        <v>90.64</v>
      </c>
      <c r="CZ6" s="36">
        <f t="shared" si="11"/>
        <v>100</v>
      </c>
      <c r="DA6" s="36">
        <f t="shared" si="11"/>
        <v>100</v>
      </c>
      <c r="DB6" s="36">
        <f t="shared" si="11"/>
        <v>73.83</v>
      </c>
      <c r="DC6" s="36">
        <f t="shared" si="11"/>
        <v>73.69</v>
      </c>
      <c r="DD6" s="36">
        <f t="shared" si="11"/>
        <v>73.28</v>
      </c>
      <c r="DE6" s="36">
        <f t="shared" si="11"/>
        <v>74.900000000000006</v>
      </c>
      <c r="DF6" s="36">
        <f t="shared" si="11"/>
        <v>72.72</v>
      </c>
      <c r="DG6" s="35" t="str">
        <f>IF(DG7="","",IF(DG7="-","【-】","【"&amp;SUBSTITUTE(TEXT(DG7,"#,##0.00"),"-","△")&amp;"】"))</f>
        <v>【73.77】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6">
        <f t="shared" ref="EE6:EM6" si="14">IF(EE7="",NA(),EE7)</f>
        <v>7.93</v>
      </c>
      <c r="EF6" s="36">
        <f t="shared" si="14"/>
        <v>0.03</v>
      </c>
      <c r="EG6" s="35">
        <f t="shared" si="14"/>
        <v>0</v>
      </c>
      <c r="EH6" s="35">
        <f t="shared" si="14"/>
        <v>0</v>
      </c>
      <c r="EI6" s="36">
        <f t="shared" si="14"/>
        <v>0.69</v>
      </c>
      <c r="EJ6" s="36">
        <f t="shared" si="14"/>
        <v>0.65</v>
      </c>
      <c r="EK6" s="36">
        <f t="shared" si="14"/>
        <v>0.53</v>
      </c>
      <c r="EL6" s="36">
        <f t="shared" si="14"/>
        <v>0.56999999999999995</v>
      </c>
      <c r="EM6" s="36">
        <f t="shared" si="14"/>
        <v>0.62</v>
      </c>
      <c r="EN6" s="35" t="str">
        <f>IF(EN7="","",IF(EN7="-","【-】","【"&amp;SUBSTITUTE(TEXT(EN7,"#,##0.00"),"-","△")&amp;"】"))</f>
        <v>【0.54】</v>
      </c>
    </row>
    <row r="7" spans="1:144" s="37" customFormat="1" x14ac:dyDescent="0.2">
      <c r="A7" s="29"/>
      <c r="B7" s="38">
        <v>2018</v>
      </c>
      <c r="C7" s="38">
        <v>454061</v>
      </c>
      <c r="D7" s="38">
        <v>47</v>
      </c>
      <c r="E7" s="38">
        <v>1</v>
      </c>
      <c r="F7" s="38">
        <v>0</v>
      </c>
      <c r="G7" s="38">
        <v>0</v>
      </c>
      <c r="H7" s="38" t="s">
        <v>95</v>
      </c>
      <c r="I7" s="38" t="s">
        <v>96</v>
      </c>
      <c r="J7" s="38" t="s">
        <v>97</v>
      </c>
      <c r="K7" s="38" t="s">
        <v>98</v>
      </c>
      <c r="L7" s="38" t="s">
        <v>99</v>
      </c>
      <c r="M7" s="38" t="s">
        <v>100</v>
      </c>
      <c r="N7" s="39" t="s">
        <v>101</v>
      </c>
      <c r="O7" s="39" t="s">
        <v>102</v>
      </c>
      <c r="P7" s="39">
        <v>4.8600000000000003</v>
      </c>
      <c r="Q7" s="39">
        <v>1350</v>
      </c>
      <c r="R7" s="39">
        <v>10607</v>
      </c>
      <c r="S7" s="39">
        <v>102.11</v>
      </c>
      <c r="T7" s="39">
        <v>103.88</v>
      </c>
      <c r="U7" s="39">
        <v>489</v>
      </c>
      <c r="V7" s="39">
        <v>0.11</v>
      </c>
      <c r="W7" s="39">
        <v>4445.45</v>
      </c>
      <c r="X7" s="39">
        <v>155.78</v>
      </c>
      <c r="Y7" s="39">
        <v>139.62</v>
      </c>
      <c r="Z7" s="39">
        <v>145.38999999999999</v>
      </c>
      <c r="AA7" s="39">
        <v>92.84</v>
      </c>
      <c r="AB7" s="39">
        <v>100.59</v>
      </c>
      <c r="AC7" s="39">
        <v>75.87</v>
      </c>
      <c r="AD7" s="39">
        <v>76.27</v>
      </c>
      <c r="AE7" s="39">
        <v>77.56</v>
      </c>
      <c r="AF7" s="39">
        <v>74.05</v>
      </c>
      <c r="AG7" s="39">
        <v>73.25</v>
      </c>
      <c r="AH7" s="39">
        <v>75.599999999999994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21.87</v>
      </c>
      <c r="BF7" s="39">
        <v>366.29</v>
      </c>
      <c r="BG7" s="39">
        <v>492.61</v>
      </c>
      <c r="BH7" s="39">
        <v>167.77</v>
      </c>
      <c r="BI7" s="39">
        <v>154.85</v>
      </c>
      <c r="BJ7" s="39">
        <v>1125.69</v>
      </c>
      <c r="BK7" s="39">
        <v>1134.67</v>
      </c>
      <c r="BL7" s="39">
        <v>1144.79</v>
      </c>
      <c r="BM7" s="39">
        <v>1302.33</v>
      </c>
      <c r="BN7" s="39">
        <v>1274.21</v>
      </c>
      <c r="BO7" s="39">
        <v>1074.1400000000001</v>
      </c>
      <c r="BP7" s="39">
        <v>155.11000000000001</v>
      </c>
      <c r="BQ7" s="39">
        <v>151.01</v>
      </c>
      <c r="BR7" s="39">
        <v>173.59</v>
      </c>
      <c r="BS7" s="39">
        <v>72.14</v>
      </c>
      <c r="BT7" s="39">
        <v>78.98</v>
      </c>
      <c r="BU7" s="39">
        <v>46.48</v>
      </c>
      <c r="BV7" s="39">
        <v>40.6</v>
      </c>
      <c r="BW7" s="39">
        <v>56.04</v>
      </c>
      <c r="BX7" s="39">
        <v>40.89</v>
      </c>
      <c r="BY7" s="39">
        <v>41.25</v>
      </c>
      <c r="BZ7" s="39">
        <v>54.36</v>
      </c>
      <c r="CA7" s="39">
        <v>102.58</v>
      </c>
      <c r="CB7" s="39">
        <v>106.63</v>
      </c>
      <c r="CC7" s="39">
        <v>92.05</v>
      </c>
      <c r="CD7" s="39">
        <v>99.38</v>
      </c>
      <c r="CE7" s="39">
        <v>91.42</v>
      </c>
      <c r="CF7" s="39">
        <v>376.61</v>
      </c>
      <c r="CG7" s="39">
        <v>440.03</v>
      </c>
      <c r="CH7" s="39">
        <v>304.35000000000002</v>
      </c>
      <c r="CI7" s="39">
        <v>383.2</v>
      </c>
      <c r="CJ7" s="39">
        <v>383.25</v>
      </c>
      <c r="CK7" s="39">
        <v>296.39999999999998</v>
      </c>
      <c r="CL7" s="39">
        <v>89.14</v>
      </c>
      <c r="CM7" s="39">
        <v>91.84</v>
      </c>
      <c r="CN7" s="39">
        <v>89.18</v>
      </c>
      <c r="CO7" s="39">
        <v>88.85</v>
      </c>
      <c r="CP7" s="39">
        <v>84.95</v>
      </c>
      <c r="CQ7" s="39">
        <v>57.43</v>
      </c>
      <c r="CR7" s="39">
        <v>57.29</v>
      </c>
      <c r="CS7" s="39">
        <v>55.9</v>
      </c>
      <c r="CT7" s="39">
        <v>47.95</v>
      </c>
      <c r="CU7" s="39">
        <v>48.26</v>
      </c>
      <c r="CV7" s="39">
        <v>55.95</v>
      </c>
      <c r="CW7" s="39">
        <v>87.58</v>
      </c>
      <c r="CX7" s="39">
        <v>88.77</v>
      </c>
      <c r="CY7" s="39">
        <v>90.64</v>
      </c>
      <c r="CZ7" s="39">
        <v>100</v>
      </c>
      <c r="DA7" s="39">
        <v>100</v>
      </c>
      <c r="DB7" s="39">
        <v>73.83</v>
      </c>
      <c r="DC7" s="39">
        <v>73.69</v>
      </c>
      <c r="DD7" s="39">
        <v>73.28</v>
      </c>
      <c r="DE7" s="39">
        <v>74.900000000000006</v>
      </c>
      <c r="DF7" s="39">
        <v>72.72</v>
      </c>
      <c r="DG7" s="39">
        <v>73.77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7.93</v>
      </c>
      <c r="EF7" s="39">
        <v>0.03</v>
      </c>
      <c r="EG7" s="39">
        <v>0</v>
      </c>
      <c r="EH7" s="39">
        <v>0</v>
      </c>
      <c r="EI7" s="39">
        <v>0.69</v>
      </c>
      <c r="EJ7" s="39">
        <v>0.65</v>
      </c>
      <c r="EK7" s="39">
        <v>0.53</v>
      </c>
      <c r="EL7" s="39">
        <v>0.56999999999999995</v>
      </c>
      <c r="EM7" s="39">
        <v>0.62</v>
      </c>
      <c r="EN7" s="39">
        <v>0.54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2">
      <c r="A9" s="41"/>
      <c r="B9" s="41" t="s">
        <v>103</v>
      </c>
      <c r="C9" s="41" t="s">
        <v>104</v>
      </c>
      <c r="D9" s="41" t="s">
        <v>105</v>
      </c>
      <c r="E9" s="41" t="s">
        <v>106</v>
      </c>
      <c r="F9" s="41" t="s">
        <v>107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1" t="s">
        <v>45</v>
      </c>
      <c r="B10" s="42">
        <f>DATEVALUE($B$6-4&amp;"年1月1日")</f>
        <v>41640</v>
      </c>
      <c r="C10" s="42">
        <f>DATEVALUE($B$6-3&amp;"年1月1日")</f>
        <v>42005</v>
      </c>
      <c r="D10" s="42">
        <f>DATEVALUE($B$6-2&amp;"年1月1日")</f>
        <v>42370</v>
      </c>
      <c r="E10" s="42">
        <f>DATEVALUE($B$6-1&amp;"年1月1日")</f>
        <v>42736</v>
      </c>
      <c r="F10" s="42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2020-01-22T00:53:04Z</cp:lastPrinted>
  <dcterms:created xsi:type="dcterms:W3CDTF">2019-12-05T04:40:25Z</dcterms:created>
  <dcterms:modified xsi:type="dcterms:W3CDTF">2020-03-04T02:11:40Z</dcterms:modified>
  <cp:category/>
</cp:coreProperties>
</file>