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0C13649E-CC4E-4210-93E0-0521537D34FE}" xr6:coauthVersionLast="47" xr6:coauthVersionMax="47" xr10:uidLastSave="{00000000-0000-0000-0000-000000000000}"/>
  <workbookProtection workbookAlgorithmName="SHA-512" workbookHashValue="Mho0n4ZfFLGrpxjZAC/nVzDF3g8j2Nh+hG4btFlLmS+H34NTbSmM2C7Apt0xPVaChQHuLkIHYjtdJCMvhQn/3g==" workbookSaltValue="ly/AbBKxwAcZYHgyItPtH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Q6" i="5"/>
  <c r="W10" i="4" s="1"/>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AL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<sst xmlns="http://schemas.openxmlformats.org/spreadsheetml/2006/main" count="228" uniqueCount="112">
  <si>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</si>
  <si>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</si>
  <si>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</si>
  <si>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</si>
  <si>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</si>
  <si>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</si>
  <si>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</si>
  <si>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</si>
  <si>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</si>
  <si>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</si>
  <si>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</si>
  <si>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</si>
  <si>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</si>
  <si>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</si>
  <si>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</si>
  <si>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</si>
  <si>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</si>
  <si>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</si>
  <si>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</si>
  <si>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</si>
  <si>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</si>
  <si>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</si>
  <si>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</si>
  <si>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</si>
  <si>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</si>
  <si>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</si>
  <si>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</si>
  <si>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</si>
  <si>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</si>
  <si>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</si>
  <si>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</si>
  <si>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</si>
  <si>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</si>
  <si>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</si>
  <si>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</si>
  <si>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</si>
  <si>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</si>
  <si>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</si>
  <si>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</si>
  <si>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</si>
  <si>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</si>
  <si>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</si>
  <si>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</si>
  <si>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</si>
  <si>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</si>
  <si>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</si>
  <si>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</si>
  <si>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</si>
  <si>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</si>
  <si>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</si>
  <si>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</si>
  <si>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</si>
  <si>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</si>
  <si>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</si>
  <si>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</si>
  <si>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</si>
  <si>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</si>
  <si>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</si>
  <si>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</si>
  <si>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</si>
  <si>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</si>
  <si>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</si>
  <si>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</si>
  <si>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</si>
  <si>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</si>
  <si>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</si>
  <si>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</si>
  <si>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</si>
  <si>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</si>
  <si>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</si>
  <si>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</si>
  <si>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</si>
  <si>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</si>
  <si>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</si>
  <si>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</si>
  <si>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</si>
  <si>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</si>
  <si>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</si>
  <si>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</si>
  <si>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</si>
  <si>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</si>
  <si>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</si>
  <si>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</si>
  <si>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</si>
  <si>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</si>
  <si>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</si>
  <si>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</si>
  <si>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</si>
  <si>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</si>
  <si>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</si>
  <si>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</si>
  <si>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</si>
  <si>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</si>
  <si>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</si>
  <si>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</si>
  <si>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</si>
  <si>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</si>
  <si>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</si>
  <si>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</si>
  <si>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</si>
  <si>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</si>
  <si>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</si>
  <si>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</si>
  <si>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</si>
  <si>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</si>
  <si>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</si>
  <si>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</si>
  <si>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</si>
  <si>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</si>
  <si>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平成29年度に離島である大島簡易水道を除くすべての簡易水道を上水道に統合したことにより、統合前に比べると経営状況が悪化しています。
また、水道施設の老朽化により、水道施設の一元化事業をはじめ、耐震化、老朽管更新事業についても、継続して建設改良事業に投資する必要があります。
一方で、人口減少に伴う給水収益の減少が見込まれ、経営状況はさらに厳しくなる見込みです。
このような中、令和４年４月より、平均26.2%の水道料金の改定を行い、経営改善に努めています。</t>
    <rPh sb="216" eb="218">
      <t>キュウスイ</t>
    </rPh>
    <rPh sb="218" eb="220">
      <t>シュウエキ</t>
    </rPh>
    <rPh sb="221" eb="223">
      <t>ゾウカハカ</t>
    </rPh>
    <phoneticPr fontId="4"/>
  </si>
  <si>
    <t>①有形固定資産減価償却率は約51%です。年々増加しており、老朽化が進んでいます。管路施設の更新を行い、改善に努めます。
②管路経年変化率は、約20%となっています。年々老朽化が進んでいますが、更新事業を継続的に行い、改善に努めます。
③管路更新率は、約0.5%です。水道施設の一元化事業を最優先に行っていることから、更新事業については、当面は横ばいで推移する見込みです。</t>
    <rPh sb="101" eb="104">
      <t>ケイゾクテキ</t>
    </rPh>
    <rPh sb="125" eb="126">
      <t>ヤク</t>
    </rPh>
    <phoneticPr fontId="4"/>
  </si>
  <si>
    <t>①経常収支比率は、約123%です。令和４年５月より料金改定を行ったことが主な理由です。
②累積欠損金はありません。
③流動比率は約210％です。100％は超えているものの、類似団体・全国平均より比率が少ないことから、さらなる資金確保や経費削減などの経営改善が必要です。
④企業債残高対給水収益比率は、約574％で、類似団体・全国平均よりも非常に高くなっています。経営戦略の計画に基づき、元金償還額を超える借り入れは行わないことで、昨年よりも減少いたしましたが、今後も水道施設の一元化、耐震化、老朽管更新事業等の実施により起債借入を行うため、高い水準で推移する見込みです。
⑤料金回収率は、約121％です。昨年度に比べ改善いたしましたが、令和4年5月からの料金改定が主な理由です。引き続き、経費の削減はもとより収益の確保策についても経営改善を行います。
⑥給水原価は、約168円です。エネルギー価格の上昇や人件費の高騰による影響がありましたが、全体的な経費の縮減に務め、昨年度より製造コストを抑制することができました。
⑦施設利用率は約64%です。人口減少により、利用率が減少していますが、今後は、施設の統合などを予定しており、施設の有効活用を推進いたします。
⑧有収率は約86%です。漏水調査などを引き続き実施し、今後も効率的な運営に努めます。</t>
    <rPh sb="36" eb="37">
      <t>オモ</t>
    </rPh>
    <rPh sb="193" eb="195">
      <t>ガンキン</t>
    </rPh>
    <rPh sb="260" eb="262">
      <t>キサイ</t>
    </rPh>
    <rPh sb="262" eb="263">
      <t>カ</t>
    </rPh>
    <rPh sb="263" eb="264">
      <t>イ</t>
    </rPh>
    <rPh sb="265" eb="266">
      <t>オコナ</t>
    </rPh>
    <rPh sb="402" eb="405">
      <t>ジンケンヒ</t>
    </rPh>
    <rPh sb="406" eb="408">
      <t>コウトウ</t>
    </rPh>
    <rPh sb="411" eb="413">
      <t>エイキョウ</t>
    </rPh>
    <rPh sb="421" eb="424">
      <t>ゼンタイテキ</t>
    </rPh>
    <rPh sb="425" eb="427">
      <t>ケイヒ</t>
    </rPh>
    <rPh sb="428" eb="430">
      <t>シュクゲン</t>
    </rPh>
    <rPh sb="431" eb="432">
      <t>ツト</t>
    </rPh>
    <rPh sb="434" eb="437">
      <t>サクネンド</t>
    </rPh>
    <rPh sb="439" eb="441">
      <t>セイゾウ</t>
    </rPh>
    <rPh sb="473" eb="475">
      <t>ジンコウ</t>
    </rPh>
    <rPh sb="475" eb="477">
      <t>ゲンショウ</t>
    </rPh>
    <rPh sb="481" eb="484">
      <t>リヨウリツ</t>
    </rPh>
    <rPh sb="485" eb="487">
      <t>ゲンショウ</t>
    </rPh>
    <rPh sb="494" eb="496">
      <t>コンゴ</t>
    </rPh>
    <rPh sb="498" eb="500">
      <t>シセツ</t>
    </rPh>
    <rPh sb="501" eb="503">
      <t>トウゴウ</t>
    </rPh>
    <rPh sb="506" eb="508">
      <t>ヨテイ</t>
    </rPh>
    <rPh sb="513" eb="515">
      <t>シセツ</t>
    </rPh>
    <rPh sb="516" eb="518">
      <t>ユウコウ</t>
    </rPh>
    <rPh sb="518" eb="520">
      <t>カツヨウ</t>
    </rPh>
    <rPh sb="521" eb="523">
      <t>スイシン</t>
    </rPh>
    <rPh sb="549" eb="550">
      <t>ヒ</t>
    </rPh>
    <rPh sb="551" eb="55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</si>
</sst>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0.94</c:v>
                </c:pt>
                <c:pt idx="2">
                  <c:v>0.53</c:v>
                </c:pt>
                <c:pt idx="3">
                  <c:v>0.7</c:v>
                </c:pt>
                <c:pt idx="4">
                  <c:v>0.48</c:v>
                </c:pt>
              </c:numCache>
            </c:numRef>
          </c:val>
          <c:extLst>
            <c:ext xmlns:c16="http://schemas.microsoft.com/office/drawing/2014/chart" uri="{C3380CC4-5D6E-409C-BE32-E72D297353CC}">
              <c16:uniqueId val="{00000000-47D4-4704-A06E-83CA9D1E95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7D4-4704-A06E-83CA9D1E95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68.83</c:v>
                </c:pt>
                <c:pt idx="1">
                  <c:v>69.64</c:v>
                </c:pt>
                <c:pt idx="2">
                  <c:v>68.25</c:v>
                </c:pt>
                <c:pt idx="3">
                  <c:v>63.57</c:v>
                </c:pt>
                <c:pt idx="4">
                  <c:v>64.05</c:v>
                </c:pt>
              </c:numCache>
            </c:numRef>
          </c:val>
          <c:extLst>
            <c:ext xmlns:c16="http://schemas.microsoft.com/office/drawing/2014/chart" uri="{C3380CC4-5D6E-409C-BE32-E72D297353CC}">
              <c16:uniqueId val="{00000000-7B53-44FD-985A-85017FEC50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B53-44FD-985A-85017FEC50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85.35</c:v>
                </c:pt>
                <c:pt idx="1">
                  <c:v>83.83</c:v>
                </c:pt>
                <c:pt idx="2">
                  <c:v>85.35</c:v>
                </c:pt>
                <c:pt idx="3">
                  <c:v>85.34</c:v>
                </c:pt>
                <c:pt idx="4">
                  <c:v>85.64</c:v>
                </c:pt>
              </c:numCache>
            </c:numRef>
          </c:val>
          <c:extLst>
            <c:ext xmlns:c16="http://schemas.microsoft.com/office/drawing/2014/chart" uri="{C3380CC4-5D6E-409C-BE32-E72D297353CC}">
              <c16:uniqueId val="{00000000-D192-4874-A240-D851CD2655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192-4874-A240-D851CD2655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100.17</c:v>
                </c:pt>
                <c:pt idx="1">
                  <c:v>102.01</c:v>
                </c:pt>
                <c:pt idx="2">
                  <c:v>106.43</c:v>
                </c:pt>
                <c:pt idx="3">
                  <c:v>118.08</c:v>
                </c:pt>
                <c:pt idx="4">
                  <c:v>123.33</c:v>
                </c:pt>
              </c:numCache>
            </c:numRef>
          </c:val>
          <c:extLst>
            <c:ext xmlns:c16="http://schemas.microsoft.com/office/drawing/2014/chart" uri="{C3380CC4-5D6E-409C-BE32-E72D297353CC}">
              <c16:uniqueId val="{00000000-248E-4587-A7B2-5DFFEC3120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48E-4587-A7B2-5DFFEC3120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46.31</c:v>
                </c:pt>
                <c:pt idx="1">
                  <c:v>47.91</c:v>
                </c:pt>
                <c:pt idx="2">
                  <c:v>49.78</c:v>
                </c:pt>
                <c:pt idx="3">
                  <c:v>50.16</c:v>
                </c:pt>
                <c:pt idx="4">
                  <c:v>51.27</c:v>
                </c:pt>
              </c:numCache>
            </c:numRef>
          </c:val>
          <c:extLst>
            <c:ext xmlns:c16="http://schemas.microsoft.com/office/drawing/2014/chart" uri="{C3380CC4-5D6E-409C-BE32-E72D297353CC}">
              <c16:uniqueId val="{00000000-A748-4985-9BC2-6A02C4234D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748-4985-9BC2-6A02C4234D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17.03</c:v>
                </c:pt>
                <c:pt idx="1">
                  <c:v>16.96</c:v>
                </c:pt>
                <c:pt idx="2">
                  <c:v>18.25</c:v>
                </c:pt>
                <c:pt idx="3">
                  <c:v>19.02</c:v>
                </c:pt>
                <c:pt idx="4">
                  <c:v>19.920000000000002</c:v>
                </c:pt>
              </c:numCache>
            </c:numRef>
          </c:val>
          <c:extLst>
            <c:ext xmlns:c16="http://schemas.microsoft.com/office/drawing/2014/chart" uri="{C3380CC4-5D6E-409C-BE32-E72D297353CC}">
              <c16:uniqueId val="{00000000-4FFC-44AC-BEF2-5E1EB35378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FFC-44AC-BEF2-5E1EB35378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DA-4D39-A5BE-B477BA3288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6DA-4D39-A5BE-B477BA3288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214.99</c:v>
                </c:pt>
                <c:pt idx="1">
                  <c:v>193.39</c:v>
                </c:pt>
                <c:pt idx="2">
                  <c:v>169.13</c:v>
                </c:pt>
                <c:pt idx="3">
                  <c:v>207.33</c:v>
                </c:pt>
                <c:pt idx="4">
                  <c:v>209.52</c:v>
                </c:pt>
              </c:numCache>
            </c:numRef>
          </c:val>
          <c:extLst>
            <c:ext xmlns:c16="http://schemas.microsoft.com/office/drawing/2014/chart" uri="{C3380CC4-5D6E-409C-BE32-E72D297353CC}">
              <c16:uniqueId val="{00000000-1778-4FD6-928B-2E69A97ECE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778-4FD6-928B-2E69A97ECE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669.03</c:v>
                </c:pt>
                <c:pt idx="1">
                  <c:v>689.08</c:v>
                </c:pt>
                <c:pt idx="2">
                  <c:v>685.62</c:v>
                </c:pt>
                <c:pt idx="3">
                  <c:v>584.94000000000005</c:v>
                </c:pt>
                <c:pt idx="4">
                  <c:v>574.15</c:v>
                </c:pt>
              </c:numCache>
            </c:numRef>
          </c:val>
          <c:extLst>
            <c:ext xmlns:c16="http://schemas.microsoft.com/office/drawing/2014/chart" uri="{C3380CC4-5D6E-409C-BE32-E72D297353CC}">
              <c16:uniqueId val="{00000000-59DB-4B21-B2D6-AE0DE6D0DC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9DB-4B21-B2D6-AE0DE6D0DC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96.97</c:v>
                </c:pt>
                <c:pt idx="1">
                  <c:v>98.86</c:v>
                </c:pt>
                <c:pt idx="2">
                  <c:v>98.15</c:v>
                </c:pt>
                <c:pt idx="3">
                  <c:v>114.76</c:v>
                </c:pt>
                <c:pt idx="4">
                  <c:v>120.98</c:v>
                </c:pt>
              </c:numCache>
            </c:numRef>
          </c:val>
          <c:extLst>
            <c:ext xmlns:c16="http://schemas.microsoft.com/office/drawing/2014/chart" uri="{C3380CC4-5D6E-409C-BE32-E72D297353CC}">
              <c16:uniqueId val="{00000000-605C-4B35-8160-355200A356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05C-4B35-8160-355200A356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164.95</c:v>
                </c:pt>
                <c:pt idx="1">
                  <c:v>160.78</c:v>
                </c:pt>
                <c:pt idx="2">
                  <c:v>163.37</c:v>
                </c:pt>
                <c:pt idx="3">
                  <c:v>172.63</c:v>
                </c:pt>
                <c:pt idx="4">
                  <c:v>167.58</c:v>
                </c:pt>
              </c:numCache>
            </c:numRef>
          </c:val>
          <c:extLst>
            <c:ext xmlns:c16="http://schemas.microsoft.com/office/drawing/2014/chart" uri="{C3380CC4-5D6E-409C-BE32-E72D297353CC}">
              <c16:uniqueId val="{00000000-B1DA-4A64-9D00-7819FFB059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1DA-4A64-9D00-7819FFB059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130" zoomScaleNormal="100" zoomScaleSheetLayoutView="13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宮崎県　日南市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f>データ!$R$6</f>
        <v>49037</v>
      </c>
      <c r="AM8" s="68"/>
      <c r="AN8" s="68"/>
      <c r="AO8" s="68"/>
      <c r="AP8" s="68"/>
      <c r="AQ8" s="68"/>
      <c r="AR8" s="68"/>
      <c r="AS8" s="68"/>
      <c r="AT8" s="36">
        <f>データ!$S$6</f>
        <v>535.49</v>
      </c>
      <c r="AU8" s="37"/>
      <c r="AV8" s="37"/>
      <c r="AW8" s="37"/>
      <c r="AX8" s="37"/>
      <c r="AY8" s="37"/>
      <c r="AZ8" s="37"/>
      <c r="BA8" s="37"/>
      <c r="BB8" s="57">
        <f>データ!$T$6</f>
        <v>91.57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47.92</v>
      </c>
      <c r="J10" s="37"/>
      <c r="K10" s="37"/>
      <c r="L10" s="37"/>
      <c r="M10" s="37"/>
      <c r="N10" s="37"/>
      <c r="O10" s="67"/>
      <c r="P10" s="57">
        <f>データ!$P$6</f>
        <v>96.38</v>
      </c>
      <c r="Q10" s="57"/>
      <c r="R10" s="57"/>
      <c r="S10" s="57"/>
      <c r="T10" s="57"/>
      <c r="U10" s="57"/>
      <c r="V10" s="57"/>
      <c r="W10" s="68">
        <f>データ!$Q$6</f>
        <v>3531</v>
      </c>
      <c r="X10" s="68"/>
      <c r="Y10" s="68"/>
      <c r="Z10" s="68"/>
      <c r="AA10" s="68"/>
      <c r="AB10" s="68"/>
      <c r="AC10" s="68"/>
      <c r="AD10" s="2"/>
      <c r="AE10" s="2"/>
      <c r="AF10" s="2"/>
      <c r="AG10" s="2"/>
      <c r="AH10" s="2"/>
      <c r="AI10" s="2"/>
      <c r="AJ10" s="2"/>
      <c r="AK10" s="2"/>
      <c r="AL10" s="68">
        <f>データ!$U$6</f>
        <v>46890</v>
      </c>
      <c r="AM10" s="68"/>
      <c r="AN10" s="68"/>
      <c r="AO10" s="68"/>
      <c r="AP10" s="68"/>
      <c r="AQ10" s="68"/>
      <c r="AR10" s="68"/>
      <c r="AS10" s="68"/>
      <c r="AT10" s="36">
        <f>データ!$V$6</f>
        <v>74.34</v>
      </c>
      <c r="AU10" s="37"/>
      <c r="AV10" s="37"/>
      <c r="AW10" s="37"/>
      <c r="AX10" s="37"/>
      <c r="AY10" s="37"/>
      <c r="AZ10" s="37"/>
      <c r="BA10" s="37"/>
      <c r="BB10" s="57">
        <f>データ!$W$6</f>
        <v>630.75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125kcKCqru71mJlU5srFt7ErWORv8NHu1N+PZVb04UeBMAvDWriwEuOe0cWsGDLqHQCavMr/D5E1qz5UBfURw==" saltValue="1sw36kbRoEPnYYVvKYsB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452041</v>
      </c>
      <c r="D6" s="20">
        <f t="shared" si="3"/>
        <v>46</v>
      </c>
      <c r="E6" s="20">
        <f t="shared" si="3"/>
        <v>1</v>
      </c>
      <c r="F6" s="20">
        <f t="shared" si="3"/>
        <v>0</v>
      </c>
      <c r="G6" s="20">
        <f t="shared" si="3"/>
        <v>1</v>
      </c>
      <c r="H6" s="20" t="str">
        <f t="shared" si="3"/>
        <v>宮崎県　日南市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47.92</v>
      </c>
      <c r="P6" s="21">
        <f t="shared" si="3"/>
        <v>96.38</v>
      </c>
      <c r="Q6" s="21">
        <f t="shared" si="3"/>
        <v>3531</v>
      </c>
      <c r="R6" s="21">
        <f t="shared" si="3"/>
        <v>49037</v>
      </c>
      <c r="S6" s="21">
        <f t="shared" si="3"/>
        <v>535.49</v>
      </c>
      <c r="T6" s="21">
        <f t="shared" si="3"/>
        <v>91.57</v>
      </c>
      <c r="U6" s="21">
        <f t="shared" si="3"/>
        <v>46890</v>
      </c>
      <c r="V6" s="21">
        <f t="shared" si="3"/>
        <v>74.34</v>
      </c>
      <c r="W6" s="21">
        <f t="shared" si="3"/>
        <v>630.75</v>
      </c>
      <c r="X6" s="22">
        <f>IF(X7="",NA(),X7)</f>
        <v>100.17</v>
      </c>
      <c r="Y6" s="22">
        <f t="shared" ref="Y6:AG6" si="4">IF(Y7="",NA(),Y7)</f>
        <v>102.01</v>
      </c>
      <c r="Z6" s="22">
        <f t="shared" si="4"/>
        <v>106.43</v>
      </c>
      <c r="AA6" s="22">
        <f t="shared" si="4"/>
        <v>118.08</v>
      </c>
      <c r="AB6" s="22">
        <f t="shared" si="4"/>
        <v>123.33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214.99</v>
      </c>
      <c r="AU6" s="22">
        <f t="shared" ref="AU6:BC6" si="6">IF(AU7="",NA(),AU7)</f>
        <v>193.39</v>
      </c>
      <c r="AV6" s="22">
        <f t="shared" si="6"/>
        <v>169.13</v>
      </c>
      <c r="AW6" s="22">
        <f t="shared" si="6"/>
        <v>207.33</v>
      </c>
      <c r="AX6" s="22">
        <f t="shared" si="6"/>
        <v>209.52</v>
      </c>
      <c r="AY6" s="22">
        <f t="shared" si="6"/>
        <v>365.18</v>
      </c>
      <c r="AZ6" s="22">
        <f t="shared" si="6"/>
        <v>327.77</v>
      </c>
      <c r="BA6" s="22">
        <f t="shared" si="6"/>
        <v>338.02</v>
      </c>
      <c r="BB6" s="22">
        <f t="shared" si="6"/>
        <v>345.94</v>
      </c>
      <c r="BC6" s="22">
        <f t="shared" si="6"/>
        <v>329.7</v>
      </c>
      <c r="BD6" s="21" t="str">
        <f>IF(BD7="","",IF(BD7="-","【-】","【"&amp;SUBSTITUTE(TEXT(BD7,"#,##0.00"),"-","△")&amp;"】"))</f>
        <v>【243.36】</v>
      </c>
      <c r="BE6" s="22">
        <f>IF(BE7="",NA(),BE7)</f>
        <v>669.03</v>
      </c>
      <c r="BF6" s="22">
        <f t="shared" ref="BF6:BN6" si="7">IF(BF7="",NA(),BF7)</f>
        <v>689.08</v>
      </c>
      <c r="BG6" s="22">
        <f t="shared" si="7"/>
        <v>685.62</v>
      </c>
      <c r="BH6" s="22">
        <f t="shared" si="7"/>
        <v>584.94000000000005</v>
      </c>
      <c r="BI6" s="22">
        <f t="shared" si="7"/>
        <v>574.15</v>
      </c>
      <c r="BJ6" s="22">
        <f t="shared" si="7"/>
        <v>371.65</v>
      </c>
      <c r="BK6" s="22">
        <f t="shared" si="7"/>
        <v>397.1</v>
      </c>
      <c r="BL6" s="22">
        <f t="shared" si="7"/>
        <v>379.91</v>
      </c>
      <c r="BM6" s="22">
        <f t="shared" si="7"/>
        <v>386.61</v>
      </c>
      <c r="BN6" s="22">
        <f t="shared" si="7"/>
        <v>381.56</v>
      </c>
      <c r="BO6" s="21" t="str">
        <f>IF(BO7="","",IF(BO7="-","【-】","【"&amp;SUBSTITUTE(TEXT(BO7,"#,##0.00"),"-","△")&amp;"】"))</f>
        <v>【265.93】</v>
      </c>
      <c r="BP6" s="22">
        <f>IF(BP7="",NA(),BP7)</f>
        <v>96.97</v>
      </c>
      <c r="BQ6" s="22">
        <f t="shared" ref="BQ6:BY6" si="8">IF(BQ7="",NA(),BQ7)</f>
        <v>98.86</v>
      </c>
      <c r="BR6" s="22">
        <f t="shared" si="8"/>
        <v>98.15</v>
      </c>
      <c r="BS6" s="22">
        <f t="shared" si="8"/>
        <v>114.76</v>
      </c>
      <c r="BT6" s="22">
        <f t="shared" si="8"/>
        <v>120.98</v>
      </c>
      <c r="BU6" s="22">
        <f t="shared" si="8"/>
        <v>98.77</v>
      </c>
      <c r="BV6" s="22">
        <f t="shared" si="8"/>
        <v>95.79</v>
      </c>
      <c r="BW6" s="22">
        <f t="shared" si="8"/>
        <v>98.3</v>
      </c>
      <c r="BX6" s="22">
        <f t="shared" si="8"/>
        <v>93.82</v>
      </c>
      <c r="BY6" s="22">
        <f t="shared" si="8"/>
        <v>95.04</v>
      </c>
      <c r="BZ6" s="21" t="str">
        <f>IF(BZ7="","",IF(BZ7="-","【-】","【"&amp;SUBSTITUTE(TEXT(BZ7,"#,##0.00"),"-","△")&amp;"】"))</f>
        <v>【97.82】</v>
      </c>
      <c r="CA6" s="22">
        <f>IF(CA7="",NA(),CA7)</f>
        <v>164.95</v>
      </c>
      <c r="CB6" s="22">
        <f t="shared" ref="CB6:CJ6" si="9">IF(CB7="",NA(),CB7)</f>
        <v>160.78</v>
      </c>
      <c r="CC6" s="22">
        <f t="shared" si="9"/>
        <v>163.37</v>
      </c>
      <c r="CD6" s="22">
        <f t="shared" si="9"/>
        <v>172.63</v>
      </c>
      <c r="CE6" s="22">
        <f t="shared" si="9"/>
        <v>167.58</v>
      </c>
      <c r="CF6" s="22">
        <f t="shared" si="9"/>
        <v>173.67</v>
      </c>
      <c r="CG6" s="22">
        <f t="shared" si="9"/>
        <v>171.13</v>
      </c>
      <c r="CH6" s="22">
        <f t="shared" si="9"/>
        <v>173.7</v>
      </c>
      <c r="CI6" s="22">
        <f t="shared" si="9"/>
        <v>178.94</v>
      </c>
      <c r="CJ6" s="22">
        <f t="shared" si="9"/>
        <v>180.19</v>
      </c>
      <c r="CK6" s="21" t="str">
        <f>IF(CK7="","",IF(CK7="-","【-】","【"&amp;SUBSTITUTE(TEXT(CK7,"#,##0.00"),"-","△")&amp;"】"))</f>
        <v>【177.56】</v>
      </c>
      <c r="CL6" s="22">
        <f>IF(CL7="",NA(),CL7)</f>
        <v>68.83</v>
      </c>
      <c r="CM6" s="22">
        <f t="shared" ref="CM6:CU6" si="10">IF(CM7="",NA(),CM7)</f>
        <v>69.64</v>
      </c>
      <c r="CN6" s="22">
        <f t="shared" si="10"/>
        <v>68.25</v>
      </c>
      <c r="CO6" s="22">
        <f t="shared" si="10"/>
        <v>63.57</v>
      </c>
      <c r="CP6" s="22">
        <f t="shared" si="10"/>
        <v>64.05</v>
      </c>
      <c r="CQ6" s="22">
        <f t="shared" si="10"/>
        <v>59.67</v>
      </c>
      <c r="CR6" s="22">
        <f t="shared" si="10"/>
        <v>60.12</v>
      </c>
      <c r="CS6" s="22">
        <f t="shared" si="10"/>
        <v>60.34</v>
      </c>
      <c r="CT6" s="22">
        <f t="shared" si="10"/>
        <v>59.54</v>
      </c>
      <c r="CU6" s="22">
        <f t="shared" si="10"/>
        <v>59.26</v>
      </c>
      <c r="CV6" s="21" t="str">
        <f>IF(CV7="","",IF(CV7="-","【-】","【"&amp;SUBSTITUTE(TEXT(CV7,"#,##0.00"),"-","△")&amp;"】"))</f>
        <v>【59.81】</v>
      </c>
      <c r="CW6" s="22">
        <f>IF(CW7="",NA(),CW7)</f>
        <v>85.35</v>
      </c>
      <c r="CX6" s="22">
        <f t="shared" ref="CX6:DF6" si="11">IF(CX7="",NA(),CX7)</f>
        <v>83.83</v>
      </c>
      <c r="CY6" s="22">
        <f t="shared" si="11"/>
        <v>85.35</v>
      </c>
      <c r="CZ6" s="22">
        <f t="shared" si="11"/>
        <v>85.34</v>
      </c>
      <c r="DA6" s="22">
        <f t="shared" si="11"/>
        <v>85.64</v>
      </c>
      <c r="DB6" s="22">
        <f t="shared" si="11"/>
        <v>84.6</v>
      </c>
      <c r="DC6" s="22">
        <f t="shared" si="11"/>
        <v>84.24</v>
      </c>
      <c r="DD6" s="22">
        <f t="shared" si="11"/>
        <v>84.19</v>
      </c>
      <c r="DE6" s="22">
        <f t="shared" si="11"/>
        <v>83.93</v>
      </c>
      <c r="DF6" s="22">
        <f t="shared" si="11"/>
        <v>83.84</v>
      </c>
      <c r="DG6" s="21" t="str">
        <f>IF(DG7="","",IF(DG7="-","【-】","【"&amp;SUBSTITUTE(TEXT(DG7,"#,##0.00"),"-","△")&amp;"】"))</f>
        <v>【89.42】</v>
      </c>
      <c r="DH6" s="22">
        <f>IF(DH7="",NA(),DH7)</f>
        <v>46.31</v>
      </c>
      <c r="DI6" s="22">
        <f t="shared" ref="DI6:DQ6" si="12">IF(DI7="",NA(),DI7)</f>
        <v>47.91</v>
      </c>
      <c r="DJ6" s="22">
        <f t="shared" si="12"/>
        <v>49.78</v>
      </c>
      <c r="DK6" s="22">
        <f t="shared" si="12"/>
        <v>50.16</v>
      </c>
      <c r="DL6" s="22">
        <f t="shared" si="12"/>
        <v>51.27</v>
      </c>
      <c r="DM6" s="22">
        <f t="shared" si="12"/>
        <v>48.17</v>
      </c>
      <c r="DN6" s="22">
        <f t="shared" si="12"/>
        <v>48.83</v>
      </c>
      <c r="DO6" s="22">
        <f t="shared" si="12"/>
        <v>49.96</v>
      </c>
      <c r="DP6" s="22">
        <f t="shared" si="12"/>
        <v>50.82</v>
      </c>
      <c r="DQ6" s="22">
        <f t="shared" si="12"/>
        <v>51.82</v>
      </c>
      <c r="DR6" s="21" t="str">
        <f>IF(DR7="","",IF(DR7="-","【-】","【"&amp;SUBSTITUTE(TEXT(DR7,"#,##0.00"),"-","△")&amp;"】"))</f>
        <v>【52.02】</v>
      </c>
      <c r="DS6" s="22">
        <f>IF(DS7="",NA(),DS7)</f>
        <v>17.03</v>
      </c>
      <c r="DT6" s="22">
        <f t="shared" ref="DT6:EB6" si="13">IF(DT7="",NA(),DT7)</f>
        <v>16.96</v>
      </c>
      <c r="DU6" s="22">
        <f t="shared" si="13"/>
        <v>18.25</v>
      </c>
      <c r="DV6" s="22">
        <f t="shared" si="13"/>
        <v>19.02</v>
      </c>
      <c r="DW6" s="22">
        <f t="shared" si="13"/>
        <v>19.920000000000002</v>
      </c>
      <c r="DX6" s="22">
        <f t="shared" si="13"/>
        <v>17.12</v>
      </c>
      <c r="DY6" s="22">
        <f t="shared" si="13"/>
        <v>18.18</v>
      </c>
      <c r="DZ6" s="22">
        <f t="shared" si="13"/>
        <v>19.32</v>
      </c>
      <c r="EA6" s="22">
        <f t="shared" si="13"/>
        <v>21.16</v>
      </c>
      <c r="EB6" s="22">
        <f t="shared" si="13"/>
        <v>22.72</v>
      </c>
      <c r="EC6" s="21" t="str">
        <f>IF(EC7="","",IF(EC7="-","【-】","【"&amp;SUBSTITUTE(TEXT(EC7,"#,##0.00"),"-","△")&amp;"】"))</f>
        <v>【25.37】</v>
      </c>
      <c r="ED6" s="22">
        <f>IF(ED7="",NA(),ED7)</f>
        <v>0.76</v>
      </c>
      <c r="EE6" s="22">
        <f t="shared" ref="EE6:EM6" si="14">IF(EE7="",NA(),EE7)</f>
        <v>0.94</v>
      </c>
      <c r="EF6" s="22">
        <f t="shared" si="14"/>
        <v>0.53</v>
      </c>
      <c r="EG6" s="22">
        <f t="shared" si="14"/>
        <v>0.7</v>
      </c>
      <c r="EH6" s="22">
        <f t="shared" si="14"/>
        <v>0.48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452041</v>
      </c>
      <c r="D7" s="24">
        <v>46</v>
      </c>
      <c r="E7" s="24">
        <v>1</v>
      </c>
      <c r="F7" s="24">
        <v>0</v>
      </c>
      <c r="G7" s="24">
        <v>1</v>
      </c>
      <c r="H7" s="24" t="s">
        <v>93</v>
      </c>
      <c r="I7" s="24" t="s">
        <v>94</v>
      </c>
      <c r="J7" s="24" t="s">
        <v>95</v>
      </c>
      <c r="K7" s="24" t="s">
        <v>96</v>
      </c>
      <c r="L7" s="24" t="s">
        <v>97</v>
      </c>
      <c r="M7" s="24" t="s">
        <v>98</v>
      </c>
      <c r="N7" s="25" t="s">
        <v>99</v>
      </c>
      <c r="O7" s="25">
        <v>47.92</v>
      </c>
      <c r="P7" s="25">
        <v>96.38</v>
      </c>
      <c r="Q7" s="25">
        <v>3531</v>
      </c>
      <c r="R7" s="25">
        <v>49037</v>
      </c>
      <c r="S7" s="25">
        <v>535.49</v>
      </c>
      <c r="T7" s="25">
        <v>91.57</v>
      </c>
      <c r="U7" s="25">
        <v>46890</v>
      </c>
      <c r="V7" s="25">
        <v>74.34</v>
      </c>
      <c r="W7" s="25">
        <v>630.75</v>
      </c>
      <c r="X7" s="25">
        <v>100.17</v>
      </c>
      <c r="Y7" s="25">
        <v>102.01</v>
      </c>
      <c r="Z7" s="25">
        <v>106.43</v>
      </c>
      <c r="AA7" s="25">
        <v>118.08</v>
      </c>
      <c r="AB7" s="25">
        <v>123.33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214.99</v>
      </c>
      <c r="AU7" s="25">
        <v>193.39</v>
      </c>
      <c r="AV7" s="25">
        <v>169.13</v>
      </c>
      <c r="AW7" s="25">
        <v>207.33</v>
      </c>
      <c r="AX7" s="25">
        <v>209.52</v>
      </c>
      <c r="AY7" s="25">
        <v>365.18</v>
      </c>
      <c r="AZ7" s="25">
        <v>327.77</v>
      </c>
      <c r="BA7" s="25">
        <v>338.02</v>
      </c>
      <c r="BB7" s="25">
        <v>345.94</v>
      </c>
      <c r="BC7" s="25">
        <v>329.7</v>
      </c>
      <c r="BD7" s="25">
        <v>243.36</v>
      </c>
      <c r="BE7" s="25">
        <v>669.03</v>
      </c>
      <c r="BF7" s="25">
        <v>689.08</v>
      </c>
      <c r="BG7" s="25">
        <v>685.62</v>
      </c>
      <c r="BH7" s="25">
        <v>584.94000000000005</v>
      </c>
      <c r="BI7" s="25">
        <v>574.15</v>
      </c>
      <c r="BJ7" s="25">
        <v>371.65</v>
      </c>
      <c r="BK7" s="25">
        <v>397.1</v>
      </c>
      <c r="BL7" s="25">
        <v>379.91</v>
      </c>
      <c r="BM7" s="25">
        <v>386.61</v>
      </c>
      <c r="BN7" s="25">
        <v>381.56</v>
      </c>
      <c r="BO7" s="25">
        <v>265.93</v>
      </c>
      <c r="BP7" s="25">
        <v>96.97</v>
      </c>
      <c r="BQ7" s="25">
        <v>98.86</v>
      </c>
      <c r="BR7" s="25">
        <v>98.15</v>
      </c>
      <c r="BS7" s="25">
        <v>114.76</v>
      </c>
      <c r="BT7" s="25">
        <v>120.98</v>
      </c>
      <c r="BU7" s="25">
        <v>98.77</v>
      </c>
      <c r="BV7" s="25">
        <v>95.79</v>
      </c>
      <c r="BW7" s="25">
        <v>98.3</v>
      </c>
      <c r="BX7" s="25">
        <v>93.82</v>
      </c>
      <c r="BY7" s="25">
        <v>95.04</v>
      </c>
      <c r="BZ7" s="25">
        <v>97.82</v>
      </c>
      <c r="CA7" s="25">
        <v>164.95</v>
      </c>
      <c r="CB7" s="25">
        <v>160.78</v>
      </c>
      <c r="CC7" s="25">
        <v>163.37</v>
      </c>
      <c r="CD7" s="25">
        <v>172.63</v>
      </c>
      <c r="CE7" s="25">
        <v>167.58</v>
      </c>
      <c r="CF7" s="25">
        <v>173.67</v>
      </c>
      <c r="CG7" s="25">
        <v>171.13</v>
      </c>
      <c r="CH7" s="25">
        <v>173.7</v>
      </c>
      <c r="CI7" s="25">
        <v>178.94</v>
      </c>
      <c r="CJ7" s="25">
        <v>180.19</v>
      </c>
      <c r="CK7" s="25">
        <v>177.56</v>
      </c>
      <c r="CL7" s="25">
        <v>68.83</v>
      </c>
      <c r="CM7" s="25">
        <v>69.64</v>
      </c>
      <c r="CN7" s="25">
        <v>68.25</v>
      </c>
      <c r="CO7" s="25">
        <v>63.57</v>
      </c>
      <c r="CP7" s="25">
        <v>64.05</v>
      </c>
      <c r="CQ7" s="25">
        <v>59.67</v>
      </c>
      <c r="CR7" s="25">
        <v>60.12</v>
      </c>
      <c r="CS7" s="25">
        <v>60.34</v>
      </c>
      <c r="CT7" s="25">
        <v>59.54</v>
      </c>
      <c r="CU7" s="25">
        <v>59.26</v>
      </c>
      <c r="CV7" s="25">
        <v>59.81</v>
      </c>
      <c r="CW7" s="25">
        <v>85.35</v>
      </c>
      <c r="CX7" s="25">
        <v>83.83</v>
      </c>
      <c r="CY7" s="25">
        <v>85.35</v>
      </c>
      <c r="CZ7" s="25">
        <v>85.34</v>
      </c>
      <c r="DA7" s="25">
        <v>85.64</v>
      </c>
      <c r="DB7" s="25">
        <v>84.6</v>
      </c>
      <c r="DC7" s="25">
        <v>84.24</v>
      </c>
      <c r="DD7" s="25">
        <v>84.19</v>
      </c>
      <c r="DE7" s="25">
        <v>83.93</v>
      </c>
      <c r="DF7" s="25">
        <v>83.84</v>
      </c>
      <c r="DG7" s="25">
        <v>89.42</v>
      </c>
      <c r="DH7" s="25">
        <v>46.31</v>
      </c>
      <c r="DI7" s="25">
        <v>47.91</v>
      </c>
      <c r="DJ7" s="25">
        <v>49.78</v>
      </c>
      <c r="DK7" s="25">
        <v>50.16</v>
      </c>
      <c r="DL7" s="25">
        <v>51.27</v>
      </c>
      <c r="DM7" s="25">
        <v>48.17</v>
      </c>
      <c r="DN7" s="25">
        <v>48.83</v>
      </c>
      <c r="DO7" s="25">
        <v>49.96</v>
      </c>
      <c r="DP7" s="25">
        <v>50.82</v>
      </c>
      <c r="DQ7" s="25">
        <v>51.82</v>
      </c>
      <c r="DR7" s="25">
        <v>52.02</v>
      </c>
      <c r="DS7" s="25">
        <v>17.03</v>
      </c>
      <c r="DT7" s="25">
        <v>16.96</v>
      </c>
      <c r="DU7" s="25">
        <v>18.25</v>
      </c>
      <c r="DV7" s="25">
        <v>19.02</v>
      </c>
      <c r="DW7" s="25">
        <v>19.920000000000002</v>
      </c>
      <c r="DX7" s="25">
        <v>17.12</v>
      </c>
      <c r="DY7" s="25">
        <v>18.18</v>
      </c>
      <c r="DZ7" s="25">
        <v>19.32</v>
      </c>
      <c r="EA7" s="25">
        <v>21.16</v>
      </c>
      <c r="EB7" s="25">
        <v>22.72</v>
      </c>
      <c r="EC7" s="25">
        <v>25.37</v>
      </c>
      <c r="ED7" s="25">
        <v>0.76</v>
      </c>
      <c r="EE7" s="25">
        <v>0.94</v>
      </c>
      <c r="EF7" s="25">
        <v>0.53</v>
      </c>
      <c r="EG7" s="25">
        <v>0.7</v>
      </c>
      <c r="EH7" s="25">
        <v>0.48</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2025-02-18T02:04:52Z</cp:lastPrinted>
  <dcterms:created xsi:type="dcterms:W3CDTF">2025-01-24T06:56:02Z</dcterms:created>
  <dcterms:modified xsi:type="dcterms:W3CDTF">2025-02-27T02:09:32Z</dcterms:modified>
  <cp:category/>
</cp:coreProperties>
</file>