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2法非適用\【法非適】下水\【法非適】特環下水\"/>
    </mc:Choice>
  </mc:AlternateContent>
  <xr:revisionPtr revIDLastSave="0" documentId="13_ncr:1_{D464BD3A-BF6B-4746-A156-91CEEB31438A}" xr6:coauthVersionLast="47" xr6:coauthVersionMax="47" xr10:uidLastSave="{00000000-0000-0000-0000-000000000000}"/>
  <workbookProtection workbookAlgorithmName="SHA-512" workbookHashValue="GTVq7T8gjOQ7nmTuDL8GhdnC5YG+UDMZY0cFVBa/j9KzGFNtEuYkWgwOSRlLQJSFPy+/AEfKr3+Fd4/3s3feEA==" workbookSaltValue="srlTk52wzoQ08K79rK+xrA==" workbookSpinCount="100000" lockStructure="1"/>
  <bookViews>
    <workbookView xWindow="-108" yWindow="-108" windowWidth="23256" windowHeight="1401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<sst xmlns="http://schemas.openxmlformats.org/spreadsheetml/2006/main" count="236" uniqueCount="120">
  <si>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</si>
  <si>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</si>
  <si>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</si>
  <si>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</si>
  <si>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</si>
  <si>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</si>
  <si>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</si>
  <si>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</si>
  <si>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</si>
  <si>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</si>
  <si>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</si>
  <si>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</si>
  <si>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</si>
  <si>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</si>
  <si>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</si>
  <si>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</si>
  <si>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</si>
  <si>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</si>
  <si>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</si>
  <si>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</si>
  <si>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</si>
  <si>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</si>
  <si>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</si>
  <si>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</si>
  <si>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</si>
  <si>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</si>
  <si>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</si>
  <si>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</si>
  <si>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</si>
  <si>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</si>
  <si>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</si>
  <si>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</si>
  <si>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</si>
  <si>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</si>
  <si>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</si>
  <si>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</si>
  <si>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</si>
  <si>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</si>
  <si>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</si>
  <si>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</si>
  <si>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</si>
  <si>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</si>
  <si>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</si>
  <si>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</si>
  <si>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</si>
  <si>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</si>
  <si>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</si>
  <si>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</si>
  <si>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</si>
  <si>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</si>
  <si>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</si>
  <si>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</si>
  <si>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</si>
  <si>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</si>
  <si>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</si>
  <si>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</si>
  <si>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</si>
  <si>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</si>
  <si>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</si>
  <si>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</si>
  <si>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</si>
  <si>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</si>
  <si>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</si>
  <si>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</si>
  <si>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</si>
  <si>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</si>
  <si>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</si>
  <si>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</si>
  <si>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</si>
  <si>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</si>
  <si>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</si>
  <si>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</si>
  <si>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</si>
  <si>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</si>
  <si>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</si>
  <si>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</si>
  <si>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</si>
  <si>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</si>
  <si>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</si>
  <si>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</si>
  <si>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</si>
  <si>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</si>
  <si>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</si>
  <si>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</si>
  <si>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</si>
  <si>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</si>
  <si>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</si>
  <si>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</si>
  <si>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</si>
  <si>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</si>
  <si>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</si>
  <si>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</si>
  <si>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</si>
  <si>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</si>
  <si>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</si>
  <si>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</si>
  <si>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</si>
  <si>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</si>
  <si>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</si>
  <si>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</si>
  <si>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</si>
  <si>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</si>
  <si>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</si>
  <si>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</si>
  <si>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</si>
  <si>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</si>
  <si>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</si>
  <si>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</si>
  <si>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</si>
  <si>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</si>
  <si>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</si>
  <si>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</si>
  <si>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</si>
  <si>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</si>
  <si>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</si>
  <si>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</si>
  <si>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</si>
  <si>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・老朽化の状況については、比較できる指標がないものの村内における下水道施設は整備後の維持管理は適正に行われている。
・配管の老朽化による故障報告もないが、今後年度ごとの更新も必要になってくると思われ事業計画等による適正な管理が必要と思われる。また、老朽化に対応するため限られた財源の中で優先順位をつけた更新計画を検討する必要がある。</t>
    <phoneticPr fontId="4"/>
  </si>
  <si>
    <t>　水洗化率については高水準で安定して推移しているため評価できる。施設利用率についても平均値は下回るもののほぼ横ばいで推移しているところで安定している。
　しかし、収益的収支比率や経費回収率によると収益のほとんどが一般会計繰入金によるものと分析でき、企業債償還や通常の維持管理費についても一般会計繰入金に依存している状況にある。老朽化についても稼働からの経年劣化が進む中、更新の検討も必要であるが、処理区域内の戸数増加も期待できないため、将来的には事業規模・継続を含めて下水道事業の方向性の検討が必要である。
経営戦略については、策定済である。</t>
    <phoneticPr fontId="4"/>
  </si>
  <si>
    <r>
      <t>・「①収益的収支比率」に関しては、年度</t>
    </r>
    <r>
      <rPr>
        <sz val="11"/>
        <rFont val="ＭＳ ゴシック"/>
        <family val="3"/>
        <charset val="128"/>
      </rPr>
      <t>毎に</t>
    </r>
    <r>
      <rPr>
        <sz val="11"/>
        <color theme="1"/>
        <rFont val="ＭＳ ゴシック"/>
        <family val="3"/>
        <charset val="128"/>
      </rPr>
      <t>ばらつきがあり、100%を下回っているため経営の健全性が確保できているとは言えない状態である。前年度に比べ他会計繰入金が増加したことが、要因である。
・「④企業債残高対事業規模比較率」に関しては、入力漏れのため誤った数値が出ているが、例年通り企業債を一般会計繰入金で償還している状況である。
・「⑤経費回収率」は平均値を下回っており、低い水準でほぼ横ばいに推移しているため、収益のほとんどを一般会計繰入金に依存していることが推測される。
・「⑥汚水処理原価」は平均値を上回っており、「⑦施設利用率」においては平均値を下回っていることから経営の効率性においては改善する必要がある。しかし、「⑧水洗化率」が100%を維持していることは評価できる。</t>
    </r>
    <rPh sb="19" eb="20">
      <t>マイ</t>
    </rPh>
    <rPh sb="68" eb="71">
      <t>ゼンネンド</t>
    </rPh>
    <rPh sb="72" eb="73">
      <t>クラ</t>
    </rPh>
    <rPh sb="74" eb="80">
      <t>タカイケイクリイレキン</t>
    </rPh>
    <rPh sb="81" eb="8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</si>
</sst>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8A-4B31-879A-BCBA61BB659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EC8A-4B31-879A-BCBA61BB659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25.33</c:v>
                </c:pt>
                <c:pt idx="1">
                  <c:v>26</c:v>
                </c:pt>
                <c:pt idx="2">
                  <c:v>23.33</c:v>
                </c:pt>
                <c:pt idx="3">
                  <c:v>25.33</c:v>
                </c:pt>
                <c:pt idx="4">
                  <c:v>30</c:v>
                </c:pt>
              </c:numCache>
            </c:numRef>
          </c:val>
          <c:extLst>
            <c:ext xmlns:c16="http://schemas.microsoft.com/office/drawing/2014/chart" uri="{C3380CC4-5D6E-409C-BE32-E72D297353CC}">
              <c16:uniqueId val="{00000000-2CB9-4E89-BCAC-15768F8E19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2CB9-4E89-BCAC-15768F8E19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B4B-4822-9487-38BF99F8AB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6B4B-4822-9487-38BF99F8AB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56.61</c:v>
                </c:pt>
                <c:pt idx="1">
                  <c:v>62.16</c:v>
                </c:pt>
                <c:pt idx="2">
                  <c:v>60.76</c:v>
                </c:pt>
                <c:pt idx="3">
                  <c:v>19.87</c:v>
                </c:pt>
                <c:pt idx="4">
                  <c:v>21.48</c:v>
                </c:pt>
              </c:numCache>
            </c:numRef>
          </c:val>
          <c:extLst>
            <c:ext xmlns:c16="http://schemas.microsoft.com/office/drawing/2014/chart" uri="{C3380CC4-5D6E-409C-BE32-E72D297353CC}">
              <c16:uniqueId val="{00000000-B14E-415C-8A96-E348EB5459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E-415C-8A96-E348EB5459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E2-401A-907E-B83F572490F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E2-401A-907E-B83F572490F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98-4D67-927E-194EF3E683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98-4D67-927E-194EF3E683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80-46AB-9172-0820500CC0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80-46AB-9172-0820500CC0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C5-4588-9856-E6FF772D3F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C5-4588-9856-E6FF772D3F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3450.62</c:v>
                </c:pt>
              </c:numCache>
            </c:numRef>
          </c:val>
          <c:extLst>
            <c:ext xmlns:c16="http://schemas.microsoft.com/office/drawing/2014/chart" uri="{C3380CC4-5D6E-409C-BE32-E72D297353CC}">
              <c16:uniqueId val="{00000000-B478-48C3-82F9-04D9B752B1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B478-48C3-82F9-04D9B752B1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30.44</c:v>
                </c:pt>
                <c:pt idx="1">
                  <c:v>28.94</c:v>
                </c:pt>
                <c:pt idx="2">
                  <c:v>36.69</c:v>
                </c:pt>
                <c:pt idx="3">
                  <c:v>27.61</c:v>
                </c:pt>
                <c:pt idx="4">
                  <c:v>34</c:v>
                </c:pt>
              </c:numCache>
            </c:numRef>
          </c:val>
          <c:extLst>
            <c:ext xmlns:c16="http://schemas.microsoft.com/office/drawing/2014/chart" uri="{C3380CC4-5D6E-409C-BE32-E72D297353CC}">
              <c16:uniqueId val="{00000000-481E-4C77-9F43-25D4FC890F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81E-4C77-9F43-25D4FC890F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374.12</c:v>
                </c:pt>
                <c:pt idx="1">
                  <c:v>386.71</c:v>
                </c:pt>
                <c:pt idx="2">
                  <c:v>303.14</c:v>
                </c:pt>
                <c:pt idx="3">
                  <c:v>420.28</c:v>
                </c:pt>
                <c:pt idx="4">
                  <c:v>334.68</c:v>
                </c:pt>
              </c:numCache>
            </c:numRef>
          </c:val>
          <c:extLst>
            <c:ext xmlns:c16="http://schemas.microsoft.com/office/drawing/2014/chart" uri="{C3380CC4-5D6E-409C-BE32-E72D297353CC}">
              <c16:uniqueId val="{00000000-955F-4583-9285-52C1802C8F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955F-4583-9285-52C1802C8F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02" zoomScaleNormal="102"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諸塚村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1458</v>
      </c>
      <c r="AM8" s="44"/>
      <c r="AN8" s="44"/>
      <c r="AO8" s="44"/>
      <c r="AP8" s="44"/>
      <c r="AQ8" s="44"/>
      <c r="AR8" s="44"/>
      <c r="AS8" s="44"/>
      <c r="AT8" s="45">
        <f>データ!T6</f>
        <v>187.56</v>
      </c>
      <c r="AU8" s="45"/>
      <c r="AV8" s="45"/>
      <c r="AW8" s="45"/>
      <c r="AX8" s="45"/>
      <c r="AY8" s="45"/>
      <c r="AZ8" s="45"/>
      <c r="BA8" s="45"/>
      <c r="BB8" s="45">
        <f>データ!U6</f>
        <v>7.77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14.57</v>
      </c>
      <c r="Q10" s="45"/>
      <c r="R10" s="45"/>
      <c r="S10" s="45"/>
      <c r="T10" s="45"/>
      <c r="U10" s="45"/>
      <c r="V10" s="45"/>
      <c r="W10" s="45">
        <f>データ!Q6</f>
        <v>111.62</v>
      </c>
      <c r="X10" s="45"/>
      <c r="Y10" s="45"/>
      <c r="Z10" s="45"/>
      <c r="AA10" s="45"/>
      <c r="AB10" s="45"/>
      <c r="AC10" s="45"/>
      <c r="AD10" s="44">
        <f>データ!R6</f>
        <v>2200</v>
      </c>
      <c r="AE10" s="44"/>
      <c r="AF10" s="44"/>
      <c r="AG10" s="44"/>
      <c r="AH10" s="44"/>
      <c r="AI10" s="44"/>
      <c r="AJ10" s="44"/>
      <c r="AK10" s="2"/>
      <c r="AL10" s="44">
        <f>データ!V6</f>
        <v>208</v>
      </c>
      <c r="AM10" s="44"/>
      <c r="AN10" s="44"/>
      <c r="AO10" s="44"/>
      <c r="AP10" s="44"/>
      <c r="AQ10" s="44"/>
      <c r="AR10" s="44"/>
      <c r="AS10" s="44"/>
      <c r="AT10" s="45">
        <f>データ!W6</f>
        <v>0.09</v>
      </c>
      <c r="AU10" s="45"/>
      <c r="AV10" s="45"/>
      <c r="AW10" s="45"/>
      <c r="AX10" s="45"/>
      <c r="AY10" s="45"/>
      <c r="AZ10" s="45"/>
      <c r="BA10" s="45"/>
      <c r="BB10" s="45">
        <f>データ!X6</f>
        <v>2311.11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6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6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6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6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6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6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6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6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6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6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6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6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6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6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6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6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6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6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6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6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6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6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6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6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6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6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6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6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6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6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6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6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6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6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6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6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6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6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6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6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6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6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6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6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6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6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6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6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6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6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6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6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6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6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6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6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6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6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6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6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6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6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6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6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6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6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6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6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6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44</v>
      </c>
      <c r="O86" s="12" t="str">
        <f>データ!EO6</f>
        <v>【0.11】</v>
      </c>
    </row>
  </sheetData>
  <sheetProtection algorithmName="SHA-512" hashValue="yrZez3d4988F/NakL3Oh8vP8hGsRarByLICwq3S4p7kKnoIumF3QrEcEngcB4oTd6oPHlZQ6v3t9rY7LClRBTA==" saltValue="vVxKCtUlBSLHFqmeWRdD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454290</v>
      </c>
      <c r="D6" s="19">
        <f t="shared" si="3"/>
        <v>47</v>
      </c>
      <c r="E6" s="19">
        <f t="shared" si="3"/>
        <v>17</v>
      </c>
      <c r="F6" s="19">
        <f t="shared" si="3"/>
        <v>4</v>
      </c>
      <c r="G6" s="19">
        <f t="shared" si="3"/>
        <v>0</v>
      </c>
      <c r="H6" s="19" t="str">
        <f t="shared" si="3"/>
        <v>宮崎県　諸塚村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14.57</v>
      </c>
      <c r="Q6" s="20">
        <f t="shared" si="3"/>
        <v>111.62</v>
      </c>
      <c r="R6" s="20">
        <f t="shared" si="3"/>
        <v>2200</v>
      </c>
      <c r="S6" s="20">
        <f t="shared" si="3"/>
        <v>1458</v>
      </c>
      <c r="T6" s="20">
        <f t="shared" si="3"/>
        <v>187.56</v>
      </c>
      <c r="U6" s="20">
        <f t="shared" si="3"/>
        <v>7.77</v>
      </c>
      <c r="V6" s="20">
        <f t="shared" si="3"/>
        <v>208</v>
      </c>
      <c r="W6" s="20">
        <f t="shared" si="3"/>
        <v>0.09</v>
      </c>
      <c r="X6" s="20">
        <f t="shared" si="3"/>
        <v>2311.11</v>
      </c>
      <c r="Y6" s="21">
        <f>IF(Y7="",NA(),Y7)</f>
        <v>56.61</v>
      </c>
      <c r="Z6" s="21">
        <f t="shared" ref="Z6:AH6" si="4">IF(Z7="",NA(),Z7)</f>
        <v>62.16</v>
      </c>
      <c r="AA6" s="21">
        <f t="shared" si="4"/>
        <v>60.76</v>
      </c>
      <c r="AB6" s="21">
        <f t="shared" si="4"/>
        <v>19.87</v>
      </c>
      <c r="AC6" s="21">
        <f t="shared" si="4"/>
        <v>21.48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3450.62</v>
      </c>
      <c r="BK6" s="21">
        <f t="shared" si="7"/>
        <v>1206.79</v>
      </c>
      <c r="BL6" s="21">
        <f t="shared" si="7"/>
        <v>1258.43</v>
      </c>
      <c r="BM6" s="21">
        <f t="shared" si="7"/>
        <v>1163.75</v>
      </c>
      <c r="BN6" s="21">
        <f t="shared" si="7"/>
        <v>1195.47</v>
      </c>
      <c r="BO6" s="21">
        <f t="shared" si="7"/>
        <v>1168.69</v>
      </c>
      <c r="BP6" s="20" t="str">
        <f>IF(BP7="","",IF(BP7="-","【-】","【"&amp;SUBSTITUTE(TEXT(BP7,"#,##0.00"),"-","△")&amp;"】"))</f>
        <v>【1,156.82】</v>
      </c>
      <c r="BQ6" s="21">
        <f>IF(BQ7="",NA(),BQ7)</f>
        <v>30.44</v>
      </c>
      <c r="BR6" s="21">
        <f t="shared" ref="BR6:BZ6" si="8">IF(BR7="",NA(),BR7)</f>
        <v>28.94</v>
      </c>
      <c r="BS6" s="21">
        <f t="shared" si="8"/>
        <v>36.69</v>
      </c>
      <c r="BT6" s="21">
        <f t="shared" si="8"/>
        <v>27.61</v>
      </c>
      <c r="BU6" s="21">
        <f t="shared" si="8"/>
        <v>34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374.12</v>
      </c>
      <c r="CC6" s="21">
        <f t="shared" ref="CC6:CK6" si="9">IF(CC7="",NA(),CC7)</f>
        <v>386.71</v>
      </c>
      <c r="CD6" s="21">
        <f t="shared" si="9"/>
        <v>303.14</v>
      </c>
      <c r="CE6" s="21">
        <f t="shared" si="9"/>
        <v>420.28</v>
      </c>
      <c r="CF6" s="21">
        <f t="shared" si="9"/>
        <v>334.68</v>
      </c>
      <c r="CG6" s="21">
        <f t="shared" si="9"/>
        <v>228.47</v>
      </c>
      <c r="CH6" s="21">
        <f t="shared" si="9"/>
        <v>224.88</v>
      </c>
      <c r="CI6" s="21">
        <f t="shared" si="9"/>
        <v>228.64</v>
      </c>
      <c r="CJ6" s="21">
        <f t="shared" si="9"/>
        <v>239.46</v>
      </c>
      <c r="CK6" s="21">
        <f t="shared" si="9"/>
        <v>233.15</v>
      </c>
      <c r="CL6" s="20" t="str">
        <f>IF(CL7="","",IF(CL7="-","【-】","【"&amp;SUBSTITUTE(TEXT(CL7,"#,##0.00"),"-","△")&amp;"】"))</f>
        <v>【215.73】</v>
      </c>
      <c r="CM6" s="21">
        <f>IF(CM7="",NA(),CM7)</f>
        <v>25.33</v>
      </c>
      <c r="CN6" s="21">
        <f t="shared" ref="CN6:CV6" si="10">IF(CN7="",NA(),CN7)</f>
        <v>26</v>
      </c>
      <c r="CO6" s="21">
        <f t="shared" si="10"/>
        <v>23.33</v>
      </c>
      <c r="CP6" s="21">
        <f t="shared" si="10"/>
        <v>25.33</v>
      </c>
      <c r="CQ6" s="21">
        <f t="shared" si="10"/>
        <v>30</v>
      </c>
      <c r="CR6" s="21">
        <f t="shared" si="10"/>
        <v>42.47</v>
      </c>
      <c r="CS6" s="21">
        <f t="shared" si="10"/>
        <v>42.4</v>
      </c>
      <c r="CT6" s="21">
        <f t="shared" si="10"/>
        <v>42.28</v>
      </c>
      <c r="CU6" s="21">
        <f t="shared" si="10"/>
        <v>41.06</v>
      </c>
      <c r="CV6" s="21">
        <f t="shared" si="10"/>
        <v>42.09</v>
      </c>
      <c r="CW6" s="20" t="str">
        <f>IF(CW7="","",IF(CW7="-","【-】","【"&amp;SUBSTITUTE(TEXT(CW7,"#,##0.00"),"-","△")&amp;"】"))</f>
        <v>【43.28】</v>
      </c>
      <c r="CX6" s="21">
        <f>IF(CX7="",NA(),CX7)</f>
        <v>100</v>
      </c>
      <c r="CY6" s="21">
        <f t="shared" ref="CY6:DG6" si="11">IF(CY7="",NA(),CY7)</f>
        <v>100</v>
      </c>
      <c r="CZ6" s="21">
        <f t="shared" si="11"/>
        <v>100</v>
      </c>
      <c r="DA6" s="21">
        <f t="shared" si="11"/>
        <v>100</v>
      </c>
      <c r="DB6" s="21">
        <f t="shared" si="11"/>
        <v>100</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454290</v>
      </c>
      <c r="D7" s="23">
        <v>47</v>
      </c>
      <c r="E7" s="23">
        <v>17</v>
      </c>
      <c r="F7" s="23">
        <v>4</v>
      </c>
      <c r="G7" s="23">
        <v>0</v>
      </c>
      <c r="H7" s="23" t="s">
        <v>98</v>
      </c>
      <c r="I7" s="23" t="s">
        <v>99</v>
      </c>
      <c r="J7" s="23" t="s">
        <v>100</v>
      </c>
      <c r="K7" s="23" t="s">
        <v>101</v>
      </c>
      <c r="L7" s="23" t="s">
        <v>102</v>
      </c>
      <c r="M7" s="23" t="s">
        <v>103</v>
      </c>
      <c r="N7" s="24" t="s">
        <v>104</v>
      </c>
      <c r="O7" s="24" t="s">
        <v>105</v>
      </c>
      <c r="P7" s="24">
        <v>14.57</v>
      </c>
      <c r="Q7" s="24">
        <v>111.62</v>
      </c>
      <c r="R7" s="24">
        <v>2200</v>
      </c>
      <c r="S7" s="24">
        <v>1458</v>
      </c>
      <c r="T7" s="24">
        <v>187.56</v>
      </c>
      <c r="U7" s="24">
        <v>7.77</v>
      </c>
      <c r="V7" s="24">
        <v>208</v>
      </c>
      <c r="W7" s="24">
        <v>0.09</v>
      </c>
      <c r="X7" s="24">
        <v>2311.11</v>
      </c>
      <c r="Y7" s="24">
        <v>56.61</v>
      </c>
      <c r="Z7" s="24">
        <v>62.16</v>
      </c>
      <c r="AA7" s="24">
        <v>60.76</v>
      </c>
      <c r="AB7" s="24">
        <v>19.87</v>
      </c>
      <c r="AC7" s="24">
        <v>21.48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3450.62</v>
      </c>
      <c r="BK7" s="24">
        <v>1206.79</v>
      </c>
      <c r="BL7" s="24">
        <v>1258.43</v>
      </c>
      <c r="BM7" s="24">
        <v>1163.75</v>
      </c>
      <c r="BN7" s="24">
        <v>1195.47</v>
      </c>
      <c r="BO7" s="24">
        <v>1168.69</v>
      </c>
      <c r="BP7" s="24">
        <v>1156.82</v>
      </c>
      <c r="BQ7" s="24">
        <v>30.44</v>
      </c>
      <c r="BR7" s="24">
        <v>28.94</v>
      </c>
      <c r="BS7" s="24">
        <v>36.69</v>
      </c>
      <c r="BT7" s="24">
        <v>27.61</v>
      </c>
      <c r="BU7" s="24">
        <v>34</v>
      </c>
      <c r="BV7" s="24">
        <v>71.84</v>
      </c>
      <c r="BW7" s="24">
        <v>73.36</v>
      </c>
      <c r="BX7" s="24">
        <v>72.599999999999994</v>
      </c>
      <c r="BY7" s="24">
        <v>69.430000000000007</v>
      </c>
      <c r="BZ7" s="24">
        <v>70.709999999999994</v>
      </c>
      <c r="CA7" s="24">
        <v>75.33</v>
      </c>
      <c r="CB7" s="24">
        <v>374.12</v>
      </c>
      <c r="CC7" s="24">
        <v>386.71</v>
      </c>
      <c r="CD7" s="24">
        <v>303.14</v>
      </c>
      <c r="CE7" s="24">
        <v>420.28</v>
      </c>
      <c r="CF7" s="24">
        <v>334.68</v>
      </c>
      <c r="CG7" s="24">
        <v>228.47</v>
      </c>
      <c r="CH7" s="24">
        <v>224.88</v>
      </c>
      <c r="CI7" s="24">
        <v>228.64</v>
      </c>
      <c r="CJ7" s="24">
        <v>239.46</v>
      </c>
      <c r="CK7" s="24">
        <v>233.15</v>
      </c>
      <c r="CL7" s="24">
        <v>215.73</v>
      </c>
      <c r="CM7" s="24">
        <v>25.33</v>
      </c>
      <c r="CN7" s="24">
        <v>26</v>
      </c>
      <c r="CO7" s="24">
        <v>23.33</v>
      </c>
      <c r="CP7" s="24">
        <v>25.33</v>
      </c>
      <c r="CQ7" s="24">
        <v>30</v>
      </c>
      <c r="CR7" s="24">
        <v>42.47</v>
      </c>
      <c r="CS7" s="24">
        <v>42.4</v>
      </c>
      <c r="CT7" s="24">
        <v>42.28</v>
      </c>
      <c r="CU7" s="24">
        <v>41.06</v>
      </c>
      <c r="CV7" s="24">
        <v>42.09</v>
      </c>
      <c r="CW7" s="24">
        <v>43.28</v>
      </c>
      <c r="CX7" s="24">
        <v>100</v>
      </c>
      <c r="CY7" s="24">
        <v>100</v>
      </c>
      <c r="CZ7" s="24">
        <v>100</v>
      </c>
      <c r="DA7" s="24">
        <v>100</v>
      </c>
      <c r="DB7" s="24">
        <v>100</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2025-01-24T07:32:08Z</dcterms:created>
  <dcterms:modified xsi:type="dcterms:W3CDTF">2025-02-28T00:17:24Z</dcterms:modified>
  <cp:category/>
</cp:coreProperties>
</file>