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ensv051\高原町\00課別\11　課別＿建設水道課\99　旧上下水道課\14　調査\01月　経営比較分析表\R06\01-公営企業に係る「経営比較分析表」の分析等について\02-提出データ（分析入力）\"/>
    </mc:Choice>
  </mc:AlternateContent>
  <xr:revisionPtr revIDLastSave="0" documentId="13_ncr:1_{020C276A-B809-43D4-905E-249666B89E30}" xr6:coauthVersionLast="36" xr6:coauthVersionMax="36" xr10:uidLastSave="{00000000-0000-0000-0000-000000000000}"/>
  <workbookProtection workbookAlgorithmName="SHA-512" workbookHashValue="Woe6WISNOUXQ+1vOEQlOPrPLNoG5taExEqkO6sdLzD6X7XD54ar+9dNw8uuP3TwXJIOQLypo688IkRw2vqvyTg==" workbookSaltValue="Y7pDa7maMxlaz6Afbf88Lw=="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AL10" i="4"/>
  <c r="I10" i="4"/>
  <c r="AL8" i="4"/>
  <c r="P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<sst xmlns="http://schemas.openxmlformats.org/spreadsheetml/2006/main" count="236" uniqueCount="119">
  <si>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</si>
  <si>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</si>
  <si>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</si>
  <si>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</si>
  <si>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</si>
  <si>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</si>
  <si>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</si>
  <si>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</si>
  <si>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</si>
  <si>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</si>
  <si>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</si>
  <si>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</si>
  <si>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</si>
  <si>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</si>
  <si>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</si>
  <si>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</si>
  <si>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</si>
  <si>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</si>
  <si>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</si>
  <si>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</si>
  <si>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</si>
  <si>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</si>
  <si>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</si>
  <si>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</si>
  <si>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</si>
  <si>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</si>
  <si>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</si>
  <si>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</si>
  <si>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</si>
  <si>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</si>
  <si>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</si>
  <si>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</si>
  <si>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</si>
  <si>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</si>
  <si>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</si>
  <si>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</si>
  <si>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</si>
  <si>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</si>
  <si>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</si>
  <si>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</si>
  <si>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</si>
  <si>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</si>
  <si>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</si>
  <si>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</si>
  <si>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</si>
  <si>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</si>
  <si>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</si>
  <si>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</si>
  <si>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</si>
  <si>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</si>
  <si>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</si>
  <si>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</si>
  <si>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</si>
  <si>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</si>
  <si>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</si>
  <si>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</si>
  <si>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</si>
  <si>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</si>
  <si>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</si>
  <si>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</si>
  <si>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</si>
  <si>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</si>
  <si>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</si>
  <si>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</si>
  <si>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</si>
  <si>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</si>
  <si>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</si>
  <si>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</si>
  <si>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</si>
  <si>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</si>
  <si>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</si>
  <si>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</si>
  <si>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</si>
  <si>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</si>
  <si>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</si>
  <si>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</si>
  <si>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</si>
  <si>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</si>
  <si>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</si>
  <si>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</si>
  <si>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</si>
  <si>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</si>
  <si>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</si>
  <si>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</si>
  <si>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</si>
  <si>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</si>
  <si>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</si>
  <si>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</si>
  <si>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</si>
  <si>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</si>
  <si>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</si>
  <si>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</si>
  <si>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</si>
  <si>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</si>
  <si>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</si>
  <si>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</si>
  <si>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</si>
  <si>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</si>
  <si>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</si>
  <si>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</si>
  <si>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</si>
  <si>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</si>
  <si>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</si>
  <si>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</si>
  <si>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</si>
  <si>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</si>
  <si>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</si>
  <si>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</si>
  <si>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</si>
  <si>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</si>
  <si>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</si>
  <si>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</si>
  <si>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</si>
  <si>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</si>
  <si>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</si>
  <si>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</si>
  <si>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 【収益的収支比率】については、農業集落排水事業加入率の増加による収益的収支比率の向上に努めているが、令和4年度に続き当年度も地方公営企業法の財務適用に向けて公営企業会計移行事務支援業務委託事業に係る経費が発生し、また、企業会計移行に伴い打切り決算となることから約一月分の使用料が減少したことから、昨年度に続き比率は１００％未満となった。使用料等の事業収入だけでは維持管理費等を賄えない状況であるため、今後も加入率向上に努めて事業収入の確保を図る必要がある。
 【企業債残高対事業規模比率】については、一般会計からの繰入金を財源として償還している。また、施設更新については、平成２４年度に策定した最適化構想計画に従い、施設の延命と機能強化を図る目的で、年次的に実施する方針を定めている。
 【経費回収率】については、類似団体平均値及び全国平均値より高いが、１００％を下回っているため、一層の経費削減と加入率促進に努め、経営の健全性を確保する必要がある。
 【汚水処理原価】についても前述同様、更なる経費の削減に努めていく必要がある。
 【施設利用率】については、全国平均値、類似団体平均値を超える結果となったが、【水洗化率】と併せて、より一層の加入促進に取り組む必要がある。</t>
    <rPh sb="51" eb="53">
      <t>レイワ</t>
    </rPh>
    <rPh sb="54" eb="56">
      <t>ネンド</t>
    </rPh>
    <rPh sb="57" eb="58">
      <t>ツヅ</t>
    </rPh>
    <rPh sb="98" eb="99">
      <t>カカ</t>
    </rPh>
    <rPh sb="100" eb="102">
      <t>ケイヒ</t>
    </rPh>
    <rPh sb="103" eb="105">
      <t>ハッセイ</t>
    </rPh>
    <rPh sb="110" eb="112">
      <t>キギョウ</t>
    </rPh>
    <rPh sb="112" eb="114">
      <t>カイケイ</t>
    </rPh>
    <rPh sb="114" eb="116">
      <t>イコウ</t>
    </rPh>
    <rPh sb="117" eb="118">
      <t>トモナ</t>
    </rPh>
    <rPh sb="119" eb="121">
      <t>ウチキ</t>
    </rPh>
    <rPh sb="122" eb="124">
      <t>ケッサン</t>
    </rPh>
    <rPh sb="131" eb="132">
      <t>ヤク</t>
    </rPh>
    <rPh sb="132" eb="134">
      <t>ヒトツキ</t>
    </rPh>
    <rPh sb="134" eb="135">
      <t>ブン</t>
    </rPh>
    <rPh sb="136" eb="139">
      <t>シヨウリョウ</t>
    </rPh>
    <rPh sb="140" eb="142">
      <t>ゲンショウ</t>
    </rPh>
    <phoneticPr fontId="4"/>
  </si>
  <si>
    <t>　当該事業経営については、経営の健全性が確保されているとはいえない状況であるため、引き続き、加入促進による収益的収支比率の向上を図り、１００％以上を維持できるように努めていく必要がある。
　併せて、平成２８年１１月に策定、平成３１年３月に「高原町農業集落排水事業経営戦略」を見直しており、令和９年度までの中長期的な経営方針を定めている。
　この経営戦略を基に、計画的な管路及び施設の更新を実施することで、更なる経営の健全性を確保していく。</t>
    <phoneticPr fontId="4"/>
  </si>
  <si>
    <t>　本町における農業集落排水事業は、地方公営企業法を適用していないことから、有形固定資産減価償却率・管渠老朽率は「該当数値なし」と表記されている。なお、令和６年度より、地方公営企業法の財務適用を行い公営企業会計に移行することとしている。　　　　　　　　　　　　　　　　　　　　　
　当該事業は、平成７年７月に供用を開始してから２８年が経過しており、施設等の老朽化対策を行う必要があることから、平成２４年度に策定した「最適整備構想」に基づき、年次的に実施していく予定である。
　なお、令和５年度、６年度の２箇年計画で施設の機能強化対策工事を実施している。</t>
    <rPh sb="268" eb="27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</si>
</sst>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2C-445A-AE92-C9FB5837AE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82C-445A-AE92-C9FB5837AE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104.06</c:v>
                </c:pt>
                <c:pt idx="1">
                  <c:v>104.25</c:v>
                </c:pt>
                <c:pt idx="2">
                  <c:v>85.69</c:v>
                </c:pt>
                <c:pt idx="3">
                  <c:v>84.16</c:v>
                </c:pt>
                <c:pt idx="4">
                  <c:v>74.180000000000007</c:v>
                </c:pt>
              </c:numCache>
            </c:numRef>
          </c:val>
          <c:extLst>
            <c:ext xmlns:c16="http://schemas.microsoft.com/office/drawing/2014/chart" uri="{C3380CC4-5D6E-409C-BE32-E72D297353CC}">
              <c16:uniqueId val="{00000000-0B32-45FC-8D6C-DA9A94EE87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32-45FC-8D6C-DA9A94EE87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59-4623-AF31-3613CB59AA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59-4623-AF31-3613CB59AA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32-45D8-B958-8DD4F88E1C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32-45D8-B958-8DD4F88E1C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BD-4C54-87D1-1E0A787F0C6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BD-4C54-87D1-1E0A787F0C6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A5-4AB5-B269-D65525C4CE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A5-4AB5-B269-D65525C4CE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94-4558-9DE0-E68C13FE6C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E794-4558-9DE0-E68C13FE6C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83.39</c:v>
                </c:pt>
                <c:pt idx="1">
                  <c:v>84.13</c:v>
                </c:pt>
                <c:pt idx="2">
                  <c:v>84.66</c:v>
                </c:pt>
                <c:pt idx="3">
                  <c:v>86.26</c:v>
                </c:pt>
                <c:pt idx="4">
                  <c:v>74.09</c:v>
                </c:pt>
              </c:numCache>
            </c:numRef>
          </c:val>
          <c:extLst>
            <c:ext xmlns:c16="http://schemas.microsoft.com/office/drawing/2014/chart" uri="{C3380CC4-5D6E-409C-BE32-E72D297353CC}">
              <c16:uniqueId val="{00000000-F0E6-4E1E-9151-FF9C5DBA29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F0E6-4E1E-9151-FF9C5DBA29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150.01</c:v>
                </c:pt>
                <c:pt idx="1">
                  <c:v>150.01</c:v>
                </c:pt>
                <c:pt idx="2">
                  <c:v>151.29</c:v>
                </c:pt>
                <c:pt idx="3">
                  <c:v>147.49</c:v>
                </c:pt>
                <c:pt idx="4">
                  <c:v>153.11000000000001</c:v>
                </c:pt>
              </c:numCache>
            </c:numRef>
          </c:val>
          <c:extLst>
            <c:ext xmlns:c16="http://schemas.microsoft.com/office/drawing/2014/chart" uri="{C3380CC4-5D6E-409C-BE32-E72D297353CC}">
              <c16:uniqueId val="{00000000-A167-4022-9929-1B77C572C29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167-4022-9929-1B77C572C29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57.56</c:v>
                </c:pt>
                <c:pt idx="1">
                  <c:v>58.54</c:v>
                </c:pt>
                <c:pt idx="2">
                  <c:v>59.51</c:v>
                </c:pt>
                <c:pt idx="3">
                  <c:v>61.46</c:v>
                </c:pt>
                <c:pt idx="4">
                  <c:v>59.51</c:v>
                </c:pt>
              </c:numCache>
            </c:numRef>
          </c:val>
          <c:extLst>
            <c:ext xmlns:c16="http://schemas.microsoft.com/office/drawing/2014/chart" uri="{C3380CC4-5D6E-409C-BE32-E72D297353CC}">
              <c16:uniqueId val="{00000000-CFD2-4CDD-91D1-16EC5D778E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CFD2-4CDD-91D1-16EC5D778E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73.150000000000006</c:v>
                </c:pt>
                <c:pt idx="1">
                  <c:v>73.22</c:v>
                </c:pt>
                <c:pt idx="2">
                  <c:v>76.209999999999994</c:v>
                </c:pt>
                <c:pt idx="3">
                  <c:v>76.47</c:v>
                </c:pt>
                <c:pt idx="4">
                  <c:v>76.319999999999993</c:v>
                </c:pt>
              </c:numCache>
            </c:numRef>
          </c:val>
          <c:extLst>
            <c:ext xmlns:c16="http://schemas.microsoft.com/office/drawing/2014/chart" uri="{C3380CC4-5D6E-409C-BE32-E72D297353CC}">
              <c16:uniqueId val="{00000000-E308-4FC8-BBEF-BD3F9BCCAE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308-4FC8-BBEF-BD3F9BCCAE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53" zoomScaleNormal="100" workbookViewId="0">
      <selection activeCell="BG88" sqref="BG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宮崎県　高原町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8590</v>
      </c>
      <c r="AM8" s="54"/>
      <c r="AN8" s="54"/>
      <c r="AO8" s="54"/>
      <c r="AP8" s="54"/>
      <c r="AQ8" s="54"/>
      <c r="AR8" s="54"/>
      <c r="AS8" s="54"/>
      <c r="AT8" s="53">
        <f>データ!T6</f>
        <v>85.39</v>
      </c>
      <c r="AU8" s="53"/>
      <c r="AV8" s="53"/>
      <c r="AW8" s="53"/>
      <c r="AX8" s="53"/>
      <c r="AY8" s="53"/>
      <c r="AZ8" s="53"/>
      <c r="BA8" s="53"/>
      <c r="BB8" s="53">
        <f>データ!U6</f>
        <v>100.6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6.92</v>
      </c>
      <c r="Q10" s="53"/>
      <c r="R10" s="53"/>
      <c r="S10" s="53"/>
      <c r="T10" s="53"/>
      <c r="U10" s="53"/>
      <c r="V10" s="53"/>
      <c r="W10" s="53">
        <f>データ!Q6</f>
        <v>100</v>
      </c>
      <c r="X10" s="53"/>
      <c r="Y10" s="53"/>
      <c r="Z10" s="53"/>
      <c r="AA10" s="53"/>
      <c r="AB10" s="53"/>
      <c r="AC10" s="53"/>
      <c r="AD10" s="54">
        <f>データ!R6</f>
        <v>2650</v>
      </c>
      <c r="AE10" s="54"/>
      <c r="AF10" s="54"/>
      <c r="AG10" s="54"/>
      <c r="AH10" s="54"/>
      <c r="AI10" s="54"/>
      <c r="AJ10" s="54"/>
      <c r="AK10" s="2"/>
      <c r="AL10" s="54">
        <f>データ!V6</f>
        <v>587</v>
      </c>
      <c r="AM10" s="54"/>
      <c r="AN10" s="54"/>
      <c r="AO10" s="54"/>
      <c r="AP10" s="54"/>
      <c r="AQ10" s="54"/>
      <c r="AR10" s="54"/>
      <c r="AS10" s="54"/>
      <c r="AT10" s="53">
        <f>データ!W6</f>
        <v>0.82</v>
      </c>
      <c r="AU10" s="53"/>
      <c r="AV10" s="53"/>
      <c r="AW10" s="53"/>
      <c r="AX10" s="53"/>
      <c r="AY10" s="53"/>
      <c r="AZ10" s="53"/>
      <c r="BA10" s="53"/>
      <c r="BB10" s="53">
        <f>データ!X6</f>
        <v>715.85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zJXpA93py71BFw6vCS1CjJ6owRf28oY4IUbZXXehNm1tPb3VnsIgIzZHvLUB++EwLSPYBnnmu9s/AzlEk/BCLg==" saltValue="6MhCpYQ4Yupnaxnuo3ws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453617</v>
      </c>
      <c r="D6" s="19">
        <f t="shared" si="3"/>
        <v>47</v>
      </c>
      <c r="E6" s="19">
        <f t="shared" si="3"/>
        <v>17</v>
      </c>
      <c r="F6" s="19">
        <f t="shared" si="3"/>
        <v>5</v>
      </c>
      <c r="G6" s="19">
        <f t="shared" si="3"/>
        <v>0</v>
      </c>
      <c r="H6" s="19" t="str">
        <f t="shared" si="3"/>
        <v>宮崎県　高原町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6.92</v>
      </c>
      <c r="Q6" s="20">
        <f t="shared" si="3"/>
        <v>100</v>
      </c>
      <c r="R6" s="20">
        <f t="shared" si="3"/>
        <v>2650</v>
      </c>
      <c r="S6" s="20">
        <f t="shared" si="3"/>
        <v>8590</v>
      </c>
      <c r="T6" s="20">
        <f t="shared" si="3"/>
        <v>85.39</v>
      </c>
      <c r="U6" s="20">
        <f t="shared" si="3"/>
        <v>100.6</v>
      </c>
      <c r="V6" s="20">
        <f t="shared" si="3"/>
        <v>587</v>
      </c>
      <c r="W6" s="20">
        <f t="shared" si="3"/>
        <v>0.82</v>
      </c>
      <c r="X6" s="20">
        <f t="shared" si="3"/>
        <v>715.85</v>
      </c>
      <c r="Y6" s="21">
        <f>IF(Y7="",NA(),Y7)</f>
        <v>104.06</v>
      </c>
      <c r="Z6" s="21">
        <f t="shared" ref="Z6:AH6" si="4">IF(Z7="",NA(),Z7)</f>
        <v>104.25</v>
      </c>
      <c r="AA6" s="21">
        <f t="shared" si="4"/>
        <v>85.69</v>
      </c>
      <c r="AB6" s="21">
        <f t="shared" si="4"/>
        <v>84.16</v>
      </c>
      <c r="AC6" s="21">
        <f t="shared" si="4"/>
        <v>74.180000000000007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83.39</v>
      </c>
      <c r="BR6" s="21">
        <f t="shared" ref="BR6:BZ6" si="8">IF(BR7="",NA(),BR7)</f>
        <v>84.13</v>
      </c>
      <c r="BS6" s="21">
        <f t="shared" si="8"/>
        <v>84.66</v>
      </c>
      <c r="BT6" s="21">
        <f t="shared" si="8"/>
        <v>86.26</v>
      </c>
      <c r="BU6" s="21">
        <f t="shared" si="8"/>
        <v>74.09</v>
      </c>
      <c r="BV6" s="21">
        <f t="shared" si="8"/>
        <v>57.31</v>
      </c>
      <c r="BW6" s="21">
        <f t="shared" si="8"/>
        <v>57.08</v>
      </c>
      <c r="BX6" s="21">
        <f t="shared" si="8"/>
        <v>56.26</v>
      </c>
      <c r="BY6" s="21">
        <f t="shared" si="8"/>
        <v>52.94</v>
      </c>
      <c r="BZ6" s="21">
        <f t="shared" si="8"/>
        <v>52.05</v>
      </c>
      <c r="CA6" s="20" t="str">
        <f>IF(CA7="","",IF(CA7="-","【-】","【"&amp;SUBSTITUTE(TEXT(CA7,"#,##0.00"),"-","△")&amp;"】"))</f>
        <v>【56.93】</v>
      </c>
      <c r="CB6" s="21">
        <f>IF(CB7="",NA(),CB7)</f>
        <v>150.01</v>
      </c>
      <c r="CC6" s="21">
        <f t="shared" ref="CC6:CK6" si="9">IF(CC7="",NA(),CC7)</f>
        <v>150.01</v>
      </c>
      <c r="CD6" s="21">
        <f t="shared" si="9"/>
        <v>151.29</v>
      </c>
      <c r="CE6" s="21">
        <f t="shared" si="9"/>
        <v>147.49</v>
      </c>
      <c r="CF6" s="21">
        <f t="shared" si="9"/>
        <v>153.11000000000001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57.56</v>
      </c>
      <c r="CN6" s="21">
        <f t="shared" ref="CN6:CV6" si="10">IF(CN7="",NA(),CN7)</f>
        <v>58.54</v>
      </c>
      <c r="CO6" s="21">
        <f t="shared" si="10"/>
        <v>59.51</v>
      </c>
      <c r="CP6" s="21">
        <f t="shared" si="10"/>
        <v>61.46</v>
      </c>
      <c r="CQ6" s="21">
        <f t="shared" si="10"/>
        <v>59.51</v>
      </c>
      <c r="CR6" s="21">
        <f t="shared" si="10"/>
        <v>50.14</v>
      </c>
      <c r="CS6" s="21">
        <f t="shared" si="10"/>
        <v>54.83</v>
      </c>
      <c r="CT6" s="21">
        <f t="shared" si="10"/>
        <v>66.53</v>
      </c>
      <c r="CU6" s="21">
        <f t="shared" si="10"/>
        <v>52.35</v>
      </c>
      <c r="CV6" s="21">
        <f t="shared" si="10"/>
        <v>46.25</v>
      </c>
      <c r="CW6" s="20" t="str">
        <f>IF(CW7="","",IF(CW7="-","【-】","【"&amp;SUBSTITUTE(TEXT(CW7,"#,##0.00"),"-","△")&amp;"】"))</f>
        <v>【49.87】</v>
      </c>
      <c r="CX6" s="21">
        <f>IF(CX7="",NA(),CX7)</f>
        <v>73.150000000000006</v>
      </c>
      <c r="CY6" s="21">
        <f t="shared" ref="CY6:DG6" si="11">IF(CY7="",NA(),CY7)</f>
        <v>73.22</v>
      </c>
      <c r="CZ6" s="21">
        <f t="shared" si="11"/>
        <v>76.209999999999994</v>
      </c>
      <c r="DA6" s="21">
        <f t="shared" si="11"/>
        <v>76.47</v>
      </c>
      <c r="DB6" s="21">
        <f t="shared" si="11"/>
        <v>76.319999999999993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453617</v>
      </c>
      <c r="D7" s="23">
        <v>47</v>
      </c>
      <c r="E7" s="23">
        <v>17</v>
      </c>
      <c r="F7" s="23">
        <v>5</v>
      </c>
      <c r="G7" s="23">
        <v>0</v>
      </c>
      <c r="H7" s="23" t="s">
        <v>98</v>
      </c>
      <c r="I7" s="23" t="s">
        <v>99</v>
      </c>
      <c r="J7" s="23" t="s">
        <v>100</v>
      </c>
      <c r="K7" s="23" t="s">
        <v>101</v>
      </c>
      <c r="L7" s="23" t="s">
        <v>102</v>
      </c>
      <c r="M7" s="23" t="s">
        <v>103</v>
      </c>
      <c r="N7" s="24" t="s">
        <v>104</v>
      </c>
      <c r="O7" s="24" t="s">
        <v>105</v>
      </c>
      <c r="P7" s="24">
        <v>6.92</v>
      </c>
      <c r="Q7" s="24">
        <v>100</v>
      </c>
      <c r="R7" s="24">
        <v>2650</v>
      </c>
      <c r="S7" s="24">
        <v>8590</v>
      </c>
      <c r="T7" s="24">
        <v>85.39</v>
      </c>
      <c r="U7" s="24">
        <v>100.6</v>
      </c>
      <c r="V7" s="24">
        <v>587</v>
      </c>
      <c r="W7" s="24">
        <v>0.82</v>
      </c>
      <c r="X7" s="24">
        <v>715.85</v>
      </c>
      <c r="Y7" s="24">
        <v>104.06</v>
      </c>
      <c r="Z7" s="24">
        <v>104.25</v>
      </c>
      <c r="AA7" s="24">
        <v>85.69</v>
      </c>
      <c r="AB7" s="24">
        <v>84.16</v>
      </c>
      <c r="AC7" s="24">
        <v>74.180000000000007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83.39</v>
      </c>
      <c r="BR7" s="24">
        <v>84.13</v>
      </c>
      <c r="BS7" s="24">
        <v>84.66</v>
      </c>
      <c r="BT7" s="24">
        <v>86.26</v>
      </c>
      <c r="BU7" s="24">
        <v>74.09</v>
      </c>
      <c r="BV7" s="24">
        <v>57.31</v>
      </c>
      <c r="BW7" s="24">
        <v>57.08</v>
      </c>
      <c r="BX7" s="24">
        <v>56.26</v>
      </c>
      <c r="BY7" s="24">
        <v>52.94</v>
      </c>
      <c r="BZ7" s="24">
        <v>52.05</v>
      </c>
      <c r="CA7" s="24">
        <v>56.93</v>
      </c>
      <c r="CB7" s="24">
        <v>150.01</v>
      </c>
      <c r="CC7" s="24">
        <v>150.01</v>
      </c>
      <c r="CD7" s="24">
        <v>151.29</v>
      </c>
      <c r="CE7" s="24">
        <v>147.49</v>
      </c>
      <c r="CF7" s="24">
        <v>153.11000000000001</v>
      </c>
      <c r="CG7" s="24">
        <v>273.52</v>
      </c>
      <c r="CH7" s="24">
        <v>274.99</v>
      </c>
      <c r="CI7" s="24">
        <v>282.08999999999997</v>
      </c>
      <c r="CJ7" s="24">
        <v>303.27999999999997</v>
      </c>
      <c r="CK7" s="24">
        <v>301.86</v>
      </c>
      <c r="CL7" s="24">
        <v>271.14999999999998</v>
      </c>
      <c r="CM7" s="24">
        <v>57.56</v>
      </c>
      <c r="CN7" s="24">
        <v>58.54</v>
      </c>
      <c r="CO7" s="24">
        <v>59.51</v>
      </c>
      <c r="CP7" s="24">
        <v>61.46</v>
      </c>
      <c r="CQ7" s="24">
        <v>59.51</v>
      </c>
      <c r="CR7" s="24">
        <v>50.14</v>
      </c>
      <c r="CS7" s="24">
        <v>54.83</v>
      </c>
      <c r="CT7" s="24">
        <v>66.53</v>
      </c>
      <c r="CU7" s="24">
        <v>52.35</v>
      </c>
      <c r="CV7" s="24">
        <v>46.25</v>
      </c>
      <c r="CW7" s="24">
        <v>49.87</v>
      </c>
      <c r="CX7" s="24">
        <v>73.150000000000006</v>
      </c>
      <c r="CY7" s="24">
        <v>73.22</v>
      </c>
      <c r="CZ7" s="24">
        <v>76.209999999999994</v>
      </c>
      <c r="DA7" s="24">
        <v>76.47</v>
      </c>
      <c r="DB7" s="24">
        <v>76.319999999999993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2025-02-03T12:02:29Z</cp:lastPrinted>
  <dcterms:created xsi:type="dcterms:W3CDTF">2025-01-24T07:37:02Z</dcterms:created>
  <dcterms:modified xsi:type="dcterms:W3CDTF">2025-02-03T12:02:30Z</dcterms:modified>
  <cp:category/>
</cp:coreProperties>
</file>