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2 法非適用\【法非適】特環下水\"/>
    </mc:Choice>
  </mc:AlternateContent>
  <xr:revisionPtr revIDLastSave="0" documentId="13_ncr:1_{80E457BC-8671-4432-A73C-8267C7359CB7}" xr6:coauthVersionLast="47" xr6:coauthVersionMax="47" xr10:uidLastSave="{00000000-0000-0000-0000-000000000000}"/>
  <workbookProtection workbookAlgorithmName="SHA-512" workbookHashValue="jxtXIJla5pyOeSV3zSXScqoHgi7XtXO2OFFiaZtyLQB2mMsTieAf1GmUKKBI/o3sGpxAaYig026FfcDH6CXrCg==" workbookSaltValue="OXhPKK+8C9encLUSXZml6w==" workbookSpinCount="100000" lockStructure="1"/>
  <bookViews>
    <workbookView xWindow="-108" yWindow="-108" windowWidth="23256" windowHeight="1245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BB10" i="4"/>
  <c r="AT10" i="4"/>
  <c r="P10" i="4"/>
  <c r="AT8" i="4"/>
  <c r="W8" i="4"/>
  <c r="P8" i="4"/>
  <c r="B6" i="4"/>
</calcChain>
</file>

<file path=xl/sharedStrings.xml><?xml version="1.0" encoding="utf-8"?>
<sst xmlns="http://schemas.openxmlformats.org/spreadsheetml/2006/main" count="236" uniqueCount="120">
  <si>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</si>
  <si>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</si>
  <si>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</si>
  <si>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</si>
  <si>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</si>
  <si>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</si>
  <si>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</si>
  <si>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</si>
  <si>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</si>
  <si>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</si>
  <si>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</si>
  <si>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</si>
  <si>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</si>
  <si>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</si>
  <si>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</si>
  <si>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</si>
  <si>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</si>
  <si>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</si>
  <si>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</si>
  <si>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</si>
  <si>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</si>
  <si>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</si>
  <si>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</si>
  <si>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</si>
  <si>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</si>
  <si>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</si>
  <si>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</si>
  <si>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</si>
  <si>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</si>
  <si>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</si>
  <si>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</si>
  <si>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</si>
  <si>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</si>
  <si>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</si>
  <si>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</si>
  <si>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</si>
  <si>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</si>
  <si>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</si>
  <si>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</si>
  <si>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</si>
  <si>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</si>
  <si>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</si>
  <si>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</si>
  <si>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</si>
  <si>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</si>
  <si>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</si>
  <si>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</si>
  <si>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</si>
  <si>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</si>
  <si>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</si>
  <si>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</si>
  <si>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</si>
  <si>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</si>
  <si>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</si>
  <si>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</si>
  <si>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</si>
  <si>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</si>
  <si>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</si>
  <si>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</si>
  <si>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</si>
  <si>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</si>
  <si>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</si>
  <si>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</si>
  <si>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</si>
  <si>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</si>
  <si>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</si>
  <si>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</si>
  <si>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</si>
  <si>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</si>
  <si>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</si>
  <si>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</si>
  <si>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</si>
  <si>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</si>
  <si>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</si>
  <si>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</si>
  <si>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</si>
  <si>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</si>
  <si>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</si>
  <si>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</si>
  <si>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</si>
  <si>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</si>
  <si>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</si>
  <si>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</si>
  <si>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</si>
  <si>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</si>
  <si>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</si>
  <si>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</si>
  <si>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</si>
  <si>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</si>
  <si>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</si>
  <si>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</si>
  <si>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</si>
  <si>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</si>
  <si>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</si>
  <si>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</si>
  <si>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</si>
  <si>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</si>
  <si>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</si>
  <si>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</si>
  <si>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諸塚村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</si>
  <si>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</si>
  <si>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</si>
  <si>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</si>
  <si>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</si>
  <si>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</si>
  <si>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</si>
  <si>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</si>
  <si>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</si>
  <si>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</si>
  <si>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</si>
  <si>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</si>
  <si>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</si>
  <si>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</si>
  <si>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</si>
  <si>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</si>
  <si>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</si>
  <si>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</si>
  <si>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老朽化の状況については、比較できる指標がないものの村内における下水道施設は整備後の維持管理は適正に行われている。
　配管の老朽化による故障報告もないが、今後年
度ごとの更新も必要になってくると思われ事業計
画等による適正な管理が必要と思われる。また、
老朽化に対応するため限られた財源の中で優先順
位をつけた更新計画を検討する必要がある。</t>
    <phoneticPr fontId="4"/>
  </si>
  <si>
    <t>「①収益的収支比率」に関しては100%を下回っているため経営の健全性が確保できているとは言えない状態である。前年度と比較すると10%以上減少しており、主に公営企業会計移行に伴う費用の増加が要因であると思われる。
「⑤経費回収率」は平均値を下回っており、低い水準でほぼ横ばいに推移しているため、収益のほとんどを一般会計繰入金に依存していることが推測される。
「⑥汚水処理原価」は平均値を大きく上回っており、「⑦施設利用率」においては平均値を下回っていることから経営の効率性においては改善する必要
がある。前述と同様に公営企業会計への移行に伴う費用の増加があったため顕著な増となった。</t>
    <rPh sb="58" eb="60">
      <t>ヒカク</t>
    </rPh>
    <rPh sb="66" eb="68">
      <t>イジョウ</t>
    </rPh>
    <rPh sb="68" eb="70">
      <t>ゲンショウ</t>
    </rPh>
    <rPh sb="75" eb="76">
      <t>オモ</t>
    </rPh>
    <rPh sb="77" eb="83">
      <t>コウエイキギョウカイケイ</t>
    </rPh>
    <rPh sb="83" eb="85">
      <t>イコウ</t>
    </rPh>
    <rPh sb="86" eb="87">
      <t>トモナ</t>
    </rPh>
    <rPh sb="88" eb="90">
      <t>ヒヨウ</t>
    </rPh>
    <rPh sb="91" eb="93">
      <t>ゾウカ</t>
    </rPh>
    <rPh sb="94" eb="96">
      <t>ヨウイン</t>
    </rPh>
    <rPh sb="100" eb="101">
      <t>オモ</t>
    </rPh>
    <rPh sb="192" eb="193">
      <t>オオ</t>
    </rPh>
    <phoneticPr fontId="4"/>
  </si>
  <si>
    <t>　水洗化率については高水準で安定して推移して
いるため評価できる。施設利用率についても平均
値は下回るもののほぼ横ばいで推移しているとこ
ろで安定している。
　しかし、収益的収支比率や経費回収率によると
収益のほとんどが一般会計繰入金によるものと分
析でき、企業債償還や通常の維持管理費について
も一般会計繰入金に依存している状況にある。老
朽化についても稼働からの経年劣化が進む中、更
新の検討も必要であるが、処理区域内の戸数増加
も期待できないため、将来的には事業規模・継続
を含めて下水道事業の方向性の検討が必要であ
る。
　経営戦略については、策定済ではあるが、令和7年度に公営企業会計に移行しており、決算が済み次第経営戦略の改定を計画している。</t>
    <rPh sb="285" eb="287">
      <t>レイワ</t>
    </rPh>
    <rPh sb="288" eb="290">
      <t>ネンド</t>
    </rPh>
    <rPh sb="291" eb="297">
      <t>コウエイキギョウカイケイ</t>
    </rPh>
    <rPh sb="298" eb="300">
      <t>イコウ</t>
    </rPh>
    <rPh sb="305" eb="307">
      <t>ケッサン</t>
    </rPh>
    <rPh sb="308" eb="309">
      <t>ス</t>
    </rPh>
    <rPh sb="310" eb="312">
      <t>シダイ</t>
    </rPh>
    <rPh sb="312" eb="316">
      <t>ケイエイセンリャク</t>
    </rPh>
    <rPh sb="317" eb="319">
      <t>カイテイ</t>
    </rPh>
    <rPh sb="320" eb="322">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</si>
</sst>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1B-45CE-B260-4C600968F0E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BD1B-45CE-B260-4C600968F0E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26</c:v>
                </c:pt>
                <c:pt idx="1">
                  <c:v>23.33</c:v>
                </c:pt>
                <c:pt idx="2">
                  <c:v>25.33</c:v>
                </c:pt>
                <c:pt idx="3">
                  <c:v>30</c:v>
                </c:pt>
                <c:pt idx="4">
                  <c:v>30</c:v>
                </c:pt>
              </c:numCache>
            </c:numRef>
          </c:val>
          <c:extLst>
            <c:ext xmlns:c16="http://schemas.microsoft.com/office/drawing/2014/chart" uri="{C3380CC4-5D6E-409C-BE32-E72D297353CC}">
              <c16:uniqueId val="{00000000-80CD-4A3A-BE9E-1A5AFA2FC35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80CD-4A3A-BE9E-1A5AFA2FC35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9C6-48A9-80F9-81F3D60A7FB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B9C6-48A9-80F9-81F3D60A7FB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62.16</c:v>
                </c:pt>
                <c:pt idx="1">
                  <c:v>60.76</c:v>
                </c:pt>
                <c:pt idx="2">
                  <c:v>19.87</c:v>
                </c:pt>
                <c:pt idx="3">
                  <c:v>21.48</c:v>
                </c:pt>
                <c:pt idx="4">
                  <c:v>10.24</c:v>
                </c:pt>
              </c:numCache>
            </c:numRef>
          </c:val>
          <c:extLst>
            <c:ext xmlns:c16="http://schemas.microsoft.com/office/drawing/2014/chart" uri="{C3380CC4-5D6E-409C-BE32-E72D297353CC}">
              <c16:uniqueId val="{00000000-09E9-4769-BDCF-262C08EB7FD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E9-4769-BDCF-262C08EB7FD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D4-41A3-8AB8-42155B741B8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D4-41A3-8AB8-42155B741B8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6F-486E-8F4E-59439940C11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6F-486E-8F4E-59439940C11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7E-4D22-8659-FF4DFD9A1C1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7E-4D22-8659-FF4DFD9A1C1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CE-4B7D-9F01-970E558A95A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CE-4B7D-9F01-970E558A95A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quot;-&quot;">
                  <c:v>3450.62</c:v>
                </c:pt>
                <c:pt idx="4">
                  <c:v>0</c:v>
                </c:pt>
              </c:numCache>
            </c:numRef>
          </c:val>
          <c:extLst>
            <c:ext xmlns:c16="http://schemas.microsoft.com/office/drawing/2014/chart" uri="{C3380CC4-5D6E-409C-BE32-E72D297353CC}">
              <c16:uniqueId val="{00000000-9B5E-40A5-ADFF-E2D1919D7EF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9B5E-40A5-ADFF-E2D1919D7EF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28.94</c:v>
                </c:pt>
                <c:pt idx="1">
                  <c:v>36.69</c:v>
                </c:pt>
                <c:pt idx="2">
                  <c:v>27.61</c:v>
                </c:pt>
                <c:pt idx="3">
                  <c:v>34</c:v>
                </c:pt>
                <c:pt idx="4">
                  <c:v>9.43</c:v>
                </c:pt>
              </c:numCache>
            </c:numRef>
          </c:val>
          <c:extLst>
            <c:ext xmlns:c16="http://schemas.microsoft.com/office/drawing/2014/chart" uri="{C3380CC4-5D6E-409C-BE32-E72D297353CC}">
              <c16:uniqueId val="{00000000-1FC3-495A-AF16-A32E1C671BC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1FC3-495A-AF16-A32E1C671BC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386.71</c:v>
                </c:pt>
                <c:pt idx="1">
                  <c:v>303.14</c:v>
                </c:pt>
                <c:pt idx="2">
                  <c:v>420.28</c:v>
                </c:pt>
                <c:pt idx="3">
                  <c:v>334.68</c:v>
                </c:pt>
                <c:pt idx="4">
                  <c:v>1116.01</c:v>
                </c:pt>
              </c:numCache>
            </c:numRef>
          </c:val>
          <c:extLst>
            <c:ext xmlns:c16="http://schemas.microsoft.com/office/drawing/2014/chart" uri="{C3380CC4-5D6E-409C-BE32-E72D297353CC}">
              <c16:uniqueId val="{00000000-85E0-4731-8B3F-37BA510CE41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85E0-4731-8B3F-37BA510CE41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宮崎県　諸塚村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1406</v>
      </c>
      <c r="AM8" s="45"/>
      <c r="AN8" s="45"/>
      <c r="AO8" s="45"/>
      <c r="AP8" s="45"/>
      <c r="AQ8" s="45"/>
      <c r="AR8" s="45"/>
      <c r="AS8" s="45"/>
      <c r="AT8" s="44">
        <f>データ!T6</f>
        <v>187.56</v>
      </c>
      <c r="AU8" s="44"/>
      <c r="AV8" s="44"/>
      <c r="AW8" s="44"/>
      <c r="AX8" s="44"/>
      <c r="AY8" s="44"/>
      <c r="AZ8" s="44"/>
      <c r="BA8" s="44"/>
      <c r="BB8" s="44">
        <f>データ!U6</f>
        <v>7.5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14.82</v>
      </c>
      <c r="Q10" s="44"/>
      <c r="R10" s="44"/>
      <c r="S10" s="44"/>
      <c r="T10" s="44"/>
      <c r="U10" s="44"/>
      <c r="V10" s="44"/>
      <c r="W10" s="44">
        <f>データ!Q6</f>
        <v>111.05</v>
      </c>
      <c r="X10" s="44"/>
      <c r="Y10" s="44"/>
      <c r="Z10" s="44"/>
      <c r="AA10" s="44"/>
      <c r="AB10" s="44"/>
      <c r="AC10" s="44"/>
      <c r="AD10" s="45">
        <f>データ!R6</f>
        <v>2200</v>
      </c>
      <c r="AE10" s="45"/>
      <c r="AF10" s="45"/>
      <c r="AG10" s="45"/>
      <c r="AH10" s="45"/>
      <c r="AI10" s="45"/>
      <c r="AJ10" s="45"/>
      <c r="AK10" s="2"/>
      <c r="AL10" s="45">
        <f>データ!V6</f>
        <v>202</v>
      </c>
      <c r="AM10" s="45"/>
      <c r="AN10" s="45"/>
      <c r="AO10" s="45"/>
      <c r="AP10" s="45"/>
      <c r="AQ10" s="45"/>
      <c r="AR10" s="45"/>
      <c r="AS10" s="45"/>
      <c r="AT10" s="44">
        <f>データ!W6</f>
        <v>0.09</v>
      </c>
      <c r="AU10" s="44"/>
      <c r="AV10" s="44"/>
      <c r="AW10" s="44"/>
      <c r="AX10" s="44"/>
      <c r="AY10" s="44"/>
      <c r="AZ10" s="44"/>
      <c r="BA10" s="44"/>
      <c r="BB10" s="44">
        <f>データ!X6</f>
        <v>2244.44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【1,099.15】</v>
      </c>
      <c r="I86" s="12" t="str">
        <f>データ!CA6</f>
        <v>【72.92】</v>
      </c>
      <c r="J86" s="12" t="str">
        <f>データ!CL6</f>
        <v>【225.78】</v>
      </c>
      <c r="K86" s="12" t="str">
        <f>データ!CW6</f>
        <v>【43.17】</v>
      </c>
      <c r="L86" s="12" t="str">
        <f>データ!DH6</f>
        <v>【86.31】</v>
      </c>
      <c r="M86" s="12" t="s">
        <v>43</v>
      </c>
      <c r="N86" s="12" t="s">
        <v>45</v>
      </c>
      <c r="O86" s="12" t="str">
        <f>データ!EO6</f>
        <v>【0.15】</v>
      </c>
    </row>
  </sheetData>
  <sheetProtection algorithmName="SHA-512" hashValue="VjyiAyCEU3R6QR4R/uCneQFlyqHASGYauUb5P47HEr/RqnMR6ri2Lpkg6WlrPMgePVCyWaSwpfn2p60QiLKG2w==" saltValue="OAm2s0pyOMTZ6ErfvQKmh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2024</v>
      </c>
      <c r="C6" s="19">
        <f t="shared" ref="C6:X6" si="3">C7</f>
        <v>454290</v>
      </c>
      <c r="D6" s="19">
        <f t="shared" si="3"/>
        <v>47</v>
      </c>
      <c r="E6" s="19">
        <f t="shared" si="3"/>
        <v>17</v>
      </c>
      <c r="F6" s="19">
        <f t="shared" si="3"/>
        <v>4</v>
      </c>
      <c r="G6" s="19">
        <f t="shared" si="3"/>
        <v>0</v>
      </c>
      <c r="H6" s="19" t="str">
        <f t="shared" si="3"/>
        <v>宮崎県　諸塚村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14.82</v>
      </c>
      <c r="Q6" s="20">
        <f t="shared" si="3"/>
        <v>111.05</v>
      </c>
      <c r="R6" s="20">
        <f t="shared" si="3"/>
        <v>2200</v>
      </c>
      <c r="S6" s="20">
        <f t="shared" si="3"/>
        <v>1406</v>
      </c>
      <c r="T6" s="20">
        <f t="shared" si="3"/>
        <v>187.56</v>
      </c>
      <c r="U6" s="20">
        <f t="shared" si="3"/>
        <v>7.5</v>
      </c>
      <c r="V6" s="20">
        <f t="shared" si="3"/>
        <v>202</v>
      </c>
      <c r="W6" s="20">
        <f t="shared" si="3"/>
        <v>0.09</v>
      </c>
      <c r="X6" s="20">
        <f t="shared" si="3"/>
        <v>2244.44</v>
      </c>
      <c r="Y6" s="21">
        <f>IF(Y7="",NA(),Y7)</f>
        <v>62.16</v>
      </c>
      <c r="Z6" s="21">
        <f t="shared" ref="Z6:AH6" si="4">IF(Z7="",NA(),Z7)</f>
        <v>60.76</v>
      </c>
      <c r="AA6" s="21">
        <f t="shared" si="4"/>
        <v>19.87</v>
      </c>
      <c r="AB6" s="21">
        <f t="shared" si="4"/>
        <v>21.48</v>
      </c>
      <c r="AC6" s="21">
        <f t="shared" si="4"/>
        <v>10.24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1">
        <f t="shared" si="7"/>
        <v>3450.62</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28.94</v>
      </c>
      <c r="BR6" s="21">
        <f t="shared" ref="BR6:BZ6" si="8">IF(BR7="",NA(),BR7)</f>
        <v>36.69</v>
      </c>
      <c r="BS6" s="21">
        <f t="shared" si="8"/>
        <v>27.61</v>
      </c>
      <c r="BT6" s="21">
        <f t="shared" si="8"/>
        <v>34</v>
      </c>
      <c r="BU6" s="21">
        <f t="shared" si="8"/>
        <v>9.43</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386.71</v>
      </c>
      <c r="CC6" s="21">
        <f t="shared" ref="CC6:CK6" si="9">IF(CC7="",NA(),CC7)</f>
        <v>303.14</v>
      </c>
      <c r="CD6" s="21">
        <f t="shared" si="9"/>
        <v>420.28</v>
      </c>
      <c r="CE6" s="21">
        <f t="shared" si="9"/>
        <v>334.68</v>
      </c>
      <c r="CF6" s="21">
        <f t="shared" si="9"/>
        <v>1116.01</v>
      </c>
      <c r="CG6" s="21">
        <f t="shared" si="9"/>
        <v>224.88</v>
      </c>
      <c r="CH6" s="21">
        <f t="shared" si="9"/>
        <v>228.64</v>
      </c>
      <c r="CI6" s="21">
        <f t="shared" si="9"/>
        <v>239.46</v>
      </c>
      <c r="CJ6" s="21">
        <f t="shared" si="9"/>
        <v>233.15</v>
      </c>
      <c r="CK6" s="21">
        <f t="shared" si="9"/>
        <v>252.17</v>
      </c>
      <c r="CL6" s="20" t="str">
        <f>IF(CL7="","",IF(CL7="-","【-】","【"&amp;SUBSTITUTE(TEXT(CL7,"#,##0.00"),"-","△")&amp;"】"))</f>
        <v>【225.78】</v>
      </c>
      <c r="CM6" s="21">
        <f>IF(CM7="",NA(),CM7)</f>
        <v>26</v>
      </c>
      <c r="CN6" s="21">
        <f t="shared" ref="CN6:CV6" si="10">IF(CN7="",NA(),CN7)</f>
        <v>23.33</v>
      </c>
      <c r="CO6" s="21">
        <f t="shared" si="10"/>
        <v>25.33</v>
      </c>
      <c r="CP6" s="21">
        <f t="shared" si="10"/>
        <v>30</v>
      </c>
      <c r="CQ6" s="21">
        <f t="shared" si="10"/>
        <v>30</v>
      </c>
      <c r="CR6" s="21">
        <f t="shared" si="10"/>
        <v>42.4</v>
      </c>
      <c r="CS6" s="21">
        <f t="shared" si="10"/>
        <v>42.28</v>
      </c>
      <c r="CT6" s="21">
        <f t="shared" si="10"/>
        <v>41.06</v>
      </c>
      <c r="CU6" s="21">
        <f t="shared" si="10"/>
        <v>42.09</v>
      </c>
      <c r="CV6" s="21">
        <f t="shared" si="10"/>
        <v>42.15</v>
      </c>
      <c r="CW6" s="20" t="str">
        <f>IF(CW7="","",IF(CW7="-","【-】","【"&amp;SUBSTITUTE(TEXT(CW7,"#,##0.00"),"-","△")&amp;"】"))</f>
        <v>【43.17】</v>
      </c>
      <c r="CX6" s="21">
        <f>IF(CX7="",NA(),CX7)</f>
        <v>100</v>
      </c>
      <c r="CY6" s="21">
        <f t="shared" ref="CY6:DG6" si="11">IF(CY7="",NA(),CY7)</f>
        <v>100</v>
      </c>
      <c r="CZ6" s="21">
        <f t="shared" si="11"/>
        <v>100</v>
      </c>
      <c r="DA6" s="21">
        <f t="shared" si="11"/>
        <v>100</v>
      </c>
      <c r="DB6" s="21">
        <f t="shared" si="11"/>
        <v>100</v>
      </c>
      <c r="DC6" s="21">
        <f t="shared" si="11"/>
        <v>84.19</v>
      </c>
      <c r="DD6" s="21">
        <f t="shared" si="11"/>
        <v>84.34</v>
      </c>
      <c r="DE6" s="21">
        <f t="shared" si="11"/>
        <v>84.34</v>
      </c>
      <c r="DF6" s="21">
        <f t="shared" si="11"/>
        <v>84.73</v>
      </c>
      <c r="DG6" s="21">
        <f t="shared" si="11"/>
        <v>84.21</v>
      </c>
      <c r="DH6" s="20" t="str">
        <f>IF(DH7="","",IF(DH7="-","【-】","【"&amp;SUBSTITUTE(TEXT(DH7,"#,##0.00"),"-","△")&amp;"】"))</f>
        <v>【86.31】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5" s="22" customFormat="1" x14ac:dyDescent="0.2">
      <c r="A7" s="14"/>
      <c r="B7" s="23">
        <v>2024</v>
      </c>
      <c r="C7" s="23">
        <v>454290</v>
      </c>
      <c r="D7" s="23">
        <v>47</v>
      </c>
      <c r="E7" s="23">
        <v>17</v>
      </c>
      <c r="F7" s="23">
        <v>4</v>
      </c>
      <c r="G7" s="23">
        <v>0</v>
      </c>
      <c r="H7" s="23" t="s">
        <v>99</v>
      </c>
      <c r="I7" s="23" t="s">
        <v>100</v>
      </c>
      <c r="J7" s="23" t="s">
        <v>101</v>
      </c>
      <c r="K7" s="23" t="s">
        <v>102</v>
      </c>
      <c r="L7" s="23" t="s">
        <v>103</v>
      </c>
      <c r="M7" s="23" t="s">
        <v>104</v>
      </c>
      <c r="N7" s="24" t="s">
        <v>105</v>
      </c>
      <c r="O7" s="24" t="s">
        <v>106</v>
      </c>
      <c r="P7" s="24">
        <v>14.82</v>
      </c>
      <c r="Q7" s="24">
        <v>111.05</v>
      </c>
      <c r="R7" s="24">
        <v>2200</v>
      </c>
      <c r="S7" s="24">
        <v>1406</v>
      </c>
      <c r="T7" s="24">
        <v>187.56</v>
      </c>
      <c r="U7" s="24">
        <v>7.5</v>
      </c>
      <c r="V7" s="24">
        <v>202</v>
      </c>
      <c r="W7" s="24">
        <v>0.09</v>
      </c>
      <c r="X7" s="24">
        <v>2244.44</v>
      </c>
      <c r="Y7" s="24">
        <v>62.16</v>
      </c>
      <c r="Z7" s="24">
        <v>60.76</v>
      </c>
      <c r="AA7" s="24">
        <v>19.87</v>
      </c>
      <c r="AB7" s="24">
        <v>21.48</v>
      </c>
      <c r="AC7" s="24">
        <v>10.24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3450.62</v>
      </c>
      <c r="BJ7" s="24">
        <v>0</v>
      </c>
      <c r="BK7" s="24">
        <v>1258.43</v>
      </c>
      <c r="BL7" s="24">
        <v>1163.75</v>
      </c>
      <c r="BM7" s="24">
        <v>1195.47</v>
      </c>
      <c r="BN7" s="24">
        <v>1168.69</v>
      </c>
      <c r="BO7" s="24">
        <v>1142.44</v>
      </c>
      <c r="BP7" s="24">
        <v>1099.1500000000001</v>
      </c>
      <c r="BQ7" s="24">
        <v>28.94</v>
      </c>
      <c r="BR7" s="24">
        <v>36.69</v>
      </c>
      <c r="BS7" s="24">
        <v>27.61</v>
      </c>
      <c r="BT7" s="24">
        <v>34</v>
      </c>
      <c r="BU7" s="24">
        <v>9.43</v>
      </c>
      <c r="BV7" s="24">
        <v>73.36</v>
      </c>
      <c r="BW7" s="24">
        <v>72.599999999999994</v>
      </c>
      <c r="BX7" s="24">
        <v>69.430000000000007</v>
      </c>
      <c r="BY7" s="24">
        <v>70.709999999999994</v>
      </c>
      <c r="BZ7" s="24">
        <v>66.63</v>
      </c>
      <c r="CA7" s="24">
        <v>72.92</v>
      </c>
      <c r="CB7" s="24">
        <v>386.71</v>
      </c>
      <c r="CC7" s="24">
        <v>303.14</v>
      </c>
      <c r="CD7" s="24">
        <v>420.28</v>
      </c>
      <c r="CE7" s="24">
        <v>334.68</v>
      </c>
      <c r="CF7" s="24">
        <v>1116.01</v>
      </c>
      <c r="CG7" s="24">
        <v>224.88</v>
      </c>
      <c r="CH7" s="24">
        <v>228.64</v>
      </c>
      <c r="CI7" s="24">
        <v>239.46</v>
      </c>
      <c r="CJ7" s="24">
        <v>233.15</v>
      </c>
      <c r="CK7" s="24">
        <v>252.17</v>
      </c>
      <c r="CL7" s="24">
        <v>225.78</v>
      </c>
      <c r="CM7" s="24">
        <v>26</v>
      </c>
      <c r="CN7" s="24">
        <v>23.33</v>
      </c>
      <c r="CO7" s="24">
        <v>25.33</v>
      </c>
      <c r="CP7" s="24">
        <v>30</v>
      </c>
      <c r="CQ7" s="24">
        <v>30</v>
      </c>
      <c r="CR7" s="24">
        <v>42.4</v>
      </c>
      <c r="CS7" s="24">
        <v>42.28</v>
      </c>
      <c r="CT7" s="24">
        <v>41.06</v>
      </c>
      <c r="CU7" s="24">
        <v>42.09</v>
      </c>
      <c r="CV7" s="24">
        <v>42.15</v>
      </c>
      <c r="CW7" s="24">
        <v>43.17</v>
      </c>
      <c r="CX7" s="24">
        <v>100</v>
      </c>
      <c r="CY7" s="24">
        <v>100</v>
      </c>
      <c r="CZ7" s="24">
        <v>100</v>
      </c>
      <c r="DA7" s="24">
        <v>100</v>
      </c>
      <c r="DB7" s="24">
        <v>100</v>
      </c>
      <c r="DC7" s="24">
        <v>84.19</v>
      </c>
      <c r="DD7" s="24">
        <v>84.34</v>
      </c>
      <c r="DE7" s="24">
        <v>84.34</v>
      </c>
      <c r="DF7" s="24">
        <v>84.73</v>
      </c>
      <c r="DG7" s="24">
        <v>84.21</v>
      </c>
      <c r="DH7" s="24">
        <v>86.31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0.39</v>
      </c>
      <c r="EK7" s="24">
        <v>0.1</v>
      </c>
      <c r="EL7" s="24">
        <v>0.08</v>
      </c>
      <c r="EM7" s="24">
        <v>0.06</v>
      </c>
      <c r="EN7" s="24">
        <v>0.05</v>
      </c>
      <c r="EO7" s="24">
        <v>0.15</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DATEVALUE($B7-B11&amp;"/1/"&amp;B12)</f>
        <v>37257</v>
      </c>
      <c r="C10" s="27">
        <f t="shared" ref="C10:F10" si="15">DATEVALUE($B7-C11&amp;"/1/"&amp;C12)</f>
        <v>37622</v>
      </c>
      <c r="D10" s="27">
        <f t="shared" si="15"/>
        <v>37988</v>
      </c>
      <c r="E10" s="27">
        <f t="shared" si="15"/>
        <v>38355</v>
      </c>
      <c r="F10" s="27">
        <f t="shared" si="15"/>
        <v>38721</v>
      </c>
    </row>
    <row r="11" spans="1:145" x14ac:dyDescent="0.2">
      <c r="B11">
        <v>22</v>
      </c>
      <c r="C11">
        <v>21</v>
      </c>
      <c r="D11">
        <v>20</v>
      </c>
      <c r="E11">
        <v>19</v>
      </c>
      <c r="F11">
        <v>18</v>
      </c>
      <c r="G11" t="s">
        <v>112</v>
      </c>
    </row>
    <row r="12" spans="1:145" x14ac:dyDescent="0.2">
      <c r="B12">
        <v>1</v>
      </c>
      <c r="C12">
        <v>1</v>
      </c>
      <c r="D12">
        <v>2</v>
      </c>
      <c r="E12">
        <v>3</v>
      </c>
      <c r="F12">
        <v>4</v>
      </c>
      <c r="G12" t="s">
        <v>113</v>
      </c>
    </row>
    <row r="13" spans="1:145" x14ac:dyDescent="0.2">
      <c r="B13" t="s">
        <v>114</v>
      </c>
      <c r="C13" t="s">
        <v>115</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2026-02-15T06:47:28Z</cp:lastPrinted>
  <dcterms:created xsi:type="dcterms:W3CDTF">2025-12-22T09:29:42Z</dcterms:created>
  <dcterms:modified xsi:type="dcterms:W3CDTF">2026-02-24T07:19:23Z</dcterms:modified>
  <cp:category/>
</cp:coreProperties>
</file>