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1法適用\01上水道\"/>
    </mc:Choice>
  </mc:AlternateContent>
  <xr:revisionPtr revIDLastSave="0" documentId="13_ncr:1_{C85DA065-27EA-4822-B482-F7C08B2CFC8F}" xr6:coauthVersionLast="47" xr6:coauthVersionMax="47" xr10:uidLastSave="{00000000-0000-0000-0000-000000000000}"/>
  <workbookProtection workbookAlgorithmName="SHA-512" workbookHashValue="+AgcBEojVvEpa0MYsVN8emsv3UyYnEbmZ1ZbrEqILQSac/9uOwFTKQUWqOx7lgfYBPd59WGk6c8LXrz3LJDZyg==" workbookSaltValue="BTbro7S5W/m7PqKYaJY56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Q6" i="5"/>
  <c r="W10" i="4" s="1"/>
  <c r="P6" i="5"/>
  <c r="P10" i="4" s="1"/>
  <c r="O6" i="5"/>
  <c r="I10" i="4" s="1"/>
  <c r="N6" i="5"/>
  <c r="M6" i="5"/>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F85" i="4"/>
  <c r="E85" i="4"/>
  <c r="AL10" i="4"/>
  <c r="B10" i="4"/>
  <c r="BB8" i="4"/>
  <c r="AL8" i="4"/>
  <c r="AD8" i="4"/>
  <c r="W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<sst xmlns="http://schemas.openxmlformats.org/spreadsheetml/2006/main" count="228" uniqueCount="113">
  <si>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</si>
  <si>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</si>
  <si>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</si>
  <si>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</si>
  <si>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</si>
  <si>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</si>
  <si>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</si>
  <si>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</si>
  <si>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</si>
  <si>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</si>
  <si>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</si>
  <si>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</si>
  <si>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</si>
  <si>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</si>
  <si>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</si>
  <si>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</si>
  <si>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</si>
  <si>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</si>
  <si>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</si>
  <si>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</si>
  <si>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</si>
  <si>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</si>
  <si>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</si>
  <si>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</si>
  <si>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</si>
  <si>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</si>
  <si>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</si>
  <si>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</si>
  <si>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</si>
  <si>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</si>
  <si>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</si>
  <si>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</si>
  <si>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</si>
  <si>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</si>
  <si>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</si>
  <si>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</si>
  <si>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</si>
  <si>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</si>
  <si>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</si>
  <si>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</si>
  <si>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</si>
  <si>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</si>
  <si>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</si>
  <si>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</si>
  <si>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</si>
  <si>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</si>
  <si>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</si>
  <si>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</si>
  <si>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</si>
  <si>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</si>
  <si>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</si>
  <si>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</si>
  <si>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</si>
  <si>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</si>
  <si>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</si>
  <si>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</si>
  <si>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</si>
  <si>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</si>
  <si>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</si>
  <si>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</si>
  <si>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</si>
  <si>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</si>
  <si>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</si>
  <si>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</si>
  <si>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</si>
  <si>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</si>
  <si>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</si>
  <si>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</si>
  <si>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</si>
  <si>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</si>
  <si>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</si>
  <si>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</si>
  <si>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</si>
  <si>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</si>
  <si>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</si>
  <si>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</si>
  <si>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</si>
  <si>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</si>
  <si>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</si>
  <si>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</si>
  <si>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</si>
  <si>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</si>
  <si>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</si>
  <si>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</si>
  <si>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</si>
  <si>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</si>
  <si>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</si>
  <si>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</si>
  <si>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</si>
  <si>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</si>
  <si>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</si>
  <si>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</si>
  <si>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</si>
  <si>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えびの市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</si>
  <si>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</si>
  <si>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</si>
  <si>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</si>
  <si>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</si>
  <si>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</si>
  <si>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</si>
  <si>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</si>
  <si>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</si>
  <si>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</si>
  <si>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</si>
  <si>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</si>
  <si>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</si>
  <si>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</si>
  <si>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</si>
  <si>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</si>
  <si>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</si>
  <si>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①「有形固定資産減価償却率」は、類似団体と比較して高く、法定耐用年数に近い資産を多く保有している状況にあります。
②「管路経年化率」は、類似団体と比較して、令和2年度から大きく平均を上回っており、法定耐用年数を経過した管路が多い状況にあります。
③「管路更新率」は、類似団体と比較して低い数値ですが、平成30年度から水道施設更新への投資を計画的に実施することで事業費の平準化に努めているためです。</t>
    <rPh sb="112" eb="113">
      <t>オオ</t>
    </rPh>
    <rPh sb="114" eb="116">
      <t>ジョウキョウ</t>
    </rPh>
    <phoneticPr fontId="4"/>
  </si>
  <si>
    <t>①「経常収支比率」は、給水収益が減少したことにより前年に比べ減少し、また、類似団体平均及び指標である100％を下回っている状況にあります。
②「累積欠損金比率」は、平成29年度以降、経常損失となり、年々、増加しています。
③「流動比率」は、600％を超えており、短期的には支払能力があることを示しています。しかし、更新事業費が増加していくため、長期的な資金確保に向けた取組みが必要な状況にあります。
④「企業債残高対給水収益比率」は、過去の大型事業や簡易水道統合整備事業に係る企業債の起債額が増加したことにより、類似団体平均を上回っています。
⑤⑥「料金回収率」「給水原価」は、ほぼ横ばいで、類似団体平均を下回っている状況にあります。これは、増大する維持管理費用に対し、現行の水道料金で賄われていないことにあります。
⑦「施設利用率」は、類似団体と比較して平均を下回っている状況です。これは、新たな浄水場完成により配水能力が加算されたことによるものです。
⑧「有収率」はわずかに減少したが、類似団体平均も減少したことにより、類似団体平均とほぼ同じ状況です。漏水調査等による早期発見・対応により有収率の向上を図る必要があります。</t>
    <rPh sb="11" eb="13">
      <t>キュウスイ</t>
    </rPh>
    <rPh sb="13" eb="15">
      <t>シュウエキ</t>
    </rPh>
    <rPh sb="16" eb="18">
      <t>ゲンショウ</t>
    </rPh>
    <rPh sb="25" eb="27">
      <t>ゼンネン</t>
    </rPh>
    <rPh sb="28" eb="29">
      <t>クラ</t>
    </rPh>
    <rPh sb="30" eb="32">
      <t>ゲンショウ</t>
    </rPh>
    <rPh sb="291" eb="292">
      <t>ヨコ</t>
    </rPh>
    <rPh sb="439" eb="441">
      <t>ゲンショウ</t>
    </rPh>
    <rPh sb="452" eb="454">
      <t>ゲンショウ</t>
    </rPh>
    <rPh sb="462" eb="464">
      <t>ルイジ</t>
    </rPh>
    <rPh sb="464" eb="466">
      <t>ダンタイ</t>
    </rPh>
    <rPh sb="466" eb="468">
      <t>ヘイキン</t>
    </rPh>
    <rPh sb="471" eb="472">
      <t>オナ</t>
    </rPh>
    <phoneticPr fontId="4"/>
  </si>
  <si>
    <r>
      <t>　えびの市の現状については、給水人口の減少に伴い給水収益は減少し、費用はこれまでの簡易水道統合整備事業や水源地築造事業などの大規模な投資に伴う企業債元利償還金と老朽化した施設の更新事業費と維持管理費により増加する傾向にあります。
　今後は、将来にわたって安心で安全な水を安定的に供給するため、事業費の平準化を図りながら施設の更新を計画的に行い、費用の抑制と給水収益確保に努めていく必要があります。
　また、経営戦略後期計画を策定し、これに基づき適正な料金</t>
    </r>
    <r>
      <rPr>
        <sz val="11"/>
        <color rgb="FFFF0000"/>
        <rFont val="ＭＳ ゴシック"/>
        <family val="3"/>
        <charset val="128"/>
      </rPr>
      <t>を</t>
    </r>
    <r>
      <rPr>
        <sz val="11"/>
        <color theme="1"/>
        <rFont val="ＭＳ ゴシック"/>
        <family val="3"/>
        <charset val="128"/>
      </rPr>
      <t>検討していく必要があります。</t>
    </r>
    <rPh sb="88" eb="90">
      <t>コウシン</t>
    </rPh>
    <rPh sb="90" eb="92">
      <t>ジギョウ</t>
    </rPh>
    <rPh sb="92" eb="93">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</si>
</sst>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0.27</c:v>
                </c:pt>
                <c:pt idx="1">
                  <c:v>0.04</c:v>
                </c:pt>
                <c:pt idx="2">
                  <c:v>0.3</c:v>
                </c:pt>
                <c:pt idx="3">
                  <c:v>0.21</c:v>
                </c:pt>
                <c:pt idx="4">
                  <c:v>0.11</c:v>
                </c:pt>
              </c:numCache>
            </c:numRef>
          </c:val>
          <c:extLst>
            <c:ext xmlns:c16="http://schemas.microsoft.com/office/drawing/2014/chart" uri="{C3380CC4-5D6E-409C-BE32-E72D297353CC}">
              <c16:uniqueId val="{00000000-9AA4-4133-84EF-9422A5DA529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9AA4-4133-84EF-9422A5DA529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50.13</c:v>
                </c:pt>
                <c:pt idx="1">
                  <c:v>49.78</c:v>
                </c:pt>
                <c:pt idx="2">
                  <c:v>50.7</c:v>
                </c:pt>
                <c:pt idx="3">
                  <c:v>48.64</c:v>
                </c:pt>
                <c:pt idx="4">
                  <c:v>47.89</c:v>
                </c:pt>
              </c:numCache>
            </c:numRef>
          </c:val>
          <c:extLst>
            <c:ext xmlns:c16="http://schemas.microsoft.com/office/drawing/2014/chart" uri="{C3380CC4-5D6E-409C-BE32-E72D297353CC}">
              <c16:uniqueId val="{00000000-E7A3-42E9-93DC-2585D32EBC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E7A3-42E9-93DC-2585D32EBC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79.790000000000006</c:v>
                </c:pt>
                <c:pt idx="1">
                  <c:v>78.84</c:v>
                </c:pt>
                <c:pt idx="2">
                  <c:v>78.569999999999993</c:v>
                </c:pt>
                <c:pt idx="3">
                  <c:v>80.91</c:v>
                </c:pt>
                <c:pt idx="4">
                  <c:v>80.430000000000007</c:v>
                </c:pt>
              </c:numCache>
            </c:numRef>
          </c:val>
          <c:extLst>
            <c:ext xmlns:c16="http://schemas.microsoft.com/office/drawing/2014/chart" uri="{C3380CC4-5D6E-409C-BE32-E72D297353CC}">
              <c16:uniqueId val="{00000000-0831-4550-9303-ABEFCC91A9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0831-4550-9303-ABEFCC91A9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92.01</c:v>
                </c:pt>
                <c:pt idx="1">
                  <c:v>84.06</c:v>
                </c:pt>
                <c:pt idx="2">
                  <c:v>90</c:v>
                </c:pt>
                <c:pt idx="3">
                  <c:v>91.04</c:v>
                </c:pt>
                <c:pt idx="4">
                  <c:v>89.97</c:v>
                </c:pt>
              </c:numCache>
            </c:numRef>
          </c:val>
          <c:extLst>
            <c:ext xmlns:c16="http://schemas.microsoft.com/office/drawing/2014/chart" uri="{C3380CC4-5D6E-409C-BE32-E72D297353CC}">
              <c16:uniqueId val="{00000000-0D43-4A19-AF0C-7DAE202AA8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0D43-4A19-AF0C-7DAE202AA8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56.59</c:v>
                </c:pt>
                <c:pt idx="1">
                  <c:v>57.56</c:v>
                </c:pt>
                <c:pt idx="2">
                  <c:v>58.82</c:v>
                </c:pt>
                <c:pt idx="3">
                  <c:v>59.37</c:v>
                </c:pt>
                <c:pt idx="4">
                  <c:v>60.29</c:v>
                </c:pt>
              </c:numCache>
            </c:numRef>
          </c:val>
          <c:extLst>
            <c:ext xmlns:c16="http://schemas.microsoft.com/office/drawing/2014/chart" uri="{C3380CC4-5D6E-409C-BE32-E72D297353CC}">
              <c16:uniqueId val="{00000000-316E-4E43-B7A8-E7024C9035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316E-4E43-B7A8-E7024C9035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11.02</c:v>
                </c:pt>
                <c:pt idx="1">
                  <c:v>11.01</c:v>
                </c:pt>
                <c:pt idx="2">
                  <c:v>72.36</c:v>
                </c:pt>
                <c:pt idx="3">
                  <c:v>72.36</c:v>
                </c:pt>
                <c:pt idx="4">
                  <c:v>72.41</c:v>
                </c:pt>
              </c:numCache>
            </c:numRef>
          </c:val>
          <c:extLst>
            <c:ext xmlns:c16="http://schemas.microsoft.com/office/drawing/2014/chart" uri="{C3380CC4-5D6E-409C-BE32-E72D297353CC}">
              <c16:uniqueId val="{00000000-E183-410B-BC92-066F1591108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E183-410B-BC92-066F1591108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7.5</c:v>
                </c:pt>
                <c:pt idx="1">
                  <c:v>29.32</c:v>
                </c:pt>
                <c:pt idx="2">
                  <c:v>38.26</c:v>
                </c:pt>
                <c:pt idx="3">
                  <c:v>47.46</c:v>
                </c:pt>
                <c:pt idx="4">
                  <c:v>61.31</c:v>
                </c:pt>
              </c:numCache>
            </c:numRef>
          </c:val>
          <c:extLst>
            <c:ext xmlns:c16="http://schemas.microsoft.com/office/drawing/2014/chart" uri="{C3380CC4-5D6E-409C-BE32-E72D297353CC}">
              <c16:uniqueId val="{00000000-180E-4D19-81E8-9D3F1D6BC90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180E-4D19-81E8-9D3F1D6BC90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650.02</c:v>
                </c:pt>
                <c:pt idx="1">
                  <c:v>697.92</c:v>
                </c:pt>
                <c:pt idx="2">
                  <c:v>461.85</c:v>
                </c:pt>
                <c:pt idx="3">
                  <c:v>660.73</c:v>
                </c:pt>
                <c:pt idx="4">
                  <c:v>638.30999999999995</c:v>
                </c:pt>
              </c:numCache>
            </c:numRef>
          </c:val>
          <c:extLst>
            <c:ext xmlns:c16="http://schemas.microsoft.com/office/drawing/2014/chart" uri="{C3380CC4-5D6E-409C-BE32-E72D297353CC}">
              <c16:uniqueId val="{00000000-7320-46CE-AE7F-7BF7C9E0C80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7320-46CE-AE7F-7BF7C9E0C80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650.42999999999995</c:v>
                </c:pt>
                <c:pt idx="1">
                  <c:v>659.86</c:v>
                </c:pt>
                <c:pt idx="2">
                  <c:v>660.44</c:v>
                </c:pt>
                <c:pt idx="3">
                  <c:v>679.47</c:v>
                </c:pt>
                <c:pt idx="4">
                  <c:v>705.8</c:v>
                </c:pt>
              </c:numCache>
            </c:numRef>
          </c:val>
          <c:extLst>
            <c:ext xmlns:c16="http://schemas.microsoft.com/office/drawing/2014/chart" uri="{C3380CC4-5D6E-409C-BE32-E72D297353CC}">
              <c16:uniqueId val="{00000000-3010-4CC8-869B-242895916CD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3010-4CC8-869B-242895916CD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86.43</c:v>
                </c:pt>
                <c:pt idx="1">
                  <c:v>80.19</c:v>
                </c:pt>
                <c:pt idx="2">
                  <c:v>79.25</c:v>
                </c:pt>
                <c:pt idx="3">
                  <c:v>85.89</c:v>
                </c:pt>
                <c:pt idx="4">
                  <c:v>85.64</c:v>
                </c:pt>
              </c:numCache>
            </c:numRef>
          </c:val>
          <c:extLst>
            <c:ext xmlns:c16="http://schemas.microsoft.com/office/drawing/2014/chart" uri="{C3380CC4-5D6E-409C-BE32-E72D297353CC}">
              <c16:uniqueId val="{00000000-46AE-4C87-815E-090F0CC8B2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46AE-4C87-815E-090F0CC8B2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176.59</c:v>
                </c:pt>
                <c:pt idx="1">
                  <c:v>191.48</c:v>
                </c:pt>
                <c:pt idx="2">
                  <c:v>192.55</c:v>
                </c:pt>
                <c:pt idx="3">
                  <c:v>180.01</c:v>
                </c:pt>
                <c:pt idx="4">
                  <c:v>179.66</c:v>
                </c:pt>
              </c:numCache>
            </c:numRef>
          </c:val>
          <c:extLst>
            <c:ext xmlns:c16="http://schemas.microsoft.com/office/drawing/2014/chart" uri="{C3380CC4-5D6E-409C-BE32-E72D297353CC}">
              <c16:uniqueId val="{00000000-35F7-433E-BC0E-0CEADB54636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35F7-433E-BC0E-0CEADB54636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Normal="100" workbookViewId="0">
      <selection activeCell="CA71" sqref="CA7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宮崎県　えびの市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18050</v>
      </c>
      <c r="AM8" s="45"/>
      <c r="AN8" s="45"/>
      <c r="AO8" s="45"/>
      <c r="AP8" s="45"/>
      <c r="AQ8" s="45"/>
      <c r="AR8" s="45"/>
      <c r="AS8" s="45"/>
      <c r="AT8" s="46">
        <f>データ!$S$6</f>
        <v>282.93</v>
      </c>
      <c r="AU8" s="47"/>
      <c r="AV8" s="47"/>
      <c r="AW8" s="47"/>
      <c r="AX8" s="47"/>
      <c r="AY8" s="47"/>
      <c r="AZ8" s="47"/>
      <c r="BA8" s="47"/>
      <c r="BB8" s="48">
        <f>データ!$T$6</f>
        <v>63.8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56.2</v>
      </c>
      <c r="J10" s="47"/>
      <c r="K10" s="47"/>
      <c r="L10" s="47"/>
      <c r="M10" s="47"/>
      <c r="N10" s="47"/>
      <c r="O10" s="81"/>
      <c r="P10" s="48">
        <f>データ!$P$6</f>
        <v>94.41</v>
      </c>
      <c r="Q10" s="48"/>
      <c r="R10" s="48"/>
      <c r="S10" s="48"/>
      <c r="T10" s="48"/>
      <c r="U10" s="48"/>
      <c r="V10" s="48"/>
      <c r="W10" s="45">
        <f>データ!$Q$6</f>
        <v>2860</v>
      </c>
      <c r="X10" s="45"/>
      <c r="Y10" s="45"/>
      <c r="Z10" s="45"/>
      <c r="AA10" s="45"/>
      <c r="AB10" s="45"/>
      <c r="AC10" s="45"/>
      <c r="AD10" s="2"/>
      <c r="AE10" s="2"/>
      <c r="AF10" s="2"/>
      <c r="AG10" s="2"/>
      <c r="AH10" s="2"/>
      <c r="AI10" s="2"/>
      <c r="AJ10" s="2"/>
      <c r="AK10" s="2"/>
      <c r="AL10" s="45">
        <f>データ!$U$6</f>
        <v>16694</v>
      </c>
      <c r="AM10" s="45"/>
      <c r="AN10" s="45"/>
      <c r="AO10" s="45"/>
      <c r="AP10" s="45"/>
      <c r="AQ10" s="45"/>
      <c r="AR10" s="45"/>
      <c r="AS10" s="45"/>
      <c r="AT10" s="46">
        <f>データ!$V$6</f>
        <v>66.7</v>
      </c>
      <c r="AU10" s="47"/>
      <c r="AV10" s="47"/>
      <c r="AW10" s="47"/>
      <c r="AX10" s="47"/>
      <c r="AY10" s="47"/>
      <c r="AZ10" s="47"/>
      <c r="BA10" s="47"/>
      <c r="BB10" s="48">
        <f>データ!$W$6</f>
        <v>250.28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V+8pChtzWVyt+PGIO8urscXyjfWESu2sgC4g8xJrehOcpQgIjAndN/Z82pnoj4KGX71YPOJkIe/TPPzn6kyAAQ==" saltValue="v+noU10/T4YYUucXTLPBl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452092</v>
      </c>
      <c r="D6" s="20">
        <f t="shared" si="3"/>
        <v>46</v>
      </c>
      <c r="E6" s="20">
        <f t="shared" si="3"/>
        <v>1</v>
      </c>
      <c r="F6" s="20">
        <f t="shared" si="3"/>
        <v>0</v>
      </c>
      <c r="G6" s="20">
        <f t="shared" si="3"/>
        <v>1</v>
      </c>
      <c r="H6" s="20" t="str">
        <f t="shared" si="3"/>
        <v>宮崎県　えびの市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56.2</v>
      </c>
      <c r="P6" s="21">
        <f t="shared" si="3"/>
        <v>94.41</v>
      </c>
      <c r="Q6" s="21">
        <f t="shared" si="3"/>
        <v>2860</v>
      </c>
      <c r="R6" s="21">
        <f t="shared" si="3"/>
        <v>18050</v>
      </c>
      <c r="S6" s="21">
        <f t="shared" si="3"/>
        <v>282.93</v>
      </c>
      <c r="T6" s="21">
        <f t="shared" si="3"/>
        <v>63.8</v>
      </c>
      <c r="U6" s="21">
        <f t="shared" si="3"/>
        <v>16694</v>
      </c>
      <c r="V6" s="21">
        <f t="shared" si="3"/>
        <v>66.7</v>
      </c>
      <c r="W6" s="21">
        <f t="shared" si="3"/>
        <v>250.28</v>
      </c>
      <c r="X6" s="22">
        <f>IF(X7="",NA(),X7)</f>
        <v>92.01</v>
      </c>
      <c r="Y6" s="22">
        <f t="shared" ref="Y6:AG6" si="4">IF(Y7="",NA(),Y7)</f>
        <v>84.06</v>
      </c>
      <c r="Z6" s="22">
        <f t="shared" si="4"/>
        <v>90</v>
      </c>
      <c r="AA6" s="22">
        <f t="shared" si="4"/>
        <v>91.04</v>
      </c>
      <c r="AB6" s="22">
        <f t="shared" si="4"/>
        <v>89.97</v>
      </c>
      <c r="AC6" s="22">
        <f t="shared" si="4"/>
        <v>108.87</v>
      </c>
      <c r="AD6" s="22">
        <f t="shared" si="4"/>
        <v>108.61</v>
      </c>
      <c r="AE6" s="22">
        <f t="shared" si="4"/>
        <v>108.35</v>
      </c>
      <c r="AF6" s="22">
        <f t="shared" si="4"/>
        <v>108.84</v>
      </c>
      <c r="AG6" s="22">
        <f t="shared" si="4"/>
        <v>105.92</v>
      </c>
      <c r="AH6" s="21" t="str">
        <f>IF(AH7="","",IF(AH7="-","【-】","【"&amp;SUBSTITUTE(TEXT(AH7,"#,##0.00"),"-","△")&amp;"】"))</f>
        <v>【108.70】</v>
      </c>
      <c r="AI6" s="22">
        <f>IF(AI7="",NA(),AI7)</f>
        <v>7.5</v>
      </c>
      <c r="AJ6" s="22">
        <f t="shared" ref="AJ6:AR6" si="5">IF(AJ7="",NA(),AJ7)</f>
        <v>29.32</v>
      </c>
      <c r="AK6" s="22">
        <f t="shared" si="5"/>
        <v>38.26</v>
      </c>
      <c r="AL6" s="22">
        <f t="shared" si="5"/>
        <v>47.46</v>
      </c>
      <c r="AM6" s="22">
        <f t="shared" si="5"/>
        <v>61.31</v>
      </c>
      <c r="AN6" s="22">
        <f t="shared" si="5"/>
        <v>3.16</v>
      </c>
      <c r="AO6" s="22">
        <f t="shared" si="5"/>
        <v>3.59</v>
      </c>
      <c r="AP6" s="22">
        <f t="shared" si="5"/>
        <v>3.98</v>
      </c>
      <c r="AQ6" s="22">
        <f t="shared" si="5"/>
        <v>6.02</v>
      </c>
      <c r="AR6" s="22">
        <f t="shared" si="5"/>
        <v>7.78</v>
      </c>
      <c r="AS6" s="21" t="str">
        <f>IF(AS7="","",IF(AS7="-","【-】","【"&amp;SUBSTITUTE(TEXT(AS7,"#,##0.00"),"-","△")&amp;"】"))</f>
        <v>【1.34】</v>
      </c>
      <c r="AT6" s="22">
        <f>IF(AT7="",NA(),AT7)</f>
        <v>650.02</v>
      </c>
      <c r="AU6" s="22">
        <f t="shared" ref="AU6:BC6" si="6">IF(AU7="",NA(),AU7)</f>
        <v>697.92</v>
      </c>
      <c r="AV6" s="22">
        <f t="shared" si="6"/>
        <v>461.85</v>
      </c>
      <c r="AW6" s="22">
        <f t="shared" si="6"/>
        <v>660.73</v>
      </c>
      <c r="AX6" s="22">
        <f t="shared" si="6"/>
        <v>638.30999999999995</v>
      </c>
      <c r="AY6" s="22">
        <f t="shared" si="6"/>
        <v>369.69</v>
      </c>
      <c r="AZ6" s="22">
        <f t="shared" si="6"/>
        <v>379.08</v>
      </c>
      <c r="BA6" s="22">
        <f t="shared" si="6"/>
        <v>367.55</v>
      </c>
      <c r="BB6" s="22">
        <f t="shared" si="6"/>
        <v>378.56</v>
      </c>
      <c r="BC6" s="22">
        <f t="shared" si="6"/>
        <v>364.46</v>
      </c>
      <c r="BD6" s="21" t="str">
        <f>IF(BD7="","",IF(BD7="-","【-】","【"&amp;SUBSTITUTE(TEXT(BD7,"#,##0.00"),"-","△")&amp;"】"))</f>
        <v>【252.29】</v>
      </c>
      <c r="BE6" s="22">
        <f>IF(BE7="",NA(),BE7)</f>
        <v>650.42999999999995</v>
      </c>
      <c r="BF6" s="22">
        <f t="shared" ref="BF6:BN6" si="7">IF(BF7="",NA(),BF7)</f>
        <v>659.86</v>
      </c>
      <c r="BG6" s="22">
        <f t="shared" si="7"/>
        <v>660.44</v>
      </c>
      <c r="BH6" s="22">
        <f t="shared" si="7"/>
        <v>679.47</v>
      </c>
      <c r="BI6" s="22">
        <f t="shared" si="7"/>
        <v>705.8</v>
      </c>
      <c r="BJ6" s="22">
        <f t="shared" si="7"/>
        <v>402.99</v>
      </c>
      <c r="BK6" s="22">
        <f t="shared" si="7"/>
        <v>398.98</v>
      </c>
      <c r="BL6" s="22">
        <f t="shared" si="7"/>
        <v>418.68</v>
      </c>
      <c r="BM6" s="22">
        <f t="shared" si="7"/>
        <v>395.68</v>
      </c>
      <c r="BN6" s="22">
        <f t="shared" si="7"/>
        <v>403.72</v>
      </c>
      <c r="BO6" s="21" t="str">
        <f>IF(BO7="","",IF(BO7="-","【-】","【"&amp;SUBSTITUTE(TEXT(BO7,"#,##0.00"),"-","△")&amp;"】"))</f>
        <v>【268.07】</v>
      </c>
      <c r="BP6" s="22">
        <f>IF(BP7="",NA(),BP7)</f>
        <v>86.43</v>
      </c>
      <c r="BQ6" s="22">
        <f t="shared" ref="BQ6:BY6" si="8">IF(BQ7="",NA(),BQ7)</f>
        <v>80.19</v>
      </c>
      <c r="BR6" s="22">
        <f t="shared" si="8"/>
        <v>79.25</v>
      </c>
      <c r="BS6" s="22">
        <f t="shared" si="8"/>
        <v>85.89</v>
      </c>
      <c r="BT6" s="22">
        <f t="shared" si="8"/>
        <v>85.64</v>
      </c>
      <c r="BU6" s="22">
        <f t="shared" si="8"/>
        <v>98.66</v>
      </c>
      <c r="BV6" s="22">
        <f t="shared" si="8"/>
        <v>98.64</v>
      </c>
      <c r="BW6" s="22">
        <f t="shared" si="8"/>
        <v>94.78</v>
      </c>
      <c r="BX6" s="22">
        <f t="shared" si="8"/>
        <v>97.59</v>
      </c>
      <c r="BY6" s="22">
        <f t="shared" si="8"/>
        <v>92.17</v>
      </c>
      <c r="BZ6" s="21" t="str">
        <f>IF(BZ7="","",IF(BZ7="-","【-】","【"&amp;SUBSTITUTE(TEXT(BZ7,"#,##0.00"),"-","△")&amp;"】"))</f>
        <v>【97.47】</v>
      </c>
      <c r="CA6" s="22">
        <f>IF(CA7="",NA(),CA7)</f>
        <v>176.59</v>
      </c>
      <c r="CB6" s="22">
        <f t="shared" ref="CB6:CJ6" si="9">IF(CB7="",NA(),CB7)</f>
        <v>191.48</v>
      </c>
      <c r="CC6" s="22">
        <f t="shared" si="9"/>
        <v>192.55</v>
      </c>
      <c r="CD6" s="22">
        <f t="shared" si="9"/>
        <v>180.01</v>
      </c>
      <c r="CE6" s="22">
        <f t="shared" si="9"/>
        <v>179.66</v>
      </c>
      <c r="CF6" s="22">
        <f t="shared" si="9"/>
        <v>178.59</v>
      </c>
      <c r="CG6" s="22">
        <f t="shared" si="9"/>
        <v>178.92</v>
      </c>
      <c r="CH6" s="22">
        <f t="shared" si="9"/>
        <v>181.3</v>
      </c>
      <c r="CI6" s="22">
        <f t="shared" si="9"/>
        <v>181.71</v>
      </c>
      <c r="CJ6" s="22">
        <f t="shared" si="9"/>
        <v>188.51</v>
      </c>
      <c r="CK6" s="21" t="str">
        <f>IF(CK7="","",IF(CK7="-","【-】","【"&amp;SUBSTITUTE(TEXT(CK7,"#,##0.00"),"-","△")&amp;"】"))</f>
        <v>【174.75】</v>
      </c>
      <c r="CL6" s="22">
        <f>IF(CL7="",NA(),CL7)</f>
        <v>50.13</v>
      </c>
      <c r="CM6" s="22">
        <f t="shared" ref="CM6:CU6" si="10">IF(CM7="",NA(),CM7)</f>
        <v>49.78</v>
      </c>
      <c r="CN6" s="22">
        <f t="shared" si="10"/>
        <v>50.7</v>
      </c>
      <c r="CO6" s="22">
        <f t="shared" si="10"/>
        <v>48.64</v>
      </c>
      <c r="CP6" s="22">
        <f t="shared" si="10"/>
        <v>47.89</v>
      </c>
      <c r="CQ6" s="22">
        <f t="shared" si="10"/>
        <v>55.03</v>
      </c>
      <c r="CR6" s="22">
        <f t="shared" si="10"/>
        <v>55.14</v>
      </c>
      <c r="CS6" s="22">
        <f t="shared" si="10"/>
        <v>55.89</v>
      </c>
      <c r="CT6" s="22">
        <f t="shared" si="10"/>
        <v>55.72</v>
      </c>
      <c r="CU6" s="22">
        <f t="shared" si="10"/>
        <v>55.31</v>
      </c>
      <c r="CV6" s="21" t="str">
        <f>IF(CV7="","",IF(CV7="-","【-】","【"&amp;SUBSTITUTE(TEXT(CV7,"#,##0.00"),"-","△")&amp;"】"))</f>
        <v>【59.97】</v>
      </c>
      <c r="CW6" s="22">
        <f>IF(CW7="",NA(),CW7)</f>
        <v>79.790000000000006</v>
      </c>
      <c r="CX6" s="22">
        <f t="shared" ref="CX6:DF6" si="11">IF(CX7="",NA(),CX7)</f>
        <v>78.84</v>
      </c>
      <c r="CY6" s="22">
        <f t="shared" si="11"/>
        <v>78.569999999999993</v>
      </c>
      <c r="CZ6" s="22">
        <f t="shared" si="11"/>
        <v>80.91</v>
      </c>
      <c r="DA6" s="22">
        <f t="shared" si="11"/>
        <v>80.430000000000007</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56.59</v>
      </c>
      <c r="DI6" s="22">
        <f t="shared" ref="DI6:DQ6" si="12">IF(DI7="",NA(),DI7)</f>
        <v>57.56</v>
      </c>
      <c r="DJ6" s="22">
        <f t="shared" si="12"/>
        <v>58.82</v>
      </c>
      <c r="DK6" s="22">
        <f t="shared" si="12"/>
        <v>59.37</v>
      </c>
      <c r="DL6" s="22">
        <f t="shared" si="12"/>
        <v>60.29</v>
      </c>
      <c r="DM6" s="22">
        <f t="shared" si="12"/>
        <v>48.87</v>
      </c>
      <c r="DN6" s="22">
        <f t="shared" si="12"/>
        <v>49.92</v>
      </c>
      <c r="DO6" s="22">
        <f t="shared" si="12"/>
        <v>50.63</v>
      </c>
      <c r="DP6" s="22">
        <f t="shared" si="12"/>
        <v>51.29</v>
      </c>
      <c r="DQ6" s="22">
        <f t="shared" si="12"/>
        <v>52.2</v>
      </c>
      <c r="DR6" s="21" t="str">
        <f>IF(DR7="","",IF(DR7="-","【-】","【"&amp;SUBSTITUTE(TEXT(DR7,"#,##0.00"),"-","△")&amp;"】"))</f>
        <v>【51.51】</v>
      </c>
      <c r="DS6" s="22">
        <f>IF(DS7="",NA(),DS7)</f>
        <v>11.02</v>
      </c>
      <c r="DT6" s="22">
        <f t="shared" ref="DT6:EB6" si="13">IF(DT7="",NA(),DT7)</f>
        <v>11.01</v>
      </c>
      <c r="DU6" s="22">
        <f t="shared" si="13"/>
        <v>72.36</v>
      </c>
      <c r="DV6" s="22">
        <f t="shared" si="13"/>
        <v>72.36</v>
      </c>
      <c r="DW6" s="22">
        <f t="shared" si="13"/>
        <v>72.41</v>
      </c>
      <c r="DX6" s="22">
        <f t="shared" si="13"/>
        <v>14.85</v>
      </c>
      <c r="DY6" s="22">
        <f t="shared" si="13"/>
        <v>16.88</v>
      </c>
      <c r="DZ6" s="22">
        <f t="shared" si="13"/>
        <v>18.28</v>
      </c>
      <c r="EA6" s="22">
        <f t="shared" si="13"/>
        <v>19.61</v>
      </c>
      <c r="EB6" s="22">
        <f t="shared" si="13"/>
        <v>20.73</v>
      </c>
      <c r="EC6" s="21" t="str">
        <f>IF(EC7="","",IF(EC7="-","【-】","【"&amp;SUBSTITUTE(TEXT(EC7,"#,##0.00"),"-","△")&amp;"】"))</f>
        <v>【23.75】</v>
      </c>
      <c r="ED6" s="22">
        <f>IF(ED7="",NA(),ED7)</f>
        <v>0.27</v>
      </c>
      <c r="EE6" s="22">
        <f t="shared" ref="EE6:EM6" si="14">IF(EE7="",NA(),EE7)</f>
        <v>0.04</v>
      </c>
      <c r="EF6" s="22">
        <f t="shared" si="14"/>
        <v>0.3</v>
      </c>
      <c r="EG6" s="22">
        <f t="shared" si="14"/>
        <v>0.21</v>
      </c>
      <c r="EH6" s="22">
        <f t="shared" si="14"/>
        <v>0.11</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452092</v>
      </c>
      <c r="D7" s="24">
        <v>46</v>
      </c>
      <c r="E7" s="24">
        <v>1</v>
      </c>
      <c r="F7" s="24">
        <v>0</v>
      </c>
      <c r="G7" s="24">
        <v>1</v>
      </c>
      <c r="H7" s="24" t="s">
        <v>93</v>
      </c>
      <c r="I7" s="24" t="s">
        <v>94</v>
      </c>
      <c r="J7" s="24" t="s">
        <v>95</v>
      </c>
      <c r="K7" s="24" t="s">
        <v>96</v>
      </c>
      <c r="L7" s="24" t="s">
        <v>97</v>
      </c>
      <c r="M7" s="24" t="s">
        <v>98</v>
      </c>
      <c r="N7" s="25" t="s">
        <v>99</v>
      </c>
      <c r="O7" s="25">
        <v>56.2</v>
      </c>
      <c r="P7" s="25">
        <v>94.41</v>
      </c>
      <c r="Q7" s="25">
        <v>2860</v>
      </c>
      <c r="R7" s="25">
        <v>18050</v>
      </c>
      <c r="S7" s="25">
        <v>282.93</v>
      </c>
      <c r="T7" s="25">
        <v>63.8</v>
      </c>
      <c r="U7" s="25">
        <v>16694</v>
      </c>
      <c r="V7" s="25">
        <v>66.7</v>
      </c>
      <c r="W7" s="25">
        <v>250.28</v>
      </c>
      <c r="X7" s="25">
        <v>92.01</v>
      </c>
      <c r="Y7" s="25">
        <v>84.06</v>
      </c>
      <c r="Z7" s="25">
        <v>90</v>
      </c>
      <c r="AA7" s="25">
        <v>91.04</v>
      </c>
      <c r="AB7" s="25">
        <v>89.97</v>
      </c>
      <c r="AC7" s="25">
        <v>108.87</v>
      </c>
      <c r="AD7" s="25">
        <v>108.61</v>
      </c>
      <c r="AE7" s="25">
        <v>108.35</v>
      </c>
      <c r="AF7" s="25">
        <v>108.84</v>
      </c>
      <c r="AG7" s="25">
        <v>105.92</v>
      </c>
      <c r="AH7" s="25">
        <v>108.7</v>
      </c>
      <c r="AI7" s="25">
        <v>7.5</v>
      </c>
      <c r="AJ7" s="25">
        <v>29.32</v>
      </c>
      <c r="AK7" s="25">
        <v>38.26</v>
      </c>
      <c r="AL7" s="25">
        <v>47.46</v>
      </c>
      <c r="AM7" s="25">
        <v>61.31</v>
      </c>
      <c r="AN7" s="25">
        <v>3.16</v>
      </c>
      <c r="AO7" s="25">
        <v>3.59</v>
      </c>
      <c r="AP7" s="25">
        <v>3.98</v>
      </c>
      <c r="AQ7" s="25">
        <v>6.02</v>
      </c>
      <c r="AR7" s="25">
        <v>7.78</v>
      </c>
      <c r="AS7" s="25">
        <v>1.34</v>
      </c>
      <c r="AT7" s="25">
        <v>650.02</v>
      </c>
      <c r="AU7" s="25">
        <v>697.92</v>
      </c>
      <c r="AV7" s="25">
        <v>461.85</v>
      </c>
      <c r="AW7" s="25">
        <v>660.73</v>
      </c>
      <c r="AX7" s="25">
        <v>638.30999999999995</v>
      </c>
      <c r="AY7" s="25">
        <v>369.69</v>
      </c>
      <c r="AZ7" s="25">
        <v>379.08</v>
      </c>
      <c r="BA7" s="25">
        <v>367.55</v>
      </c>
      <c r="BB7" s="25">
        <v>378.56</v>
      </c>
      <c r="BC7" s="25">
        <v>364.46</v>
      </c>
      <c r="BD7" s="25">
        <v>252.29</v>
      </c>
      <c r="BE7" s="25">
        <v>650.42999999999995</v>
      </c>
      <c r="BF7" s="25">
        <v>659.86</v>
      </c>
      <c r="BG7" s="25">
        <v>660.44</v>
      </c>
      <c r="BH7" s="25">
        <v>679.47</v>
      </c>
      <c r="BI7" s="25">
        <v>705.8</v>
      </c>
      <c r="BJ7" s="25">
        <v>402.99</v>
      </c>
      <c r="BK7" s="25">
        <v>398.98</v>
      </c>
      <c r="BL7" s="25">
        <v>418.68</v>
      </c>
      <c r="BM7" s="25">
        <v>395.68</v>
      </c>
      <c r="BN7" s="25">
        <v>403.72</v>
      </c>
      <c r="BO7" s="25">
        <v>268.07</v>
      </c>
      <c r="BP7" s="25">
        <v>86.43</v>
      </c>
      <c r="BQ7" s="25">
        <v>80.19</v>
      </c>
      <c r="BR7" s="25">
        <v>79.25</v>
      </c>
      <c r="BS7" s="25">
        <v>85.89</v>
      </c>
      <c r="BT7" s="25">
        <v>85.64</v>
      </c>
      <c r="BU7" s="25">
        <v>98.66</v>
      </c>
      <c r="BV7" s="25">
        <v>98.64</v>
      </c>
      <c r="BW7" s="25">
        <v>94.78</v>
      </c>
      <c r="BX7" s="25">
        <v>97.59</v>
      </c>
      <c r="BY7" s="25">
        <v>92.17</v>
      </c>
      <c r="BZ7" s="25">
        <v>97.47</v>
      </c>
      <c r="CA7" s="25">
        <v>176.59</v>
      </c>
      <c r="CB7" s="25">
        <v>191.48</v>
      </c>
      <c r="CC7" s="25">
        <v>192.55</v>
      </c>
      <c r="CD7" s="25">
        <v>180.01</v>
      </c>
      <c r="CE7" s="25">
        <v>179.66</v>
      </c>
      <c r="CF7" s="25">
        <v>178.59</v>
      </c>
      <c r="CG7" s="25">
        <v>178.92</v>
      </c>
      <c r="CH7" s="25">
        <v>181.3</v>
      </c>
      <c r="CI7" s="25">
        <v>181.71</v>
      </c>
      <c r="CJ7" s="25">
        <v>188.51</v>
      </c>
      <c r="CK7" s="25">
        <v>174.75</v>
      </c>
      <c r="CL7" s="25">
        <v>50.13</v>
      </c>
      <c r="CM7" s="25">
        <v>49.78</v>
      </c>
      <c r="CN7" s="25">
        <v>50.7</v>
      </c>
      <c r="CO7" s="25">
        <v>48.64</v>
      </c>
      <c r="CP7" s="25">
        <v>47.89</v>
      </c>
      <c r="CQ7" s="25">
        <v>55.03</v>
      </c>
      <c r="CR7" s="25">
        <v>55.14</v>
      </c>
      <c r="CS7" s="25">
        <v>55.89</v>
      </c>
      <c r="CT7" s="25">
        <v>55.72</v>
      </c>
      <c r="CU7" s="25">
        <v>55.31</v>
      </c>
      <c r="CV7" s="25">
        <v>59.97</v>
      </c>
      <c r="CW7" s="25">
        <v>79.790000000000006</v>
      </c>
      <c r="CX7" s="25">
        <v>78.84</v>
      </c>
      <c r="CY7" s="25">
        <v>78.569999999999993</v>
      </c>
      <c r="CZ7" s="25">
        <v>80.91</v>
      </c>
      <c r="DA7" s="25">
        <v>80.430000000000007</v>
      </c>
      <c r="DB7" s="25">
        <v>81.900000000000006</v>
      </c>
      <c r="DC7" s="25">
        <v>81.39</v>
      </c>
      <c r="DD7" s="25">
        <v>81.27</v>
      </c>
      <c r="DE7" s="25">
        <v>81.260000000000005</v>
      </c>
      <c r="DF7" s="25">
        <v>80.36</v>
      </c>
      <c r="DG7" s="25">
        <v>89.76</v>
      </c>
      <c r="DH7" s="25">
        <v>56.59</v>
      </c>
      <c r="DI7" s="25">
        <v>57.56</v>
      </c>
      <c r="DJ7" s="25">
        <v>58.82</v>
      </c>
      <c r="DK7" s="25">
        <v>59.37</v>
      </c>
      <c r="DL7" s="25">
        <v>60.29</v>
      </c>
      <c r="DM7" s="25">
        <v>48.87</v>
      </c>
      <c r="DN7" s="25">
        <v>49.92</v>
      </c>
      <c r="DO7" s="25">
        <v>50.63</v>
      </c>
      <c r="DP7" s="25">
        <v>51.29</v>
      </c>
      <c r="DQ7" s="25">
        <v>52.2</v>
      </c>
      <c r="DR7" s="25">
        <v>51.51</v>
      </c>
      <c r="DS7" s="25">
        <v>11.02</v>
      </c>
      <c r="DT7" s="25">
        <v>11.01</v>
      </c>
      <c r="DU7" s="25">
        <v>72.36</v>
      </c>
      <c r="DV7" s="25">
        <v>72.36</v>
      </c>
      <c r="DW7" s="25">
        <v>72.41</v>
      </c>
      <c r="DX7" s="25">
        <v>14.85</v>
      </c>
      <c r="DY7" s="25">
        <v>16.88</v>
      </c>
      <c r="DZ7" s="25">
        <v>18.28</v>
      </c>
      <c r="EA7" s="25">
        <v>19.61</v>
      </c>
      <c r="EB7" s="25">
        <v>20.73</v>
      </c>
      <c r="EC7" s="25">
        <v>23.75</v>
      </c>
      <c r="ED7" s="25">
        <v>0.27</v>
      </c>
      <c r="EE7" s="25">
        <v>0.04</v>
      </c>
      <c r="EF7" s="25">
        <v>0.3</v>
      </c>
      <c r="EG7" s="25">
        <v>0.21</v>
      </c>
      <c r="EH7" s="25">
        <v>0.11</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 聖大</cp:lastModifiedBy>
  <cp:lastPrinted>2024-01-30T05:02:33Z</cp:lastPrinted>
  <dcterms:created xsi:type="dcterms:W3CDTF">2023-12-05T01:02:29Z</dcterms:created>
  <dcterms:modified xsi:type="dcterms:W3CDTF">2024-02-08T08:43:25Z</dcterms:modified>
  <cp:category/>
</cp:coreProperties>
</file>