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210.15\10 課\007 環境水道課\※上水道\水道管理係長\001調査・報告モノ\経営比較分析\R4経営比較分析表\上水【経営比較分析表】2022_454214_46_010\"/>
    </mc:Choice>
  </mc:AlternateContent>
  <workbookProtection workbookAlgorithmName="SHA-512" workbookHashValue="SMJ+/nO/SZ3MF5enQe7P91TEJuTCnuI/aRAJOU+KtMWZx27gxVRZcbaTATEdxQ7DIE3DKWKzww+25D5NOSbzig==" workbookSaltValue="K/i3GgsaEP3HYzLS170I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<sst xmlns="http://schemas.openxmlformats.org/spreadsheetml/2006/main" count="228" uniqueCount="114">
  <si>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</si>
  <si>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</si>
  <si>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</si>
  <si>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</si>
  <si>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</si>
  <si>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</si>
  <si>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</si>
  <si>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</si>
  <si>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</si>
  <si>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</si>
  <si>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</si>
  <si>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</si>
  <si>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</si>
  <si>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</si>
  <si>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</si>
  <si>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</si>
  <si>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</si>
  <si>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</si>
  <si>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</si>
  <si>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</si>
  <si>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</si>
  <si>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</si>
  <si>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</si>
  <si>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</si>
  <si>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</si>
  <si>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</si>
  <si>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</si>
  <si>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</si>
  <si>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</si>
  <si>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</si>
  <si>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</si>
  <si>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</si>
  <si>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</si>
  <si>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</si>
  <si>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</si>
  <si>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</si>
  <si>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</si>
  <si>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</si>
  <si>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</si>
  <si>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</si>
  <si>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</si>
  <si>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</si>
  <si>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</si>
  <si>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</si>
  <si>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</si>
  <si>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</si>
  <si>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</si>
  <si>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</si>
  <si>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</si>
  <si>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</si>
  <si>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</si>
  <si>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</si>
  <si>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</si>
  <si>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</si>
  <si>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</si>
  <si>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</si>
  <si>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</si>
  <si>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</si>
  <si>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</si>
  <si>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</si>
  <si>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</si>
  <si>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</si>
  <si>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</si>
  <si>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</si>
  <si>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</si>
  <si>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</si>
  <si>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</si>
  <si>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</si>
  <si>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</si>
  <si>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</si>
  <si>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</si>
  <si>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</si>
  <si>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</si>
  <si>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</si>
  <si>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</si>
  <si>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</si>
  <si>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</si>
  <si>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</si>
  <si>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</si>
  <si>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</si>
  <si>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</si>
  <si>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</si>
  <si>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</si>
  <si>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</si>
  <si>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</si>
  <si>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</si>
  <si>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</si>
  <si>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</si>
  <si>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</si>
  <si>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</si>
  <si>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</si>
  <si>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</si>
  <si>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</si>
  <si>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</si>
  <si>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</si>
  <si>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</si>
  <si>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</si>
  <si>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</si>
  <si>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</si>
  <si>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</si>
  <si>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</si>
  <si>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</si>
  <si>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</si>
  <si>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</si>
  <si>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</si>
  <si>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</si>
  <si>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</si>
  <si>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</si>
  <si>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</si>
  <si>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</si>
  <si>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</si>
  <si>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及び「料金回収率」については以前より100％を超えており、健全な経営を維持しています。令和元年7月に水道料金の改定（値上げ）をしたことにより、さらに向上しました。また、令和4年度に新型コロナウイルス経済対策による基本料減免を5ケ月間実施し、減免分は他会計補助金として充当しています。料金回収率は、この減免により減少しています。
「累積欠損金比率」については、欠損金が発生していない為0％であり、健全であると言えます。
「流動比率」についても、令和元年7月の水道料金改定により向上しました。短期負債への支払い能力は十分に確保されています。
「企業債残高対給水収益比率」については、類似団体の平均を下回っています。平成30年度から起債により管路耐震化を進めており、企業債残高は同程度で推移する予定です。令和4年度は新型コロナウイルス経済対策による5ケ月間の基本料減免により給水収益が減少したため比率が増加しています。
「給水原価」については、類似団体平均を大きく下回っており、低コストで給水を行うことができています。
「施設利用率」については、人口減少及び使用水量の低下により、平成30年度に計画1日最大給水量の見直しを行った為、数値が大きく向上しました。
「有収率」については、平成28年度に水圧調整等の配水システムの見直しにより漏水が減少したため、平成29年度から類似団体平均を上回っています。また、令和4年度は、工事で洗管に使用される無効水量が減少したことなどにより微増しています。今後も漏水調査、布設替等による有収率の向上を目指します。</t>
    <rPh sb="122" eb="123">
      <t>ツキ</t>
    </rPh>
    <rPh sb="123" eb="124">
      <t>カン</t>
    </rPh>
    <rPh sb="381" eb="382">
      <t>ツキ</t>
    </rPh>
    <rPh sb="582" eb="584">
      <t>ヘイセイ</t>
    </rPh>
    <rPh sb="586" eb="588">
      <t>ネンド</t>
    </rPh>
    <rPh sb="597" eb="599">
      <t>ウワマワ</t>
    </rPh>
    <rPh sb="642" eb="644">
      <t>ビゾウ</t>
    </rPh>
    <phoneticPr fontId="4"/>
  </si>
  <si>
    <t>「有形固定資産減価償却率」及び「管路経年化率」については、共に全国平均、類似団体平均を超えており、資産の老朽化が進んでいることを示しています。
「管路更新率」については、平成30年度に大幅に向上しました。これは、平成30年度より5ヶ年計画で生活基盤施設耐震化等交付金を活用した基幹管路の耐震化を進めていることによるものです。令和4年度は前年度と同規模の管路更新を行っています。
今後も、計画的に管路更新等を進めることで、「有形固定資産減価償却率」及び「管路経年化率」の向上にもつながる見込みです。</t>
    <rPh sb="163" eb="165">
      <t>レイワ</t>
    </rPh>
    <rPh sb="166" eb="168">
      <t>ネンド</t>
    </rPh>
    <rPh sb="169" eb="172">
      <t>ゼンネンド</t>
    </rPh>
    <rPh sb="173" eb="176">
      <t>ドウキボ</t>
    </rPh>
    <rPh sb="177" eb="181">
      <t>カンロコウシン</t>
    </rPh>
    <rPh sb="182" eb="183">
      <t>オコナ</t>
    </rPh>
    <phoneticPr fontId="4"/>
  </si>
  <si>
    <t>現在、強靭な水道システム構築を目指し、平成29年度にはアセットマネジメント計画、平成30年度には経営戦略を策定、さらに財源確保の為、令和元年7月に平均改定率20.2％の水道料金値上げを行いました。　　　　　　　　　　　　　　　　　　　　　　　　　　　　　　　　　　　　　　　　　　　　　　　　　　　　　　　　　　　　　　　　　　　　　　　　　　　　　　　　　　　　　　　　　　　　　　　　　　　　　　　　　　　　　　　　　　　　　　　　　　　　　　　　　　　　　　　　　　　　　　　　　　　　　　　　　　　　　　　　　　　　　　　　　　　　　　　　　　　　　　　　　　　　　　　　　　　　　　　　　　　　　　　　　　　　　　　　　　　　　　　　　　　　　　　　　　　　　　　　　　　　　　　　　　　　　　　　　　　　　　　　　　　　　　　　　　　　　　　　　　　　　　　　　　　　　　　　　　　　　　　　　　　　　　　　　　　　　　　　　　　　　　　　　　　　　　　　　　　　今後も水道料金の見直しを視野に入れながら、これらの計画を基本とし、耐震化を含めた計画的な施設や設備の更新を進めます。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</si>
</sst>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1.68</c:v>
                </c:pt>
                <c:pt idx="1">
                  <c:v>0.39</c:v>
                </c:pt>
                <c:pt idx="2">
                  <c:v>1.58</c:v>
                </c:pt>
                <c:pt idx="3">
                  <c:v>1.1200000000000001</c:v>
                </c:pt>
                <c:pt idx="4">
                  <c:v>1.06</c:v>
                </c:pt>
              </c:numCache>
            </c:numRef>
          </c:val>
          <c:extLst>
            <c:ext xmlns:c16="http://schemas.microsoft.com/office/drawing/2014/chart" uri="{C3380CC4-5D6E-409C-BE32-E72D297353CC}">
              <c16:uniqueId val="{00000000-2282-4492-9B3A-BAB87AF067D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2282-4492-9B3A-BAB87AF067D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76.22</c:v>
                </c:pt>
                <c:pt idx="1">
                  <c:v>72.88</c:v>
                </c:pt>
                <c:pt idx="2">
                  <c:v>72.47</c:v>
                </c:pt>
                <c:pt idx="3">
                  <c:v>72.81</c:v>
                </c:pt>
                <c:pt idx="4">
                  <c:v>71.989999999999995</c:v>
                </c:pt>
              </c:numCache>
            </c:numRef>
          </c:val>
          <c:extLst>
            <c:ext xmlns:c16="http://schemas.microsoft.com/office/drawing/2014/chart" uri="{C3380CC4-5D6E-409C-BE32-E72D297353CC}">
              <c16:uniqueId val="{00000000-AE88-4B87-AB5F-4EC1F75561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AE88-4B87-AB5F-4EC1F75561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82.43</c:v>
                </c:pt>
                <c:pt idx="1">
                  <c:v>85.47</c:v>
                </c:pt>
                <c:pt idx="2">
                  <c:v>85.15</c:v>
                </c:pt>
                <c:pt idx="3">
                  <c:v>83.81</c:v>
                </c:pt>
                <c:pt idx="4">
                  <c:v>84.05</c:v>
                </c:pt>
              </c:numCache>
            </c:numRef>
          </c:val>
          <c:extLst>
            <c:ext xmlns:c16="http://schemas.microsoft.com/office/drawing/2014/chart" uri="{C3380CC4-5D6E-409C-BE32-E72D297353CC}">
              <c16:uniqueId val="{00000000-B227-4848-A1E1-281DCC93FFE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B227-4848-A1E1-281DCC93FFE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119.94</c:v>
                </c:pt>
                <c:pt idx="1">
                  <c:v>131.27000000000001</c:v>
                </c:pt>
                <c:pt idx="2">
                  <c:v>139.31</c:v>
                </c:pt>
                <c:pt idx="3">
                  <c:v>132.18</c:v>
                </c:pt>
                <c:pt idx="4">
                  <c:v>127.85</c:v>
                </c:pt>
              </c:numCache>
            </c:numRef>
          </c:val>
          <c:extLst>
            <c:ext xmlns:c16="http://schemas.microsoft.com/office/drawing/2014/chart" uri="{C3380CC4-5D6E-409C-BE32-E72D297353CC}">
              <c16:uniqueId val="{00000000-179A-40FD-B6D8-55BEE685C5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79A-40FD-B6D8-55BEE685C5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59.8</c:v>
                </c:pt>
                <c:pt idx="1">
                  <c:v>61.17</c:v>
                </c:pt>
                <c:pt idx="2">
                  <c:v>60.15</c:v>
                </c:pt>
                <c:pt idx="3">
                  <c:v>60</c:v>
                </c:pt>
                <c:pt idx="4">
                  <c:v>59.52</c:v>
                </c:pt>
              </c:numCache>
            </c:numRef>
          </c:val>
          <c:extLst>
            <c:ext xmlns:c16="http://schemas.microsoft.com/office/drawing/2014/chart" uri="{C3380CC4-5D6E-409C-BE32-E72D297353CC}">
              <c16:uniqueId val="{00000000-DFEF-46A9-B1BF-FA74E3CD82E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DFEF-46A9-B1BF-FA74E3CD82E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20.95</c:v>
                </c:pt>
                <c:pt idx="1">
                  <c:v>23.83</c:v>
                </c:pt>
                <c:pt idx="2">
                  <c:v>25.15</c:v>
                </c:pt>
                <c:pt idx="3">
                  <c:v>26.63</c:v>
                </c:pt>
                <c:pt idx="4">
                  <c:v>28.1</c:v>
                </c:pt>
              </c:numCache>
            </c:numRef>
          </c:val>
          <c:extLst>
            <c:ext xmlns:c16="http://schemas.microsoft.com/office/drawing/2014/chart" uri="{C3380CC4-5D6E-409C-BE32-E72D297353CC}">
              <c16:uniqueId val="{00000000-5D0B-47D9-9BC3-7A5179618A6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D0B-47D9-9BC3-7A5179618A6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3D-4AE3-8B0E-27271417743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2A3D-4AE3-8B0E-27271417743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297.02</c:v>
                </c:pt>
                <c:pt idx="1">
                  <c:v>356.88</c:v>
                </c:pt>
                <c:pt idx="2">
                  <c:v>432.97</c:v>
                </c:pt>
                <c:pt idx="3">
                  <c:v>338.8</c:v>
                </c:pt>
                <c:pt idx="4">
                  <c:v>413.28</c:v>
                </c:pt>
              </c:numCache>
            </c:numRef>
          </c:val>
          <c:extLst>
            <c:ext xmlns:c16="http://schemas.microsoft.com/office/drawing/2014/chart" uri="{C3380CC4-5D6E-409C-BE32-E72D297353CC}">
              <c16:uniqueId val="{00000000-F410-4931-829E-07B22E66C25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410-4931-829E-07B22E66C25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382.97</c:v>
                </c:pt>
                <c:pt idx="1">
                  <c:v>329.87</c:v>
                </c:pt>
                <c:pt idx="2">
                  <c:v>401.93</c:v>
                </c:pt>
                <c:pt idx="3">
                  <c:v>325.33</c:v>
                </c:pt>
                <c:pt idx="4">
                  <c:v>377.09</c:v>
                </c:pt>
              </c:numCache>
            </c:numRef>
          </c:val>
          <c:extLst>
            <c:ext xmlns:c16="http://schemas.microsoft.com/office/drawing/2014/chart" uri="{C3380CC4-5D6E-409C-BE32-E72D297353CC}">
              <c16:uniqueId val="{00000000-CCC8-46F1-8105-279AC95BCB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CCC8-46F1-8105-279AC95BCB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119.86</c:v>
                </c:pt>
                <c:pt idx="1">
                  <c:v>132.46</c:v>
                </c:pt>
                <c:pt idx="2">
                  <c:v>112.47</c:v>
                </c:pt>
                <c:pt idx="3">
                  <c:v>132.4</c:v>
                </c:pt>
                <c:pt idx="4">
                  <c:v>106.7</c:v>
                </c:pt>
              </c:numCache>
            </c:numRef>
          </c:val>
          <c:extLst>
            <c:ext xmlns:c16="http://schemas.microsoft.com/office/drawing/2014/chart" uri="{C3380CC4-5D6E-409C-BE32-E72D297353CC}">
              <c16:uniqueId val="{00000000-AC3A-4D13-9F66-BC944320DD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AC3A-4D13-9F66-BC944320DD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101.68</c:v>
                </c:pt>
                <c:pt idx="1">
                  <c:v>106.12</c:v>
                </c:pt>
                <c:pt idx="2">
                  <c:v>105.78</c:v>
                </c:pt>
                <c:pt idx="3">
                  <c:v>110.53</c:v>
                </c:pt>
                <c:pt idx="4">
                  <c:v>116.81</c:v>
                </c:pt>
              </c:numCache>
            </c:numRef>
          </c:val>
          <c:extLst>
            <c:ext xmlns:c16="http://schemas.microsoft.com/office/drawing/2014/chart" uri="{C3380CC4-5D6E-409C-BE32-E72D297353CC}">
              <c16:uniqueId val="{00000000-FA56-40EB-89A7-E0175CA4AAB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FA56-40EB-89A7-E0175CA4AAB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Normal="100" workbookViewId="0">
      <selection activeCell="L1" sqref="L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宮崎県　門川町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17385</v>
      </c>
      <c r="AM8" s="45"/>
      <c r="AN8" s="45"/>
      <c r="AO8" s="45"/>
      <c r="AP8" s="45"/>
      <c r="AQ8" s="45"/>
      <c r="AR8" s="45"/>
      <c r="AS8" s="45"/>
      <c r="AT8" s="46">
        <f>データ!$S$6</f>
        <v>120.4</v>
      </c>
      <c r="AU8" s="47"/>
      <c r="AV8" s="47"/>
      <c r="AW8" s="47"/>
      <c r="AX8" s="47"/>
      <c r="AY8" s="47"/>
      <c r="AZ8" s="47"/>
      <c r="BA8" s="47"/>
      <c r="BB8" s="48">
        <f>データ!$T$6</f>
        <v>144.38999999999999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63.8</v>
      </c>
      <c r="J10" s="47"/>
      <c r="K10" s="47"/>
      <c r="L10" s="47"/>
      <c r="M10" s="47"/>
      <c r="N10" s="47"/>
      <c r="O10" s="81"/>
      <c r="P10" s="48">
        <f>データ!$P$6</f>
        <v>95.82</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16566</v>
      </c>
      <c r="AM10" s="45"/>
      <c r="AN10" s="45"/>
      <c r="AO10" s="45"/>
      <c r="AP10" s="45"/>
      <c r="AQ10" s="45"/>
      <c r="AR10" s="45"/>
      <c r="AS10" s="45"/>
      <c r="AT10" s="46">
        <f>データ!$V$6</f>
        <v>11.88</v>
      </c>
      <c r="AU10" s="47"/>
      <c r="AV10" s="47"/>
      <c r="AW10" s="47"/>
      <c r="AX10" s="47"/>
      <c r="AY10" s="47"/>
      <c r="AZ10" s="47"/>
      <c r="BA10" s="47"/>
      <c r="BB10" s="48">
        <f>データ!$W$6</f>
        <v>1394.44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MMUQ1Dw9fWEWwk3DR56TpysWMKaOOiDaM1wLbhlHX+5Qjvlggwogsf2YGFQn3k8Wm87Q7WzRdx7Gq5/8TKQ5w==" saltValue="ilmplqQUA1S7+h1D3Saxw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454214</v>
      </c>
      <c r="D6" s="20">
        <f t="shared" si="3"/>
        <v>46</v>
      </c>
      <c r="E6" s="20">
        <f t="shared" si="3"/>
        <v>1</v>
      </c>
      <c r="F6" s="20">
        <f t="shared" si="3"/>
        <v>0</v>
      </c>
      <c r="G6" s="20">
        <f t="shared" si="3"/>
        <v>1</v>
      </c>
      <c r="H6" s="20" t="str">
        <f t="shared" si="3"/>
        <v>宮崎県　門川町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63.8</v>
      </c>
      <c r="P6" s="21">
        <f t="shared" si="3"/>
        <v>95.82</v>
      </c>
      <c r="Q6" s="21">
        <f t="shared" si="3"/>
        <v>2640</v>
      </c>
      <c r="R6" s="21">
        <f t="shared" si="3"/>
        <v>17385</v>
      </c>
      <c r="S6" s="21">
        <f t="shared" si="3"/>
        <v>120.4</v>
      </c>
      <c r="T6" s="21">
        <f t="shared" si="3"/>
        <v>144.38999999999999</v>
      </c>
      <c r="U6" s="21">
        <f t="shared" si="3"/>
        <v>16566</v>
      </c>
      <c r="V6" s="21">
        <f t="shared" si="3"/>
        <v>11.88</v>
      </c>
      <c r="W6" s="21">
        <f t="shared" si="3"/>
        <v>1394.44</v>
      </c>
      <c r="X6" s="22">
        <f>IF(X7="",NA(),X7)</f>
        <v>119.94</v>
      </c>
      <c r="Y6" s="22">
        <f t="shared" ref="Y6:AG6" si="4">IF(Y7="",NA(),Y7)</f>
        <v>131.27000000000001</v>
      </c>
      <c r="Z6" s="22">
        <f t="shared" si="4"/>
        <v>139.31</v>
      </c>
      <c r="AA6" s="22">
        <f t="shared" si="4"/>
        <v>132.18</v>
      </c>
      <c r="AB6" s="22">
        <f t="shared" si="4"/>
        <v>127.85</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297.02</v>
      </c>
      <c r="AU6" s="22">
        <f t="shared" ref="AU6:BC6" si="6">IF(AU7="",NA(),AU7)</f>
        <v>356.88</v>
      </c>
      <c r="AV6" s="22">
        <f t="shared" si="6"/>
        <v>432.97</v>
      </c>
      <c r="AW6" s="22">
        <f t="shared" si="6"/>
        <v>338.8</v>
      </c>
      <c r="AX6" s="22">
        <f t="shared" si="6"/>
        <v>413.28</v>
      </c>
      <c r="AY6" s="22">
        <f t="shared" si="6"/>
        <v>369.69</v>
      </c>
      <c r="AZ6" s="22">
        <f t="shared" si="6"/>
        <v>379.08</v>
      </c>
      <c r="BA6" s="22">
        <f t="shared" si="6"/>
        <v>367.55</v>
      </c>
      <c r="BB6" s="22">
        <f t="shared" si="6"/>
        <v>378.56</v>
      </c>
      <c r="BC6" s="22">
        <f t="shared" si="6"/>
        <v>364.46</v>
      </c>
      <c r="BD6" s="21" t="str">
        <f>IF(BD7="","",IF(BD7="-","【-】","【"&amp;SUBSTITUTE(TEXT(BD7,"#,##0.00"),"-","△")&amp;"】"))</f>
        <v>【252.29】</v>
      </c>
      <c r="BE6" s="22">
        <f>IF(BE7="",NA(),BE7)</f>
        <v>382.97</v>
      </c>
      <c r="BF6" s="22">
        <f t="shared" ref="BF6:BN6" si="7">IF(BF7="",NA(),BF7)</f>
        <v>329.87</v>
      </c>
      <c r="BG6" s="22">
        <f t="shared" si="7"/>
        <v>401.93</v>
      </c>
      <c r="BH6" s="22">
        <f t="shared" si="7"/>
        <v>325.33</v>
      </c>
      <c r="BI6" s="22">
        <f t="shared" si="7"/>
        <v>377.09</v>
      </c>
      <c r="BJ6" s="22">
        <f t="shared" si="7"/>
        <v>402.99</v>
      </c>
      <c r="BK6" s="22">
        <f t="shared" si="7"/>
        <v>398.98</v>
      </c>
      <c r="BL6" s="22">
        <f t="shared" si="7"/>
        <v>418.68</v>
      </c>
      <c r="BM6" s="22">
        <f t="shared" si="7"/>
        <v>395.68</v>
      </c>
      <c r="BN6" s="22">
        <f t="shared" si="7"/>
        <v>403.72</v>
      </c>
      <c r="BO6" s="21" t="str">
        <f>IF(BO7="","",IF(BO7="-","【-】","【"&amp;SUBSTITUTE(TEXT(BO7,"#,##0.00"),"-","△")&amp;"】"))</f>
        <v>【268.07】</v>
      </c>
      <c r="BP6" s="22">
        <f>IF(BP7="",NA(),BP7)</f>
        <v>119.86</v>
      </c>
      <c r="BQ6" s="22">
        <f t="shared" ref="BQ6:BY6" si="8">IF(BQ7="",NA(),BQ7)</f>
        <v>132.46</v>
      </c>
      <c r="BR6" s="22">
        <f t="shared" si="8"/>
        <v>112.47</v>
      </c>
      <c r="BS6" s="22">
        <f t="shared" si="8"/>
        <v>132.4</v>
      </c>
      <c r="BT6" s="22">
        <f t="shared" si="8"/>
        <v>106.7</v>
      </c>
      <c r="BU6" s="22">
        <f t="shared" si="8"/>
        <v>98.66</v>
      </c>
      <c r="BV6" s="22">
        <f t="shared" si="8"/>
        <v>98.64</v>
      </c>
      <c r="BW6" s="22">
        <f t="shared" si="8"/>
        <v>94.78</v>
      </c>
      <c r="BX6" s="22">
        <f t="shared" si="8"/>
        <v>97.59</v>
      </c>
      <c r="BY6" s="22">
        <f t="shared" si="8"/>
        <v>92.17</v>
      </c>
      <c r="BZ6" s="21" t="str">
        <f>IF(BZ7="","",IF(BZ7="-","【-】","【"&amp;SUBSTITUTE(TEXT(BZ7,"#,##0.00"),"-","△")&amp;"】"))</f>
        <v>【97.47】</v>
      </c>
      <c r="CA6" s="22">
        <f>IF(CA7="",NA(),CA7)</f>
        <v>101.68</v>
      </c>
      <c r="CB6" s="22">
        <f t="shared" ref="CB6:CJ6" si="9">IF(CB7="",NA(),CB7)</f>
        <v>106.12</v>
      </c>
      <c r="CC6" s="22">
        <f t="shared" si="9"/>
        <v>105.78</v>
      </c>
      <c r="CD6" s="22">
        <f t="shared" si="9"/>
        <v>110.53</v>
      </c>
      <c r="CE6" s="22">
        <f t="shared" si="9"/>
        <v>116.81</v>
      </c>
      <c r="CF6" s="22">
        <f t="shared" si="9"/>
        <v>178.59</v>
      </c>
      <c r="CG6" s="22">
        <f t="shared" si="9"/>
        <v>178.92</v>
      </c>
      <c r="CH6" s="22">
        <f t="shared" si="9"/>
        <v>181.3</v>
      </c>
      <c r="CI6" s="22">
        <f t="shared" si="9"/>
        <v>181.71</v>
      </c>
      <c r="CJ6" s="22">
        <f t="shared" si="9"/>
        <v>188.51</v>
      </c>
      <c r="CK6" s="21" t="str">
        <f>IF(CK7="","",IF(CK7="-","【-】","【"&amp;SUBSTITUTE(TEXT(CK7,"#,##0.00"),"-","△")&amp;"】"))</f>
        <v>【174.75】</v>
      </c>
      <c r="CL6" s="22">
        <f>IF(CL7="",NA(),CL7)</f>
        <v>76.22</v>
      </c>
      <c r="CM6" s="22">
        <f t="shared" ref="CM6:CU6" si="10">IF(CM7="",NA(),CM7)</f>
        <v>72.88</v>
      </c>
      <c r="CN6" s="22">
        <f t="shared" si="10"/>
        <v>72.47</v>
      </c>
      <c r="CO6" s="22">
        <f t="shared" si="10"/>
        <v>72.81</v>
      </c>
      <c r="CP6" s="22">
        <f t="shared" si="10"/>
        <v>71.989999999999995</v>
      </c>
      <c r="CQ6" s="22">
        <f t="shared" si="10"/>
        <v>55.03</v>
      </c>
      <c r="CR6" s="22">
        <f t="shared" si="10"/>
        <v>55.14</v>
      </c>
      <c r="CS6" s="22">
        <f t="shared" si="10"/>
        <v>55.89</v>
      </c>
      <c r="CT6" s="22">
        <f t="shared" si="10"/>
        <v>55.72</v>
      </c>
      <c r="CU6" s="22">
        <f t="shared" si="10"/>
        <v>55.31</v>
      </c>
      <c r="CV6" s="21" t="str">
        <f>IF(CV7="","",IF(CV7="-","【-】","【"&amp;SUBSTITUTE(TEXT(CV7,"#,##0.00"),"-","△")&amp;"】"))</f>
        <v>【59.97】</v>
      </c>
      <c r="CW6" s="22">
        <f>IF(CW7="",NA(),CW7)</f>
        <v>82.43</v>
      </c>
      <c r="CX6" s="22">
        <f t="shared" ref="CX6:DF6" si="11">IF(CX7="",NA(),CX7)</f>
        <v>85.47</v>
      </c>
      <c r="CY6" s="22">
        <f t="shared" si="11"/>
        <v>85.15</v>
      </c>
      <c r="CZ6" s="22">
        <f t="shared" si="11"/>
        <v>83.81</v>
      </c>
      <c r="DA6" s="22">
        <f t="shared" si="11"/>
        <v>84.05</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59.8</v>
      </c>
      <c r="DI6" s="22">
        <f t="shared" ref="DI6:DQ6" si="12">IF(DI7="",NA(),DI7)</f>
        <v>61.17</v>
      </c>
      <c r="DJ6" s="22">
        <f t="shared" si="12"/>
        <v>60.15</v>
      </c>
      <c r="DK6" s="22">
        <f t="shared" si="12"/>
        <v>60</v>
      </c>
      <c r="DL6" s="22">
        <f t="shared" si="12"/>
        <v>59.52</v>
      </c>
      <c r="DM6" s="22">
        <f t="shared" si="12"/>
        <v>48.87</v>
      </c>
      <c r="DN6" s="22">
        <f t="shared" si="12"/>
        <v>49.92</v>
      </c>
      <c r="DO6" s="22">
        <f t="shared" si="12"/>
        <v>50.63</v>
      </c>
      <c r="DP6" s="22">
        <f t="shared" si="12"/>
        <v>51.29</v>
      </c>
      <c r="DQ6" s="22">
        <f t="shared" si="12"/>
        <v>52.2</v>
      </c>
      <c r="DR6" s="21" t="str">
        <f>IF(DR7="","",IF(DR7="-","【-】","【"&amp;SUBSTITUTE(TEXT(DR7,"#,##0.00"),"-","△")&amp;"】"))</f>
        <v>【51.51】</v>
      </c>
      <c r="DS6" s="22">
        <f>IF(DS7="",NA(),DS7)</f>
        <v>20.95</v>
      </c>
      <c r="DT6" s="22">
        <f t="shared" ref="DT6:EB6" si="13">IF(DT7="",NA(),DT7)</f>
        <v>23.83</v>
      </c>
      <c r="DU6" s="22">
        <f t="shared" si="13"/>
        <v>25.15</v>
      </c>
      <c r="DV6" s="22">
        <f t="shared" si="13"/>
        <v>26.63</v>
      </c>
      <c r="DW6" s="22">
        <f t="shared" si="13"/>
        <v>28.1</v>
      </c>
      <c r="DX6" s="22">
        <f t="shared" si="13"/>
        <v>14.85</v>
      </c>
      <c r="DY6" s="22">
        <f t="shared" si="13"/>
        <v>16.88</v>
      </c>
      <c r="DZ6" s="22">
        <f t="shared" si="13"/>
        <v>18.28</v>
      </c>
      <c r="EA6" s="22">
        <f t="shared" si="13"/>
        <v>19.61</v>
      </c>
      <c r="EB6" s="22">
        <f t="shared" si="13"/>
        <v>20.73</v>
      </c>
      <c r="EC6" s="21" t="str">
        <f>IF(EC7="","",IF(EC7="-","【-】","【"&amp;SUBSTITUTE(TEXT(EC7,"#,##0.00"),"-","△")&amp;"】"))</f>
        <v>【23.75】</v>
      </c>
      <c r="ED6" s="22">
        <f>IF(ED7="",NA(),ED7)</f>
        <v>1.68</v>
      </c>
      <c r="EE6" s="22">
        <f t="shared" ref="EE6:EM6" si="14">IF(EE7="",NA(),EE7)</f>
        <v>0.39</v>
      </c>
      <c r="EF6" s="22">
        <f t="shared" si="14"/>
        <v>1.58</v>
      </c>
      <c r="EG6" s="22">
        <f t="shared" si="14"/>
        <v>1.1200000000000001</v>
      </c>
      <c r="EH6" s="22">
        <f t="shared" si="14"/>
        <v>1.06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454214</v>
      </c>
      <c r="D7" s="24">
        <v>46</v>
      </c>
      <c r="E7" s="24">
        <v>1</v>
      </c>
      <c r="F7" s="24">
        <v>0</v>
      </c>
      <c r="G7" s="24">
        <v>1</v>
      </c>
      <c r="H7" s="24" t="s">
        <v>93</v>
      </c>
      <c r="I7" s="24" t="s">
        <v>94</v>
      </c>
      <c r="J7" s="24" t="s">
        <v>95</v>
      </c>
      <c r="K7" s="24" t="s">
        <v>96</v>
      </c>
      <c r="L7" s="24" t="s">
        <v>97</v>
      </c>
      <c r="M7" s="24" t="s">
        <v>98</v>
      </c>
      <c r="N7" s="25" t="s">
        <v>99</v>
      </c>
      <c r="O7" s="25">
        <v>63.8</v>
      </c>
      <c r="P7" s="25">
        <v>95.82</v>
      </c>
      <c r="Q7" s="25">
        <v>2640</v>
      </c>
      <c r="R7" s="25">
        <v>17385</v>
      </c>
      <c r="S7" s="25">
        <v>120.4</v>
      </c>
      <c r="T7" s="25">
        <v>144.38999999999999</v>
      </c>
      <c r="U7" s="25">
        <v>16566</v>
      </c>
      <c r="V7" s="25">
        <v>11.88</v>
      </c>
      <c r="W7" s="25">
        <v>1394.44</v>
      </c>
      <c r="X7" s="25">
        <v>119.94</v>
      </c>
      <c r="Y7" s="25">
        <v>131.27000000000001</v>
      </c>
      <c r="Z7" s="25">
        <v>139.31</v>
      </c>
      <c r="AA7" s="25">
        <v>132.18</v>
      </c>
      <c r="AB7" s="25">
        <v>127.85</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297.02</v>
      </c>
      <c r="AU7" s="25">
        <v>356.88</v>
      </c>
      <c r="AV7" s="25">
        <v>432.97</v>
      </c>
      <c r="AW7" s="25">
        <v>338.8</v>
      </c>
      <c r="AX7" s="25">
        <v>413.28</v>
      </c>
      <c r="AY7" s="25">
        <v>369.69</v>
      </c>
      <c r="AZ7" s="25">
        <v>379.08</v>
      </c>
      <c r="BA7" s="25">
        <v>367.55</v>
      </c>
      <c r="BB7" s="25">
        <v>378.56</v>
      </c>
      <c r="BC7" s="25">
        <v>364.46</v>
      </c>
      <c r="BD7" s="25">
        <v>252.29</v>
      </c>
      <c r="BE7" s="25">
        <v>382.97</v>
      </c>
      <c r="BF7" s="25">
        <v>329.87</v>
      </c>
      <c r="BG7" s="25">
        <v>401.93</v>
      </c>
      <c r="BH7" s="25">
        <v>325.33</v>
      </c>
      <c r="BI7" s="25">
        <v>377.09</v>
      </c>
      <c r="BJ7" s="25">
        <v>402.99</v>
      </c>
      <c r="BK7" s="25">
        <v>398.98</v>
      </c>
      <c r="BL7" s="25">
        <v>418.68</v>
      </c>
      <c r="BM7" s="25">
        <v>395.68</v>
      </c>
      <c r="BN7" s="25">
        <v>403.72</v>
      </c>
      <c r="BO7" s="25">
        <v>268.07</v>
      </c>
      <c r="BP7" s="25">
        <v>119.86</v>
      </c>
      <c r="BQ7" s="25">
        <v>132.46</v>
      </c>
      <c r="BR7" s="25">
        <v>112.47</v>
      </c>
      <c r="BS7" s="25">
        <v>132.4</v>
      </c>
      <c r="BT7" s="25">
        <v>106.7</v>
      </c>
      <c r="BU7" s="25">
        <v>98.66</v>
      </c>
      <c r="BV7" s="25">
        <v>98.64</v>
      </c>
      <c r="BW7" s="25">
        <v>94.78</v>
      </c>
      <c r="BX7" s="25">
        <v>97.59</v>
      </c>
      <c r="BY7" s="25">
        <v>92.17</v>
      </c>
      <c r="BZ7" s="25">
        <v>97.47</v>
      </c>
      <c r="CA7" s="25">
        <v>101.68</v>
      </c>
      <c r="CB7" s="25">
        <v>106.12</v>
      </c>
      <c r="CC7" s="25">
        <v>105.78</v>
      </c>
      <c r="CD7" s="25">
        <v>110.53</v>
      </c>
      <c r="CE7" s="25">
        <v>116.81</v>
      </c>
      <c r="CF7" s="25">
        <v>178.59</v>
      </c>
      <c r="CG7" s="25">
        <v>178.92</v>
      </c>
      <c r="CH7" s="25">
        <v>181.3</v>
      </c>
      <c r="CI7" s="25">
        <v>181.71</v>
      </c>
      <c r="CJ7" s="25">
        <v>188.51</v>
      </c>
      <c r="CK7" s="25">
        <v>174.75</v>
      </c>
      <c r="CL7" s="25">
        <v>76.22</v>
      </c>
      <c r="CM7" s="25">
        <v>72.88</v>
      </c>
      <c r="CN7" s="25">
        <v>72.47</v>
      </c>
      <c r="CO7" s="25">
        <v>72.81</v>
      </c>
      <c r="CP7" s="25">
        <v>71.989999999999995</v>
      </c>
      <c r="CQ7" s="25">
        <v>55.03</v>
      </c>
      <c r="CR7" s="25">
        <v>55.14</v>
      </c>
      <c r="CS7" s="25">
        <v>55.89</v>
      </c>
      <c r="CT7" s="25">
        <v>55.72</v>
      </c>
      <c r="CU7" s="25">
        <v>55.31</v>
      </c>
      <c r="CV7" s="25">
        <v>59.97</v>
      </c>
      <c r="CW7" s="25">
        <v>82.43</v>
      </c>
      <c r="CX7" s="25">
        <v>85.47</v>
      </c>
      <c r="CY7" s="25">
        <v>85.15</v>
      </c>
      <c r="CZ7" s="25">
        <v>83.81</v>
      </c>
      <c r="DA7" s="25">
        <v>84.05</v>
      </c>
      <c r="DB7" s="25">
        <v>81.900000000000006</v>
      </c>
      <c r="DC7" s="25">
        <v>81.39</v>
      </c>
      <c r="DD7" s="25">
        <v>81.27</v>
      </c>
      <c r="DE7" s="25">
        <v>81.260000000000005</v>
      </c>
      <c r="DF7" s="25">
        <v>80.36</v>
      </c>
      <c r="DG7" s="25">
        <v>89.76</v>
      </c>
      <c r="DH7" s="25">
        <v>59.8</v>
      </c>
      <c r="DI7" s="25">
        <v>61.17</v>
      </c>
      <c r="DJ7" s="25">
        <v>60.15</v>
      </c>
      <c r="DK7" s="25">
        <v>60</v>
      </c>
      <c r="DL7" s="25">
        <v>59.52</v>
      </c>
      <c r="DM7" s="25">
        <v>48.87</v>
      </c>
      <c r="DN7" s="25">
        <v>49.92</v>
      </c>
      <c r="DO7" s="25">
        <v>50.63</v>
      </c>
      <c r="DP7" s="25">
        <v>51.29</v>
      </c>
      <c r="DQ7" s="25">
        <v>52.2</v>
      </c>
      <c r="DR7" s="25">
        <v>51.51</v>
      </c>
      <c r="DS7" s="25">
        <v>20.95</v>
      </c>
      <c r="DT7" s="25">
        <v>23.83</v>
      </c>
      <c r="DU7" s="25">
        <v>25.15</v>
      </c>
      <c r="DV7" s="25">
        <v>26.63</v>
      </c>
      <c r="DW7" s="25">
        <v>28.1</v>
      </c>
      <c r="DX7" s="25">
        <v>14.85</v>
      </c>
      <c r="DY7" s="25">
        <v>16.88</v>
      </c>
      <c r="DZ7" s="25">
        <v>18.28</v>
      </c>
      <c r="EA7" s="25">
        <v>19.61</v>
      </c>
      <c r="EB7" s="25">
        <v>20.73</v>
      </c>
      <c r="EC7" s="25">
        <v>23.75</v>
      </c>
      <c r="ED7" s="25">
        <v>1.68</v>
      </c>
      <c r="EE7" s="25">
        <v>0.39</v>
      </c>
      <c r="EF7" s="25">
        <v>1.58</v>
      </c>
      <c r="EG7" s="25">
        <v>1.1200000000000001</v>
      </c>
      <c r="EH7" s="25">
        <v>1.06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2024-01-30T05:06:27Z</cp:lastPrinted>
  <dcterms:created xsi:type="dcterms:W3CDTF">2023-12-05T01:02:36Z</dcterms:created>
  <dcterms:modified xsi:type="dcterms:W3CDTF">2024-01-30T05:11:27Z</dcterms:modified>
  <cp:category/>
</cp:coreProperties>
</file>