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40116【依頼】経営比較分析表の分析等について\04市町村→県\02法非適用\06下水道事業\01公共下水道\"/>
    </mc:Choice>
  </mc:AlternateContent>
  <xr:revisionPtr revIDLastSave="0" documentId="13_ncr:1_{A2546996-953C-4A6B-BF78-274663E615B8}" xr6:coauthVersionLast="47" xr6:coauthVersionMax="47" xr10:uidLastSave="{00000000-0000-0000-0000-000000000000}"/>
  <workbookProtection workbookAlgorithmName="SHA-512" workbookHashValue="Xr3XJ9rWysdvmzHE2Wo7u4D1LiY6+TAq/sn6Rh9DziQElJG6IUbhWj1vl8mVedMvOghYY4LiesN5rDsxye6XWw==" workbookSaltValue="2SNxexqaX5U6ekq6SVJpkw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P10" i="4"/>
  <c r="I10" i="4"/>
  <c r="B10" i="4"/>
  <c r="AT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<sst xmlns="http://schemas.openxmlformats.org/spreadsheetml/2006/main" count="236" uniqueCount="120">
  <si>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</si>
  <si>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</si>
  <si>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</si>
  <si>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</si>
  <si>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</si>
  <si>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</si>
  <si>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</si>
  <si>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</si>
  <si>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</si>
  <si>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</si>
  <si>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</si>
  <si>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</si>
  <si>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</si>
  <si>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</si>
  <si>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</si>
  <si>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</si>
  <si>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</si>
  <si>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</si>
  <si>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</si>
  <si>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</si>
  <si>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</si>
  <si>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</si>
  <si>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</si>
  <si>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</si>
  <si>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</si>
  <si>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</si>
  <si>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</si>
  <si>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</si>
  <si>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</si>
  <si>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</si>
  <si>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</si>
  <si>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</si>
  <si>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</si>
  <si>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</si>
  <si>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</si>
  <si>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</si>
  <si>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</si>
  <si>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</si>
  <si>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</si>
  <si>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</si>
  <si>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</si>
  <si>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</si>
  <si>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</si>
  <si>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</si>
  <si>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</si>
  <si>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</si>
  <si>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</si>
  <si>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</si>
  <si>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</si>
  <si>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</si>
  <si>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</si>
  <si>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</si>
  <si>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</si>
  <si>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</si>
  <si>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</si>
  <si>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</si>
  <si>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</si>
  <si>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</si>
  <si>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</si>
  <si>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</si>
  <si>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</si>
  <si>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</si>
  <si>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</si>
  <si>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</si>
  <si>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</si>
  <si>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</si>
  <si>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</si>
  <si>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</si>
  <si>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</si>
  <si>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</si>
  <si>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</si>
  <si>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</si>
  <si>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</si>
  <si>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</si>
  <si>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</si>
  <si>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</si>
  <si>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</si>
  <si>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</si>
  <si>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</si>
  <si>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</si>
  <si>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</si>
  <si>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</si>
  <si>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</si>
  <si>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</si>
  <si>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</si>
  <si>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</si>
  <si>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</si>
  <si>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</si>
  <si>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</si>
  <si>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</si>
  <si>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</si>
  <si>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</si>
  <si>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</si>
  <si>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</si>
  <si>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</si>
  <si>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</si>
  <si>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</si>
  <si>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</si>
  <si>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</si>
  <si>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</si>
  <si>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</si>
  <si>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</si>
  <si>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</si>
  <si>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</si>
  <si>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</si>
  <si>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</si>
  <si>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</si>
  <si>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</si>
  <si>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</si>
  <si>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</si>
  <si>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</si>
  <si>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</si>
  <si>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</si>
  <si>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</si>
  <si>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</si>
  <si>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</si>
  <si>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</si>
  <si>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平成28年度に策定した経営戦略を基に、経営の健全性と効率性を高めるため、水洗化率向上のための対策、汚水処理施設の統合等による効率性向上のための対策が必要です。</t>
  </si>
  <si>
    <t>　平成17年の供用開始から18年が経過していますが、耐用年数を超えている管渠はなく、現時点で必要な改築等は無いため、管渠改善率は低い水準となっています。しかし、処理施設については、今後徐々に耐用年数を迎えることから、施設の長寿命化計画を作成し、随時改築・修繕を行っていくことが必要となります。</t>
    <phoneticPr fontId="4"/>
  </si>
  <si>
    <t xml:space="preserve">　本町の公共下水道は、平成17年に供用開始し、18年が経過していますが、普及率は47.96％と低く、未普及対策を進めています。
　また、令和4年度から令和7年度までに、し尿汚泥処理棟の築造事業が開始されるため、当分の間は事業整備投資が増加する予定です。
　①「収益的収支比率」は、95.88％で100％を下回っておりますが、下水道整備の拡大に伴う接続件数の増加により、使用料収入は増加傾向にあります。しかし、他会計繰入金の減額に伴い、全体的に総収益が減少しており、今後は、更なる費用削減・使用料確保の取組が必要と考えます。
　④「企業債残高対事業規模比率」は、現在、一般会計繰入金により賄われている状況でありますが、使用料収入の増加に伴い、起債償還への充当が見込めることから、一般会計繰入金が減少し、企業債比率が改善されていくと予想されます。しかし、当分の間は類似団体の平均値を上回る状況が続くと思われます。
　また⑤「経費回収率」は、類似団体平均値83.55％に対し、本町は95.30％と上回っており、経営の改善が進んでいることが確認できます。
　⑥「汚水処理原価」は、平成30年度まで類似団体平均値を下回っていましたが、今後は施設の更新等が予定されていることから、「汚水処理原価」が高くなることが予想されます。そのため、施設の延命化に努める必要があります。
　⑦「施設利用率」は、処理槽増設に伴い、令和4年度から類似団体平均値を下回っており、更に効率性の向上に努める必要があります。
　⑧「水洗化率」は、現在下水道整備を進めている状況であるため、ほぼ横ばいになっています。類似団体との比較では、平均値を大幅に下回っており、今後下水道接続に関する相談会を増やすなど、更なる接続推進に努める必要があります。   </t>
    <rPh sb="192" eb="194">
      <t>ケイコウ</t>
    </rPh>
    <rPh sb="204" eb="210">
      <t>タカイケイクリイレキン</t>
    </rPh>
    <rPh sb="211" eb="213">
      <t>ゲンガク</t>
    </rPh>
    <rPh sb="214" eb="215">
      <t>トモナ</t>
    </rPh>
    <rPh sb="217" eb="220">
      <t>ゼンタイテキ</t>
    </rPh>
    <rPh sb="221" eb="224">
      <t>ソウシュウエキ</t>
    </rPh>
    <rPh sb="225" eb="227">
      <t>ゲンショウ</t>
    </rPh>
    <rPh sb="232" eb="234">
      <t>コンゴ</t>
    </rPh>
    <rPh sb="522" eb="524">
      <t>ヨテイ</t>
    </rPh>
    <rPh sb="592" eb="595">
      <t>ショリソウ</t>
    </rPh>
    <rPh sb="595" eb="597">
      <t>ゾウセツ</t>
    </rPh>
    <rPh sb="598" eb="599">
      <t>トモナ</t>
    </rPh>
    <rPh sb="601" eb="603">
      <t>レイワ</t>
    </rPh>
    <rPh sb="604" eb="606">
      <t>ネンド</t>
    </rPh>
    <rPh sb="616" eb="617">
      <t>シタ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</si>
</sst>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B-4410-A7A6-848400B89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53888"/>
        <c:axId val="52275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0.15</c:v>
                </c:pt>
                <c:pt idx="2">
                  <c:v>1.65</c:v>
                </c:pt>
                <c:pt idx="3">
                  <c:v>0.14000000000000001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B-4410-A7A6-848400B89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53888"/>
        <c:axId val="522755064"/>
      </c:lineChart>
      <c:dateAx>
        <c:axId val="522753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55064"/>
        <c:crosses val="autoZero"/>
        <c:auto val="1"/>
        <c:lblOffset val="100"/>
        <c:baseTimeUnit val="years"/>
      </c:dateAx>
      <c:valAx>
        <c:axId val="52275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5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91.27</c:v>
                </c:pt>
                <c:pt idx="1">
                  <c:v>95.12</c:v>
                </c:pt>
                <c:pt idx="2">
                  <c:v>95.2</c:v>
                </c:pt>
                <c:pt idx="3">
                  <c:v>95.12</c:v>
                </c:pt>
                <c:pt idx="4">
                  <c:v>95.88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A-48AB-A5E1-F904DE67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54672"/>
        <c:axId val="52275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A-48AB-A5E1-F904DE67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54672"/>
        <c:axId val="522755456"/>
      </c:lineChart>
      <c:dateAx>
        <c:axId val="522754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55456"/>
        <c:crosses val="autoZero"/>
        <c:auto val="1"/>
        <c:lblOffset val="100"/>
        <c:baseTimeUnit val="years"/>
      </c:dateAx>
      <c:valAx>
        <c:axId val="52275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5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F-441A-8F9B-DE1F6DD9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52320"/>
        <c:axId val="52274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F-441A-8F9B-DE1F6DD9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52320"/>
        <c:axId val="522749968"/>
      </c:lineChart>
      <c:dateAx>
        <c:axId val="522752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49968"/>
        <c:crosses val="autoZero"/>
        <c:auto val="1"/>
        <c:lblOffset val="100"/>
        <c:baseTimeUnit val="years"/>
      </c:dateAx>
      <c:valAx>
        <c:axId val="52274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5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3-406C-8E6C-A5A2C5978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50752"/>
        <c:axId val="522751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3-406C-8E6C-A5A2C5978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50752"/>
        <c:axId val="522751928"/>
      </c:lineChart>
      <c:dateAx>
        <c:axId val="522750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51928"/>
        <c:crosses val="autoZero"/>
        <c:auto val="1"/>
        <c:lblOffset val="100"/>
        <c:baseTimeUnit val="years"/>
      </c:dateAx>
      <c:valAx>
        <c:axId val="522751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5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1-468E-B5BD-9084550F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44480"/>
        <c:axId val="52275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1-468E-B5BD-9084550F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44480"/>
        <c:axId val="522753104"/>
      </c:lineChart>
      <c:dateAx>
        <c:axId val="522744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53104"/>
        <c:crosses val="autoZero"/>
        <c:auto val="1"/>
        <c:lblOffset val="100"/>
        <c:baseTimeUnit val="years"/>
      </c:dateAx>
      <c:valAx>
        <c:axId val="52275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4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0-4611-B6E5-DC4DF43A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41736"/>
        <c:axId val="52274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0-4611-B6E5-DC4DF43A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41736"/>
        <c:axId val="522742128"/>
      </c:lineChart>
      <c:dateAx>
        <c:axId val="522741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42128"/>
        <c:crosses val="autoZero"/>
        <c:auto val="1"/>
        <c:lblOffset val="100"/>
        <c:baseTimeUnit val="years"/>
      </c:dateAx>
      <c:valAx>
        <c:axId val="52274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41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1522.39</c:v>
                </c:pt>
                <c:pt idx="1">
                  <c:v>1369.93</c:v>
                </c:pt>
                <c:pt idx="2">
                  <c:v>1344.6</c:v>
                </c:pt>
                <c:pt idx="3">
                  <c:v>1404.87</c:v>
                </c:pt>
                <c:pt idx="4">
                  <c:v>1317.28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3-43B9-9E3D-0B4AEC751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45264"/>
        <c:axId val="52274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722.53</c:v>
                </c:pt>
                <c:pt idx="1">
                  <c:v>1001.3</c:v>
                </c:pt>
                <c:pt idx="2">
                  <c:v>1050.51</c:v>
                </c:pt>
                <c:pt idx="3">
                  <c:v>1102.01</c:v>
                </c:pt>
                <c:pt idx="4">
                  <c:v>987.36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3-43B9-9E3D-0B4AEC751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45264"/>
        <c:axId val="522749184"/>
      </c:lineChart>
      <c:dateAx>
        <c:axId val="522745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49184"/>
        <c:crosses val="autoZero"/>
        <c:auto val="1"/>
        <c:lblOffset val="100"/>
        <c:baseTimeUnit val="years"/>
      </c:dateAx>
      <c:valAx>
        <c:axId val="52274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4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89.01</c:v>
                </c:pt>
                <c:pt idx="1">
                  <c:v>94.04</c:v>
                </c:pt>
                <c:pt idx="2">
                  <c:v>93.99</c:v>
                </c:pt>
                <c:pt idx="3">
                  <c:v>94.57</c:v>
                </c:pt>
                <c:pt idx="4">
                  <c:v>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3-4FBB-A94B-37D7A5B6E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50360"/>
        <c:axId val="52274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74.61</c:v>
                </c:pt>
                <c:pt idx="1">
                  <c:v>81.88</c:v>
                </c:pt>
                <c:pt idx="2">
                  <c:v>82.65</c:v>
                </c:pt>
                <c:pt idx="3">
                  <c:v>82.55</c:v>
                </c:pt>
                <c:pt idx="4">
                  <c:v>83.55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3-4FBB-A94B-37D7A5B6E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50360"/>
        <c:axId val="522742912"/>
      </c:lineChart>
      <c:dateAx>
        <c:axId val="522750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42912"/>
        <c:crosses val="autoZero"/>
        <c:auto val="1"/>
        <c:lblOffset val="100"/>
        <c:baseTimeUnit val="years"/>
      </c:dateAx>
      <c:valAx>
        <c:axId val="52274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50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213.68</c:v>
                </c:pt>
                <c:pt idx="1">
                  <c:v>202.69</c:v>
                </c:pt>
                <c:pt idx="2">
                  <c:v>204.84</c:v>
                </c:pt>
                <c:pt idx="3">
                  <c:v>203.07</c:v>
                </c:pt>
                <c:pt idx="4">
                  <c:v>202.88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B-47A9-A94A-E1EF3E6BD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51144"/>
        <c:axId val="522742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233.5</c:v>
                </c:pt>
                <c:pt idx="1">
                  <c:v>187.55</c:v>
                </c:pt>
                <c:pt idx="2">
                  <c:v>186.3</c:v>
                </c:pt>
                <c:pt idx="3">
                  <c:v>188.38</c:v>
                </c:pt>
                <c:pt idx="4">
                  <c:v>185.98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B-47A9-A94A-E1EF3E6BD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51144"/>
        <c:axId val="522742520"/>
      </c:lineChart>
      <c:dateAx>
        <c:axId val="522751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42520"/>
        <c:crosses val="autoZero"/>
        <c:auto val="1"/>
        <c:lblOffset val="100"/>
        <c:baseTimeUnit val="years"/>
      </c:dateAx>
      <c:valAx>
        <c:axId val="522742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51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69.86</c:v>
                </c:pt>
                <c:pt idx="1">
                  <c:v>73</c:v>
                </c:pt>
                <c:pt idx="2">
                  <c:v>77.709999999999994</c:v>
                </c:pt>
                <c:pt idx="3">
                  <c:v>81.760000000000005</c:v>
                </c:pt>
                <c:pt idx="4">
                  <c:v>33.229999999999997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6-46F4-9481-D0AAF80C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44088"/>
        <c:axId val="52274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45.44</c:v>
                </c:pt>
                <c:pt idx="1">
                  <c:v>50.94</c:v>
                </c:pt>
                <c:pt idx="2">
                  <c:v>50.53</c:v>
                </c:pt>
                <c:pt idx="3">
                  <c:v>51.42</c:v>
                </c:pt>
                <c:pt idx="4">
                  <c:v>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6-46F4-9481-D0AAF80C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44088"/>
        <c:axId val="522744872"/>
      </c:lineChart>
      <c:dateAx>
        <c:axId val="522744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744872"/>
        <c:crosses val="autoZero"/>
        <c:auto val="1"/>
        <c:lblOffset val="100"/>
        <c:baseTimeUnit val="years"/>
      </c:dateAx>
      <c:valAx>
        <c:axId val="522744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744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58.54</c:v>
                </c:pt>
                <c:pt idx="1">
                  <c:v>60.83</c:v>
                </c:pt>
                <c:pt idx="2">
                  <c:v>60.36</c:v>
                </c:pt>
                <c:pt idx="3">
                  <c:v>60.74</c:v>
                </c:pt>
                <c:pt idx="4">
                  <c:v>60.34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E-4D0E-891A-623CAF40D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2199328"/>
        <c:axId val="68220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65.97</c:v>
                </c:pt>
                <c:pt idx="1">
                  <c:v>82.55</c:v>
                </c:pt>
                <c:pt idx="2">
                  <c:v>82.08</c:v>
                </c:pt>
                <c:pt idx="3">
                  <c:v>81.34</c:v>
                </c:pt>
                <c:pt idx="4">
                  <c:v>81.14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E-4D0E-891A-623CAF40D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199328"/>
        <c:axId val="682201680"/>
      </c:lineChart>
      <c:dateAx>
        <c:axId val="682199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82201680"/>
        <c:crosses val="autoZero"/>
        <c:auto val="1"/>
        <c:lblOffset val="100"/>
        <c:baseTimeUnit val="years"/>
      </c:dateAx>
      <c:valAx>
        <c:axId val="68220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219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16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宮崎県　三股町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2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6">
        <f>データ!S6</f>
        <v>25992</v>
      </c>
      <c r="AM8" s="46"/>
      <c r="AN8" s="46"/>
      <c r="AO8" s="46"/>
      <c r="AP8" s="46"/>
      <c r="AQ8" s="46"/>
      <c r="AR8" s="46"/>
      <c r="AS8" s="46"/>
      <c r="AT8" s="45">
        <f>データ!T6</f>
        <v>110.02</v>
      </c>
      <c r="AU8" s="45"/>
      <c r="AV8" s="45"/>
      <c r="AW8" s="45"/>
      <c r="AX8" s="45"/>
      <c r="AY8" s="45"/>
      <c r="AZ8" s="45"/>
      <c r="BA8" s="45"/>
      <c r="BB8" s="45">
        <f>データ!U6</f>
        <v>236.25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47.96</v>
      </c>
      <c r="Q10" s="45"/>
      <c r="R10" s="45"/>
      <c r="S10" s="45"/>
      <c r="T10" s="45"/>
      <c r="U10" s="45"/>
      <c r="V10" s="45"/>
      <c r="W10" s="45">
        <f>データ!Q6</f>
        <v>100.61</v>
      </c>
      <c r="X10" s="45"/>
      <c r="Y10" s="45"/>
      <c r="Z10" s="45"/>
      <c r="AA10" s="45"/>
      <c r="AB10" s="45"/>
      <c r="AC10" s="45"/>
      <c r="AD10" s="46">
        <f>データ!R6</f>
        <v>3388</v>
      </c>
      <c r="AE10" s="46"/>
      <c r="AF10" s="46"/>
      <c r="AG10" s="46"/>
      <c r="AH10" s="46"/>
      <c r="AI10" s="46"/>
      <c r="AJ10" s="46"/>
      <c r="AK10" s="2"/>
      <c r="AL10" s="46">
        <f>データ!V6</f>
        <v>12439</v>
      </c>
      <c r="AM10" s="46"/>
      <c r="AN10" s="46"/>
      <c r="AO10" s="46"/>
      <c r="AP10" s="46"/>
      <c r="AQ10" s="46"/>
      <c r="AR10" s="46"/>
      <c r="AS10" s="46"/>
      <c r="AT10" s="45">
        <f>データ!W6</f>
        <v>3.69</v>
      </c>
      <c r="AU10" s="45"/>
      <c r="AV10" s="45"/>
      <c r="AW10" s="45"/>
      <c r="AX10" s="45"/>
      <c r="AY10" s="45"/>
      <c r="AZ10" s="45"/>
      <c r="BA10" s="45"/>
      <c r="BB10" s="45">
        <f>データ!X6</f>
        <v>3371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119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【652.82】</v>
      </c>
      <c r="I86" s="12" t="str">
        <f>データ!CA6</f>
        <v>【97.61】</v>
      </c>
      <c r="J86" s="12" t="str">
        <f>データ!CL6</f>
        <v>【138.29】</v>
      </c>
      <c r="K86" s="12" t="str">
        <f>データ!CW6</f>
        <v>【59.10】</v>
      </c>
      <c r="L86" s="12" t="str">
        <f>データ!DH6</f>
        <v>【95.82】</v>
      </c>
      <c r="M86" s="12" t="s">
        <v>45</v>
      </c>
      <c r="N86" s="12" t="s">
        <v>45</v>
      </c>
      <c r="O86" s="12" t="str">
        <f>データ!EO6</f>
        <v>【0.23】</v>
      </c>
    </row>
  </sheetData>
  <sheetProtection algorithmName="SHA-512" hashValue="lQpm15Pp5HlZRlblU7f+SZGntbLNZiFqQVEoJLLq5m8F5ONTosqMwx5pComvSc+/KlWntTRO6+hsbPwTdiwsLg==" saltValue="bTQIi0bSnrai0BNC2elm6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9" t="s">
        <v>55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56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57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2">
      <c r="A4" s="14" t="s">
        <v>58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59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60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61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62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63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64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65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66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67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68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69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2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2">
      <c r="A6" s="14" t="s">
        <v>98</v>
      </c>
      <c r="B6" s="19">
        <f>B7</f>
        <v>2022</v>
      </c>
      <c r="C6" s="19">
        <f t="shared" ref="C6:X6" si="3">C7</f>
        <v>453412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宮崎県　三股町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47.96</v>
      </c>
      <c r="Q6" s="20">
        <f t="shared" si="3"/>
        <v>100.61</v>
      </c>
      <c r="R6" s="20">
        <f t="shared" si="3"/>
        <v>3388</v>
      </c>
      <c r="S6" s="20">
        <f t="shared" si="3"/>
        <v>25992</v>
      </c>
      <c r="T6" s="20">
        <f t="shared" si="3"/>
        <v>110.02</v>
      </c>
      <c r="U6" s="20">
        <f t="shared" si="3"/>
        <v>236.25</v>
      </c>
      <c r="V6" s="20">
        <f t="shared" si="3"/>
        <v>12439</v>
      </c>
      <c r="W6" s="20">
        <f t="shared" si="3"/>
        <v>3.69</v>
      </c>
      <c r="X6" s="20">
        <f t="shared" si="3"/>
        <v>3371</v>
      </c>
      <c r="Y6" s="21">
        <f>IF(Y7="",NA(),Y7)</f>
        <v>91.27</v>
      </c>
      <c r="Z6" s="21">
        <f t="shared" ref="Z6:AH6" si="4">IF(Z7="",NA(),Z7)</f>
        <v>95.12</v>
      </c>
      <c r="AA6" s="21">
        <f t="shared" si="4"/>
        <v>95.2</v>
      </c>
      <c r="AB6" s="21">
        <f t="shared" si="4"/>
        <v>95.12</v>
      </c>
      <c r="AC6" s="21">
        <f t="shared" si="4"/>
        <v>95.88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1522.39</v>
      </c>
      <c r="BG6" s="21">
        <f t="shared" ref="BG6:BO6" si="7">IF(BG7="",NA(),BG7)</f>
        <v>1369.93</v>
      </c>
      <c r="BH6" s="21">
        <f t="shared" si="7"/>
        <v>1344.6</v>
      </c>
      <c r="BI6" s="21">
        <f t="shared" si="7"/>
        <v>1404.87</v>
      </c>
      <c r="BJ6" s="21">
        <f t="shared" si="7"/>
        <v>1317.28</v>
      </c>
      <c r="BK6" s="21">
        <f t="shared" si="7"/>
        <v>722.53</v>
      </c>
      <c r="BL6" s="21">
        <f t="shared" si="7"/>
        <v>1001.3</v>
      </c>
      <c r="BM6" s="21">
        <f t="shared" si="7"/>
        <v>1050.51</v>
      </c>
      <c r="BN6" s="21">
        <f t="shared" si="7"/>
        <v>1102.01</v>
      </c>
      <c r="BO6" s="21">
        <f t="shared" si="7"/>
        <v>987.36</v>
      </c>
      <c r="BP6" s="20" t="str">
        <f>IF(BP7="","",IF(BP7="-","【-】","【"&amp;SUBSTITUTE(TEXT(BP7,"#,##0.00"),"-","△")&amp;"】"))</f>
        <v>【652.82】</v>
      </c>
      <c r="BQ6" s="21">
        <f>IF(BQ7="",NA(),BQ7)</f>
        <v>89.01</v>
      </c>
      <c r="BR6" s="21">
        <f t="shared" ref="BR6:BZ6" si="8">IF(BR7="",NA(),BR7)</f>
        <v>94.04</v>
      </c>
      <c r="BS6" s="21">
        <f t="shared" si="8"/>
        <v>93.99</v>
      </c>
      <c r="BT6" s="21">
        <f t="shared" si="8"/>
        <v>94.57</v>
      </c>
      <c r="BU6" s="21">
        <f t="shared" si="8"/>
        <v>95.3</v>
      </c>
      <c r="BV6" s="21">
        <f t="shared" si="8"/>
        <v>74.61</v>
      </c>
      <c r="BW6" s="21">
        <f t="shared" si="8"/>
        <v>81.88</v>
      </c>
      <c r="BX6" s="21">
        <f t="shared" si="8"/>
        <v>82.65</v>
      </c>
      <c r="BY6" s="21">
        <f t="shared" si="8"/>
        <v>82.55</v>
      </c>
      <c r="BZ6" s="21">
        <f t="shared" si="8"/>
        <v>83.55</v>
      </c>
      <c r="CA6" s="20" t="str">
        <f>IF(CA7="","",IF(CA7="-","【-】","【"&amp;SUBSTITUTE(TEXT(CA7,"#,##0.00"),"-","△")&amp;"】"))</f>
        <v>【97.61】</v>
      </c>
      <c r="CB6" s="21">
        <f>IF(CB7="",NA(),CB7)</f>
        <v>213.68</v>
      </c>
      <c r="CC6" s="21">
        <f t="shared" ref="CC6:CK6" si="9">IF(CC7="",NA(),CC7)</f>
        <v>202.69</v>
      </c>
      <c r="CD6" s="21">
        <f t="shared" si="9"/>
        <v>204.84</v>
      </c>
      <c r="CE6" s="21">
        <f t="shared" si="9"/>
        <v>203.07</v>
      </c>
      <c r="CF6" s="21">
        <f t="shared" si="9"/>
        <v>202.88</v>
      </c>
      <c r="CG6" s="21">
        <f t="shared" si="9"/>
        <v>233.5</v>
      </c>
      <c r="CH6" s="21">
        <f t="shared" si="9"/>
        <v>187.55</v>
      </c>
      <c r="CI6" s="21">
        <f t="shared" si="9"/>
        <v>186.3</v>
      </c>
      <c r="CJ6" s="21">
        <f t="shared" si="9"/>
        <v>188.38</v>
      </c>
      <c r="CK6" s="21">
        <f t="shared" si="9"/>
        <v>185.98</v>
      </c>
      <c r="CL6" s="20" t="str">
        <f>IF(CL7="","",IF(CL7="-","【-】","【"&amp;SUBSTITUTE(TEXT(CL7,"#,##0.00"),"-","△")&amp;"】"))</f>
        <v>【138.29】</v>
      </c>
      <c r="CM6" s="21">
        <f>IF(CM7="",NA(),CM7)</f>
        <v>69.86</v>
      </c>
      <c r="CN6" s="21">
        <f t="shared" ref="CN6:CV6" si="10">IF(CN7="",NA(),CN7)</f>
        <v>73</v>
      </c>
      <c r="CO6" s="21">
        <f t="shared" si="10"/>
        <v>77.709999999999994</v>
      </c>
      <c r="CP6" s="21">
        <f t="shared" si="10"/>
        <v>81.760000000000005</v>
      </c>
      <c r="CQ6" s="21">
        <f t="shared" si="10"/>
        <v>33.229999999999997</v>
      </c>
      <c r="CR6" s="21">
        <f t="shared" si="10"/>
        <v>45.44</v>
      </c>
      <c r="CS6" s="21">
        <f t="shared" si="10"/>
        <v>50.94</v>
      </c>
      <c r="CT6" s="21">
        <f t="shared" si="10"/>
        <v>50.53</v>
      </c>
      <c r="CU6" s="21">
        <f t="shared" si="10"/>
        <v>51.42</v>
      </c>
      <c r="CV6" s="21">
        <f t="shared" si="10"/>
        <v>48.95</v>
      </c>
      <c r="CW6" s="20" t="str">
        <f>IF(CW7="","",IF(CW7="-","【-】","【"&amp;SUBSTITUTE(TEXT(CW7,"#,##0.00"),"-","△")&amp;"】"))</f>
        <v>【59.10】</v>
      </c>
      <c r="CX6" s="21">
        <f>IF(CX7="",NA(),CX7)</f>
        <v>58.54</v>
      </c>
      <c r="CY6" s="21">
        <f t="shared" ref="CY6:DG6" si="11">IF(CY7="",NA(),CY7)</f>
        <v>60.83</v>
      </c>
      <c r="CZ6" s="21">
        <f t="shared" si="11"/>
        <v>60.36</v>
      </c>
      <c r="DA6" s="21">
        <f t="shared" si="11"/>
        <v>60.74</v>
      </c>
      <c r="DB6" s="21">
        <f t="shared" si="11"/>
        <v>60.34</v>
      </c>
      <c r="DC6" s="21">
        <f t="shared" si="11"/>
        <v>65.97</v>
      </c>
      <c r="DD6" s="21">
        <f t="shared" si="11"/>
        <v>82.55</v>
      </c>
      <c r="DE6" s="21">
        <f t="shared" si="11"/>
        <v>82.08</v>
      </c>
      <c r="DF6" s="21">
        <f t="shared" si="11"/>
        <v>81.34</v>
      </c>
      <c r="DG6" s="21">
        <f t="shared" si="11"/>
        <v>81.14</v>
      </c>
      <c r="DH6" s="20" t="str">
        <f>IF(DH7="","",IF(DH7="-","【-】","【"&amp;SUBSTITUTE(TEXT(DH7,"#,##0.00"),"-","△")&amp;"】"))</f>
        <v>【95.82】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0.25</v>
      </c>
      <c r="EK6" s="21">
        <f t="shared" si="14"/>
        <v>0.15</v>
      </c>
      <c r="EL6" s="21">
        <f t="shared" si="14"/>
        <v>1.65</v>
      </c>
      <c r="EM6" s="21">
        <f t="shared" si="14"/>
        <v>0.14000000000000001</v>
      </c>
      <c r="EN6" s="21">
        <f t="shared" si="14"/>
        <v>0.08</v>
      </c>
      <c r="EO6" s="20" t="str">
        <f>IF(EO7="","",IF(EO7="-","【-】","【"&amp;SUBSTITUTE(TEXT(EO7,"#,##0.00"),"-","△")&amp;"】"))</f>
        <v>【0.23】</v>
      </c>
    </row>
    <row r="7" spans="1:145" s="22" customFormat="1" x14ac:dyDescent="0.2">
      <c r="A7" s="14"/>
      <c r="B7" s="23">
        <v>2022</v>
      </c>
      <c r="C7" s="23">
        <v>453412</v>
      </c>
      <c r="D7" s="23">
        <v>47</v>
      </c>
      <c r="E7" s="23">
        <v>17</v>
      </c>
      <c r="F7" s="23">
        <v>1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47.96</v>
      </c>
      <c r="Q7" s="24">
        <v>100.61</v>
      </c>
      <c r="R7" s="24">
        <v>3388</v>
      </c>
      <c r="S7" s="24">
        <v>25992</v>
      </c>
      <c r="T7" s="24">
        <v>110.02</v>
      </c>
      <c r="U7" s="24">
        <v>236.25</v>
      </c>
      <c r="V7" s="24">
        <v>12439</v>
      </c>
      <c r="W7" s="24">
        <v>3.69</v>
      </c>
      <c r="X7" s="24">
        <v>3371</v>
      </c>
      <c r="Y7" s="24">
        <v>91.27</v>
      </c>
      <c r="Z7" s="24">
        <v>95.12</v>
      </c>
      <c r="AA7" s="24">
        <v>95.2</v>
      </c>
      <c r="AB7" s="24">
        <v>95.12</v>
      </c>
      <c r="AC7" s="24">
        <v>95.88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1522.39</v>
      </c>
      <c r="BG7" s="24">
        <v>1369.93</v>
      </c>
      <c r="BH7" s="24">
        <v>1344.6</v>
      </c>
      <c r="BI7" s="24">
        <v>1404.87</v>
      </c>
      <c r="BJ7" s="24">
        <v>1317.28</v>
      </c>
      <c r="BK7" s="24">
        <v>722.53</v>
      </c>
      <c r="BL7" s="24">
        <v>1001.3</v>
      </c>
      <c r="BM7" s="24">
        <v>1050.51</v>
      </c>
      <c r="BN7" s="24">
        <v>1102.01</v>
      </c>
      <c r="BO7" s="24">
        <v>987.36</v>
      </c>
      <c r="BP7" s="24">
        <v>652.82000000000005</v>
      </c>
      <c r="BQ7" s="24">
        <v>89.01</v>
      </c>
      <c r="BR7" s="24">
        <v>94.04</v>
      </c>
      <c r="BS7" s="24">
        <v>93.99</v>
      </c>
      <c r="BT7" s="24">
        <v>94.57</v>
      </c>
      <c r="BU7" s="24">
        <v>95.3</v>
      </c>
      <c r="BV7" s="24">
        <v>74.61</v>
      </c>
      <c r="BW7" s="24">
        <v>81.88</v>
      </c>
      <c r="BX7" s="24">
        <v>82.65</v>
      </c>
      <c r="BY7" s="24">
        <v>82.55</v>
      </c>
      <c r="BZ7" s="24">
        <v>83.55</v>
      </c>
      <c r="CA7" s="24">
        <v>97.61</v>
      </c>
      <c r="CB7" s="24">
        <v>213.68</v>
      </c>
      <c r="CC7" s="24">
        <v>202.69</v>
      </c>
      <c r="CD7" s="24">
        <v>204.84</v>
      </c>
      <c r="CE7" s="24">
        <v>203.07</v>
      </c>
      <c r="CF7" s="24">
        <v>202.88</v>
      </c>
      <c r="CG7" s="24">
        <v>233.5</v>
      </c>
      <c r="CH7" s="24">
        <v>187.55</v>
      </c>
      <c r="CI7" s="24">
        <v>186.3</v>
      </c>
      <c r="CJ7" s="24">
        <v>188.38</v>
      </c>
      <c r="CK7" s="24">
        <v>185.98</v>
      </c>
      <c r="CL7" s="24">
        <v>138.29</v>
      </c>
      <c r="CM7" s="24">
        <v>69.86</v>
      </c>
      <c r="CN7" s="24">
        <v>73</v>
      </c>
      <c r="CO7" s="24">
        <v>77.709999999999994</v>
      </c>
      <c r="CP7" s="24">
        <v>81.760000000000005</v>
      </c>
      <c r="CQ7" s="24">
        <v>33.229999999999997</v>
      </c>
      <c r="CR7" s="24">
        <v>45.44</v>
      </c>
      <c r="CS7" s="24">
        <v>50.94</v>
      </c>
      <c r="CT7" s="24">
        <v>50.53</v>
      </c>
      <c r="CU7" s="24">
        <v>51.42</v>
      </c>
      <c r="CV7" s="24">
        <v>48.95</v>
      </c>
      <c r="CW7" s="24">
        <v>59.1</v>
      </c>
      <c r="CX7" s="24">
        <v>58.54</v>
      </c>
      <c r="CY7" s="24">
        <v>60.83</v>
      </c>
      <c r="CZ7" s="24">
        <v>60.36</v>
      </c>
      <c r="DA7" s="24">
        <v>60.74</v>
      </c>
      <c r="DB7" s="24">
        <v>60.34</v>
      </c>
      <c r="DC7" s="24">
        <v>65.97</v>
      </c>
      <c r="DD7" s="24">
        <v>82.55</v>
      </c>
      <c r="DE7" s="24">
        <v>82.08</v>
      </c>
      <c r="DF7" s="24">
        <v>81.34</v>
      </c>
      <c r="DG7" s="24">
        <v>81.14</v>
      </c>
      <c r="DH7" s="24">
        <v>95.82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0.25</v>
      </c>
      <c r="EK7" s="24">
        <v>0.15</v>
      </c>
      <c r="EL7" s="24">
        <v>1.65</v>
      </c>
      <c r="EM7" s="24">
        <v>0.14000000000000001</v>
      </c>
      <c r="EN7" s="24">
        <v>0.08</v>
      </c>
      <c r="EO7" s="24">
        <v>0.23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2">
      <c r="B13" t="s">
        <v>114</v>
      </c>
      <c r="C13" t="s">
        <v>115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矢野 高大</cp:lastModifiedBy>
  <cp:lastPrinted>2024-02-19T01:20:23Z</cp:lastPrinted>
  <dcterms:created xsi:type="dcterms:W3CDTF">2023-12-12T02:48:11Z</dcterms:created>
  <dcterms:modified xsi:type="dcterms:W3CDTF">2024-02-19T01:20:28Z</dcterms:modified>
  <cp:category/>
</cp:coreProperties>
</file>