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40116【依頼】経営比較分析表の分析等について\04市町村→県\02法非適用\06下水道事業\03農集排\"/>
    </mc:Choice>
  </mc:AlternateContent>
  <xr:revisionPtr revIDLastSave="0" documentId="13_ncr:1_{F0237A8F-8CB3-453B-B6D2-825E0B82E096}" xr6:coauthVersionLast="47" xr6:coauthVersionMax="47" xr10:uidLastSave="{00000000-0000-0000-0000-000000000000}"/>
  <workbookProtection workbookAlgorithmName="SHA-512" workbookHashValue="xh34Ikfo+w9cHSsfA++MAf71oDPbc4MgH95yhwzUOEjHgd2xrPeKS8RJazT5N4Mdk68yvBEGGBGUtzz2WEVHdQ==" workbookSaltValue="1F5AXfILKPSBts9Vk6d8Wg=="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L8" i="4"/>
  <c r="P8" i="4"/>
  <c r="I8"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<sst xmlns="http://schemas.openxmlformats.org/spreadsheetml/2006/main" count="236" uniqueCount="118">
  <si>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</si>
  <si>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</si>
  <si>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</si>
  <si>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</si>
  <si>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</si>
  <si>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</si>
  <si>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</si>
  <si>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</si>
  <si>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</si>
  <si>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</si>
  <si>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</si>
  <si>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</si>
  <si>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</si>
  <si>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</si>
  <si>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</si>
  <si>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</si>
  <si>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</si>
  <si>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</si>
  <si>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</si>
  <si>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</si>
  <si>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</si>
  <si>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</si>
  <si>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</si>
  <si>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</si>
  <si>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</si>
  <si>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</si>
  <si>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</si>
  <si>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</si>
  <si>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</si>
  <si>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</si>
  <si>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</si>
  <si>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</si>
  <si>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</si>
  <si>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</si>
  <si>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</si>
  <si>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</si>
  <si>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</si>
  <si>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</si>
  <si>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</si>
  <si>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</si>
  <si>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</si>
  <si>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</si>
  <si>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</si>
  <si>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</si>
  <si>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</si>
  <si>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</si>
  <si>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</si>
  <si>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</si>
  <si>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</si>
  <si>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</si>
  <si>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</si>
  <si>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</si>
  <si>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</si>
  <si>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</si>
  <si>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</si>
  <si>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</si>
  <si>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</si>
  <si>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</si>
  <si>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</si>
  <si>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</si>
  <si>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</si>
  <si>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</si>
  <si>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</si>
  <si>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</si>
  <si>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</si>
  <si>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</si>
  <si>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</si>
  <si>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</si>
  <si>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</si>
  <si>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</si>
  <si>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</si>
  <si>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</si>
  <si>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</si>
  <si>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</si>
  <si>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</si>
  <si>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</si>
  <si>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</si>
  <si>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</si>
  <si>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</si>
  <si>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</si>
  <si>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</si>
  <si>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</si>
  <si>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</si>
  <si>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</si>
  <si>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</si>
  <si>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</si>
  <si>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</si>
  <si>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</si>
  <si>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</si>
  <si>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</si>
  <si>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</si>
  <si>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</si>
  <si>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</si>
  <si>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</si>
  <si>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</si>
  <si>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</si>
  <si>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</si>
  <si>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日之影町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</si>
  <si>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</si>
  <si>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</si>
  <si>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</si>
  <si>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</si>
  <si>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</si>
  <si>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</si>
  <si>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</si>
  <si>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</si>
  <si>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</si>
  <si>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</si>
  <si>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</si>
  <si>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</si>
  <si>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</si>
  <si>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</si>
  <si>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</si>
  <si>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</si>
  <si>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</si>
  <si>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施設運用開始から２０年以上が経過し、中継ポンプや処理場等の設備更新の時期が近くなっている。
　中継ポンプについては予備のポンプを準備し、故障した際にはすぐに対応できるよう準備は整えているが、その他の故障等についてはその都度修繕の対応をしている。
　今後各設備の更新時期を迎えてくるが、平成３０年から令和元年にかけて行った機能診断による最適化構想を元に事業計画等を策定し、それをもとに設備の更新や整備を行っていく必要がある。</t>
    <rPh sb="12" eb="14">
      <t>イジョウ</t>
    </rPh>
    <rPh sb="25" eb="28">
      <t>ショリジョウ</t>
    </rPh>
    <rPh sb="127" eb="128">
      <t>カク</t>
    </rPh>
    <rPh sb="128" eb="130">
      <t>セツビ</t>
    </rPh>
    <rPh sb="131" eb="133">
      <t>コウシン</t>
    </rPh>
    <rPh sb="133" eb="135">
      <t>ジキ</t>
    </rPh>
    <rPh sb="136" eb="137">
      <t>ムカ</t>
    </rPh>
    <rPh sb="143" eb="145">
      <t>ヘイセイ</t>
    </rPh>
    <rPh sb="147" eb="148">
      <t>ネン</t>
    </rPh>
    <rPh sb="150" eb="152">
      <t>レイワ</t>
    </rPh>
    <rPh sb="152" eb="154">
      <t>ガンネン</t>
    </rPh>
    <rPh sb="158" eb="159">
      <t>オコナ</t>
    </rPh>
    <rPh sb="161" eb="163">
      <t>キノウ</t>
    </rPh>
    <rPh sb="163" eb="165">
      <t>シンダン</t>
    </rPh>
    <rPh sb="168" eb="171">
      <t>サイテキカ</t>
    </rPh>
    <rPh sb="171" eb="173">
      <t>コウソウ</t>
    </rPh>
    <rPh sb="174" eb="175">
      <t>モト</t>
    </rPh>
    <rPh sb="176" eb="178">
      <t>ジギョウ</t>
    </rPh>
    <rPh sb="178" eb="180">
      <t>ケイカク</t>
    </rPh>
    <rPh sb="180" eb="181">
      <t>トウ</t>
    </rPh>
    <rPh sb="182" eb="184">
      <t>サクテイ</t>
    </rPh>
    <rPh sb="192" eb="194">
      <t>セツビ</t>
    </rPh>
    <rPh sb="195" eb="197">
      <t>コウシン</t>
    </rPh>
    <rPh sb="198" eb="200">
      <t>セイビ</t>
    </rPh>
    <phoneticPr fontId="4"/>
  </si>
  <si>
    <t>　地形的要因などにより中継ポンプ等の設備投資が多い施設であるが、これからも経営の健全性を保つために、経営戦略の改訂を行うとともに、今後の処理区域内人口の減少を見据え、維持管理費に見合った料金改定や設備の更新、整備等を計画的に検討していきたい。</t>
    <rPh sb="58" eb="59">
      <t>オコナ</t>
    </rPh>
    <rPh sb="72" eb="73">
      <t>ナイ</t>
    </rPh>
    <rPh sb="101" eb="103">
      <t>コウシン</t>
    </rPh>
    <rPh sb="104" eb="106">
      <t>セイビ</t>
    </rPh>
    <rPh sb="106" eb="107">
      <t>トウ</t>
    </rPh>
    <rPh sb="108" eb="111">
      <t>ケイカクテキ</t>
    </rPh>
    <phoneticPr fontId="4"/>
  </si>
  <si>
    <t>　本町の農業集落排水事業は、比較的小規模な施設のため、少数の利用者の増減、維持費の増減が各比率に大きく反映される。収益的収支比率は前年度と比較すると減少はしたものの、１００％前後の水準で推移している。経費回収率は引き続き減少傾向だが、経営の健全性は概ね確保できている。
　企業債残高対事業規模比率は生じていないが、企業債残高の全てを一般会計に依存しているような状況から、自立性の高い経営見直しが求められる。　
　経費回収率は１００％を下回っているが、施設の維持費用については概ね料金収入で賄えている状況である。だが、企業債償還については一般会計からの繰入による事業運営となっている。
　施設利用率については、平均値を下回る状況であり、前年度よりも低下する状態が続いているが、過疎化、高齢化等による人口減少のためと予想される。
　水洗化率は全国平均を上回り、類似団体と比べても高い水準にあり、今後も普及促進等を行い、水洗化率の向上を図りたい。
　料金については、水道使用料と併せて将来的には改定を検討する必要があると思われる。</t>
    <rPh sb="65" eb="68">
      <t>ゼンネンド</t>
    </rPh>
    <rPh sb="69" eb="71">
      <t>ヒカク</t>
    </rPh>
    <rPh sb="74" eb="76">
      <t>ゲンショウ</t>
    </rPh>
    <rPh sb="106" eb="107">
      <t>ヒ</t>
    </rPh>
    <rPh sb="108" eb="109">
      <t>ツヅ</t>
    </rPh>
    <rPh sb="110" eb="112">
      <t>ゲンショウ</t>
    </rPh>
    <rPh sb="112" eb="114">
      <t>ケイコウ</t>
    </rPh>
    <rPh sb="149" eb="150">
      <t>ショウ</t>
    </rPh>
    <rPh sb="157" eb="160">
      <t>キギョウサイ</t>
    </rPh>
    <rPh sb="160" eb="162">
      <t>ザンダカ</t>
    </rPh>
    <rPh sb="163" eb="164">
      <t>スベ</t>
    </rPh>
    <rPh sb="180" eb="182">
      <t>ジョウキョウ</t>
    </rPh>
    <rPh sb="317" eb="320">
      <t>ゼンネンド</t>
    </rPh>
    <rPh sb="323" eb="325">
      <t>テイカ</t>
    </rPh>
    <rPh sb="327" eb="329">
      <t>ジョウタイ</t>
    </rPh>
    <rPh sb="330" eb="331">
      <t>ツヅ</t>
    </rPh>
    <rPh sb="341" eb="344">
      <t>コウレイカ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</si>
</sst>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41-4848-9EC9-DC6C99BF3F0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C341-4848-9EC9-DC6C99BF3F0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98.18</c:v>
                </c:pt>
                <c:pt idx="1">
                  <c:v>100.69</c:v>
                </c:pt>
                <c:pt idx="2">
                  <c:v>100.45</c:v>
                </c:pt>
                <c:pt idx="3">
                  <c:v>101.54</c:v>
                </c:pt>
                <c:pt idx="4">
                  <c:v>99.19</c:v>
                </c:pt>
              </c:numCache>
            </c:numRef>
          </c:val>
          <c:extLst>
            <c:ext xmlns:c16="http://schemas.microsoft.com/office/drawing/2014/chart" uri="{C3380CC4-5D6E-409C-BE32-E72D297353CC}">
              <c16:uniqueId val="{00000000-D13B-40A9-86B9-B230665CBDB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3B-40A9-86B9-B230665CBDB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7F-4BD6-B2B4-DE2CC6ABE94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7F-4BD6-B2B4-DE2CC6ABE94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E4-4700-B19C-40B198C0A42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E4-4700-B19C-40B198C0A42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DE-4ABF-AE3E-83174AA04E1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DE-4ABF-AE3E-83174AA04E1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5B-4A8F-817D-0CD41E27011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5B-4A8F-817D-0CD41E27011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221.35</c:v>
                </c:pt>
                <c:pt idx="1">
                  <c:v>82.92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3CF-4A5A-8981-437A78365B7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33CF-4A5A-8981-437A78365B7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100.08</c:v>
                </c:pt>
                <c:pt idx="2">
                  <c:v>93.5</c:v>
                </c:pt>
                <c:pt idx="3">
                  <c:v>88.83</c:v>
                </c:pt>
                <c:pt idx="4">
                  <c:v>85.57</c:v>
                </c:pt>
              </c:numCache>
            </c:numRef>
          </c:val>
          <c:extLst>
            <c:ext xmlns:c16="http://schemas.microsoft.com/office/drawing/2014/chart" uri="{C3380CC4-5D6E-409C-BE32-E72D297353CC}">
              <c16:uniqueId val="{00000000-4569-4520-83A0-04D4A694EE8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4569-4520-83A0-04D4A694EE8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255.03</c:v>
                </c:pt>
                <c:pt idx="1">
                  <c:v>249.6</c:v>
                </c:pt>
                <c:pt idx="2">
                  <c:v>273.07</c:v>
                </c:pt>
                <c:pt idx="3">
                  <c:v>301.94</c:v>
                </c:pt>
                <c:pt idx="4">
                  <c:v>302.20999999999998</c:v>
                </c:pt>
              </c:numCache>
            </c:numRef>
          </c:val>
          <c:extLst>
            <c:ext xmlns:c16="http://schemas.microsoft.com/office/drawing/2014/chart" uri="{C3380CC4-5D6E-409C-BE32-E72D297353CC}">
              <c16:uniqueId val="{00000000-781D-4CA2-9040-AF8F6AE3CA1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781D-4CA2-9040-AF8F6AE3CA1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45.77</c:v>
                </c:pt>
                <c:pt idx="1">
                  <c:v>46.48</c:v>
                </c:pt>
                <c:pt idx="2">
                  <c:v>47.18</c:v>
                </c:pt>
                <c:pt idx="3">
                  <c:v>44.37</c:v>
                </c:pt>
                <c:pt idx="4">
                  <c:v>43.66</c:v>
                </c:pt>
              </c:numCache>
            </c:numRef>
          </c:val>
          <c:extLst>
            <c:ext xmlns:c16="http://schemas.microsoft.com/office/drawing/2014/chart" uri="{C3380CC4-5D6E-409C-BE32-E72D297353CC}">
              <c16:uniqueId val="{00000000-4F79-4B7E-B2C5-A52E83E6F78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4F79-4B7E-B2C5-A52E83E6F78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96.14</c:v>
                </c:pt>
                <c:pt idx="1">
                  <c:v>96.02</c:v>
                </c:pt>
                <c:pt idx="2">
                  <c:v>98.35</c:v>
                </c:pt>
                <c:pt idx="3">
                  <c:v>98.26</c:v>
                </c:pt>
                <c:pt idx="4">
                  <c:v>98.17</c:v>
                </c:pt>
              </c:numCache>
            </c:numRef>
          </c:val>
          <c:extLst>
            <c:ext xmlns:c16="http://schemas.microsoft.com/office/drawing/2014/chart" uri="{C3380CC4-5D6E-409C-BE32-E72D297353CC}">
              <c16:uniqueId val="{00000000-AB3E-4769-B0D2-7ED06878C81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AB3E-4769-B0D2-7ED06878C81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S1" zoomScale="75" zoomScaleNormal="75" workbookViewId="0">
      <selection activeCell="CD17" sqref="CD1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宮崎県　日之影町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3592</v>
      </c>
      <c r="AM8" s="42"/>
      <c r="AN8" s="42"/>
      <c r="AO8" s="42"/>
      <c r="AP8" s="42"/>
      <c r="AQ8" s="42"/>
      <c r="AR8" s="42"/>
      <c r="AS8" s="42"/>
      <c r="AT8" s="35">
        <f>データ!T6</f>
        <v>277.67</v>
      </c>
      <c r="AU8" s="35"/>
      <c r="AV8" s="35"/>
      <c r="AW8" s="35"/>
      <c r="AX8" s="35"/>
      <c r="AY8" s="35"/>
      <c r="AZ8" s="35"/>
      <c r="BA8" s="35"/>
      <c r="BB8" s="35">
        <f>データ!U6</f>
        <v>12.94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6.17</v>
      </c>
      <c r="Q10" s="35"/>
      <c r="R10" s="35"/>
      <c r="S10" s="35"/>
      <c r="T10" s="35"/>
      <c r="U10" s="35"/>
      <c r="V10" s="35"/>
      <c r="W10" s="35">
        <f>データ!Q6</f>
        <v>100</v>
      </c>
      <c r="X10" s="35"/>
      <c r="Y10" s="35"/>
      <c r="Z10" s="35"/>
      <c r="AA10" s="35"/>
      <c r="AB10" s="35"/>
      <c r="AC10" s="35"/>
      <c r="AD10" s="42">
        <f>データ!R6</f>
        <v>3352</v>
      </c>
      <c r="AE10" s="42"/>
      <c r="AF10" s="42"/>
      <c r="AG10" s="42"/>
      <c r="AH10" s="42"/>
      <c r="AI10" s="42"/>
      <c r="AJ10" s="42"/>
      <c r="AK10" s="2"/>
      <c r="AL10" s="42">
        <f>データ!V6</f>
        <v>218</v>
      </c>
      <c r="AM10" s="42"/>
      <c r="AN10" s="42"/>
      <c r="AO10" s="42"/>
      <c r="AP10" s="42"/>
      <c r="AQ10" s="42"/>
      <c r="AR10" s="42"/>
      <c r="AS10" s="42"/>
      <c r="AT10" s="35">
        <f>データ!W6</f>
        <v>0.12</v>
      </c>
      <c r="AU10" s="35"/>
      <c r="AV10" s="35"/>
      <c r="AW10" s="35"/>
      <c r="AX10" s="35"/>
      <c r="AY10" s="35"/>
      <c r="AZ10" s="35"/>
      <c r="BA10" s="35"/>
      <c r="BB10" s="35">
        <f>データ!X6</f>
        <v>1816.67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wxb88sju6EpUAq+j+pcfFBuNCAcHzVrQaVUbH/Usj3tKZvryxDwgVvckt0FgZ+1EVVLU9i8uScwx8YPsBGBi1A==" saltValue="xYE5yW8y9j/1bK8ienvje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9" t="s">
        <v>53</v>
      </c>
      <c r="I3" s="80"/>
      <c r="J3" s="80"/>
      <c r="K3" s="80"/>
      <c r="L3" s="80"/>
      <c r="M3" s="80"/>
      <c r="N3" s="80"/>
      <c r="O3" s="80"/>
      <c r="P3" s="80"/>
      <c r="Q3" s="80"/>
      <c r="R3" s="80"/>
      <c r="S3" s="80"/>
      <c r="T3" s="80"/>
      <c r="U3" s="80"/>
      <c r="V3" s="80"/>
      <c r="W3" s="80"/>
      <c r="X3" s="81"/>
      <c r="Y3" s="85"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55</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56</v>
      </c>
      <c r="B4" s="16"/>
      <c r="C4" s="16"/>
      <c r="D4" s="16"/>
      <c r="E4" s="16"/>
      <c r="F4" s="16"/>
      <c r="G4" s="16"/>
      <c r="H4" s="82"/>
      <c r="I4" s="83"/>
      <c r="J4" s="83"/>
      <c r="K4" s="83"/>
      <c r="L4" s="83"/>
      <c r="M4" s="83"/>
      <c r="N4" s="83"/>
      <c r="O4" s="83"/>
      <c r="P4" s="83"/>
      <c r="Q4" s="83"/>
      <c r="R4" s="83"/>
      <c r="S4" s="83"/>
      <c r="T4" s="83"/>
      <c r="U4" s="83"/>
      <c r="V4" s="83"/>
      <c r="W4" s="83"/>
      <c r="X4" s="84"/>
      <c r="Y4" s="78" t="s">
        <v>57</v>
      </c>
      <c r="Z4" s="78"/>
      <c r="AA4" s="78"/>
      <c r="AB4" s="78"/>
      <c r="AC4" s="78"/>
      <c r="AD4" s="78"/>
      <c r="AE4" s="78"/>
      <c r="AF4" s="78"/>
      <c r="AG4" s="78"/>
      <c r="AH4" s="78"/>
      <c r="AI4" s="78"/>
      <c r="AJ4" s="78" t="s">
        <v>58</v>
      </c>
      <c r="AK4" s="78"/>
      <c r="AL4" s="78"/>
      <c r="AM4" s="78"/>
      <c r="AN4" s="78"/>
      <c r="AO4" s="78"/>
      <c r="AP4" s="78"/>
      <c r="AQ4" s="78"/>
      <c r="AR4" s="78"/>
      <c r="AS4" s="78"/>
      <c r="AT4" s="78"/>
      <c r="AU4" s="78" t="s">
        <v>59</v>
      </c>
      <c r="AV4" s="78"/>
      <c r="AW4" s="78"/>
      <c r="AX4" s="78"/>
      <c r="AY4" s="78"/>
      <c r="AZ4" s="78"/>
      <c r="BA4" s="78"/>
      <c r="BB4" s="78"/>
      <c r="BC4" s="78"/>
      <c r="BD4" s="78"/>
      <c r="BE4" s="78"/>
      <c r="BF4" s="78" t="s">
        <v>60</v>
      </c>
      <c r="BG4" s="78"/>
      <c r="BH4" s="78"/>
      <c r="BI4" s="78"/>
      <c r="BJ4" s="78"/>
      <c r="BK4" s="78"/>
      <c r="BL4" s="78"/>
      <c r="BM4" s="78"/>
      <c r="BN4" s="78"/>
      <c r="BO4" s="78"/>
      <c r="BP4" s="78"/>
      <c r="BQ4" s="78" t="s">
        <v>61</v>
      </c>
      <c r="BR4" s="78"/>
      <c r="BS4" s="78"/>
      <c r="BT4" s="78"/>
      <c r="BU4" s="78"/>
      <c r="BV4" s="78"/>
      <c r="BW4" s="78"/>
      <c r="BX4" s="78"/>
      <c r="BY4" s="78"/>
      <c r="BZ4" s="78"/>
      <c r="CA4" s="78"/>
      <c r="CB4" s="78" t="s">
        <v>62</v>
      </c>
      <c r="CC4" s="78"/>
      <c r="CD4" s="78"/>
      <c r="CE4" s="78"/>
      <c r="CF4" s="78"/>
      <c r="CG4" s="78"/>
      <c r="CH4" s="78"/>
      <c r="CI4" s="78"/>
      <c r="CJ4" s="78"/>
      <c r="CK4" s="78"/>
      <c r="CL4" s="78"/>
      <c r="CM4" s="78" t="s">
        <v>63</v>
      </c>
      <c r="CN4" s="78"/>
      <c r="CO4" s="78"/>
      <c r="CP4" s="78"/>
      <c r="CQ4" s="78"/>
      <c r="CR4" s="78"/>
      <c r="CS4" s="78"/>
      <c r="CT4" s="78"/>
      <c r="CU4" s="78"/>
      <c r="CV4" s="78"/>
      <c r="CW4" s="78"/>
      <c r="CX4" s="78" t="s">
        <v>64</v>
      </c>
      <c r="CY4" s="78"/>
      <c r="CZ4" s="78"/>
      <c r="DA4" s="78"/>
      <c r="DB4" s="78"/>
      <c r="DC4" s="78"/>
      <c r="DD4" s="78"/>
      <c r="DE4" s="78"/>
      <c r="DF4" s="78"/>
      <c r="DG4" s="78"/>
      <c r="DH4" s="78"/>
      <c r="DI4" s="78" t="s">
        <v>65</v>
      </c>
      <c r="DJ4" s="78"/>
      <c r="DK4" s="78"/>
      <c r="DL4" s="78"/>
      <c r="DM4" s="78"/>
      <c r="DN4" s="78"/>
      <c r="DO4" s="78"/>
      <c r="DP4" s="78"/>
      <c r="DQ4" s="78"/>
      <c r="DR4" s="78"/>
      <c r="DS4" s="78"/>
      <c r="DT4" s="78" t="s">
        <v>66</v>
      </c>
      <c r="DU4" s="78"/>
      <c r="DV4" s="78"/>
      <c r="DW4" s="78"/>
      <c r="DX4" s="78"/>
      <c r="DY4" s="78"/>
      <c r="DZ4" s="78"/>
      <c r="EA4" s="78"/>
      <c r="EB4" s="78"/>
      <c r="EC4" s="78"/>
      <c r="ED4" s="78"/>
      <c r="EE4" s="78" t="s">
        <v>67</v>
      </c>
      <c r="EF4" s="78"/>
      <c r="EG4" s="78"/>
      <c r="EH4" s="78"/>
      <c r="EI4" s="78"/>
      <c r="EJ4" s="78"/>
      <c r="EK4" s="78"/>
      <c r="EL4" s="78"/>
      <c r="EM4" s="78"/>
      <c r="EN4" s="78"/>
      <c r="EO4" s="78"/>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2022</v>
      </c>
      <c r="C6" s="19">
        <f t="shared" ref="C6:X6" si="3">C7</f>
        <v>454427</v>
      </c>
      <c r="D6" s="19">
        <f t="shared" si="3"/>
        <v>47</v>
      </c>
      <c r="E6" s="19">
        <f t="shared" si="3"/>
        <v>17</v>
      </c>
      <c r="F6" s="19">
        <f t="shared" si="3"/>
        <v>5</v>
      </c>
      <c r="G6" s="19">
        <f t="shared" si="3"/>
        <v>0</v>
      </c>
      <c r="H6" s="19" t="str">
        <f t="shared" si="3"/>
        <v>宮崎県　日之影町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6.17</v>
      </c>
      <c r="Q6" s="20">
        <f t="shared" si="3"/>
        <v>100</v>
      </c>
      <c r="R6" s="20">
        <f t="shared" si="3"/>
        <v>3352</v>
      </c>
      <c r="S6" s="20">
        <f t="shared" si="3"/>
        <v>3592</v>
      </c>
      <c r="T6" s="20">
        <f t="shared" si="3"/>
        <v>277.67</v>
      </c>
      <c r="U6" s="20">
        <f t="shared" si="3"/>
        <v>12.94</v>
      </c>
      <c r="V6" s="20">
        <f t="shared" si="3"/>
        <v>218</v>
      </c>
      <c r="W6" s="20">
        <f t="shared" si="3"/>
        <v>0.12</v>
      </c>
      <c r="X6" s="20">
        <f t="shared" si="3"/>
        <v>1816.67</v>
      </c>
      <c r="Y6" s="21">
        <f>IF(Y7="",NA(),Y7)</f>
        <v>98.18</v>
      </c>
      <c r="Z6" s="21">
        <f t="shared" ref="Z6:AH6" si="4">IF(Z7="",NA(),Z7)</f>
        <v>100.69</v>
      </c>
      <c r="AA6" s="21">
        <f t="shared" si="4"/>
        <v>100.45</v>
      </c>
      <c r="AB6" s="21">
        <f t="shared" si="4"/>
        <v>101.54</v>
      </c>
      <c r="AC6" s="21">
        <f t="shared" si="4"/>
        <v>99.19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221.35</v>
      </c>
      <c r="BG6" s="21">
        <f t="shared" ref="BG6:BO6" si="7">IF(BG7="",NA(),BG7)</f>
        <v>82.92</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100</v>
      </c>
      <c r="BR6" s="21">
        <f t="shared" ref="BR6:BZ6" si="8">IF(BR7="",NA(),BR7)</f>
        <v>100.08</v>
      </c>
      <c r="BS6" s="21">
        <f t="shared" si="8"/>
        <v>93.5</v>
      </c>
      <c r="BT6" s="21">
        <f t="shared" si="8"/>
        <v>88.83</v>
      </c>
      <c r="BU6" s="21">
        <f t="shared" si="8"/>
        <v>85.57</v>
      </c>
      <c r="BV6" s="21">
        <f t="shared" si="8"/>
        <v>57.77</v>
      </c>
      <c r="BW6" s="21">
        <f t="shared" si="8"/>
        <v>57.31</v>
      </c>
      <c r="BX6" s="21">
        <f t="shared" si="8"/>
        <v>57.08</v>
      </c>
      <c r="BY6" s="21">
        <f t="shared" si="8"/>
        <v>56.26</v>
      </c>
      <c r="BZ6" s="21">
        <f t="shared" si="8"/>
        <v>52.94</v>
      </c>
      <c r="CA6" s="20" t="str">
        <f>IF(CA7="","",IF(CA7="-","【-】","【"&amp;SUBSTITUTE(TEXT(CA7,"#,##0.00"),"-","△")&amp;"】"))</f>
        <v>【57.02】</v>
      </c>
      <c r="CB6" s="21">
        <f>IF(CB7="",NA(),CB7)</f>
        <v>255.03</v>
      </c>
      <c r="CC6" s="21">
        <f t="shared" ref="CC6:CK6" si="9">IF(CC7="",NA(),CC7)</f>
        <v>249.6</v>
      </c>
      <c r="CD6" s="21">
        <f t="shared" si="9"/>
        <v>273.07</v>
      </c>
      <c r="CE6" s="21">
        <f t="shared" si="9"/>
        <v>301.94</v>
      </c>
      <c r="CF6" s="21">
        <f t="shared" si="9"/>
        <v>302.20999999999998</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45.77</v>
      </c>
      <c r="CN6" s="21">
        <f t="shared" ref="CN6:CV6" si="10">IF(CN7="",NA(),CN7)</f>
        <v>46.48</v>
      </c>
      <c r="CO6" s="21">
        <f t="shared" si="10"/>
        <v>47.18</v>
      </c>
      <c r="CP6" s="21">
        <f t="shared" si="10"/>
        <v>44.37</v>
      </c>
      <c r="CQ6" s="21">
        <f t="shared" si="10"/>
        <v>43.66</v>
      </c>
      <c r="CR6" s="21">
        <f t="shared" si="10"/>
        <v>50.68</v>
      </c>
      <c r="CS6" s="21">
        <f t="shared" si="10"/>
        <v>50.14</v>
      </c>
      <c r="CT6" s="21">
        <f t="shared" si="10"/>
        <v>54.83</v>
      </c>
      <c r="CU6" s="21">
        <f t="shared" si="10"/>
        <v>66.53</v>
      </c>
      <c r="CV6" s="21">
        <f t="shared" si="10"/>
        <v>52.35</v>
      </c>
      <c r="CW6" s="20" t="str">
        <f>IF(CW7="","",IF(CW7="-","【-】","【"&amp;SUBSTITUTE(TEXT(CW7,"#,##0.00"),"-","△")&amp;"】"))</f>
        <v>【52.55】</v>
      </c>
      <c r="CX6" s="21">
        <f>IF(CX7="",NA(),CX7)</f>
        <v>96.14</v>
      </c>
      <c r="CY6" s="21">
        <f t="shared" ref="CY6:DG6" si="11">IF(CY7="",NA(),CY7)</f>
        <v>96.02</v>
      </c>
      <c r="CZ6" s="21">
        <f t="shared" si="11"/>
        <v>98.35</v>
      </c>
      <c r="DA6" s="21">
        <f t="shared" si="11"/>
        <v>98.26</v>
      </c>
      <c r="DB6" s="21">
        <f t="shared" si="11"/>
        <v>98.17</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454427</v>
      </c>
      <c r="D7" s="23">
        <v>47</v>
      </c>
      <c r="E7" s="23">
        <v>17</v>
      </c>
      <c r="F7" s="23">
        <v>5</v>
      </c>
      <c r="G7" s="23">
        <v>0</v>
      </c>
      <c r="H7" s="23" t="s">
        <v>97</v>
      </c>
      <c r="I7" s="23" t="s">
        <v>98</v>
      </c>
      <c r="J7" s="23" t="s">
        <v>99</v>
      </c>
      <c r="K7" s="23" t="s">
        <v>100</v>
      </c>
      <c r="L7" s="23" t="s">
        <v>101</v>
      </c>
      <c r="M7" s="23" t="s">
        <v>102</v>
      </c>
      <c r="N7" s="24" t="s">
        <v>103</v>
      </c>
      <c r="O7" s="24" t="s">
        <v>104</v>
      </c>
      <c r="P7" s="24">
        <v>6.17</v>
      </c>
      <c r="Q7" s="24">
        <v>100</v>
      </c>
      <c r="R7" s="24">
        <v>3352</v>
      </c>
      <c r="S7" s="24">
        <v>3592</v>
      </c>
      <c r="T7" s="24">
        <v>277.67</v>
      </c>
      <c r="U7" s="24">
        <v>12.94</v>
      </c>
      <c r="V7" s="24">
        <v>218</v>
      </c>
      <c r="W7" s="24">
        <v>0.12</v>
      </c>
      <c r="X7" s="24">
        <v>1816.67</v>
      </c>
      <c r="Y7" s="24">
        <v>98.18</v>
      </c>
      <c r="Z7" s="24">
        <v>100.69</v>
      </c>
      <c r="AA7" s="24">
        <v>100.45</v>
      </c>
      <c r="AB7" s="24">
        <v>101.54</v>
      </c>
      <c r="AC7" s="24">
        <v>99.19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221.35</v>
      </c>
      <c r="BG7" s="24">
        <v>82.92</v>
      </c>
      <c r="BH7" s="24">
        <v>0</v>
      </c>
      <c r="BI7" s="24">
        <v>0</v>
      </c>
      <c r="BJ7" s="24">
        <v>0</v>
      </c>
      <c r="BK7" s="24">
        <v>789.46</v>
      </c>
      <c r="BL7" s="24">
        <v>826.83</v>
      </c>
      <c r="BM7" s="24">
        <v>867.83</v>
      </c>
      <c r="BN7" s="24">
        <v>791.76</v>
      </c>
      <c r="BO7" s="24">
        <v>900.82</v>
      </c>
      <c r="BP7" s="24">
        <v>809.19</v>
      </c>
      <c r="BQ7" s="24">
        <v>100</v>
      </c>
      <c r="BR7" s="24">
        <v>100.08</v>
      </c>
      <c r="BS7" s="24">
        <v>93.5</v>
      </c>
      <c r="BT7" s="24">
        <v>88.83</v>
      </c>
      <c r="BU7" s="24">
        <v>85.57</v>
      </c>
      <c r="BV7" s="24">
        <v>57.77</v>
      </c>
      <c r="BW7" s="24">
        <v>57.31</v>
      </c>
      <c r="BX7" s="24">
        <v>57.08</v>
      </c>
      <c r="BY7" s="24">
        <v>56.26</v>
      </c>
      <c r="BZ7" s="24">
        <v>52.94</v>
      </c>
      <c r="CA7" s="24">
        <v>57.02</v>
      </c>
      <c r="CB7" s="24">
        <v>255.03</v>
      </c>
      <c r="CC7" s="24">
        <v>249.6</v>
      </c>
      <c r="CD7" s="24">
        <v>273.07</v>
      </c>
      <c r="CE7" s="24">
        <v>301.94</v>
      </c>
      <c r="CF7" s="24">
        <v>302.20999999999998</v>
      </c>
      <c r="CG7" s="24">
        <v>274.35000000000002</v>
      </c>
      <c r="CH7" s="24">
        <v>273.52</v>
      </c>
      <c r="CI7" s="24">
        <v>274.99</v>
      </c>
      <c r="CJ7" s="24">
        <v>282.08999999999997</v>
      </c>
      <c r="CK7" s="24">
        <v>303.27999999999997</v>
      </c>
      <c r="CL7" s="24">
        <v>273.68</v>
      </c>
      <c r="CM7" s="24">
        <v>45.77</v>
      </c>
      <c r="CN7" s="24">
        <v>46.48</v>
      </c>
      <c r="CO7" s="24">
        <v>47.18</v>
      </c>
      <c r="CP7" s="24">
        <v>44.37</v>
      </c>
      <c r="CQ7" s="24">
        <v>43.66</v>
      </c>
      <c r="CR7" s="24">
        <v>50.68</v>
      </c>
      <c r="CS7" s="24">
        <v>50.14</v>
      </c>
      <c r="CT7" s="24">
        <v>54.83</v>
      </c>
      <c r="CU7" s="24">
        <v>66.53</v>
      </c>
      <c r="CV7" s="24">
        <v>52.35</v>
      </c>
      <c r="CW7" s="24">
        <v>52.55</v>
      </c>
      <c r="CX7" s="24">
        <v>96.14</v>
      </c>
      <c r="CY7" s="24">
        <v>96.02</v>
      </c>
      <c r="CZ7" s="24">
        <v>98.35</v>
      </c>
      <c r="DA7" s="24">
        <v>98.26</v>
      </c>
      <c r="DB7" s="24">
        <v>98.17</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110</v>
      </c>
    </row>
    <row r="12" spans="1:145" x14ac:dyDescent="0.2">
      <c r="B12">
        <v>1</v>
      </c>
      <c r="C12">
        <v>1</v>
      </c>
      <c r="D12">
        <v>2</v>
      </c>
      <c r="E12">
        <v>3</v>
      </c>
      <c r="F12">
        <v>4</v>
      </c>
      <c r="G12" t="s">
        <v>111</v>
      </c>
    </row>
    <row r="13" spans="1:145" x14ac:dyDescent="0.2">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徳田 正喜</cp:lastModifiedBy>
  <cp:lastPrinted>2024-02-01T23:22:09Z</cp:lastPrinted>
  <dcterms:created xsi:type="dcterms:W3CDTF">2023-12-12T02:56:39Z</dcterms:created>
  <dcterms:modified xsi:type="dcterms:W3CDTF">2024-02-27T04:15:33Z</dcterms:modified>
  <cp:category/>
</cp:coreProperties>
</file>