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C:\業務フォルダ\☆物価高騰支援\★実績報告\"/>
    </mc:Choice>
  </mc:AlternateContent>
  <xr:revisionPtr revIDLastSave="0" documentId="13_ncr:1_{C46AEAE0-7E45-43B8-B989-EB5CCD4FB307}" xr6:coauthVersionLast="47" xr6:coauthVersionMax="47" xr10:uidLastSave="{00000000-0000-0000-0000-000000000000}"/>
  <bookViews>
    <workbookView xWindow="-120" yWindow="-120" windowWidth="29040" windowHeight="15720" tabRatio="813" xr2:uid="{00000000-000D-0000-FFFF-FFFF00000000}"/>
  </bookViews>
  <sheets>
    <sheet name="③【有床診】賃上げ支援実績報告書" sheetId="114" r:id="rId1"/>
    <sheet name="【有床診】別紙（2.0％超部分算定シート）" sheetId="116" r:id="rId2"/>
    <sheet name="記入例の状況" sheetId="127" r:id="rId3"/>
    <sheet name="都道府県リスト" sheetId="62" state="hidden" r:id="rId4"/>
  </sheets>
  <definedNames>
    <definedName name="_xlnm._FilterDatabase" localSheetId="1" hidden="1">'【有床診】別紙（2.0％超部分算定シート）'!$A$4:$O$9</definedName>
    <definedName name="_xlnm._FilterDatabase" localSheetId="0" hidden="1">③【有床診】賃上げ支援実績報告書!$A$11:$S$11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'【有床診】別紙（2.0％超部分算定シート）'!$A$1:$L$37</definedName>
    <definedName name="_xlnm.Print_Area" localSheetId="0">③【有床診】賃上げ支援実績報告書!$A$1:$L$47</definedName>
    <definedName name="_xlnm.Print_Area">#REF!</definedName>
    <definedName name="_xlnm.Print_Titles" localSheetId="1">'【有床診】別紙（2.0％超部分算定シート）'!$2:$3</definedName>
    <definedName name="_xlnm.Print_Titles" localSheetId="0">③【有床診】賃上げ支援実績報告書!$2:$9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4" l="1"/>
  <c r="E15" i="114"/>
  <c r="E19" i="127"/>
  <c r="D19" i="127"/>
  <c r="C19" i="127"/>
  <c r="D6" i="116"/>
  <c r="E6" i="116" s="1"/>
  <c r="K6" i="116"/>
  <c r="G15" i="114" s="1"/>
  <c r="F13" i="114"/>
  <c r="J6" i="116"/>
  <c r="F15" i="114" s="1"/>
  <c r="F14" i="114"/>
  <c r="F12" i="114"/>
  <c r="G14" i="114"/>
  <c r="G13" i="114"/>
  <c r="G12" i="114"/>
  <c r="L6" i="116"/>
  <c r="K14" i="114"/>
  <c r="J14" i="114"/>
  <c r="I14" i="114"/>
  <c r="K13" i="114"/>
  <c r="J13" i="114"/>
  <c r="I13" i="114"/>
  <c r="K12" i="114"/>
  <c r="J12" i="114"/>
  <c r="I12" i="114"/>
  <c r="L12" i="114" s="1"/>
  <c r="L10" i="114"/>
  <c r="H10" i="114"/>
  <c r="E20" i="127" l="1"/>
  <c r="L13" i="114"/>
  <c r="L14" i="114"/>
  <c r="K20" i="114" l="1"/>
  <c r="J20" i="114"/>
  <c r="I20" i="114"/>
  <c r="G20" i="114"/>
  <c r="F20" i="114" s="1"/>
  <c r="E21" i="114"/>
  <c r="A7" i="116"/>
  <c r="L9" i="116"/>
  <c r="L21" i="114" s="1"/>
  <c r="K9" i="116"/>
  <c r="G21" i="114" s="1"/>
  <c r="J9" i="116"/>
  <c r="F21" i="114" s="1"/>
  <c r="D9" i="116"/>
  <c r="E9" i="116" s="1"/>
  <c r="H16" i="114"/>
  <c r="L16" i="114"/>
  <c r="F18" i="114"/>
  <c r="G6" i="114" s="1"/>
  <c r="G18" i="114"/>
  <c r="I18" i="114"/>
  <c r="J18" i="114"/>
  <c r="K18" i="114"/>
  <c r="F19" i="114"/>
  <c r="G19" i="114"/>
  <c r="I19" i="114"/>
  <c r="J19" i="114"/>
  <c r="K19" i="114"/>
  <c r="L20" i="114" l="1"/>
  <c r="L18" i="114"/>
  <c r="L19" i="114"/>
  <c r="L4" i="114" l="1"/>
  <c r="L8" i="114" l="1"/>
  <c r="L7" i="114"/>
  <c r="L6" i="114"/>
</calcChain>
</file>

<file path=xl/sharedStrings.xml><?xml version="1.0" encoding="utf-8"?>
<sst xmlns="http://schemas.openxmlformats.org/spreadsheetml/2006/main" count="193" uniqueCount="128">
  <si>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</si>
  <si>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</si>
  <si>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</si>
  <si>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</si>
  <si>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</si>
  <si>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</si>
  <si>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</si>
  <si>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</si>
  <si>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</si>
  <si>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</si>
  <si>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</si>
  <si>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</si>
  <si>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</si>
  <si>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</si>
  <si>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</si>
  <si>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</si>
  <si>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</si>
  <si>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</si>
  <si>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</si>
  <si>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</si>
  <si>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</si>
  <si>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</si>
  <si>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</si>
  <si>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</si>
  <si>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</si>
  <si>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</si>
  <si>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</si>
  <si>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</si>
  <si>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</si>
  <si>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</si>
  <si>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</si>
  <si>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</si>
  <si>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</si>
  <si>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</si>
  <si>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</si>
  <si>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</si>
  <si>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</si>
  <si>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</si>
  <si>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</si>
  <si>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</si>
  <si>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</si>
  <si>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</si>
  <si>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</si>
  <si>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</si>
  <si>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</si>
  <si>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</si>
  <si>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</si>
  <si>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</si>
  <si>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t>
    <phoneticPr fontId="35"/>
  </si>
  <si>
    <t>開設者：</t>
    <rPh sb="0" eb="3">
      <t>カイセツシャ</t>
    </rPh>
    <phoneticPr fontId="35"/>
  </si>
  <si>
    <t>（記載要領）</t>
    <rPh sb="1" eb="3">
      <t>キサイ</t>
    </rPh>
    <rPh sb="3" eb="5">
      <t>ヨウリョウ</t>
    </rPh>
    <phoneticPr fontId="35"/>
  </si>
  <si>
    <t>○</t>
    <phoneticPr fontId="35"/>
  </si>
  <si>
    <t>賃金改善の内容</t>
    <rPh sb="0" eb="2">
      <t>チンギン</t>
    </rPh>
    <rPh sb="2" eb="4">
      <t>カイゼン</t>
    </rPh>
    <rPh sb="5" eb="7">
      <t>ナイヨウ</t>
    </rPh>
    <phoneticPr fontId="34"/>
  </si>
  <si>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</si>
  <si>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</si>
  <si>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</si>
  <si>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</si>
  <si>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</si>
  <si>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</si>
  <si>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</si>
  <si>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</si>
  <si>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</si>
  <si>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</si>
  <si>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</si>
  <si>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</si>
  <si>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</si>
  <si>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</si>
  <si>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</si>
  <si>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</si>
  <si>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有床診療所の名称：</t>
    <rPh sb="0" eb="2">
      <t>ユウショウ</t>
    </rPh>
    <rPh sb="2" eb="5">
      <t>シンリョウジョ</t>
    </rPh>
    <rPh sb="6" eb="8">
      <t>メイショウ</t>
    </rPh>
    <phoneticPr fontId="35"/>
  </si>
  <si>
    <t>（別紙）（有床診療所）</t>
    <rPh sb="1" eb="3">
      <t>ベッシ</t>
    </rPh>
    <rPh sb="5" eb="7">
      <t>ユウショウ</t>
    </rPh>
    <rPh sb="7" eb="10">
      <t>シンリョウジョ</t>
    </rPh>
    <phoneticPr fontId="35"/>
  </si>
  <si>
    <t>委任状の有無：</t>
    <rPh sb="0" eb="3">
      <t>イニンジョウ</t>
    </rPh>
    <rPh sb="4" eb="6">
      <t>ウム</t>
    </rPh>
    <phoneticPr fontId="34"/>
  </si>
  <si>
    <t>③月数</t>
    <rPh sb="1" eb="3">
      <t>ゲッスウ</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</si>
  <si>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</si>
  <si>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</si>
  <si>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</si>
  <si>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</si>
  <si>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</si>
  <si>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</si>
  <si>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</si>
  <si>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</si>
  <si>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</si>
  <si>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</si>
  <si>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</si>
  <si>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</si>
  <si>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</si>
  <si>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</si>
  <si>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</si>
  <si>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</si>
  <si>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</si>
  <si>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</si>
  <si>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</si>
  <si>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</si>
  <si>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</si>
  <si>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</si>
  <si>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</si>
  <si>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</si>
  <si>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</si>
  <si>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5"/>
  </si>
  <si>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</si>
  <si>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様式第３号（第10条関係）　（有床診療所）</t>
    <rPh sb="0" eb="2">
      <t>ヨウシキ</t>
    </rPh>
    <rPh sb="2" eb="3">
      <t>ダイ</t>
    </rPh>
    <rPh sb="4" eb="5">
      <t>ゴウ</t>
    </rPh>
    <rPh sb="15" eb="17">
      <t>ユウショウ</t>
    </rPh>
    <rPh sb="17" eb="20">
      <t>シンリョウジョ</t>
    </rPh>
    <phoneticPr fontId="35"/>
  </si>
  <si>
    <t>○</t>
  </si>
  <si>
    <t>無し</t>
    <rPh sb="0" eb="1">
      <t>ナ</t>
    </rPh>
    <phoneticPr fontId="34"/>
  </si>
  <si>
    <t>河野　俊嗣</t>
    <rPh sb="0" eb="2">
      <t>コウノ</t>
    </rPh>
    <rPh sb="3" eb="5">
      <t>シュンジ</t>
    </rPh>
    <phoneticPr fontId="34"/>
  </si>
  <si>
    <t>ひなた診療所</t>
    <rPh sb="3" eb="6">
      <t>シンリョウショ</t>
    </rPh>
    <phoneticPr fontId="34"/>
  </si>
  <si>
    <t>補助金による賃金改善前</t>
    <rPh sb="0" eb="3">
      <t>ホジョキン</t>
    </rPh>
    <rPh sb="6" eb="10">
      <t>チンギンカイゼン</t>
    </rPh>
    <rPh sb="10" eb="11">
      <t>マエ</t>
    </rPh>
    <phoneticPr fontId="34"/>
  </si>
  <si>
    <t>６月以降</t>
    <rPh sb="1" eb="2">
      <t>ガツ</t>
    </rPh>
    <rPh sb="2" eb="4">
      <t>イコウ</t>
    </rPh>
    <phoneticPr fontId="34"/>
  </si>
  <si>
    <t>従前のベースアップ評価料分</t>
    <rPh sb="0" eb="2">
      <t>ジュウゼン</t>
    </rPh>
    <rPh sb="9" eb="11">
      <t>ヒョウカ</t>
    </rPh>
    <rPh sb="11" eb="12">
      <t>リョウ</t>
    </rPh>
    <rPh sb="12" eb="13">
      <t>ブン</t>
    </rPh>
    <phoneticPr fontId="34"/>
  </si>
  <si>
    <t>補助金による賃金改善</t>
    <rPh sb="0" eb="3">
      <t>ホジョキン</t>
    </rPh>
    <rPh sb="6" eb="10">
      <t>チンギンカイゼン</t>
    </rPh>
    <phoneticPr fontId="34"/>
  </si>
  <si>
    <t>令和８年６月１日以降のベースアップ評価料分</t>
    <rPh sb="0" eb="2">
      <t>レイワ</t>
    </rPh>
    <rPh sb="3" eb="4">
      <t>ネン</t>
    </rPh>
    <rPh sb="5" eb="6">
      <t>ガツ</t>
    </rPh>
    <rPh sb="7" eb="8">
      <t>ニチ</t>
    </rPh>
    <rPh sb="8" eb="10">
      <t>イコウ</t>
    </rPh>
    <rPh sb="17" eb="21">
      <t>ヒョウカリョウブン</t>
    </rPh>
    <phoneticPr fontId="34"/>
  </si>
  <si>
    <t>賃上げ総額</t>
    <rPh sb="0" eb="2">
      <t>チンア</t>
    </rPh>
    <rPh sb="3" eb="5">
      <t>ソウガク</t>
    </rPh>
    <phoneticPr fontId="34"/>
  </si>
  <si>
    <t>令和８年６月１日以降のベースアップ評価料分と従前のベースアップ評価料分の差額</t>
    <rPh sb="0" eb="2">
      <t>レイワ</t>
    </rPh>
    <rPh sb="3" eb="4">
      <t>ネン</t>
    </rPh>
    <rPh sb="5" eb="6">
      <t>ガツ</t>
    </rPh>
    <rPh sb="7" eb="8">
      <t>ニチ</t>
    </rPh>
    <rPh sb="8" eb="10">
      <t>イコウ</t>
    </rPh>
    <rPh sb="17" eb="21">
      <t>ヒョウカリョウブン</t>
    </rPh>
    <rPh sb="22" eb="24">
      <t>ジュウゼン</t>
    </rPh>
    <rPh sb="31" eb="35">
      <t>ヒョウカリョウブン</t>
    </rPh>
    <rPh sb="36" eb="38">
      <t>サガク</t>
    </rPh>
    <phoneticPr fontId="34"/>
  </si>
  <si>
    <t>←この金額を「令和８年６月１日以降のベースアップ月額水準（直接入力）」に入力してください。</t>
    <rPh sb="3" eb="5">
      <t>キンガク</t>
    </rPh>
    <rPh sb="7" eb="9">
      <t>レイワ</t>
    </rPh>
    <rPh sb="10" eb="11">
      <t>ネン</t>
    </rPh>
    <rPh sb="12" eb="13">
      <t>ガツ</t>
    </rPh>
    <rPh sb="14" eb="15">
      <t>ニチ</t>
    </rPh>
    <rPh sb="15" eb="17">
      <t>イコウ</t>
    </rPh>
    <rPh sb="24" eb="26">
      <t>ゲツガク</t>
    </rPh>
    <rPh sb="26" eb="28">
      <t>スイジュン</t>
    </rPh>
    <rPh sb="29" eb="31">
      <t>チョクセツ</t>
    </rPh>
    <rPh sb="31" eb="33">
      <t>ニュウリョク</t>
    </rPh>
    <rPh sb="36" eb="38">
      <t>ニュウリョク</t>
    </rPh>
    <phoneticPr fontId="34"/>
  </si>
  <si>
    <t>記入例の状況：</t>
    <rPh sb="4" eb="6">
      <t>ジョウキョウ</t>
    </rPh>
    <phoneticPr fontId="34"/>
  </si>
  <si>
    <t>・令和7年4月から、従前のベースアップ評価料を用いたベースアップを1人あたり月額3,000円で実施。</t>
    <rPh sb="1" eb="3">
      <t>レイワ</t>
    </rPh>
    <rPh sb="4" eb="5">
      <t>ネン</t>
    </rPh>
    <rPh sb="6" eb="7">
      <t>ガツ</t>
    </rPh>
    <rPh sb="10" eb="12">
      <t>ジュウゼン</t>
    </rPh>
    <phoneticPr fontId="34"/>
  </si>
  <si>
    <t>・本補助金の活用を見越して、令和7年12月分～令和8年3月分の一時金（4ヶ月分）を1人あたり80,000円支給（月額20,000円）。50名に対して支給し、合計100万円。</t>
    <rPh sb="6" eb="8">
      <t>カツヨウ</t>
    </rPh>
    <rPh sb="9" eb="11">
      <t>ミコ</t>
    </rPh>
    <rPh sb="69" eb="70">
      <t>メイ</t>
    </rPh>
    <rPh sb="71" eb="72">
      <t>タイ</t>
    </rPh>
    <rPh sb="74" eb="76">
      <t>シキュウ</t>
    </rPh>
    <phoneticPr fontId="34"/>
  </si>
  <si>
    <t>・本補助金の活用を見越して、補助金分の令和8年4月～5月のベースアップを1人あたり月額4,000円で実施。50名に対して支給し、合計40万円。</t>
    <rPh sb="14" eb="17">
      <t>ホジョキン</t>
    </rPh>
    <rPh sb="17" eb="18">
      <t>ブン</t>
    </rPh>
    <phoneticPr fontId="34"/>
  </si>
  <si>
    <t>・令和８年６月１日以降のベースアップ評価料を用いたベースアップは、1人あたり月額6,500円となった。</t>
    <rPh sb="18" eb="20">
      <t>ヒョウカ</t>
    </rPh>
    <rPh sb="20" eb="21">
      <t>リョウ</t>
    </rPh>
    <rPh sb="22" eb="23">
      <t>モチ</t>
    </rPh>
    <phoneticPr fontId="34"/>
  </si>
  <si>
    <t>　令和８年６月以降のベースアップ評価料分のベースアップ額の差額を入力する必要があるため、3,500円（令和８年度ベースアップ評価料分6,500円－令和７年度ベースアップ評価料分3,000円）を入力する。</t>
    <phoneticPr fontId="34"/>
  </si>
  <si>
    <t>補助金による賃金改善期間中（４～５月）</t>
    <rPh sb="0" eb="3">
      <t>ホジョキン</t>
    </rPh>
    <rPh sb="6" eb="10">
      <t>チンギンカイゼン</t>
    </rPh>
    <rPh sb="10" eb="12">
      <t>キカン</t>
    </rPh>
    <rPh sb="12" eb="13">
      <t>チュウ</t>
    </rPh>
    <rPh sb="13" eb="14">
      <t>キチュウ</t>
    </rPh>
    <rPh sb="17" eb="18">
      <t>ガツ</t>
    </rPh>
    <phoneticPr fontId="34"/>
  </si>
  <si>
    <t>実施要綱には「原則として、（中略）令和８年６月１日から当該ベースアップの水準を維持又は拡大すること。」とありますが、ベースアップ評価料の収入は受診患者数等によって変動するものであり、本補助金を賃金改善に充てていれば返還は不要となります。</t>
    <rPh sb="91" eb="92">
      <t>ホン</t>
    </rPh>
    <rPh sb="92" eb="95">
      <t>ホジョキン</t>
    </rPh>
    <phoneticPr fontId="34"/>
  </si>
  <si>
    <t>この例では、補助金による賃金改善が4,000円だったところ、６月以降のベースアップ評価料分は以前のベースアップ評価料分から3,500円の増になる見込みですが、補助金の返還は不要です。</t>
    <rPh sb="2" eb="3">
      <t>レイ</t>
    </rPh>
    <rPh sb="6" eb="9">
      <t>ホジョキン</t>
    </rPh>
    <rPh sb="12" eb="16">
      <t>チンギンカイゼン</t>
    </rPh>
    <rPh sb="22" eb="23">
      <t>エン</t>
    </rPh>
    <rPh sb="31" eb="32">
      <t>ガツ</t>
    </rPh>
    <rPh sb="32" eb="34">
      <t>イコウ</t>
    </rPh>
    <rPh sb="41" eb="45">
      <t>ヒョウカリョウブン</t>
    </rPh>
    <rPh sb="46" eb="48">
      <t>イゼン</t>
    </rPh>
    <rPh sb="55" eb="59">
      <t>ヒョウカリョウブン</t>
    </rPh>
    <rPh sb="66" eb="67">
      <t>エン</t>
    </rPh>
    <rPh sb="68" eb="69">
      <t>ゾウ</t>
    </rPh>
    <rPh sb="72" eb="74">
      <t>ミコ</t>
    </rPh>
    <rPh sb="79" eb="82">
      <t>ホジョキン</t>
    </rPh>
    <rPh sb="83" eb="85">
      <t>ヘンカン</t>
    </rPh>
    <rPh sb="86" eb="88">
      <t>フヨウ</t>
    </rPh>
    <phoneticPr fontId="34"/>
  </si>
  <si>
    <t>→報告書の「令和８年６月１日以降のベースアップ月額水準（直接入力）」には、令和８年５月までのベースアップ評価料分のベースアップ額と、</t>
    <phoneticPr fontId="34"/>
  </si>
  <si>
    <t>・本補助金は1,368,000円が受領できる見込み。</t>
    <rPh sb="1" eb="2">
      <t>ホン</t>
    </rPh>
    <rPh sb="2" eb="5">
      <t>ホジョキン</t>
    </rPh>
    <rPh sb="15" eb="16">
      <t>エン</t>
    </rPh>
    <rPh sb="17" eb="19">
      <t>ジュリョウ</t>
    </rPh>
    <rPh sb="22" eb="24">
      <t>ミコ</t>
    </rPh>
    <phoneticPr fontId="34"/>
  </si>
  <si>
    <t>・本補助金を見越した令和8年4月～5月の職員の賃金改善は、1人あたり7,000円支給（従前のベースアップ評価料分3,000円＋補助金分4,000円）となった。</t>
    <rPh sb="1" eb="2">
      <t>ホン</t>
    </rPh>
    <rPh sb="2" eb="5">
      <t>ホジョキン</t>
    </rPh>
    <rPh sb="6" eb="8">
      <t>ミコ</t>
    </rPh>
    <rPh sb="20" eb="22">
      <t>ショクイン</t>
    </rPh>
    <rPh sb="23" eb="25">
      <t>チンギン</t>
    </rPh>
    <rPh sb="25" eb="27">
      <t>カイゼン</t>
    </rPh>
    <rPh sb="29" eb="31">
      <t>ヒトリ</t>
    </rPh>
    <rPh sb="43" eb="45">
      <t>ジュウゼン</t>
    </rPh>
    <phoneticPr fontId="34"/>
  </si>
  <si>
    <t>　→補助金の活用を見越した賃上げ総額は140万円。補助金額1,368,000円を超えているため、返還は不要。</t>
    <rPh sb="2" eb="5">
      <t>ホジョキン</t>
    </rPh>
    <rPh sb="6" eb="8">
      <t>カツヨウ</t>
    </rPh>
    <rPh sb="9" eb="11">
      <t>ミコ</t>
    </rPh>
    <rPh sb="13" eb="15">
      <t>チンア</t>
    </rPh>
    <rPh sb="16" eb="18">
      <t>ソウガク</t>
    </rPh>
    <rPh sb="22" eb="24">
      <t>マンエン</t>
    </rPh>
    <rPh sb="25" eb="28">
      <t>ホジョキン</t>
    </rPh>
    <rPh sb="28" eb="29">
      <t>ガク</t>
    </rPh>
    <rPh sb="38" eb="39">
      <t>エン</t>
    </rPh>
    <rPh sb="40" eb="41">
      <t>コ</t>
    </rPh>
    <rPh sb="48" eb="50">
      <t>ヘンカン</t>
    </rPh>
    <rPh sb="51" eb="53">
      <t>フヨウ</t>
    </rPh>
    <phoneticPr fontId="34"/>
  </si>
  <si>
    <t>・令和７年度の対象職員のベースアップについて、令和７年３月31日時点の賃金水準と比較して2.0％を上回って実施していない。（別紙への入力は不要）</t>
    <rPh sb="62" eb="64">
      <t>ベッシ</t>
    </rPh>
    <rPh sb="66" eb="68">
      <t>ニュウリョク</t>
    </rPh>
    <rPh sb="69" eb="71">
      <t>フヨウ</t>
    </rPh>
    <phoneticPr fontId="34"/>
  </si>
  <si>
    <t>対象職員の賃金改善実績の有無（右欄に○・×を記載）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</si>
</sst>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u/>
      <sz val="12"/>
      <color rgb="FFFF0000"/>
      <name val="ＭＳ ゴシック"/>
      <family val="3"/>
      <charset val="128"/>
    </font>
    <font>
      <b/>
      <u/>
      <sz val="12"/>
      <color rgb="FFFF0000"/>
      <name val="ＭＳ ゴシック"/>
      <family val="3"/>
      <charset val="128"/>
    </font>
    <font>
      <b/>
      <sz val="11"/>
      <color rgb="FFFF0000"/>
      <name val="ＭＳ Ｐゴシック"/>
      <family val="3"/>
      <charset val="128"/>
      <scheme val="minor"/>
    </font>
    <font>
      <b/>
      <sz val="14"/>
      <name val="ＭＳ Ｐゴシック"/>
      <family val="3"/>
      <charset val="128"/>
      <scheme val="minor"/>
    </font>
    <font>
      <b/>
      <sz val="14"/>
      <name val="ＭＳ Ｐゴシック"/>
      <family val="3"/>
      <charset val="128"/>
      <scheme val="maj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6" applyNumberFormat="0" applyAlignment="0" applyProtection="0">
      <alignment vertical="center"/>
    </xf>
    <xf numFmtId="0" fontId="21" fillId="27" borderId="0" applyNumberFormat="0" applyBorder="0" applyAlignment="0" applyProtection="0">
      <alignment vertical="center"/>
    </xf>
    <xf numFmtId="0" fontId="17" fillId="28" borderId="7" applyNumberFormat="0" applyFont="0" applyAlignment="0" applyProtection="0">
      <alignment vertical="center"/>
    </xf>
    <xf numFmtId="0" fontId="22" fillId="0" borderId="8" applyNumberFormat="0" applyFill="0" applyAlignment="0" applyProtection="0">
      <alignment vertical="center"/>
    </xf>
    <xf numFmtId="0" fontId="23" fillId="29" borderId="0" applyNumberFormat="0" applyBorder="0" applyAlignment="0" applyProtection="0">
      <alignment vertical="center"/>
    </xf>
    <xf numFmtId="0" fontId="24" fillId="30" borderId="9" applyNumberFormat="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30" borderId="14" applyNumberFormat="0" applyAlignment="0" applyProtection="0">
      <alignment vertical="center"/>
    </xf>
    <xf numFmtId="0" fontId="31" fillId="0" borderId="0" applyNumberFormat="0" applyFill="0" applyBorder="0" applyAlignment="0" applyProtection="0">
      <alignment vertical="center"/>
    </xf>
    <xf numFmtId="0" fontId="32" fillId="31" borderId="9"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17" fillId="0" borderId="0" applyFont="0" applyFill="0" applyBorder="0" applyAlignment="0" applyProtection="0">
      <alignment vertical="center"/>
    </xf>
    <xf numFmtId="0" fontId="4" fillId="0" borderId="0">
      <alignment vertical="center"/>
    </xf>
    <xf numFmtId="0" fontId="4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86">
    <xf numFmtId="0" fontId="0" fillId="0" borderId="0" xfId="0">
      <alignment vertical="center"/>
    </xf>
    <xf numFmtId="0" fontId="12" fillId="0" borderId="0" xfId="57">
      <alignment vertical="center"/>
    </xf>
    <xf numFmtId="176" fontId="43" fillId="34" borderId="0" xfId="68" applyNumberFormat="1" applyFont="1" applyFill="1" applyAlignment="1" applyProtection="1">
      <alignment horizontal="right" vertical="center"/>
      <protection locked="0"/>
    </xf>
    <xf numFmtId="0" fontId="42" fillId="0" borderId="0" xfId="73" applyFont="1">
      <alignment vertical="center"/>
    </xf>
    <xf numFmtId="0" fontId="42" fillId="0" borderId="0" xfId="73" applyFont="1" applyAlignment="1">
      <alignment horizontal="center" vertical="center"/>
    </xf>
    <xf numFmtId="0" fontId="4" fillId="0" borderId="0" xfId="73">
      <alignment vertical="center"/>
    </xf>
    <xf numFmtId="0" fontId="4" fillId="0" borderId="0" xfId="73" applyAlignment="1">
      <alignment horizontal="center" vertical="center"/>
    </xf>
    <xf numFmtId="0" fontId="41" fillId="0" borderId="0" xfId="73" applyFont="1" applyProtection="1">
      <alignment vertical="center"/>
      <protection locked="0"/>
    </xf>
    <xf numFmtId="0" fontId="4" fillId="0" borderId="0" xfId="73" applyAlignment="1">
      <alignment vertical="center" wrapText="1"/>
    </xf>
    <xf numFmtId="0" fontId="43" fillId="0" borderId="0" xfId="73" applyFont="1" applyProtection="1">
      <alignment vertical="center"/>
      <protection locked="0"/>
    </xf>
    <xf numFmtId="0" fontId="43" fillId="0" borderId="0" xfId="73" applyFont="1" applyAlignment="1" applyProtection="1">
      <alignment horizontal="center" vertical="center"/>
      <protection locked="0"/>
    </xf>
    <xf numFmtId="176" fontId="43" fillId="34" borderId="0" xfId="73" applyNumberFormat="1" applyFont="1" applyFill="1" applyAlignment="1" applyProtection="1">
      <alignment horizontal="right" vertical="center"/>
      <protection locked="0"/>
    </xf>
    <xf numFmtId="0" fontId="17" fillId="0" borderId="0" xfId="73" applyFont="1" applyAlignment="1">
      <alignment vertical="center" wrapText="1"/>
    </xf>
    <xf numFmtId="0" fontId="29" fillId="34" borderId="3" xfId="73" applyFont="1" applyFill="1" applyBorder="1" applyAlignment="1">
      <alignment vertical="center" wrapText="1"/>
    </xf>
    <xf numFmtId="0" fontId="29" fillId="34" borderId="1" xfId="73" applyFont="1" applyFill="1" applyBorder="1" applyAlignment="1">
      <alignment horizontal="center" vertical="center" wrapText="1"/>
    </xf>
    <xf numFmtId="0" fontId="29" fillId="34" borderId="2" xfId="73" applyFont="1" applyFill="1" applyBorder="1" applyAlignment="1">
      <alignment horizontal="center" vertical="center" wrapText="1"/>
    </xf>
    <xf numFmtId="0" fontId="29" fillId="33" borderId="4" xfId="73" applyFont="1" applyFill="1" applyBorder="1" applyAlignment="1">
      <alignment horizontal="center" vertical="center" wrapText="1"/>
    </xf>
    <xf numFmtId="0" fontId="29" fillId="0" borderId="4" xfId="73" applyFont="1" applyBorder="1" applyAlignment="1">
      <alignment horizontal="center" vertical="center" wrapText="1"/>
    </xf>
    <xf numFmtId="0" fontId="0" fillId="0" borderId="0" xfId="73" applyFont="1" applyAlignment="1">
      <alignment vertical="center" wrapText="1"/>
    </xf>
    <xf numFmtId="0" fontId="29" fillId="35" borderId="4" xfId="73" applyFont="1" applyFill="1" applyBorder="1" applyAlignment="1">
      <alignment vertical="center" wrapText="1"/>
    </xf>
    <xf numFmtId="0" fontId="29" fillId="35" borderId="4" xfId="73" applyFont="1" applyFill="1" applyBorder="1" applyAlignment="1">
      <alignment horizontal="center" vertical="center" wrapText="1"/>
    </xf>
    <xf numFmtId="0" fontId="29" fillId="0" borderId="4" xfId="73" applyFont="1" applyBorder="1" applyAlignment="1">
      <alignment vertical="center" wrapText="1"/>
    </xf>
    <xf numFmtId="177" fontId="29" fillId="33" borderId="4" xfId="73" applyNumberFormat="1" applyFont="1" applyFill="1" applyBorder="1" applyAlignment="1">
      <alignment horizontal="center" vertical="center" wrapText="1"/>
    </xf>
    <xf numFmtId="176" fontId="29" fillId="33" borderId="4" xfId="73" applyNumberFormat="1" applyFont="1" applyFill="1" applyBorder="1" applyAlignment="1">
      <alignment horizontal="center" vertical="center" wrapText="1"/>
    </xf>
    <xf numFmtId="178" fontId="29" fillId="33" borderId="4" xfId="73" applyNumberFormat="1" applyFont="1" applyFill="1" applyBorder="1" applyAlignment="1">
      <alignment horizontal="center" vertical="center" wrapText="1"/>
    </xf>
    <xf numFmtId="176"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8" fontId="29" fillId="0" borderId="4" xfId="73" applyNumberFormat="1" applyFont="1" applyBorder="1" applyAlignment="1">
      <alignment horizontal="center" vertical="center" wrapText="1"/>
    </xf>
    <xf numFmtId="0" fontId="29" fillId="0" borderId="2" xfId="73" applyFont="1" applyBorder="1" applyAlignment="1">
      <alignment horizontal="center" vertical="center" wrapText="1"/>
    </xf>
    <xf numFmtId="0" fontId="41" fillId="0" borderId="0" xfId="73" applyFont="1" applyAlignment="1" applyProtection="1">
      <alignment horizontal="right" vertical="center"/>
      <protection locked="0"/>
    </xf>
    <xf numFmtId="0" fontId="29" fillId="34" borderId="1" xfId="73" applyFont="1" applyFill="1" applyBorder="1" applyAlignment="1">
      <alignment vertical="center" wrapText="1"/>
    </xf>
    <xf numFmtId="0" fontId="29" fillId="34" borderId="2" xfId="73" applyFont="1" applyFill="1" applyBorder="1" applyAlignment="1">
      <alignment vertical="center" wrapText="1"/>
    </xf>
    <xf numFmtId="180" fontId="29" fillId="0" borderId="4" xfId="72" applyNumberFormat="1" applyFont="1" applyBorder="1" applyAlignment="1">
      <alignment horizontal="center" vertical="center" wrapText="1"/>
    </xf>
    <xf numFmtId="176" fontId="29" fillId="0" borderId="4" xfId="72" applyNumberFormat="1" applyFont="1" applyBorder="1" applyAlignment="1">
      <alignment horizontal="center" vertical="center" wrapText="1"/>
    </xf>
    <xf numFmtId="176" fontId="29" fillId="33" borderId="4" xfId="72" applyNumberFormat="1" applyFont="1" applyFill="1" applyBorder="1" applyAlignment="1">
      <alignment horizontal="center" vertical="center" wrapText="1"/>
    </xf>
    <xf numFmtId="178" fontId="29" fillId="33" borderId="4" xfId="72" applyNumberFormat="1" applyFont="1" applyFill="1" applyBorder="1" applyAlignment="1">
      <alignment horizontal="center" vertical="center" wrapText="1"/>
    </xf>
    <xf numFmtId="177" fontId="29" fillId="33" borderId="4" xfId="72" applyNumberFormat="1" applyFont="1" applyFill="1" applyBorder="1" applyAlignment="1">
      <alignment horizontal="center" vertical="center" wrapText="1"/>
    </xf>
    <xf numFmtId="0" fontId="29" fillId="0" borderId="4" xfId="69" applyFont="1" applyBorder="1" applyAlignment="1">
      <alignment vertical="center" wrapText="1"/>
    </xf>
    <xf numFmtId="177" fontId="29" fillId="33" borderId="4" xfId="69" applyNumberFormat="1" applyFont="1" applyFill="1" applyBorder="1" applyAlignment="1">
      <alignment horizontal="center" vertical="center" wrapText="1"/>
    </xf>
    <xf numFmtId="176" fontId="29" fillId="33" borderId="4" xfId="69" applyNumberFormat="1" applyFont="1" applyFill="1" applyBorder="1" applyAlignment="1">
      <alignment horizontal="center" vertical="center" wrapText="1"/>
    </xf>
    <xf numFmtId="179" fontId="29" fillId="0" borderId="4" xfId="69" applyNumberFormat="1" applyFont="1" applyBorder="1" applyAlignment="1">
      <alignment horizontal="center" vertical="center" wrapText="1"/>
    </xf>
    <xf numFmtId="0" fontId="29" fillId="0" borderId="4" xfId="69" applyFont="1" applyBorder="1" applyAlignment="1">
      <alignment horizontal="center" vertical="center" wrapText="1"/>
    </xf>
    <xf numFmtId="176" fontId="29" fillId="0" borderId="4" xfId="69" applyNumberFormat="1" applyFont="1" applyBorder="1" applyAlignment="1">
      <alignment horizontal="center" vertical="center" wrapText="1"/>
    </xf>
    <xf numFmtId="177" fontId="29" fillId="0" borderId="4" xfId="69" applyNumberFormat="1" applyFont="1" applyBorder="1" applyAlignment="1">
      <alignment horizontal="center" vertical="center" wrapText="1"/>
    </xf>
    <xf numFmtId="0" fontId="0" fillId="0" borderId="0" xfId="69" applyFont="1" applyAlignment="1">
      <alignment vertical="center" wrapText="1"/>
    </xf>
    <xf numFmtId="0" fontId="3" fillId="0" borderId="0" xfId="69" applyFont="1">
      <alignment vertical="center"/>
    </xf>
    <xf numFmtId="0" fontId="6" fillId="0" borderId="0" xfId="69">
      <alignment vertical="center"/>
    </xf>
    <xf numFmtId="0" fontId="43" fillId="33" borderId="0" xfId="73" applyFont="1" applyFill="1" applyAlignment="1">
      <alignment horizontal="right" vertical="center"/>
    </xf>
    <xf numFmtId="176" fontId="43" fillId="33" borderId="0" xfId="73" applyNumberFormat="1" applyFont="1" applyFill="1" applyAlignment="1" applyProtection="1">
      <alignment horizontal="right" vertical="center"/>
      <protection locked="0"/>
    </xf>
    <xf numFmtId="176" fontId="45" fillId="33" borderId="0" xfId="68" applyNumberFormat="1" applyFont="1" applyFill="1" applyAlignment="1" applyProtection="1">
      <alignment horizontal="right" vertical="center"/>
      <protection locked="0"/>
    </xf>
    <xf numFmtId="177" fontId="46" fillId="33" borderId="4" xfId="73" applyNumberFormat="1" applyFont="1" applyFill="1" applyBorder="1" applyAlignment="1">
      <alignment horizontal="center" vertical="center" wrapText="1"/>
    </xf>
    <xf numFmtId="176" fontId="46" fillId="33" borderId="4" xfId="73" applyNumberFormat="1" applyFont="1" applyFill="1" applyBorder="1" applyAlignment="1">
      <alignment horizontal="center" vertical="center" wrapText="1"/>
    </xf>
    <xf numFmtId="178" fontId="46" fillId="33" borderId="4" xfId="73" applyNumberFormat="1" applyFont="1" applyFill="1" applyBorder="1" applyAlignment="1">
      <alignment horizontal="center" vertical="center" wrapText="1"/>
    </xf>
    <xf numFmtId="177" fontId="46" fillId="33" borderId="4" xfId="69" applyNumberFormat="1" applyFont="1" applyFill="1" applyBorder="1" applyAlignment="1">
      <alignment horizontal="center" vertical="center" wrapText="1"/>
    </xf>
    <xf numFmtId="176" fontId="46" fillId="33" borderId="4" xfId="69" applyNumberFormat="1" applyFont="1" applyFill="1" applyBorder="1" applyAlignment="1">
      <alignment horizontal="center" vertical="center" wrapText="1"/>
    </xf>
    <xf numFmtId="179" fontId="46" fillId="33" borderId="4" xfId="69" applyNumberFormat="1" applyFont="1" applyFill="1" applyBorder="1" applyAlignment="1">
      <alignment horizontal="center" vertical="center" wrapText="1"/>
    </xf>
    <xf numFmtId="0" fontId="45" fillId="33" borderId="0" xfId="73" applyFont="1" applyFill="1" applyAlignment="1">
      <alignment horizontal="center" vertical="center"/>
    </xf>
    <xf numFmtId="0" fontId="45" fillId="33" borderId="0" xfId="73" applyFont="1" applyFill="1" applyAlignment="1" applyProtection="1">
      <alignment horizontal="center" vertical="center"/>
      <protection locked="0"/>
    </xf>
    <xf numFmtId="0" fontId="43" fillId="34" borderId="0" xfId="73" applyFont="1" applyFill="1" applyAlignment="1" applyProtection="1">
      <alignment horizontal="center" vertical="center"/>
      <protection locked="0"/>
    </xf>
    <xf numFmtId="0" fontId="44" fillId="33" borderId="0" xfId="73" applyFont="1" applyFill="1" applyAlignment="1" applyProtection="1">
      <alignment horizontal="center" vertical="center"/>
      <protection locked="0"/>
    </xf>
    <xf numFmtId="0" fontId="47" fillId="0" borderId="0" xfId="0" applyFont="1">
      <alignment vertical="center"/>
    </xf>
    <xf numFmtId="0" fontId="47" fillId="0" borderId="0" xfId="0" applyFont="1" applyAlignment="1">
      <alignment horizontal="left" vertical="center"/>
    </xf>
    <xf numFmtId="0" fontId="47" fillId="0" borderId="0" xfId="0" applyFont="1" applyAlignment="1">
      <alignment vertical="center" wrapText="1"/>
    </xf>
    <xf numFmtId="0" fontId="48" fillId="0" borderId="0" xfId="0" applyFont="1" applyAlignment="1">
      <alignment horizontal="left" vertical="center"/>
    </xf>
    <xf numFmtId="0" fontId="47" fillId="0" borderId="4" xfId="0" applyFont="1" applyBorder="1">
      <alignment vertical="center"/>
    </xf>
    <xf numFmtId="0" fontId="47" fillId="0" borderId="4" xfId="0" applyFont="1" applyBorder="1" applyAlignment="1">
      <alignment vertical="center" wrapText="1"/>
    </xf>
    <xf numFmtId="38" fontId="47" fillId="0" borderId="4" xfId="68" applyFont="1" applyBorder="1" applyAlignment="1">
      <alignment vertical="center" wrapText="1"/>
    </xf>
    <xf numFmtId="0" fontId="47" fillId="0" borderId="15" xfId="0" applyFont="1" applyBorder="1">
      <alignment vertical="center"/>
    </xf>
    <xf numFmtId="38" fontId="47" fillId="0" borderId="15" xfId="68" applyFont="1" applyBorder="1" applyAlignment="1">
      <alignment vertical="center" wrapText="1"/>
    </xf>
    <xf numFmtId="0" fontId="47" fillId="0" borderId="16" xfId="0" applyFont="1" applyBorder="1">
      <alignment vertical="center"/>
    </xf>
    <xf numFmtId="38" fontId="47" fillId="0" borderId="16" xfId="68" applyFont="1" applyBorder="1" applyAlignment="1">
      <alignment vertical="center" wrapText="1"/>
    </xf>
    <xf numFmtId="38" fontId="47" fillId="0" borderId="18" xfId="68" applyFont="1" applyBorder="1" applyAlignment="1">
      <alignment vertical="center" wrapText="1"/>
    </xf>
    <xf numFmtId="38" fontId="47" fillId="0" borderId="4" xfId="0" applyNumberFormat="1" applyFont="1" applyBorder="1" applyAlignment="1">
      <alignment vertical="center" wrapText="1"/>
    </xf>
    <xf numFmtId="38" fontId="47" fillId="0" borderId="3" xfId="0" applyNumberFormat="1" applyFont="1" applyBorder="1" applyAlignment="1">
      <alignment vertical="center" wrapText="1"/>
    </xf>
    <xf numFmtId="38" fontId="47" fillId="0" borderId="17" xfId="0" applyNumberFormat="1" applyFont="1" applyBorder="1" applyAlignment="1">
      <alignment vertical="center" wrapText="1"/>
    </xf>
    <xf numFmtId="0" fontId="29" fillId="0" borderId="3" xfId="73" applyFont="1" applyBorder="1" applyAlignment="1">
      <alignment horizontal="left" vertical="center" wrapText="1"/>
    </xf>
    <xf numFmtId="0" fontId="29" fillId="0" borderId="1" xfId="73" applyFont="1" applyBorder="1" applyAlignment="1">
      <alignment horizontal="left" vertical="center" wrapText="1"/>
    </xf>
    <xf numFmtId="0" fontId="29" fillId="0" borderId="2" xfId="73" applyFont="1" applyBorder="1" applyAlignment="1">
      <alignment horizontal="left" vertical="center" wrapText="1"/>
    </xf>
    <xf numFmtId="0" fontId="42" fillId="0" borderId="0" xfId="73" applyFont="1" applyAlignment="1">
      <alignment horizontal="center" vertical="center" wrapText="1"/>
    </xf>
    <xf numFmtId="0" fontId="42" fillId="0" borderId="0" xfId="73" applyFont="1" applyAlignment="1">
      <alignment horizontal="center" vertical="center"/>
    </xf>
    <xf numFmtId="0" fontId="29" fillId="0" borderId="4" xfId="73" applyFont="1" applyBorder="1" applyAlignment="1">
      <alignment horizontal="center" vertical="center" wrapText="1"/>
    </xf>
    <xf numFmtId="0" fontId="36" fillId="0" borderId="5" xfId="73" applyFont="1" applyBorder="1" applyAlignment="1">
      <alignment horizontal="center" vertical="center"/>
    </xf>
    <xf numFmtId="0" fontId="29" fillId="0" borderId="3" xfId="73" applyFont="1" applyBorder="1" applyAlignment="1">
      <alignment horizontal="center" vertical="center" wrapText="1"/>
    </xf>
    <xf numFmtId="0" fontId="29" fillId="0" borderId="1" xfId="73" applyFont="1" applyBorder="1" applyAlignment="1">
      <alignment horizontal="center" vertical="center" wrapText="1"/>
    </xf>
    <xf numFmtId="0" fontId="29" fillId="0" borderId="2" xfId="73" applyFont="1" applyBorder="1" applyAlignment="1">
      <alignment horizontal="center" vertical="center" wrapText="1"/>
    </xf>
    <xf numFmtId="0" fontId="47" fillId="0" borderId="0" xfId="0" applyFont="1" applyAlignment="1">
      <alignment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7"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2 2" xfId="79" xr:uid="{7516383A-F1E7-4E12-B689-25EFB7FA1598}"/>
    <cellStyle name="標準 14 3" xfId="73" xr:uid="{DF8CE15C-1BF5-4672-A288-B53C0B9C5CEB}"/>
    <cellStyle name="標準 14 3 2" xfId="78" xr:uid="{9DAA9CC1-65D8-4772-9417-8D2D823AC11E}"/>
    <cellStyle name="標準 14 4" xfId="76" xr:uid="{B4905FD8-0027-4DE3-8AF2-12295858E578}"/>
    <cellStyle name="標準 15" xfId="75" xr:uid="{6160A745-07BC-4020-821C-A498E6CC424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3 2" xfId="74" xr:uid="{BDC3B494-DEBD-4864-A2A5-8163D5E29C8A}"/>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280946</xdr:colOff>
      <xdr:row>2</xdr:row>
      <xdr:rowOff>88848</xdr:rowOff>
    </xdr:from>
    <xdr:to>
      <xdr:col>4</xdr:col>
      <xdr:colOff>1621651</xdr:colOff>
      <xdr:row>4</xdr:row>
      <xdr:rowOff>260938</xdr:rowOff>
    </xdr:to>
    <xdr:sp macro="" textlink="">
      <xdr:nvSpPr>
        <xdr:cNvPr id="3" name="正方形/長方形 2">
          <a:extLst>
            <a:ext uri="{FF2B5EF4-FFF2-40B4-BE49-F238E27FC236}">
              <a16:creationId xmlns:a16="http://schemas.microsoft.com/office/drawing/2014/main" id="{D648F593-F931-4BA7-AB26-E968FE7F69A6}"/>
            </a:ext>
          </a:extLst>
        </xdr:cNvPr>
        <xdr:cNvSpPr/>
      </xdr:nvSpPr>
      <xdr:spPr bwMode="auto">
        <a:xfrm>
          <a:off x="3172064" y="2061083"/>
          <a:ext cx="4803322" cy="1102179"/>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0</xdr:col>
      <xdr:colOff>687561</xdr:colOff>
      <xdr:row>0</xdr:row>
      <xdr:rowOff>188898</xdr:rowOff>
    </xdr:from>
    <xdr:to>
      <xdr:col>4</xdr:col>
      <xdr:colOff>0</xdr:colOff>
      <xdr:row>0</xdr:row>
      <xdr:rowOff>1523999</xdr:rowOff>
    </xdr:to>
    <xdr:sp macro="" textlink="">
      <xdr:nvSpPr>
        <xdr:cNvPr id="4" name="正方形/長方形 3">
          <a:extLst>
            <a:ext uri="{FF2B5EF4-FFF2-40B4-BE49-F238E27FC236}">
              <a16:creationId xmlns:a16="http://schemas.microsoft.com/office/drawing/2014/main" id="{15349C87-5D2E-48CE-9D31-B4C6028EB2B2}"/>
            </a:ext>
          </a:extLst>
        </xdr:cNvPr>
        <xdr:cNvSpPr/>
      </xdr:nvSpPr>
      <xdr:spPr bwMode="auto">
        <a:xfrm>
          <a:off x="687561" y="188898"/>
          <a:ext cx="5666975" cy="1335101"/>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％を上回って実施していない場合</a:t>
          </a:r>
        </a:p>
      </xdr:txBody>
    </xdr:sp>
    <xdr:clientData/>
  </xdr:twoCellAnchor>
  <xdr:twoCellAnchor>
    <xdr:from>
      <xdr:col>6</xdr:col>
      <xdr:colOff>2005126</xdr:colOff>
      <xdr:row>22</xdr:row>
      <xdr:rowOff>61556</xdr:rowOff>
    </xdr:from>
    <xdr:to>
      <xdr:col>10</xdr:col>
      <xdr:colOff>142475</xdr:colOff>
      <xdr:row>28</xdr:row>
      <xdr:rowOff>103253</xdr:rowOff>
    </xdr:to>
    <xdr:sp macro="" textlink="">
      <xdr:nvSpPr>
        <xdr:cNvPr id="5" name="吹き出し: 線 4">
          <a:extLst>
            <a:ext uri="{FF2B5EF4-FFF2-40B4-BE49-F238E27FC236}">
              <a16:creationId xmlns:a16="http://schemas.microsoft.com/office/drawing/2014/main" id="{15A6F21B-3624-4A04-A242-F2E3A2BB0F51}"/>
            </a:ext>
          </a:extLst>
        </xdr:cNvPr>
        <xdr:cNvSpPr/>
      </xdr:nvSpPr>
      <xdr:spPr bwMode="auto">
        <a:xfrm>
          <a:off x="11462891" y="8846968"/>
          <a:ext cx="4950525" cy="1050226"/>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123264</xdr:colOff>
      <xdr:row>36</xdr:row>
      <xdr:rowOff>53872</xdr:rowOff>
    </xdr:from>
    <xdr:to>
      <xdr:col>5</xdr:col>
      <xdr:colOff>892468</xdr:colOff>
      <xdr:row>45</xdr:row>
      <xdr:rowOff>24012</xdr:rowOff>
    </xdr:to>
    <xdr:sp macro="" textlink="">
      <xdr:nvSpPr>
        <xdr:cNvPr id="6" name="吹き出し: 線 5">
          <a:extLst>
            <a:ext uri="{FF2B5EF4-FFF2-40B4-BE49-F238E27FC236}">
              <a16:creationId xmlns:a16="http://schemas.microsoft.com/office/drawing/2014/main" id="{C2FD6328-C6B7-49F0-B30A-5E5E51F1DA09}"/>
            </a:ext>
          </a:extLst>
        </xdr:cNvPr>
        <xdr:cNvSpPr/>
      </xdr:nvSpPr>
      <xdr:spPr bwMode="auto">
        <a:xfrm>
          <a:off x="3014382" y="11192519"/>
          <a:ext cx="5946321" cy="1482934"/>
        </a:xfrm>
        <a:prstGeom prst="borderCallout1">
          <a:avLst>
            <a:gd name="adj1" fmla="val -14499"/>
            <a:gd name="adj2" fmla="val 1466"/>
            <a:gd name="adj3" fmla="val -353087"/>
            <a:gd name="adj4" fmla="val 165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94362</xdr:colOff>
      <xdr:row>31</xdr:row>
      <xdr:rowOff>156881</xdr:rowOff>
    </xdr:from>
    <xdr:to>
      <xdr:col>4</xdr:col>
      <xdr:colOff>1302285</xdr:colOff>
      <xdr:row>35</xdr:row>
      <xdr:rowOff>42421</xdr:rowOff>
    </xdr:to>
    <xdr:sp macro="" textlink="">
      <xdr:nvSpPr>
        <xdr:cNvPr id="7" name="吹き出し: 線 6">
          <a:extLst>
            <a:ext uri="{FF2B5EF4-FFF2-40B4-BE49-F238E27FC236}">
              <a16:creationId xmlns:a16="http://schemas.microsoft.com/office/drawing/2014/main" id="{B014062A-E560-47F4-AB2A-4009BA09F034}"/>
            </a:ext>
          </a:extLst>
        </xdr:cNvPr>
        <xdr:cNvSpPr/>
      </xdr:nvSpPr>
      <xdr:spPr bwMode="auto">
        <a:xfrm>
          <a:off x="4139686" y="10455087"/>
          <a:ext cx="3516334" cy="557893"/>
        </a:xfrm>
        <a:prstGeom prst="borderCallout1">
          <a:avLst>
            <a:gd name="adj1" fmla="val -13388"/>
            <a:gd name="adj2" fmla="val 2183"/>
            <a:gd name="adj3" fmla="val -805445"/>
            <a:gd name="adj4" fmla="val 2985"/>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6</xdr:col>
      <xdr:colOff>789447</xdr:colOff>
      <xdr:row>29</xdr:row>
      <xdr:rowOff>31296</xdr:rowOff>
    </xdr:from>
    <xdr:to>
      <xdr:col>11</xdr:col>
      <xdr:colOff>1397535</xdr:colOff>
      <xdr:row>44</xdr:row>
      <xdr:rowOff>163364</xdr:rowOff>
    </xdr:to>
    <xdr:sp macro="" textlink="">
      <xdr:nvSpPr>
        <xdr:cNvPr id="8" name="吹き出し: 線 7">
          <a:extLst>
            <a:ext uri="{FF2B5EF4-FFF2-40B4-BE49-F238E27FC236}">
              <a16:creationId xmlns:a16="http://schemas.microsoft.com/office/drawing/2014/main" id="{50626C7A-2506-4DA5-ADFC-8F0F31D1B987}"/>
            </a:ext>
          </a:extLst>
        </xdr:cNvPr>
        <xdr:cNvSpPr/>
      </xdr:nvSpPr>
      <xdr:spPr bwMode="auto">
        <a:xfrm>
          <a:off x="10247212" y="9993325"/>
          <a:ext cx="8575470" cy="2653392"/>
        </a:xfrm>
        <a:prstGeom prst="borderCallout1">
          <a:avLst>
            <a:gd name="adj1" fmla="val -6167"/>
            <a:gd name="adj2" fmla="val 1207"/>
            <a:gd name="adj3" fmla="val -154077"/>
            <a:gd name="adj4" fmla="val -1203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2</xdr:col>
      <xdr:colOff>690993</xdr:colOff>
      <xdr:row>22</xdr:row>
      <xdr:rowOff>85166</xdr:rowOff>
    </xdr:from>
    <xdr:to>
      <xdr:col>6</xdr:col>
      <xdr:colOff>201706</xdr:colOff>
      <xdr:row>31</xdr:row>
      <xdr:rowOff>11207</xdr:rowOff>
    </xdr:to>
    <xdr:sp macro="" textlink="">
      <xdr:nvSpPr>
        <xdr:cNvPr id="9" name="吹き出し: 線 8">
          <a:extLst>
            <a:ext uri="{FF2B5EF4-FFF2-40B4-BE49-F238E27FC236}">
              <a16:creationId xmlns:a16="http://schemas.microsoft.com/office/drawing/2014/main" id="{555B8700-85DA-4334-B87B-9BB73845E44A}"/>
            </a:ext>
          </a:extLst>
        </xdr:cNvPr>
        <xdr:cNvSpPr/>
      </xdr:nvSpPr>
      <xdr:spPr bwMode="auto">
        <a:xfrm>
          <a:off x="4736317" y="8870578"/>
          <a:ext cx="4923154" cy="1438835"/>
        </a:xfrm>
        <a:prstGeom prst="borderCallout1">
          <a:avLst>
            <a:gd name="adj1" fmla="val -10845"/>
            <a:gd name="adj2" fmla="val 36963"/>
            <a:gd name="adj3" fmla="val -206606"/>
            <a:gd name="adj4" fmla="val 37036"/>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令和８年５月までのベースアップ評価料分のベースアップ額と、令和８年６月以降のベースアップ評価料分のベースアップ額の差額を入力してください。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令和８年６月からベースアップ評価料の対象となった診療所については、令和８年６月以降のベースアップ評価料分のベースアップ額を入力してください。</a:t>
          </a:r>
        </a:p>
      </xdr:txBody>
    </xdr:sp>
    <xdr:clientData/>
  </xdr:twoCellAnchor>
  <xdr:twoCellAnchor>
    <xdr:from>
      <xdr:col>6</xdr:col>
      <xdr:colOff>1658471</xdr:colOff>
      <xdr:row>0</xdr:row>
      <xdr:rowOff>818030</xdr:rowOff>
    </xdr:from>
    <xdr:to>
      <xdr:col>9</xdr:col>
      <xdr:colOff>950026</xdr:colOff>
      <xdr:row>1</xdr:row>
      <xdr:rowOff>220991</xdr:rowOff>
    </xdr:to>
    <xdr:sp macro="" textlink="">
      <xdr:nvSpPr>
        <xdr:cNvPr id="10" name="吹き出し: 線 9">
          <a:extLst>
            <a:ext uri="{FF2B5EF4-FFF2-40B4-BE49-F238E27FC236}">
              <a16:creationId xmlns:a16="http://schemas.microsoft.com/office/drawing/2014/main" id="{DD25172E-3317-47C9-8494-7002A87E7FED}"/>
            </a:ext>
          </a:extLst>
        </xdr:cNvPr>
        <xdr:cNvSpPr/>
      </xdr:nvSpPr>
      <xdr:spPr bwMode="auto">
        <a:xfrm>
          <a:off x="11116236" y="818030"/>
          <a:ext cx="4950525" cy="1050226"/>
        </a:xfrm>
        <a:prstGeom prst="borderCallout1">
          <a:avLst>
            <a:gd name="adj1" fmla="val 119048"/>
            <a:gd name="adj2" fmla="val 94660"/>
            <a:gd name="adj3" fmla="val 271478"/>
            <a:gd name="adj4" fmla="val 18235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823783</xdr:colOff>
      <xdr:row>0</xdr:row>
      <xdr:rowOff>939627</xdr:rowOff>
    </xdr:from>
    <xdr:to>
      <xdr:col>7</xdr:col>
      <xdr:colOff>1353727</xdr:colOff>
      <xdr:row>1</xdr:row>
      <xdr:rowOff>85322</xdr:rowOff>
    </xdr:to>
    <xdr:sp macro="" textlink="">
      <xdr:nvSpPr>
        <xdr:cNvPr id="2" name="正方形/長方形 1">
          <a:extLst>
            <a:ext uri="{FF2B5EF4-FFF2-40B4-BE49-F238E27FC236}">
              <a16:creationId xmlns:a16="http://schemas.microsoft.com/office/drawing/2014/main" id="{9949783B-39DC-4BE0-9CB9-02330783FC33}"/>
            </a:ext>
          </a:extLst>
        </xdr:cNvPr>
        <xdr:cNvSpPr/>
      </xdr:nvSpPr>
      <xdr:spPr bwMode="auto">
        <a:xfrm>
          <a:off x="7182364" y="939627"/>
          <a:ext cx="4803322" cy="1102181"/>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1</xdr:col>
      <xdr:colOff>705878</xdr:colOff>
      <xdr:row>0</xdr:row>
      <xdr:rowOff>1671251</xdr:rowOff>
    </xdr:from>
    <xdr:to>
      <xdr:col>4</xdr:col>
      <xdr:colOff>308919</xdr:colOff>
      <xdr:row>1</xdr:row>
      <xdr:rowOff>592095</xdr:rowOff>
    </xdr:to>
    <xdr:sp macro="" textlink="">
      <xdr:nvSpPr>
        <xdr:cNvPr id="4" name="正方形/長方形 3">
          <a:extLst>
            <a:ext uri="{FF2B5EF4-FFF2-40B4-BE49-F238E27FC236}">
              <a16:creationId xmlns:a16="http://schemas.microsoft.com/office/drawing/2014/main" id="{734E3E6C-48AB-499F-A115-D25AF85E9102}"/>
            </a:ext>
          </a:extLst>
        </xdr:cNvPr>
        <xdr:cNvSpPr/>
      </xdr:nvSpPr>
      <xdr:spPr bwMode="auto">
        <a:xfrm>
          <a:off x="3589121" y="1671251"/>
          <a:ext cx="3078379" cy="877330"/>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この記載例では、別紙の入力は不要です。</a:t>
          </a:r>
        </a:p>
      </xdr:txBody>
    </xdr:sp>
    <xdr:clientData/>
  </xdr:twoCellAnchor>
  <xdr:twoCellAnchor>
    <xdr:from>
      <xdr:col>4</xdr:col>
      <xdr:colOff>141589</xdr:colOff>
      <xdr:row>11</xdr:row>
      <xdr:rowOff>25743</xdr:rowOff>
    </xdr:from>
    <xdr:to>
      <xdr:col>6</xdr:col>
      <xdr:colOff>1238058</xdr:colOff>
      <xdr:row>14</xdr:row>
      <xdr:rowOff>81642</xdr:rowOff>
    </xdr:to>
    <xdr:sp macro="" textlink="">
      <xdr:nvSpPr>
        <xdr:cNvPr id="5" name="吹き出し: 線 4">
          <a:extLst>
            <a:ext uri="{FF2B5EF4-FFF2-40B4-BE49-F238E27FC236}">
              <a16:creationId xmlns:a16="http://schemas.microsoft.com/office/drawing/2014/main" id="{4FADEE47-E791-4A5D-98A7-43E7BFB0CC08}"/>
            </a:ext>
          </a:extLst>
        </xdr:cNvPr>
        <xdr:cNvSpPr/>
      </xdr:nvSpPr>
      <xdr:spPr bwMode="auto">
        <a:xfrm>
          <a:off x="6500170" y="5315979"/>
          <a:ext cx="3516334" cy="557893"/>
        </a:xfrm>
        <a:prstGeom prst="borderCallout1">
          <a:avLst>
            <a:gd name="adj1" fmla="val -41074"/>
            <a:gd name="adj2" fmla="val 35494"/>
            <a:gd name="adj3" fmla="val -290943"/>
            <a:gd name="adj4" fmla="val 34832"/>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8</xdr:col>
      <xdr:colOff>154459</xdr:colOff>
      <xdr:row>13</xdr:row>
      <xdr:rowOff>25743</xdr:rowOff>
    </xdr:from>
    <xdr:to>
      <xdr:col>10</xdr:col>
      <xdr:colOff>849527</xdr:colOff>
      <xdr:row>18</xdr:row>
      <xdr:rowOff>115845</xdr:rowOff>
    </xdr:to>
    <xdr:sp macro="" textlink="">
      <xdr:nvSpPr>
        <xdr:cNvPr id="6" name="吹き出し: 線 5">
          <a:extLst>
            <a:ext uri="{FF2B5EF4-FFF2-40B4-BE49-F238E27FC236}">
              <a16:creationId xmlns:a16="http://schemas.microsoft.com/office/drawing/2014/main" id="{D2DE7891-8DBA-47FA-9EA4-3301C7E5B5F9}"/>
            </a:ext>
          </a:extLst>
        </xdr:cNvPr>
        <xdr:cNvSpPr/>
      </xdr:nvSpPr>
      <xdr:spPr bwMode="auto">
        <a:xfrm>
          <a:off x="12292398" y="5650642"/>
          <a:ext cx="3771386" cy="926757"/>
        </a:xfrm>
        <a:prstGeom prst="borderCallout1">
          <a:avLst>
            <a:gd name="adj1" fmla="val -9950"/>
            <a:gd name="adj2" fmla="val 2713"/>
            <a:gd name="adj3" fmla="val -206606"/>
            <a:gd name="adj4" fmla="val 222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0</xdr:col>
      <xdr:colOff>1943614</xdr:colOff>
      <xdr:row>10</xdr:row>
      <xdr:rowOff>77232</xdr:rowOff>
    </xdr:from>
    <xdr:to>
      <xdr:col>3</xdr:col>
      <xdr:colOff>25744</xdr:colOff>
      <xdr:row>17</xdr:row>
      <xdr:rowOff>141588</xdr:rowOff>
    </xdr:to>
    <xdr:sp macro="" textlink="">
      <xdr:nvSpPr>
        <xdr:cNvPr id="7" name="吹き出し: 線 6">
          <a:extLst>
            <a:ext uri="{FF2B5EF4-FFF2-40B4-BE49-F238E27FC236}">
              <a16:creationId xmlns:a16="http://schemas.microsoft.com/office/drawing/2014/main" id="{8C9B1D29-20B8-4D4F-BC0C-DBB935938C17}"/>
            </a:ext>
          </a:extLst>
        </xdr:cNvPr>
        <xdr:cNvSpPr/>
      </xdr:nvSpPr>
      <xdr:spPr bwMode="auto">
        <a:xfrm>
          <a:off x="1943614" y="5200137"/>
          <a:ext cx="3282265" cy="1235674"/>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7</xdr:col>
      <xdr:colOff>128717</xdr:colOff>
      <xdr:row>19</xdr:row>
      <xdr:rowOff>128717</xdr:rowOff>
    </xdr:from>
    <xdr:to>
      <xdr:col>11</xdr:col>
      <xdr:colOff>2731754</xdr:colOff>
      <xdr:row>35</xdr:row>
      <xdr:rowOff>104812</xdr:rowOff>
    </xdr:to>
    <xdr:sp macro="" textlink="">
      <xdr:nvSpPr>
        <xdr:cNvPr id="8" name="吹き出し: 線 7">
          <a:extLst>
            <a:ext uri="{FF2B5EF4-FFF2-40B4-BE49-F238E27FC236}">
              <a16:creationId xmlns:a16="http://schemas.microsoft.com/office/drawing/2014/main" id="{E920815D-CB4F-4708-B2A6-E21279E7DC01}"/>
            </a:ext>
          </a:extLst>
        </xdr:cNvPr>
        <xdr:cNvSpPr/>
      </xdr:nvSpPr>
      <xdr:spPr bwMode="auto">
        <a:xfrm>
          <a:off x="10760676" y="6757602"/>
          <a:ext cx="8575470" cy="2653392"/>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720811</xdr:colOff>
      <xdr:row>0</xdr:row>
      <xdr:rowOff>1325776</xdr:rowOff>
    </xdr:from>
    <xdr:to>
      <xdr:col>11</xdr:col>
      <xdr:colOff>2891066</xdr:colOff>
      <xdr:row>1</xdr:row>
      <xdr:rowOff>419516</xdr:rowOff>
    </xdr:to>
    <xdr:sp macro="" textlink="">
      <xdr:nvSpPr>
        <xdr:cNvPr id="9" name="吹き出し: 線 8">
          <a:extLst>
            <a:ext uri="{FF2B5EF4-FFF2-40B4-BE49-F238E27FC236}">
              <a16:creationId xmlns:a16="http://schemas.microsoft.com/office/drawing/2014/main" id="{816CE855-FD93-41C8-BB8A-07801BAE4932}"/>
            </a:ext>
          </a:extLst>
        </xdr:cNvPr>
        <xdr:cNvSpPr/>
      </xdr:nvSpPr>
      <xdr:spPr bwMode="auto">
        <a:xfrm>
          <a:off x="14544933" y="1325776"/>
          <a:ext cx="4950525" cy="1050226"/>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2</xdr:col>
      <xdr:colOff>437635</xdr:colOff>
      <xdr:row>20</xdr:row>
      <xdr:rowOff>12872</xdr:rowOff>
    </xdr:from>
    <xdr:to>
      <xdr:col>6</xdr:col>
      <xdr:colOff>1647199</xdr:colOff>
      <xdr:row>28</xdr:row>
      <xdr:rowOff>157157</xdr:rowOff>
    </xdr:to>
    <xdr:sp macro="" textlink="">
      <xdr:nvSpPr>
        <xdr:cNvPr id="10" name="吹き出し: 線 9">
          <a:extLst>
            <a:ext uri="{FF2B5EF4-FFF2-40B4-BE49-F238E27FC236}">
              <a16:creationId xmlns:a16="http://schemas.microsoft.com/office/drawing/2014/main" id="{A2E25160-133C-49BE-8A24-48AC7F7DD936}"/>
            </a:ext>
          </a:extLst>
        </xdr:cNvPr>
        <xdr:cNvSpPr/>
      </xdr:nvSpPr>
      <xdr:spPr bwMode="auto">
        <a:xfrm>
          <a:off x="4479324" y="6809088"/>
          <a:ext cx="5946321" cy="1482934"/>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0</xdr:col>
      <xdr:colOff>450507</xdr:colOff>
      <xdr:row>0</xdr:row>
      <xdr:rowOff>205946</xdr:rowOff>
    </xdr:from>
    <xdr:to>
      <xdr:col>3</xdr:col>
      <xdr:colOff>917347</xdr:colOff>
      <xdr:row>0</xdr:row>
      <xdr:rowOff>1541048</xdr:rowOff>
    </xdr:to>
    <xdr:sp macro="" textlink="">
      <xdr:nvSpPr>
        <xdr:cNvPr id="11" name="正方形/長方形 10">
          <a:extLst>
            <a:ext uri="{FF2B5EF4-FFF2-40B4-BE49-F238E27FC236}">
              <a16:creationId xmlns:a16="http://schemas.microsoft.com/office/drawing/2014/main" id="{8FE1291B-7806-4308-8A0C-7BDA6B9CFC17}"/>
            </a:ext>
          </a:extLst>
        </xdr:cNvPr>
        <xdr:cNvSpPr/>
      </xdr:nvSpPr>
      <xdr:spPr bwMode="auto">
        <a:xfrm>
          <a:off x="450507" y="205946"/>
          <a:ext cx="5666975" cy="1335102"/>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％を上回って実施していない場合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200026</xdr:rowOff>
    </xdr:from>
    <xdr:to>
      <xdr:col>23</xdr:col>
      <xdr:colOff>161925</xdr:colOff>
      <xdr:row>54</xdr:row>
      <xdr:rowOff>152400</xdr:rowOff>
    </xdr:to>
    <xdr:pic>
      <xdr:nvPicPr>
        <xdr:cNvPr id="2" name="図 1">
          <a:extLst>
            <a:ext uri="{FF2B5EF4-FFF2-40B4-BE49-F238E27FC236}">
              <a16:creationId xmlns:a16="http://schemas.microsoft.com/office/drawing/2014/main" id="{F0EABA93-77CA-26BC-CEB0-1A3EAA78D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5847"/>
          <a:ext cx="20518211" cy="6919232"/>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21"/>
  <sheetViews>
    <sheetView tabSelected="1" view="pageBreakPreview" zoomScale="70" zoomScaleNormal="100" zoomScaleSheetLayoutView="70" workbookViewId="0">
      <selection activeCell="K22" sqref="K22"/>
    </sheetView>
  </sheetViews>
  <sheetFormatPr defaultRowHeight="13.5"/>
  <cols>
    <col min="1" max="1" width="37.875" style="5" customWidth="1"/>
    <col min="2" max="4" width="15.125" style="6" customWidth="1"/>
    <col min="5" max="5" width="22.5" style="6" customWidth="1"/>
    <col min="6" max="6" width="18.25" style="6" customWidth="1"/>
    <col min="7" max="8" width="29.5" style="5" customWidth="1"/>
    <col min="9" max="11" width="15.1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9" ht="129.75" customHeight="1"/>
    <row r="2" spans="1:19" ht="25.5" customHeight="1">
      <c r="A2" s="3" t="s">
        <v>100</v>
      </c>
      <c r="B2" s="4"/>
      <c r="C2" s="4"/>
      <c r="D2" s="4"/>
      <c r="E2" s="4"/>
      <c r="F2" s="4"/>
      <c r="H2" s="3"/>
      <c r="J2" s="7"/>
      <c r="K2" s="7" t="s">
        <v>71</v>
      </c>
      <c r="L2" s="59" t="s">
        <v>102</v>
      </c>
    </row>
    <row r="3" spans="1:19" ht="46.5" customHeight="1">
      <c r="A3" s="78" t="s">
        <v>99</v>
      </c>
      <c r="B3" s="79"/>
      <c r="C3" s="79"/>
      <c r="D3" s="79"/>
      <c r="E3" s="79"/>
      <c r="F3" s="79"/>
      <c r="G3" s="79"/>
      <c r="H3" s="79"/>
      <c r="I3" s="79"/>
      <c r="J3" s="79"/>
      <c r="K3" s="79"/>
      <c r="L3" s="79"/>
      <c r="M3" s="8" t="s">
        <v>50</v>
      </c>
    </row>
    <row r="4" spans="1:19" ht="26.25" customHeight="1">
      <c r="A4" s="9" t="s">
        <v>49</v>
      </c>
      <c r="B4" s="10"/>
      <c r="C4" s="10"/>
      <c r="D4" s="10"/>
      <c r="E4" s="10"/>
      <c r="F4" s="10"/>
      <c r="G4" s="57" t="s">
        <v>103</v>
      </c>
      <c r="H4" s="9" t="s">
        <v>65</v>
      </c>
      <c r="I4" s="10"/>
      <c r="J4" s="10"/>
      <c r="K4" s="10"/>
      <c r="L4" s="2">
        <f>SUM($L$12:$L$15,$L$18:$L$21)</f>
        <v>1400000</v>
      </c>
    </row>
    <row r="5" spans="1:19" ht="26.25" customHeight="1">
      <c r="A5" s="9" t="s">
        <v>69</v>
      </c>
      <c r="B5" s="10"/>
      <c r="C5" s="10"/>
      <c r="D5" s="10"/>
      <c r="E5" s="10"/>
      <c r="F5" s="10"/>
      <c r="G5" s="57" t="s">
        <v>104</v>
      </c>
      <c r="H5" s="9" t="s">
        <v>66</v>
      </c>
      <c r="I5" s="10"/>
      <c r="J5" s="10"/>
      <c r="K5" s="10"/>
      <c r="L5" s="49">
        <v>1368000</v>
      </c>
    </row>
    <row r="6" spans="1:19" ht="26.25" customHeight="1">
      <c r="A6" s="9" t="s">
        <v>73</v>
      </c>
      <c r="B6" s="10"/>
      <c r="C6" s="10"/>
      <c r="D6" s="10"/>
      <c r="E6" s="10"/>
      <c r="F6" s="10"/>
      <c r="G6" s="58" t="str">
        <f>IF(COUNTIF($F$10:$F$21,"×"),"×","○")</f>
        <v>×</v>
      </c>
      <c r="H6" s="9" t="s">
        <v>64</v>
      </c>
      <c r="I6" s="10"/>
      <c r="J6" s="10"/>
      <c r="K6" s="10"/>
      <c r="L6" s="2" t="str">
        <f>IF(L4&gt;=L5,"○","×")</f>
        <v>○</v>
      </c>
    </row>
    <row r="7" spans="1:19" ht="26.25" customHeight="1">
      <c r="A7" s="9" t="s">
        <v>94</v>
      </c>
      <c r="B7" s="10"/>
      <c r="C7" s="10"/>
      <c r="D7" s="10"/>
      <c r="E7" s="10"/>
      <c r="F7" s="10"/>
      <c r="G7" s="56" t="s">
        <v>101</v>
      </c>
      <c r="H7" s="9" t="s">
        <v>67</v>
      </c>
      <c r="I7" s="10"/>
      <c r="J7" s="10"/>
      <c r="K7" s="10"/>
      <c r="L7" s="2">
        <f>IF(ROUNDDOWN(L5-L4,-3)&lt;=0,0,ROUNDDOWN(L5-L4,-3))</f>
        <v>0</v>
      </c>
      <c r="N7" s="5" t="s">
        <v>51</v>
      </c>
      <c r="O7" s="5" t="s">
        <v>48</v>
      </c>
    </row>
    <row r="8" spans="1:19" ht="26.25" customHeight="1">
      <c r="A8" s="9" t="s">
        <v>93</v>
      </c>
      <c r="B8" s="10"/>
      <c r="C8" s="10"/>
      <c r="D8" s="10"/>
      <c r="E8" s="10"/>
      <c r="F8" s="10"/>
      <c r="G8" s="48"/>
      <c r="H8" s="9" t="s">
        <v>68</v>
      </c>
      <c r="I8" s="10"/>
      <c r="J8" s="10"/>
      <c r="K8" s="10"/>
      <c r="L8" s="11">
        <f>MIN(L4,L5)</f>
        <v>1368000</v>
      </c>
      <c r="N8" s="5" t="s">
        <v>51</v>
      </c>
      <c r="O8" s="5" t="s">
        <v>48</v>
      </c>
    </row>
    <row r="9" spans="1:19" ht="41.25" customHeight="1">
      <c r="A9" s="80" t="s">
        <v>55</v>
      </c>
      <c r="B9" s="80"/>
      <c r="C9" s="80"/>
      <c r="D9" s="80"/>
      <c r="E9" s="80"/>
      <c r="F9" s="80"/>
      <c r="G9" s="80"/>
      <c r="H9" s="80" t="s">
        <v>63</v>
      </c>
      <c r="I9" s="80"/>
      <c r="J9" s="80"/>
      <c r="K9" s="80"/>
      <c r="L9" s="80"/>
      <c r="M9" s="12"/>
    </row>
    <row r="10" spans="1:19" ht="33" customHeight="1">
      <c r="A10" s="13" t="s">
        <v>95</v>
      </c>
      <c r="B10" s="14"/>
      <c r="C10" s="14"/>
      <c r="D10" s="14"/>
      <c r="E10" s="14"/>
      <c r="F10" s="15"/>
      <c r="G10" s="56" t="s">
        <v>101</v>
      </c>
      <c r="H10" s="13" t="str">
        <f>A10</f>
        <v>対象職員の賃金改善実績の有無（右欄に○・×を記載）</v>
      </c>
      <c r="I10" s="14"/>
      <c r="J10" s="14"/>
      <c r="K10" s="15"/>
      <c r="L10" s="17" t="str">
        <f>G10</f>
        <v>○</v>
      </c>
      <c r="M10" s="18" t="s">
        <v>98</v>
      </c>
      <c r="N10" s="5" t="s">
        <v>51</v>
      </c>
      <c r="O10" s="5" t="s">
        <v>48</v>
      </c>
    </row>
    <row r="11" spans="1:19" ht="72.75" customHeight="1">
      <c r="A11" s="19" t="s">
        <v>52</v>
      </c>
      <c r="B11" s="20" t="s">
        <v>74</v>
      </c>
      <c r="C11" s="20" t="s">
        <v>96</v>
      </c>
      <c r="D11" s="20" t="s">
        <v>72</v>
      </c>
      <c r="E11" s="20" t="s">
        <v>75</v>
      </c>
      <c r="F11" s="20" t="s">
        <v>76</v>
      </c>
      <c r="G11" s="20" t="s">
        <v>77</v>
      </c>
      <c r="H11" s="19" t="s">
        <v>52</v>
      </c>
      <c r="I11" s="20" t="s">
        <v>74</v>
      </c>
      <c r="J11" s="20" t="s">
        <v>96</v>
      </c>
      <c r="K11" s="20" t="s">
        <v>72</v>
      </c>
      <c r="L11" s="20" t="s">
        <v>57</v>
      </c>
      <c r="M11" s="18" t="s">
        <v>78</v>
      </c>
    </row>
    <row r="12" spans="1:19" ht="41.25" customHeight="1">
      <c r="A12" s="21" t="s">
        <v>61</v>
      </c>
      <c r="B12" s="50">
        <v>50</v>
      </c>
      <c r="C12" s="51">
        <v>4000</v>
      </c>
      <c r="D12" s="52">
        <v>2</v>
      </c>
      <c r="E12" s="51">
        <v>3500</v>
      </c>
      <c r="F12" s="17" t="str">
        <f>IF(C12="","",IF(E12&gt;=C12,"○","×"))</f>
        <v>×</v>
      </c>
      <c r="G12" s="25">
        <f>IFERROR(((B12*C12*D12)/B12)/D12,0)</f>
        <v>4000</v>
      </c>
      <c r="H12" s="21" t="s">
        <v>56</v>
      </c>
      <c r="I12" s="26">
        <f t="shared" ref="I12:K14" si="0">B12</f>
        <v>50</v>
      </c>
      <c r="J12" s="25">
        <f t="shared" si="0"/>
        <v>4000</v>
      </c>
      <c r="K12" s="27">
        <f t="shared" si="0"/>
        <v>2</v>
      </c>
      <c r="L12" s="25">
        <f>I12*J12*K12</f>
        <v>400000</v>
      </c>
      <c r="M12" s="18" t="s">
        <v>98</v>
      </c>
    </row>
    <row r="13" spans="1:19" ht="41.25" customHeight="1">
      <c r="A13" s="21" t="s">
        <v>60</v>
      </c>
      <c r="B13" s="50"/>
      <c r="C13" s="51"/>
      <c r="D13" s="52"/>
      <c r="E13" s="51"/>
      <c r="F13" s="17" t="str">
        <f>IF(C13="","",IF(E13&gt;=C13,"○","×"))</f>
        <v/>
      </c>
      <c r="G13" s="25">
        <f>IFERROR(((B13*C13*D13)/B13)/D13,0)</f>
        <v>0</v>
      </c>
      <c r="H13" s="21" t="s">
        <v>58</v>
      </c>
      <c r="I13" s="26">
        <f t="shared" si="0"/>
        <v>0</v>
      </c>
      <c r="J13" s="25">
        <f t="shared" si="0"/>
        <v>0</v>
      </c>
      <c r="K13" s="27">
        <f t="shared" si="0"/>
        <v>0</v>
      </c>
      <c r="L13" s="25">
        <f>I13*J13*K13</f>
        <v>0</v>
      </c>
      <c r="M13" s="18" t="s">
        <v>53</v>
      </c>
    </row>
    <row r="14" spans="1:19" s="46" customFormat="1" ht="41.25" customHeight="1">
      <c r="A14" s="37" t="s">
        <v>62</v>
      </c>
      <c r="B14" s="53">
        <v>50</v>
      </c>
      <c r="C14" s="54">
        <v>20000</v>
      </c>
      <c r="D14" s="55">
        <v>4</v>
      </c>
      <c r="E14" s="54">
        <v>3500</v>
      </c>
      <c r="F14" s="17" t="str">
        <f t="shared" ref="F14" si="1">IF(C14="","",IF(E14&gt;=C14,"○","×"))</f>
        <v>×</v>
      </c>
      <c r="G14" s="42">
        <f>IFERROR((B14*C14)/B14/D14,0)</f>
        <v>5000</v>
      </c>
      <c r="H14" s="37" t="s">
        <v>59</v>
      </c>
      <c r="I14" s="43">
        <f t="shared" si="0"/>
        <v>50</v>
      </c>
      <c r="J14" s="42">
        <f t="shared" si="0"/>
        <v>20000</v>
      </c>
      <c r="K14" s="40">
        <f t="shared" si="0"/>
        <v>4</v>
      </c>
      <c r="L14" s="42">
        <f>I14*J14</f>
        <v>1000000</v>
      </c>
      <c r="M14" s="44" t="s">
        <v>54</v>
      </c>
      <c r="N14" s="45">
        <v>1</v>
      </c>
      <c r="O14" s="45">
        <v>2</v>
      </c>
      <c r="P14" s="45">
        <v>3</v>
      </c>
      <c r="Q14" s="45">
        <v>4</v>
      </c>
      <c r="R14" s="45"/>
      <c r="S14" s="45"/>
    </row>
    <row r="15" spans="1:19" ht="73.5" customHeight="1">
      <c r="A15" s="75" t="s">
        <v>79</v>
      </c>
      <c r="B15" s="76"/>
      <c r="C15" s="76"/>
      <c r="D15" s="76"/>
      <c r="E15" s="25">
        <f>'【有床診】別紙（2.0％超部分算定シート）'!I6</f>
        <v>0</v>
      </c>
      <c r="F15" s="28" t="str">
        <f>'【有床診】別紙（2.0％超部分算定シート）'!J6</f>
        <v/>
      </c>
      <c r="G15" s="25">
        <f>IFERROR('【有床診】別紙（2.0％超部分算定シート）'!K6,0)</f>
        <v>0</v>
      </c>
      <c r="H15" s="75" t="s">
        <v>79</v>
      </c>
      <c r="I15" s="76"/>
      <c r="J15" s="76"/>
      <c r="K15" s="76"/>
      <c r="L15" s="25">
        <f>'【有床診】別紙（2.0％超部分算定シート）'!L6</f>
        <v>0</v>
      </c>
      <c r="M15" s="18" t="s">
        <v>80</v>
      </c>
    </row>
    <row r="16" spans="1:19" ht="27" hidden="1" customHeight="1">
      <c r="A16" s="13" t="s">
        <v>97</v>
      </c>
      <c r="B16" s="14"/>
      <c r="C16" s="14"/>
      <c r="D16" s="14"/>
      <c r="E16" s="14"/>
      <c r="F16" s="15"/>
      <c r="G16" s="16"/>
      <c r="H16" s="13" t="str">
        <f>A16</f>
        <v>（職種内訳）○○の賃金改善実績の有無（右欄に○・×を記載）</v>
      </c>
      <c r="I16" s="14"/>
      <c r="J16" s="14"/>
      <c r="K16" s="15"/>
      <c r="L16" s="17">
        <f>G16</f>
        <v>0</v>
      </c>
      <c r="M16" s="18" t="s">
        <v>98</v>
      </c>
      <c r="N16" s="5" t="s">
        <v>51</v>
      </c>
      <c r="O16" s="5" t="s">
        <v>48</v>
      </c>
    </row>
    <row r="17" spans="1:19" ht="72.75" hidden="1" customHeight="1">
      <c r="A17" s="19" t="s">
        <v>52</v>
      </c>
      <c r="B17" s="20" t="s">
        <v>74</v>
      </c>
      <c r="C17" s="20" t="s">
        <v>96</v>
      </c>
      <c r="D17" s="20" t="s">
        <v>72</v>
      </c>
      <c r="E17" s="20" t="s">
        <v>75</v>
      </c>
      <c r="F17" s="20" t="s">
        <v>76</v>
      </c>
      <c r="G17" s="20" t="s">
        <v>77</v>
      </c>
      <c r="H17" s="19" t="s">
        <v>52</v>
      </c>
      <c r="I17" s="20" t="s">
        <v>74</v>
      </c>
      <c r="J17" s="20" t="s">
        <v>96</v>
      </c>
      <c r="K17" s="20" t="s">
        <v>72</v>
      </c>
      <c r="L17" s="20" t="s">
        <v>57</v>
      </c>
      <c r="M17" s="18" t="s">
        <v>78</v>
      </c>
    </row>
    <row r="18" spans="1:19" ht="41.25" hidden="1" customHeight="1">
      <c r="A18" s="21" t="s">
        <v>61</v>
      </c>
      <c r="B18" s="22"/>
      <c r="C18" s="23"/>
      <c r="D18" s="24"/>
      <c r="E18" s="23"/>
      <c r="F18" s="17" t="str">
        <f>IF(E18&gt;=C18,"○","×")</f>
        <v>○</v>
      </c>
      <c r="G18" s="25" t="e">
        <f>((B18*C18*D18)/B18)/D18</f>
        <v>#DIV/0!</v>
      </c>
      <c r="H18" s="21" t="s">
        <v>56</v>
      </c>
      <c r="I18" s="26">
        <f t="shared" ref="I18:K20" si="2">B18</f>
        <v>0</v>
      </c>
      <c r="J18" s="25">
        <f t="shared" si="2"/>
        <v>0</v>
      </c>
      <c r="K18" s="27">
        <f t="shared" si="2"/>
        <v>0</v>
      </c>
      <c r="L18" s="25">
        <f>I18*J18*K18</f>
        <v>0</v>
      </c>
      <c r="M18" s="18" t="s">
        <v>98</v>
      </c>
    </row>
    <row r="19" spans="1:19" ht="41.25" hidden="1" customHeight="1">
      <c r="A19" s="21" t="s">
        <v>60</v>
      </c>
      <c r="B19" s="22"/>
      <c r="C19" s="23"/>
      <c r="D19" s="24"/>
      <c r="E19" s="23"/>
      <c r="F19" s="17" t="str">
        <f>IF(E19&gt;=C19,"○","×")</f>
        <v>○</v>
      </c>
      <c r="G19" s="25" t="e">
        <f>((B19*C19*D19)/B19)/D19</f>
        <v>#DIV/0!</v>
      </c>
      <c r="H19" s="21" t="s">
        <v>58</v>
      </c>
      <c r="I19" s="26">
        <f t="shared" si="2"/>
        <v>0</v>
      </c>
      <c r="J19" s="25">
        <f t="shared" si="2"/>
        <v>0</v>
      </c>
      <c r="K19" s="27">
        <f t="shared" si="2"/>
        <v>0</v>
      </c>
      <c r="L19" s="25">
        <f>I19*J19*K19</f>
        <v>0</v>
      </c>
      <c r="M19" s="18" t="s">
        <v>53</v>
      </c>
    </row>
    <row r="20" spans="1:19" s="46" customFormat="1" ht="41.25" hidden="1" customHeight="1">
      <c r="A20" s="37" t="s">
        <v>62</v>
      </c>
      <c r="B20" s="38"/>
      <c r="C20" s="39"/>
      <c r="D20" s="40"/>
      <c r="E20" s="39"/>
      <c r="F20" s="41" t="e">
        <f>IF(E20&gt;=G20,"○","×")</f>
        <v>#DIV/0!</v>
      </c>
      <c r="G20" s="42" t="e">
        <f>(B20*C20)/B20/D20</f>
        <v>#DIV/0!</v>
      </c>
      <c r="H20" s="37" t="s">
        <v>59</v>
      </c>
      <c r="I20" s="43">
        <f t="shared" si="2"/>
        <v>0</v>
      </c>
      <c r="J20" s="42">
        <f t="shared" si="2"/>
        <v>0</v>
      </c>
      <c r="K20" s="40">
        <f t="shared" si="2"/>
        <v>0</v>
      </c>
      <c r="L20" s="42">
        <f>I20*J20</f>
        <v>0</v>
      </c>
      <c r="M20" s="44" t="s">
        <v>54</v>
      </c>
      <c r="N20" s="45">
        <v>1</v>
      </c>
      <c r="O20" s="45">
        <v>2</v>
      </c>
      <c r="P20" s="45">
        <v>3</v>
      </c>
      <c r="Q20" s="45">
        <v>4</v>
      </c>
      <c r="R20" s="45">
        <v>5</v>
      </c>
      <c r="S20" s="45">
        <v>6</v>
      </c>
    </row>
    <row r="21" spans="1:19" ht="73.5" hidden="1" customHeight="1">
      <c r="A21" s="75" t="s">
        <v>79</v>
      </c>
      <c r="B21" s="76"/>
      <c r="C21" s="76"/>
      <c r="D21" s="77"/>
      <c r="E21" s="25">
        <f>'【有床診】別紙（2.0％超部分算定シート）'!I9</f>
        <v>0</v>
      </c>
      <c r="F21" s="28" t="str">
        <f>'【有床診】別紙（2.0％超部分算定シート）'!J9</f>
        <v>○</v>
      </c>
      <c r="G21" s="25" t="e">
        <f>'【有床診】別紙（2.0％超部分算定シート）'!K9</f>
        <v>#DIV/0!</v>
      </c>
      <c r="H21" s="75" t="s">
        <v>79</v>
      </c>
      <c r="I21" s="76"/>
      <c r="J21" s="76"/>
      <c r="K21" s="77"/>
      <c r="L21" s="25">
        <f>'【有床診】別紙（2.0％超部分算定シート）'!L9</f>
        <v>0</v>
      </c>
      <c r="M21" s="18" t="s">
        <v>80</v>
      </c>
    </row>
  </sheetData>
  <mergeCells count="7">
    <mergeCell ref="H21:K21"/>
    <mergeCell ref="A21:D21"/>
    <mergeCell ref="A3:L3"/>
    <mergeCell ref="A9:G9"/>
    <mergeCell ref="H9:L9"/>
    <mergeCell ref="A15:D15"/>
    <mergeCell ref="H15:K15"/>
  </mergeCells>
  <phoneticPr fontId="34"/>
  <conditionalFormatting sqref="A12:A15">
    <cfRule type="expression" dxfId="13" priority="5">
      <formula>$G$3="×"</formula>
    </cfRule>
  </conditionalFormatting>
  <conditionalFormatting sqref="A21 G21:H21 L21">
    <cfRule type="expression" dxfId="12" priority="25">
      <formula>$G$3="×"</formula>
    </cfRule>
  </conditionalFormatting>
  <conditionalFormatting sqref="A8:G8">
    <cfRule type="expression" dxfId="11" priority="7">
      <formula>$G$7="○"</formula>
    </cfRule>
    <cfRule type="expression" dxfId="10" priority="8">
      <formula>$G$7</formula>
    </cfRule>
  </conditionalFormatting>
  <conditionalFormatting sqref="A18:L20">
    <cfRule type="expression" dxfId="9" priority="11">
      <formula>$G$3="×"</formula>
    </cfRule>
  </conditionalFormatting>
  <conditionalFormatting sqref="B12:G14">
    <cfRule type="expression" dxfId="8" priority="2">
      <formula>$G$3="×"</formula>
    </cfRule>
  </conditionalFormatting>
  <conditionalFormatting sqref="G15">
    <cfRule type="expression" dxfId="7" priority="1">
      <formula>$G$3="×"</formula>
    </cfRule>
  </conditionalFormatting>
  <conditionalFormatting sqref="H12:H15">
    <cfRule type="expression" dxfId="6" priority="9">
      <formula>$G$3="×"</formula>
    </cfRule>
  </conditionalFormatting>
  <conditionalFormatting sqref="I12:L14">
    <cfRule type="expression" dxfId="5" priority="4">
      <formula>$G$3="×"</formula>
    </cfRule>
  </conditionalFormatting>
  <conditionalFormatting sqref="L15">
    <cfRule type="expression" dxfId="4" priority="3">
      <formula>$G$3="×"</formula>
    </cfRule>
  </conditionalFormatting>
  <dataValidations count="4">
    <dataValidation type="list" allowBlank="1" showInputMessage="1" showErrorMessage="1" sqref="G7 G10" xr:uid="{1E570F51-C866-4370-82FD-06BA07EF71DC}">
      <formula1>$N$7:$O$7</formula1>
    </dataValidation>
    <dataValidation type="list" allowBlank="1" showInputMessage="1" showErrorMessage="1" sqref="G8" xr:uid="{49FB293B-4F3B-41BB-805F-1A6BEFA40491}">
      <formula1>$N$8:$O$8</formula1>
    </dataValidation>
    <dataValidation type="list" allowBlank="1" showInputMessage="1" showErrorMessage="1" sqref="D20 D14" xr:uid="{4439BA0B-D439-47E8-B5DB-E5DAFF06DC09}">
      <formula1>$N$14:$S$14</formula1>
    </dataValidation>
    <dataValidation type="list" allowBlank="1" showInputMessage="1" showErrorMessage="1" sqref="G16" xr:uid="{A2218F99-BFF6-4F1F-B073-150B31A02EF1}">
      <formula1>#REF!</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0FFF-5BB8-4820-85B2-45D7873BF813}">
  <sheetPr>
    <tabColor rgb="FFFF0000"/>
    <pageSetUpPr fitToPage="1"/>
  </sheetPr>
  <dimension ref="A1:O9"/>
  <sheetViews>
    <sheetView view="pageBreakPreview" zoomScale="74" zoomScaleNormal="100" zoomScaleSheetLayoutView="70" workbookViewId="0">
      <selection activeCell="E1" sqref="E1"/>
    </sheetView>
  </sheetViews>
  <sheetFormatPr defaultRowHeight="13.5"/>
  <cols>
    <col min="1" max="1" width="37.875" style="5" customWidth="1"/>
    <col min="2" max="5" width="15.125" style="6" customWidth="1"/>
    <col min="6" max="6" width="16.5" style="6" customWidth="1"/>
    <col min="7" max="7" width="24.25" style="6" customWidth="1"/>
    <col min="8" max="8" width="19.75" style="6" customWidth="1"/>
    <col min="9" max="9" width="22.125" style="6" customWidth="1"/>
    <col min="10" max="11" width="18.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5" ht="154.5" customHeight="1"/>
    <row r="2" spans="1:15" ht="51" customHeight="1">
      <c r="A2" s="3" t="s">
        <v>70</v>
      </c>
      <c r="B2" s="81" t="s">
        <v>81</v>
      </c>
      <c r="C2" s="81"/>
      <c r="D2" s="81"/>
      <c r="E2" s="81"/>
      <c r="F2" s="81"/>
      <c r="G2" s="81"/>
      <c r="H2" s="81"/>
      <c r="I2" s="81"/>
      <c r="J2" s="81"/>
      <c r="K2" s="81"/>
      <c r="L2" s="29"/>
    </row>
    <row r="3" spans="1:15" ht="41.25" customHeight="1">
      <c r="A3" s="82" t="s">
        <v>55</v>
      </c>
      <c r="B3" s="83"/>
      <c r="C3" s="83"/>
      <c r="D3" s="83"/>
      <c r="E3" s="83"/>
      <c r="F3" s="83"/>
      <c r="G3" s="83"/>
      <c r="H3" s="83"/>
      <c r="I3" s="83"/>
      <c r="J3" s="83"/>
      <c r="K3" s="84"/>
      <c r="L3" s="17" t="s">
        <v>57</v>
      </c>
      <c r="M3" s="12"/>
    </row>
    <row r="4" spans="1:15" ht="33" customHeight="1">
      <c r="A4" s="13" t="s">
        <v>127</v>
      </c>
      <c r="B4" s="30"/>
      <c r="C4" s="30"/>
      <c r="D4" s="30"/>
      <c r="E4" s="30"/>
      <c r="F4" s="30"/>
      <c r="G4" s="30"/>
      <c r="H4" s="30"/>
      <c r="I4" s="30"/>
      <c r="J4" s="30"/>
      <c r="K4" s="31"/>
      <c r="L4" s="47"/>
      <c r="M4" s="18" t="s">
        <v>82</v>
      </c>
      <c r="N4" s="5" t="s">
        <v>51</v>
      </c>
      <c r="O4" s="5" t="s">
        <v>48</v>
      </c>
    </row>
    <row r="5" spans="1:15" ht="72.75" customHeight="1">
      <c r="A5" s="19" t="s">
        <v>52</v>
      </c>
      <c r="B5" s="20" t="s">
        <v>83</v>
      </c>
      <c r="C5" s="20" t="s">
        <v>84</v>
      </c>
      <c r="D5" s="20" t="s">
        <v>85</v>
      </c>
      <c r="E5" s="20" t="s">
        <v>86</v>
      </c>
      <c r="F5" s="20" t="s">
        <v>87</v>
      </c>
      <c r="G5" s="20" t="s">
        <v>88</v>
      </c>
      <c r="H5" s="20" t="s">
        <v>89</v>
      </c>
      <c r="I5" s="20" t="s">
        <v>75</v>
      </c>
      <c r="J5" s="20" t="s">
        <v>90</v>
      </c>
      <c r="K5" s="20" t="s">
        <v>77</v>
      </c>
      <c r="L5" s="20" t="s">
        <v>57</v>
      </c>
      <c r="M5" s="18" t="s">
        <v>78</v>
      </c>
    </row>
    <row r="6" spans="1:15" ht="84.75" customHeight="1">
      <c r="A6" s="21" t="s">
        <v>91</v>
      </c>
      <c r="B6" s="23"/>
      <c r="C6" s="23"/>
      <c r="D6" s="32" t="str">
        <f>IFERROR(C6/B6,"")</f>
        <v/>
      </c>
      <c r="E6" s="33" t="str">
        <f>IFERROR((D6-0.02)*B6,"")</f>
        <v/>
      </c>
      <c r="F6" s="34"/>
      <c r="G6" s="35"/>
      <c r="H6" s="36"/>
      <c r="I6" s="23"/>
      <c r="J6" s="17" t="str">
        <f>IF(C6="","",IF(I6&gt;=C6,"○","×"))</f>
        <v/>
      </c>
      <c r="K6" s="25">
        <f>IFERROR(((F6*G6*H6)/H6)/G6,0)</f>
        <v>0</v>
      </c>
      <c r="L6" s="25">
        <f>F6*G6*H6</f>
        <v>0</v>
      </c>
      <c r="M6" s="18" t="s">
        <v>92</v>
      </c>
    </row>
    <row r="7" spans="1:15" ht="27" hidden="1" customHeight="1">
      <c r="A7" s="13" t="str">
        <f>③【有床診】賃上げ支援実績報告書!A16</f>
        <v>（職種内訳）○○の賃金改善実績の有無（右欄に○・×を記載）</v>
      </c>
      <c r="B7" s="14"/>
      <c r="C7" s="14"/>
      <c r="D7" s="14"/>
      <c r="E7" s="14"/>
      <c r="F7" s="14"/>
      <c r="G7" s="14"/>
      <c r="H7" s="14"/>
      <c r="I7" s="14"/>
      <c r="J7" s="14"/>
      <c r="K7" s="15"/>
      <c r="L7" s="16"/>
      <c r="M7" s="18" t="s">
        <v>82</v>
      </c>
      <c r="N7" s="5" t="s">
        <v>51</v>
      </c>
      <c r="O7" s="5" t="s">
        <v>48</v>
      </c>
    </row>
    <row r="8" spans="1:15" ht="63" hidden="1" customHeight="1">
      <c r="A8" s="19" t="s">
        <v>52</v>
      </c>
      <c r="B8" s="20" t="s">
        <v>83</v>
      </c>
      <c r="C8" s="20" t="s">
        <v>84</v>
      </c>
      <c r="D8" s="20" t="s">
        <v>85</v>
      </c>
      <c r="E8" s="20" t="s">
        <v>86</v>
      </c>
      <c r="F8" s="20" t="s">
        <v>87</v>
      </c>
      <c r="G8" s="20" t="s">
        <v>88</v>
      </c>
      <c r="H8" s="20" t="s">
        <v>89</v>
      </c>
      <c r="I8" s="20" t="s">
        <v>75</v>
      </c>
      <c r="J8" s="20" t="s">
        <v>90</v>
      </c>
      <c r="K8" s="20" t="s">
        <v>77</v>
      </c>
      <c r="L8" s="20" t="s">
        <v>57</v>
      </c>
      <c r="M8" s="12"/>
    </row>
    <row r="9" spans="1:15" ht="84.75" hidden="1" customHeight="1">
      <c r="A9" s="21" t="s">
        <v>91</v>
      </c>
      <c r="B9" s="23"/>
      <c r="C9" s="23"/>
      <c r="D9" s="32" t="e">
        <f>C9/B9</f>
        <v>#DIV/0!</v>
      </c>
      <c r="E9" s="33" t="e">
        <f>(D9-0.02)*B9</f>
        <v>#DIV/0!</v>
      </c>
      <c r="F9" s="34"/>
      <c r="G9" s="35"/>
      <c r="H9" s="36"/>
      <c r="I9" s="23"/>
      <c r="J9" s="17" t="str">
        <f>IF(I9&gt;=C9,"○","×")</f>
        <v>○</v>
      </c>
      <c r="K9" s="25" t="e">
        <f>((F9*G9*H9)/H9)/G9</f>
        <v>#DIV/0!</v>
      </c>
      <c r="L9" s="25">
        <f>F9*G9*H9</f>
        <v>0</v>
      </c>
      <c r="M9" s="18" t="s">
        <v>92</v>
      </c>
    </row>
  </sheetData>
  <mergeCells count="2">
    <mergeCell ref="B2:K2"/>
    <mergeCell ref="A3:K3"/>
  </mergeCells>
  <phoneticPr fontId="34"/>
  <conditionalFormatting sqref="A6:J6 L6">
    <cfRule type="expression" dxfId="3" priority="2">
      <formula>#REF!="×"</formula>
    </cfRule>
  </conditionalFormatting>
  <conditionalFormatting sqref="A9:J9 L9">
    <cfRule type="expression" dxfId="2" priority="5">
      <formula>#REF!="×"</formula>
    </cfRule>
  </conditionalFormatting>
  <conditionalFormatting sqref="K6">
    <cfRule type="expression" dxfId="1" priority="1">
      <formula>$G$3="×"</formula>
    </cfRule>
  </conditionalFormatting>
  <conditionalFormatting sqref="K9">
    <cfRule type="expression" dxfId="0" priority="3">
      <formula>$G$3="×"</formula>
    </cfRule>
  </conditionalFormatting>
  <dataValidations count="2">
    <dataValidation type="list" allowBlank="1" showInputMessage="1" showErrorMessage="1" sqref="L7" xr:uid="{436349D8-CF28-431E-B400-383C375C034D}">
      <formula1>#REF!</formula1>
    </dataValidation>
    <dataValidation type="list" allowBlank="1" showInputMessage="1" showErrorMessage="1" sqref="L4" xr:uid="{36CDC235-C9BC-4CBA-AA10-7B2EC3A9C84C}">
      <formula1>$N$7:$O$7</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983F-67F3-4F9F-A6E5-493C332D8C5C}">
  <sheetPr>
    <tabColor rgb="FFFF0000"/>
    <pageSetUpPr fitToPage="1"/>
  </sheetPr>
  <dimension ref="A2:Q22"/>
  <sheetViews>
    <sheetView zoomScaleNormal="100" workbookViewId="0">
      <selection activeCell="D22" sqref="D22"/>
    </sheetView>
  </sheetViews>
  <sheetFormatPr defaultRowHeight="17.25"/>
  <cols>
    <col min="1" max="1" width="3.625" style="60" customWidth="1"/>
    <col min="2" max="2" width="51.875" style="60" customWidth="1"/>
    <col min="3" max="5" width="17" style="62" customWidth="1"/>
    <col min="6" max="16384" width="9" style="60"/>
  </cols>
  <sheetData>
    <row r="2" spans="1:5">
      <c r="A2" s="61" t="s">
        <v>113</v>
      </c>
    </row>
    <row r="3" spans="1:5">
      <c r="A3" s="61" t="s">
        <v>114</v>
      </c>
    </row>
    <row r="4" spans="1:5">
      <c r="A4" s="61" t="s">
        <v>123</v>
      </c>
    </row>
    <row r="5" spans="1:5">
      <c r="A5" s="61" t="s">
        <v>126</v>
      </c>
    </row>
    <row r="6" spans="1:5">
      <c r="A6" s="61" t="s">
        <v>115</v>
      </c>
    </row>
    <row r="7" spans="1:5">
      <c r="A7" s="61" t="s">
        <v>116</v>
      </c>
    </row>
    <row r="8" spans="1:5">
      <c r="A8" s="61" t="s">
        <v>125</v>
      </c>
    </row>
    <row r="9" spans="1:5">
      <c r="A9" s="60" t="s">
        <v>124</v>
      </c>
    </row>
    <row r="10" spans="1:5">
      <c r="A10" s="61" t="s">
        <v>117</v>
      </c>
    </row>
    <row r="11" spans="1:5">
      <c r="A11" s="63" t="s">
        <v>122</v>
      </c>
    </row>
    <row r="12" spans="1:5">
      <c r="A12" s="60" t="s">
        <v>118</v>
      </c>
    </row>
    <row r="15" spans="1:5" ht="63.75" customHeight="1">
      <c r="B15" s="64"/>
      <c r="C15" s="65" t="s">
        <v>105</v>
      </c>
      <c r="D15" s="65" t="s">
        <v>119</v>
      </c>
      <c r="E15" s="65" t="s">
        <v>106</v>
      </c>
    </row>
    <row r="16" spans="1:5">
      <c r="B16" s="64" t="s">
        <v>107</v>
      </c>
      <c r="C16" s="66">
        <v>3000</v>
      </c>
      <c r="D16" s="66">
        <v>3000</v>
      </c>
      <c r="E16" s="66"/>
    </row>
    <row r="17" spans="2:17">
      <c r="B17" s="64" t="s">
        <v>108</v>
      </c>
      <c r="C17" s="66"/>
      <c r="D17" s="66">
        <v>4000</v>
      </c>
      <c r="E17" s="66"/>
    </row>
    <row r="18" spans="2:17" ht="18" thickBot="1">
      <c r="B18" s="67" t="s">
        <v>109</v>
      </c>
      <c r="C18" s="68"/>
      <c r="D18" s="68"/>
      <c r="E18" s="68">
        <v>6500</v>
      </c>
    </row>
    <row r="19" spans="2:17" ht="18.75" thickTop="1" thickBot="1">
      <c r="B19" s="69" t="s">
        <v>110</v>
      </c>
      <c r="C19" s="70">
        <f>SUM(C16:C18)</f>
        <v>3000</v>
      </c>
      <c r="D19" s="70">
        <f>SUM(D16:D18)</f>
        <v>7000</v>
      </c>
      <c r="E19" s="71">
        <f>SUM(E16:E18)</f>
        <v>6500</v>
      </c>
    </row>
    <row r="20" spans="2:17" ht="35.25" thickBot="1">
      <c r="B20" s="65" t="s">
        <v>111</v>
      </c>
      <c r="C20" s="72"/>
      <c r="D20" s="73"/>
      <c r="E20" s="74">
        <f>E19-$C$19</f>
        <v>3500</v>
      </c>
      <c r="F20" s="60" t="s">
        <v>112</v>
      </c>
    </row>
    <row r="21" spans="2:17" ht="42" customHeight="1">
      <c r="B21" s="85" t="s">
        <v>120</v>
      </c>
      <c r="C21" s="85"/>
      <c r="D21" s="85"/>
      <c r="E21" s="85"/>
      <c r="F21" s="85"/>
      <c r="G21" s="85"/>
      <c r="H21" s="85"/>
      <c r="I21" s="85"/>
      <c r="J21" s="85"/>
      <c r="K21" s="85"/>
      <c r="L21" s="85"/>
      <c r="M21" s="85"/>
      <c r="N21" s="85"/>
      <c r="O21" s="85"/>
      <c r="P21" s="85"/>
      <c r="Q21" s="85"/>
    </row>
    <row r="22" spans="2:17">
      <c r="B22" s="60" t="s">
        <v>121</v>
      </c>
    </row>
  </sheetData>
  <mergeCells count="1">
    <mergeCell ref="B21:Q21"/>
  </mergeCells>
  <phoneticPr fontId="34"/>
  <pageMargins left="0.7" right="0.7" top="0.75" bottom="0.75" header="0.3" footer="0.3"/>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③【有床診】賃上げ支援実績報告書</vt:lpstr>
      <vt:lpstr>【有床診】別紙（2.0％超部分算定シート）</vt:lpstr>
      <vt:lpstr>記入例の状況</vt:lpstr>
      <vt:lpstr>都道府県リスト</vt:lpstr>
      <vt:lpstr>'【有床診】別紙（2.0％超部分算定シート）'!Print_Area</vt:lpstr>
      <vt:lpstr>③【有床診】賃上げ支援実績報告書!Print_Area</vt:lpstr>
      <vt:lpstr>'【有床診】別紙（2.0％超部分算定シート）'!Print_Titles</vt:lpstr>
      <vt:lpstr>③【有床診】賃上げ支援実績報告書!Print_Titles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寺松 宏平</cp:lastModifiedBy>
  <cp:revision>2</cp:revision>
  <cp:lastPrinted>2026-06-05T00:17:13Z</cp:lastPrinted>
  <dcterms:created xsi:type="dcterms:W3CDTF">2017-10-26T07:12:00Z</dcterms:created>
  <dcterms:modified xsi:type="dcterms:W3CDTF">2026-06-05T11:32:13Z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