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380" windowHeight="4890" activeTab="9"/>
  </bookViews>
  <sheets>
    <sheet name="表１、２" sheetId="1" r:id="rId1"/>
    <sheet name="表３" sheetId="2" r:id="rId2"/>
    <sheet name="表４" sheetId="3" r:id="rId3"/>
    <sheet name="表５、６" sheetId="4" r:id="rId4"/>
    <sheet name="表７" sheetId="5" r:id="rId5"/>
    <sheet name="表８" sheetId="6" r:id="rId6"/>
    <sheet name="表９、１０" sheetId="7" r:id="rId7"/>
    <sheet name="表１１" sheetId="8" r:id="rId8"/>
    <sheet name="表12-1" sheetId="9" r:id="rId9"/>
    <sheet name="表12-2" sheetId="10" r:id="rId10"/>
  </sheets>
  <externalReferences>
    <externalReference r:id="rId13"/>
  </externalReferences>
  <definedNames/>
  <calcPr fullCalcOnLoad="1"/>
</workbook>
</file>

<file path=xl/comments9.xml><?xml version="1.0" encoding="utf-8"?>
<comments xmlns="http://schemas.openxmlformats.org/spreadsheetml/2006/main">
  <authors>
    <author>820137</author>
  </authors>
  <commentList>
    <comment ref="J6" authorId="0">
      <text>
        <r>
          <rPr>
            <b/>
            <sz val="9"/>
            <rFont val="ＭＳ Ｐゴシック"/>
            <family val="3"/>
          </rPr>
          <t>820137: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<sst xmlns="http://schemas.openxmlformats.org/spreadsheetml/2006/main" count="692" uniqueCount="226">
  <si>
    <t>総数</t>
  </si>
  <si>
    <t>平成12</t>
  </si>
  <si>
    <t>平成17</t>
  </si>
  <si>
    <t>平成22</t>
  </si>
  <si>
    <t>男</t>
  </si>
  <si>
    <t>女</t>
  </si>
  <si>
    <t>ａ</t>
  </si>
  <si>
    <t>増減数</t>
  </si>
  <si>
    <t>ｂ</t>
  </si>
  <si>
    <t>労働力人口</t>
  </si>
  <si>
    <t>就業者</t>
  </si>
  <si>
    <t>ｃ</t>
  </si>
  <si>
    <t>完全失業者</t>
  </si>
  <si>
    <t>ｄ</t>
  </si>
  <si>
    <t>非労働力</t>
  </si>
  <si>
    <t>人口</t>
  </si>
  <si>
    <t>ｅ</t>
  </si>
  <si>
    <t>15歳以上</t>
  </si>
  <si>
    <t>人口総数</t>
  </si>
  <si>
    <t>男女、年次</t>
  </si>
  <si>
    <t>労働力</t>
  </si>
  <si>
    <t>率</t>
  </si>
  <si>
    <t>完全失業</t>
  </si>
  <si>
    <t>d/b</t>
  </si>
  <si>
    <t>　　　（単位：人、％）</t>
  </si>
  <si>
    <t>労働力</t>
  </si>
  <si>
    <t>状態</t>
  </si>
  <si>
    <t>不詳　ｆ</t>
  </si>
  <si>
    <t>b/(a-f)</t>
  </si>
  <si>
    <t>表１　宮崎県の労働力状態の推移（平成12～平成22年）</t>
  </si>
  <si>
    <t>表２　全国の労働力状態の推移（平成12～平成22年）</t>
  </si>
  <si>
    <t>増減割合</t>
  </si>
  <si>
    <t>※　労働力率の算定に当たっては、15歳以上人口総数から労働力状態不詳を除いている。</t>
  </si>
  <si>
    <t>表３　宮崎県の男女別、５歳階級別労働力人口及び労働力率の推移　　　　　　　　　　　　　　　　　　　　　　　　　</t>
  </si>
  <si>
    <t>年齢</t>
  </si>
  <si>
    <t>男</t>
  </si>
  <si>
    <t>平成12年</t>
  </si>
  <si>
    <t>平成17年</t>
  </si>
  <si>
    <t>平成22年</t>
  </si>
  <si>
    <t>15歳以上人口</t>
  </si>
  <si>
    <t>労働力人口</t>
  </si>
  <si>
    <t>割合（％）</t>
  </si>
  <si>
    <t>総数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</si>
  <si>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</si>
  <si>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</si>
  <si>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</si>
  <si>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</si>
  <si>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</si>
  <si>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</si>
  <si>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</si>
  <si>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</si>
  <si>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</si>
  <si>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</si>
  <si>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</si>
  <si>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</si>
  <si>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</si>
  <si>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</si>
  <si>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</si>
  <si>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女</t>
  </si>
  <si>
    <t>注）労働力率の算定にあたっては、15歳以上人口総数から労働力状態不詳を除いている。</t>
  </si>
  <si>
    <t>表４　全国の男女別、５歳階級別労働力人口及び労働力率の推移　　　　　　　　　　　　　　　　　　　　　　　　　</t>
  </si>
  <si>
    <t>表５　宮崎県　従業上の地位、男女別15歳以上就業者（平成２２年）</t>
  </si>
  <si>
    <t>従業上の地位</t>
  </si>
  <si>
    <t>実　数</t>
  </si>
  <si>
    <t>割合　　(注)</t>
  </si>
  <si>
    <t>（不詳除く総数）</t>
  </si>
  <si>
    <t xml:space="preserve"> 総数</t>
  </si>
  <si>
    <t>　 雇用者（役員含む）</t>
  </si>
  <si>
    <t>　　　雇用者</t>
  </si>
  <si>
    <t>　　　   正規の職員・従業員</t>
  </si>
  <si>
    <t>　　　　 労働者派遣事業所の派遣社員</t>
  </si>
  <si>
    <t>　　　　 パート・アルバイト・その他</t>
  </si>
  <si>
    <t>　    役員</t>
  </si>
  <si>
    <t>　 自営業主（家庭内職者含む）</t>
  </si>
  <si>
    <t xml:space="preserve">      雇人のある業主</t>
  </si>
  <si>
    <t xml:space="preserve">      雇人のない業主</t>
  </si>
  <si>
    <t>　　　家庭内職者　　　</t>
  </si>
  <si>
    <t xml:space="preserve"> 　家族従業者</t>
  </si>
  <si>
    <t>(注)　割合の算定に当たっては、従業上の地位「不詳」を除いている。</t>
  </si>
  <si>
    <t>表６　全国　従業上の地位、男女別15歳以上就業者（平成２２年）</t>
  </si>
  <si>
    <t>　 自営業主</t>
  </si>
  <si>
    <t>表７　宮崎県の産業大分類別の就業者数（平成22年、17年）</t>
  </si>
  <si>
    <t>（単位：人、％、ﾎﾟｲﾝﾄ）</t>
  </si>
  <si>
    <t>15歳以上の就業者数</t>
  </si>
  <si>
    <t>産業別割合</t>
  </si>
  <si>
    <t>区分</t>
  </si>
  <si>
    <t>平成22年</t>
  </si>
  <si>
    <t>平成17年</t>
  </si>
  <si>
    <t>増減率 ％</t>
  </si>
  <si>
    <t>22年 ％</t>
  </si>
  <si>
    <t>17年 ％</t>
  </si>
  <si>
    <t>差 ﾎﾟｲﾝﾄ</t>
  </si>
  <si>
    <t>a</t>
  </si>
  <si>
    <t>b　　　 注１</t>
  </si>
  <si>
    <t>a-b</t>
  </si>
  <si>
    <t>(a-b)/b</t>
  </si>
  <si>
    <t>ｃ－ｄ</t>
  </si>
  <si>
    <t>農業，林業</t>
  </si>
  <si>
    <t>第１次産業</t>
  </si>
  <si>
    <t xml:space="preserve"> 　うち農業（内数）</t>
  </si>
  <si>
    <t>－</t>
  </si>
  <si>
    <t>漁業</t>
  </si>
  <si>
    <t>鉱業，採石業，砂利採取業</t>
  </si>
  <si>
    <t>第２次産業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</si>
  <si>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</si>
  <si>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</si>
  <si>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</si>
  <si>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</si>
  <si>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</si>
  <si>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</si>
  <si>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</si>
  <si>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</si>
  <si>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第３次産業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</si>
  <si>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</si>
  <si>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</si>
  <si>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</si>
  <si>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</si>
  <si>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</si>
  <si>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</si>
  <si>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</si>
  <si>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</si>
  <si>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</si>
  <si>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（再掲）</t>
  </si>
  <si>
    <t xml:space="preserve">        注2</t>
  </si>
  <si>
    <t>注１　日本標準産業分類が平成19年11月に改訂され、平成22年国勢調査では新産業分類に基づく集計が行われている。</t>
  </si>
  <si>
    <t>　 　旧産業分類で集計された平成17年国勢調査については、平成22年と比較するために、新産業分類で再集計が行われている。</t>
  </si>
  <si>
    <t>　   ただし、同再集計は10％抽出によるもので、誤差を含み、平成17年国勢調査の確定値とは一致しない。</t>
  </si>
  <si>
    <t>注2　（再掲）の産業３部門の産業別割合は、分母に「分類不能の産業」を含めずに計算している。</t>
  </si>
  <si>
    <t>表８　全国の産業大分類別の就業者数（平成22年、17年）</t>
  </si>
  <si>
    <t>表11 市町村の労働力状態（平成22年、17年）</t>
  </si>
  <si>
    <t>平　成　２　２　年</t>
  </si>
  <si>
    <t>平　成　１　７　年</t>
  </si>
  <si>
    <t>増減数（平成17～22年）</t>
  </si>
  <si>
    <t>増減率（平成17～22年）</t>
  </si>
  <si>
    <t>市町村</t>
  </si>
  <si>
    <t>労働力率</t>
  </si>
  <si>
    <t>完全実業率</t>
  </si>
  <si>
    <t>総数 b</t>
  </si>
  <si>
    <t>就業者 c</t>
  </si>
  <si>
    <t>完全失業者d</t>
  </si>
  <si>
    <t>人口 e</t>
  </si>
  <si>
    <t>状態不詳f</t>
  </si>
  <si>
    <t>県計</t>
  </si>
  <si>
    <t>宮崎市</t>
  </si>
  <si>
    <t>（旧）宮崎市</t>
  </si>
  <si>
    <t>（旧）清武町</t>
  </si>
  <si>
    <t>（旧）田野町</t>
  </si>
  <si>
    <t>（旧）佐土原町</t>
  </si>
  <si>
    <t>（旧）高岡町</t>
  </si>
  <si>
    <t>都城市</t>
  </si>
  <si>
    <t>（旧）都城市</t>
  </si>
  <si>
    <t>（旧）山之口町</t>
  </si>
  <si>
    <t>（旧）高城町</t>
  </si>
  <si>
    <t>（旧）山田町</t>
  </si>
  <si>
    <t>（旧）高崎町</t>
  </si>
  <si>
    <t>延岡市</t>
  </si>
  <si>
    <t>（旧）延岡市</t>
  </si>
  <si>
    <t>（旧）北方町</t>
  </si>
  <si>
    <t>（旧）北川町</t>
  </si>
  <si>
    <t>（旧）北浦町</t>
  </si>
  <si>
    <t>日南市</t>
  </si>
  <si>
    <t>（旧）日南市</t>
  </si>
  <si>
    <t>（旧）北郷町</t>
  </si>
  <si>
    <t>（旧）南郷町</t>
  </si>
  <si>
    <t>小林市</t>
  </si>
  <si>
    <t>（旧）小林市</t>
  </si>
  <si>
    <t>（旧）野尻町</t>
  </si>
  <si>
    <t>（旧）須木村</t>
  </si>
  <si>
    <t>日向市</t>
  </si>
  <si>
    <t>（旧）日向市</t>
  </si>
  <si>
    <t>（旧）東郷町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</si>
  <si>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</si>
  <si>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</si>
  <si>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</si>
  <si>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</si>
  <si>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</si>
  <si>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</si>
  <si>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</si>
  <si>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</si>
  <si>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</si>
  <si>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</si>
  <si>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</si>
  <si>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</si>
  <si>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</si>
  <si>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</si>
  <si>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</si>
  <si>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</si>
  <si>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</si>
  <si>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（旧）南郷村</t>
  </si>
  <si>
    <t>（旧）西郷村</t>
  </si>
  <si>
    <t>（旧）北郷村</t>
  </si>
  <si>
    <t>高千穂町</t>
  </si>
  <si>
    <t>日之影町</t>
  </si>
  <si>
    <t>五ヶ瀬町</t>
  </si>
  <si>
    <t>表12-1  市町村別、産業大分類別 就業者数（平成２２年）</t>
  </si>
  <si>
    <t>第１次産業</t>
  </si>
  <si>
    <t>第２次産業</t>
  </si>
  <si>
    <t>第　３　次　産　業</t>
  </si>
  <si>
    <t>再　掲</t>
  </si>
  <si>
    <t>電気・ガス・熱供給・水道業</t>
  </si>
  <si>
    <t>情報通信業</t>
  </si>
  <si>
    <t>複合サービス業</t>
  </si>
  <si>
    <t>第３次産業</t>
  </si>
  <si>
    <t>（うち農業）</t>
  </si>
  <si>
    <t>表12-2  市町村別、産業大分類別 就業者数（平成２２年）</t>
  </si>
  <si>
    <t>表９　夫婦の就業・非就業別 夫婦のいる一般世帯数　宮崎県（平成12～22年）</t>
  </si>
  <si>
    <t>（参考）</t>
  </si>
  <si>
    <t>総数</t>
  </si>
  <si>
    <t>夫が就業者</t>
  </si>
  <si>
    <t>夫が非就業者</t>
  </si>
  <si>
    <t>夫婦の労働力</t>
  </si>
  <si>
    <t>一般世帯数</t>
  </si>
  <si>
    <t>妻が就業者</t>
  </si>
  <si>
    <t>妻が非就業者</t>
  </si>
  <si>
    <t>状態「不詳」</t>
  </si>
  <si>
    <t>世</t>
  </si>
  <si>
    <t xml:space="preserve">  平成12年</t>
  </si>
  <si>
    <t>帯</t>
  </si>
  <si>
    <t>　  　　17年</t>
  </si>
  <si>
    <t>数</t>
  </si>
  <si>
    <t xml:space="preserve">        22年</t>
  </si>
  <si>
    <t>割</t>
  </si>
  <si>
    <t>合</t>
  </si>
  <si>
    <t>％</t>
  </si>
  <si>
    <t>　　　　　　　　　　　　 　　　　　　(注)　割合は、夫婦の労働力状態「不詳」を除いて計算している。</t>
  </si>
  <si>
    <t>表10　夫婦の就業・非就業別 夫婦のいる一般世帯数　全国（平成12～22年）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</si>
</sst>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"/>
    <numFmt numFmtId="179" formatCode="0.0_ "/>
    <numFmt numFmtId="180" formatCode="0.0_);[Red]\(0.0\)"/>
    <numFmt numFmtId="181" formatCode="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hair"/>
      <right style="hair"/>
      <top style="medium"/>
      <bottom/>
    </border>
    <border>
      <left style="thin"/>
      <right style="thin"/>
      <top style="medium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 style="thin"/>
      <bottom style="thin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hair"/>
      <right style="hair"/>
      <top style="medium"/>
      <bottom style="thin"/>
    </border>
    <border>
      <left style="hair"/>
      <right style="hair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5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7" fillId="0" borderId="0" xfId="0" applyFont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178" fontId="4" fillId="0" borderId="12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3" fontId="4" fillId="0" borderId="11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178" fontId="4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178" fontId="5" fillId="0" borderId="20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80" fontId="0" fillId="0" borderId="32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9" fontId="0" fillId="0" borderId="17" xfId="0" applyNumberFormat="1" applyBorder="1" applyAlignment="1">
      <alignment vertical="center"/>
    </xf>
    <xf numFmtId="0" fontId="0" fillId="0" borderId="17" xfId="0" applyFill="1" applyBorder="1" applyAlignment="1">
      <alignment vertical="center"/>
    </xf>
    <xf numFmtId="179" fontId="0" fillId="0" borderId="11" xfId="0" applyNumberFormat="1" applyBorder="1" applyAlignment="1">
      <alignment vertical="center"/>
    </xf>
    <xf numFmtId="0" fontId="0" fillId="0" borderId="32" xfId="0" applyFill="1" applyBorder="1" applyAlignment="1">
      <alignment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176" fontId="0" fillId="0" borderId="47" xfId="0" applyNumberFormat="1" applyBorder="1" applyAlignment="1">
      <alignment vertical="center"/>
    </xf>
    <xf numFmtId="177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0" fontId="0" fillId="0" borderId="51" xfId="0" applyBorder="1" applyAlignment="1">
      <alignment vertical="center"/>
    </xf>
    <xf numFmtId="176" fontId="0" fillId="0" borderId="52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53" xfId="0" applyFill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0" fontId="0" fillId="0" borderId="51" xfId="0" applyFill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0" fontId="0" fillId="0" borderId="55" xfId="0" applyFill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59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22&#22269;&#35519;&#20844;&#34920;\&#22259;12%20&#24066;&#30010;&#26449;&#21029;&#12289;&#29987;&#26989;&#22823;&#20998;&#39006;&#21029;%20&#23601;&#26989;&#32773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の数"/>
      <sheetName val="就業者の割合"/>
    </sheetNames>
    <sheetDataSet>
      <sheetData sheetId="0">
        <row r="6">
          <cell r="B6">
            <v>531213</v>
          </cell>
          <cell r="C6">
            <v>56778</v>
          </cell>
          <cell r="D6">
            <v>53258</v>
          </cell>
          <cell r="E6">
            <v>3522</v>
          </cell>
          <cell r="F6">
            <v>158</v>
          </cell>
          <cell r="G6">
            <v>45554</v>
          </cell>
          <cell r="H6">
            <v>64926</v>
          </cell>
          <cell r="I6">
            <v>2224</v>
          </cell>
          <cell r="J6">
            <v>5279</v>
          </cell>
          <cell r="K6">
            <v>21864</v>
          </cell>
          <cell r="L6">
            <v>85108</v>
          </cell>
          <cell r="M6">
            <v>10794</v>
          </cell>
          <cell r="N6">
            <v>6027</v>
          </cell>
          <cell r="O6">
            <v>11731</v>
          </cell>
          <cell r="P6">
            <v>28964</v>
          </cell>
          <cell r="Q6">
            <v>20186</v>
          </cell>
          <cell r="R6">
            <v>23542</v>
          </cell>
          <cell r="S6">
            <v>70635</v>
          </cell>
          <cell r="T6">
            <v>5797</v>
          </cell>
          <cell r="U6">
            <v>26213</v>
          </cell>
          <cell r="V6">
            <v>23159</v>
          </cell>
          <cell r="W6">
            <v>18752</v>
          </cell>
          <cell r="X6">
            <v>60300</v>
          </cell>
          <cell r="Y6">
            <v>110638</v>
          </cell>
          <cell r="Z6">
            <v>341523</v>
          </cell>
        </row>
        <row r="7">
          <cell r="B7">
            <v>189573</v>
          </cell>
          <cell r="C7">
            <v>9242</v>
          </cell>
          <cell r="D7">
            <v>8896</v>
          </cell>
          <cell r="E7">
            <v>372</v>
          </cell>
          <cell r="F7">
            <v>17</v>
          </cell>
          <cell r="G7">
            <v>13972</v>
          </cell>
          <cell r="H7">
            <v>15172</v>
          </cell>
          <cell r="I7">
            <v>1091</v>
          </cell>
          <cell r="J7">
            <v>3549</v>
          </cell>
          <cell r="K7">
            <v>7691</v>
          </cell>
          <cell r="L7">
            <v>33674</v>
          </cell>
          <cell r="M7">
            <v>5584</v>
          </cell>
          <cell r="N7">
            <v>3258</v>
          </cell>
          <cell r="O7">
            <v>5771</v>
          </cell>
          <cell r="P7">
            <v>12823</v>
          </cell>
          <cell r="Q7">
            <v>7641</v>
          </cell>
          <cell r="R7">
            <v>10942</v>
          </cell>
          <cell r="S7">
            <v>25460</v>
          </cell>
          <cell r="T7">
            <v>1161</v>
          </cell>
          <cell r="U7">
            <v>11180</v>
          </cell>
          <cell r="V7">
            <v>8384</v>
          </cell>
          <cell r="W7">
            <v>12589</v>
          </cell>
          <cell r="X7">
            <v>9614</v>
          </cell>
          <cell r="Y7">
            <v>29161</v>
          </cell>
          <cell r="Z7">
            <v>138209</v>
          </cell>
        </row>
        <row r="8">
          <cell r="B8">
            <v>147884</v>
          </cell>
          <cell r="C8">
            <v>4536</v>
          </cell>
          <cell r="D8">
            <v>4327</v>
          </cell>
          <cell r="E8">
            <v>269</v>
          </cell>
          <cell r="F8">
            <v>12</v>
          </cell>
          <cell r="G8">
            <v>10604</v>
          </cell>
          <cell r="H8">
            <v>9780</v>
          </cell>
          <cell r="I8">
            <v>955</v>
          </cell>
          <cell r="J8">
            <v>3094</v>
          </cell>
          <cell r="K8">
            <v>6074</v>
          </cell>
          <cell r="L8">
            <v>27567</v>
          </cell>
          <cell r="M8">
            <v>4869</v>
          </cell>
          <cell r="N8">
            <v>2844</v>
          </cell>
          <cell r="O8">
            <v>4901</v>
          </cell>
          <cell r="P8">
            <v>10740</v>
          </cell>
          <cell r="Q8">
            <v>6161</v>
          </cell>
          <cell r="R8">
            <v>8862</v>
          </cell>
          <cell r="S8">
            <v>20178</v>
          </cell>
          <cell r="T8">
            <v>836</v>
          </cell>
          <cell r="U8">
            <v>9030</v>
          </cell>
          <cell r="V8">
            <v>6915</v>
          </cell>
          <cell r="W8">
            <v>9657</v>
          </cell>
          <cell r="X8">
            <v>4805</v>
          </cell>
          <cell r="Y8">
            <v>20396</v>
          </cell>
          <cell r="Z8">
            <v>113026</v>
          </cell>
        </row>
        <row r="9">
          <cell r="B9">
            <v>14448</v>
          </cell>
          <cell r="C9">
            <v>1167</v>
          </cell>
          <cell r="D9">
            <v>1142</v>
          </cell>
          <cell r="E9">
            <v>3</v>
          </cell>
          <cell r="F9">
            <v>3</v>
          </cell>
          <cell r="G9">
            <v>1042</v>
          </cell>
          <cell r="H9">
            <v>1562</v>
          </cell>
          <cell r="I9">
            <v>47</v>
          </cell>
          <cell r="J9">
            <v>201</v>
          </cell>
          <cell r="K9">
            <v>530</v>
          </cell>
          <cell r="L9">
            <v>2074</v>
          </cell>
          <cell r="M9">
            <v>282</v>
          </cell>
          <cell r="N9">
            <v>194</v>
          </cell>
          <cell r="O9">
            <v>286</v>
          </cell>
          <cell r="P9">
            <v>810</v>
          </cell>
          <cell r="Q9">
            <v>516</v>
          </cell>
          <cell r="R9">
            <v>1057</v>
          </cell>
          <cell r="S9">
            <v>2167</v>
          </cell>
          <cell r="T9">
            <v>98</v>
          </cell>
          <cell r="U9">
            <v>758</v>
          </cell>
          <cell r="V9">
            <v>442</v>
          </cell>
          <cell r="W9">
            <v>1209</v>
          </cell>
          <cell r="X9">
            <v>1170</v>
          </cell>
          <cell r="Y9">
            <v>2607</v>
          </cell>
          <cell r="Z9">
            <v>9462</v>
          </cell>
        </row>
        <row r="10">
          <cell r="B10">
            <v>5714</v>
          </cell>
          <cell r="C10">
            <v>1143</v>
          </cell>
          <cell r="D10">
            <v>1103</v>
          </cell>
          <cell r="E10">
            <v>3</v>
          </cell>
          <cell r="F10">
            <v>2</v>
          </cell>
          <cell r="G10">
            <v>554</v>
          </cell>
          <cell r="H10">
            <v>887</v>
          </cell>
          <cell r="I10">
            <v>16</v>
          </cell>
          <cell r="J10">
            <v>38</v>
          </cell>
          <cell r="K10">
            <v>209</v>
          </cell>
          <cell r="L10">
            <v>693</v>
          </cell>
          <cell r="M10">
            <v>49</v>
          </cell>
          <cell r="N10">
            <v>41</v>
          </cell>
          <cell r="O10">
            <v>58</v>
          </cell>
          <cell r="P10">
            <v>244</v>
          </cell>
          <cell r="Q10">
            <v>191</v>
          </cell>
          <cell r="R10">
            <v>129</v>
          </cell>
          <cell r="S10">
            <v>594</v>
          </cell>
          <cell r="T10">
            <v>48</v>
          </cell>
          <cell r="U10">
            <v>276</v>
          </cell>
          <cell r="V10">
            <v>122</v>
          </cell>
          <cell r="W10">
            <v>417</v>
          </cell>
          <cell r="X10">
            <v>1146</v>
          </cell>
          <cell r="Y10">
            <v>1443</v>
          </cell>
          <cell r="Z10">
            <v>2708</v>
          </cell>
        </row>
        <row r="11">
          <cell r="B11">
            <v>15991</v>
          </cell>
          <cell r="C11">
            <v>1426</v>
          </cell>
          <cell r="D11">
            <v>1396</v>
          </cell>
          <cell r="E11">
            <v>93</v>
          </cell>
          <cell r="F11">
            <v>0</v>
          </cell>
          <cell r="G11">
            <v>1205</v>
          </cell>
          <cell r="H11">
            <v>2340</v>
          </cell>
          <cell r="I11">
            <v>60</v>
          </cell>
          <cell r="J11">
            <v>183</v>
          </cell>
          <cell r="K11">
            <v>673</v>
          </cell>
          <cell r="L11">
            <v>2606</v>
          </cell>
          <cell r="M11">
            <v>301</v>
          </cell>
          <cell r="N11">
            <v>150</v>
          </cell>
          <cell r="O11">
            <v>418</v>
          </cell>
          <cell r="P11">
            <v>820</v>
          </cell>
          <cell r="Q11">
            <v>598</v>
          </cell>
          <cell r="R11">
            <v>744</v>
          </cell>
          <cell r="S11">
            <v>1798</v>
          </cell>
          <cell r="T11">
            <v>102</v>
          </cell>
          <cell r="U11">
            <v>851</v>
          </cell>
          <cell r="V11">
            <v>701</v>
          </cell>
          <cell r="W11">
            <v>922</v>
          </cell>
          <cell r="X11">
            <v>1519</v>
          </cell>
          <cell r="Y11">
            <v>3545</v>
          </cell>
          <cell r="Z11">
            <v>10005</v>
          </cell>
        </row>
        <row r="12">
          <cell r="B12">
            <v>5536</v>
          </cell>
          <cell r="C12">
            <v>970</v>
          </cell>
          <cell r="D12">
            <v>928</v>
          </cell>
          <cell r="E12">
            <v>4</v>
          </cell>
          <cell r="F12">
            <v>0</v>
          </cell>
          <cell r="G12">
            <v>567</v>
          </cell>
          <cell r="H12">
            <v>603</v>
          </cell>
          <cell r="I12">
            <v>13</v>
          </cell>
          <cell r="J12">
            <v>33</v>
          </cell>
          <cell r="K12">
            <v>205</v>
          </cell>
          <cell r="L12">
            <v>734</v>
          </cell>
          <cell r="M12">
            <v>83</v>
          </cell>
          <cell r="N12">
            <v>29</v>
          </cell>
          <cell r="O12">
            <v>108</v>
          </cell>
          <cell r="P12">
            <v>209</v>
          </cell>
          <cell r="Q12">
            <v>175</v>
          </cell>
          <cell r="R12">
            <v>150</v>
          </cell>
          <cell r="S12">
            <v>723</v>
          </cell>
          <cell r="T12">
            <v>77</v>
          </cell>
          <cell r="U12">
            <v>265</v>
          </cell>
          <cell r="V12">
            <v>204</v>
          </cell>
          <cell r="W12">
            <v>384</v>
          </cell>
          <cell r="X12">
            <v>974</v>
          </cell>
          <cell r="Y12">
            <v>1170</v>
          </cell>
          <cell r="Z12">
            <v>3008</v>
          </cell>
        </row>
        <row r="13">
          <cell r="B13">
            <v>79035</v>
          </cell>
          <cell r="C13">
            <v>8003</v>
          </cell>
          <cell r="D13">
            <v>7735</v>
          </cell>
          <cell r="E13">
            <v>13</v>
          </cell>
          <cell r="F13">
            <v>29</v>
          </cell>
          <cell r="G13">
            <v>6883</v>
          </cell>
          <cell r="H13">
            <v>12225</v>
          </cell>
          <cell r="I13">
            <v>225</v>
          </cell>
          <cell r="J13">
            <v>456</v>
          </cell>
          <cell r="K13">
            <v>3460</v>
          </cell>
          <cell r="L13">
            <v>13708</v>
          </cell>
          <cell r="M13">
            <v>1308</v>
          </cell>
          <cell r="N13">
            <v>718</v>
          </cell>
          <cell r="O13">
            <v>1549</v>
          </cell>
          <cell r="P13">
            <v>3616</v>
          </cell>
          <cell r="Q13">
            <v>3121</v>
          </cell>
          <cell r="R13">
            <v>2911</v>
          </cell>
          <cell r="S13">
            <v>10865</v>
          </cell>
          <cell r="T13">
            <v>819</v>
          </cell>
          <cell r="U13">
            <v>3400</v>
          </cell>
          <cell r="V13">
            <v>3419</v>
          </cell>
          <cell r="W13">
            <v>2307</v>
          </cell>
          <cell r="X13">
            <v>8016</v>
          </cell>
          <cell r="Y13">
            <v>19137</v>
          </cell>
          <cell r="Z13">
            <v>49575</v>
          </cell>
        </row>
        <row r="14">
          <cell r="B14">
            <v>62026</v>
          </cell>
          <cell r="C14">
            <v>4394</v>
          </cell>
          <cell r="D14">
            <v>4236</v>
          </cell>
          <cell r="E14">
            <v>8</v>
          </cell>
          <cell r="F14">
            <v>12</v>
          </cell>
          <cell r="G14">
            <v>5180</v>
          </cell>
          <cell r="H14">
            <v>9286</v>
          </cell>
          <cell r="I14">
            <v>195</v>
          </cell>
          <cell r="J14">
            <v>399</v>
          </cell>
          <cell r="K14">
            <v>2685</v>
          </cell>
          <cell r="L14">
            <v>11494</v>
          </cell>
          <cell r="M14">
            <v>1132</v>
          </cell>
          <cell r="N14">
            <v>624</v>
          </cell>
          <cell r="O14">
            <v>1332</v>
          </cell>
          <cell r="P14">
            <v>3104</v>
          </cell>
          <cell r="Q14">
            <v>2438</v>
          </cell>
          <cell r="R14">
            <v>2567</v>
          </cell>
          <cell r="S14">
            <v>8903</v>
          </cell>
          <cell r="T14">
            <v>618</v>
          </cell>
          <cell r="U14">
            <v>2733</v>
          </cell>
          <cell r="V14">
            <v>2966</v>
          </cell>
          <cell r="W14">
            <v>1956</v>
          </cell>
          <cell r="X14">
            <v>4402</v>
          </cell>
          <cell r="Y14">
            <v>14478</v>
          </cell>
          <cell r="Z14">
            <v>41190</v>
          </cell>
        </row>
        <row r="15">
          <cell r="B15">
            <v>3147</v>
          </cell>
          <cell r="C15">
            <v>476</v>
          </cell>
          <cell r="D15">
            <v>435</v>
          </cell>
          <cell r="E15">
            <v>2</v>
          </cell>
          <cell r="F15">
            <v>1</v>
          </cell>
          <cell r="G15">
            <v>312</v>
          </cell>
          <cell r="H15">
            <v>580</v>
          </cell>
          <cell r="I15">
            <v>7</v>
          </cell>
          <cell r="J15">
            <v>13</v>
          </cell>
          <cell r="K15">
            <v>175</v>
          </cell>
          <cell r="L15">
            <v>436</v>
          </cell>
          <cell r="M15">
            <v>37</v>
          </cell>
          <cell r="N15">
            <v>17</v>
          </cell>
          <cell r="O15">
            <v>38</v>
          </cell>
          <cell r="P15">
            <v>114</v>
          </cell>
          <cell r="Q15">
            <v>153</v>
          </cell>
          <cell r="R15">
            <v>72</v>
          </cell>
          <cell r="S15">
            <v>395</v>
          </cell>
          <cell r="T15">
            <v>36</v>
          </cell>
          <cell r="U15">
            <v>140</v>
          </cell>
          <cell r="V15">
            <v>85</v>
          </cell>
          <cell r="W15">
            <v>58</v>
          </cell>
          <cell r="X15">
            <v>478</v>
          </cell>
          <cell r="Y15">
            <v>893</v>
          </cell>
          <cell r="Z15">
            <v>1718</v>
          </cell>
        </row>
        <row r="16">
          <cell r="B16">
            <v>5219</v>
          </cell>
          <cell r="C16">
            <v>982</v>
          </cell>
          <cell r="D16">
            <v>951</v>
          </cell>
          <cell r="E16">
            <v>0</v>
          </cell>
          <cell r="F16">
            <v>3</v>
          </cell>
          <cell r="G16">
            <v>490</v>
          </cell>
          <cell r="H16">
            <v>962</v>
          </cell>
          <cell r="I16">
            <v>9</v>
          </cell>
          <cell r="J16">
            <v>17</v>
          </cell>
          <cell r="K16">
            <v>242</v>
          </cell>
          <cell r="L16">
            <v>713</v>
          </cell>
          <cell r="M16">
            <v>61</v>
          </cell>
          <cell r="N16">
            <v>51</v>
          </cell>
          <cell r="O16">
            <v>82</v>
          </cell>
          <cell r="P16">
            <v>149</v>
          </cell>
          <cell r="Q16">
            <v>203</v>
          </cell>
          <cell r="R16">
            <v>142</v>
          </cell>
          <cell r="S16">
            <v>572</v>
          </cell>
          <cell r="T16">
            <v>66</v>
          </cell>
          <cell r="U16">
            <v>224</v>
          </cell>
          <cell r="V16">
            <v>145</v>
          </cell>
          <cell r="W16">
            <v>106</v>
          </cell>
          <cell r="X16">
            <v>982</v>
          </cell>
          <cell r="Y16">
            <v>1455</v>
          </cell>
          <cell r="Z16">
            <v>2676</v>
          </cell>
        </row>
        <row r="17">
          <cell r="B17">
            <v>3679</v>
          </cell>
          <cell r="C17">
            <v>690</v>
          </cell>
          <cell r="D17">
            <v>671</v>
          </cell>
          <cell r="E17">
            <v>1</v>
          </cell>
          <cell r="F17">
            <v>4</v>
          </cell>
          <cell r="G17">
            <v>426</v>
          </cell>
          <cell r="H17">
            <v>646</v>
          </cell>
          <cell r="I17">
            <v>6</v>
          </cell>
          <cell r="J17">
            <v>16</v>
          </cell>
          <cell r="K17">
            <v>169</v>
          </cell>
          <cell r="L17">
            <v>425</v>
          </cell>
          <cell r="M17">
            <v>38</v>
          </cell>
          <cell r="N17">
            <v>15</v>
          </cell>
          <cell r="O17">
            <v>44</v>
          </cell>
          <cell r="P17">
            <v>122</v>
          </cell>
          <cell r="Q17">
            <v>171</v>
          </cell>
          <cell r="R17">
            <v>53</v>
          </cell>
          <cell r="S17">
            <v>478</v>
          </cell>
          <cell r="T17">
            <v>52</v>
          </cell>
          <cell r="U17">
            <v>136</v>
          </cell>
          <cell r="V17">
            <v>112</v>
          </cell>
          <cell r="W17">
            <v>75</v>
          </cell>
          <cell r="X17">
            <v>691</v>
          </cell>
          <cell r="Y17">
            <v>1076</v>
          </cell>
          <cell r="Z17">
            <v>1837</v>
          </cell>
        </row>
        <row r="18">
          <cell r="B18">
            <v>4964</v>
          </cell>
          <cell r="C18">
            <v>1461</v>
          </cell>
          <cell r="D18">
            <v>1442</v>
          </cell>
          <cell r="E18">
            <v>2</v>
          </cell>
          <cell r="F18">
            <v>9</v>
          </cell>
          <cell r="G18">
            <v>475</v>
          </cell>
          <cell r="H18">
            <v>751</v>
          </cell>
          <cell r="I18">
            <v>8</v>
          </cell>
          <cell r="J18">
            <v>11</v>
          </cell>
          <cell r="K18">
            <v>189</v>
          </cell>
          <cell r="L18">
            <v>640</v>
          </cell>
          <cell r="M18">
            <v>40</v>
          </cell>
          <cell r="N18">
            <v>11</v>
          </cell>
          <cell r="O18">
            <v>53</v>
          </cell>
          <cell r="P18">
            <v>127</v>
          </cell>
          <cell r="Q18">
            <v>156</v>
          </cell>
          <cell r="R18">
            <v>77</v>
          </cell>
          <cell r="S18">
            <v>517</v>
          </cell>
          <cell r="T18">
            <v>47</v>
          </cell>
          <cell r="U18">
            <v>167</v>
          </cell>
          <cell r="V18">
            <v>111</v>
          </cell>
          <cell r="W18">
            <v>112</v>
          </cell>
          <cell r="X18">
            <v>1463</v>
          </cell>
          <cell r="Y18">
            <v>1235</v>
          </cell>
          <cell r="Z18">
            <v>2154</v>
          </cell>
        </row>
        <row r="19">
          <cell r="B19">
            <v>56959</v>
          </cell>
          <cell r="C19">
            <v>2228</v>
          </cell>
          <cell r="D19">
            <v>1845</v>
          </cell>
          <cell r="E19">
            <v>885</v>
          </cell>
          <cell r="F19">
            <v>11</v>
          </cell>
          <cell r="G19">
            <v>6445</v>
          </cell>
          <cell r="H19">
            <v>9635</v>
          </cell>
          <cell r="I19">
            <v>244</v>
          </cell>
          <cell r="J19">
            <v>501</v>
          </cell>
          <cell r="K19">
            <v>2286</v>
          </cell>
          <cell r="L19">
            <v>9102</v>
          </cell>
          <cell r="M19">
            <v>1009</v>
          </cell>
          <cell r="N19">
            <v>693</v>
          </cell>
          <cell r="O19">
            <v>1290</v>
          </cell>
          <cell r="P19">
            <v>3142</v>
          </cell>
          <cell r="Q19">
            <v>2365</v>
          </cell>
          <cell r="R19">
            <v>2539</v>
          </cell>
          <cell r="S19">
            <v>7927</v>
          </cell>
          <cell r="T19">
            <v>594</v>
          </cell>
          <cell r="U19">
            <v>2748</v>
          </cell>
          <cell r="V19">
            <v>1763</v>
          </cell>
          <cell r="W19">
            <v>1552</v>
          </cell>
          <cell r="X19">
            <v>3113</v>
          </cell>
          <cell r="Y19">
            <v>16091</v>
          </cell>
          <cell r="Z19">
            <v>36203</v>
          </cell>
        </row>
        <row r="20">
          <cell r="B20">
            <v>51578</v>
          </cell>
          <cell r="C20">
            <v>1190</v>
          </cell>
          <cell r="D20">
            <v>1010</v>
          </cell>
          <cell r="E20">
            <v>520</v>
          </cell>
          <cell r="F20">
            <v>7</v>
          </cell>
          <cell r="G20">
            <v>5734</v>
          </cell>
          <cell r="H20">
            <v>8947</v>
          </cell>
          <cell r="I20">
            <v>235</v>
          </cell>
          <cell r="J20">
            <v>477</v>
          </cell>
          <cell r="K20">
            <v>2087</v>
          </cell>
          <cell r="L20">
            <v>8542</v>
          </cell>
          <cell r="M20">
            <v>959</v>
          </cell>
          <cell r="N20">
            <v>673</v>
          </cell>
          <cell r="O20">
            <v>1239</v>
          </cell>
          <cell r="P20">
            <v>2912</v>
          </cell>
          <cell r="Q20">
            <v>2214</v>
          </cell>
          <cell r="R20">
            <v>2435</v>
          </cell>
          <cell r="S20">
            <v>7242</v>
          </cell>
          <cell r="T20">
            <v>488</v>
          </cell>
          <cell r="U20">
            <v>2556</v>
          </cell>
          <cell r="V20">
            <v>1602</v>
          </cell>
          <cell r="W20">
            <v>1519</v>
          </cell>
          <cell r="X20">
            <v>1710</v>
          </cell>
          <cell r="Y20">
            <v>14688</v>
          </cell>
          <cell r="Z20">
            <v>33661</v>
          </cell>
        </row>
        <row r="21">
          <cell r="B21">
            <v>1872</v>
          </cell>
          <cell r="C21">
            <v>477</v>
          </cell>
          <cell r="D21">
            <v>407</v>
          </cell>
          <cell r="E21">
            <v>0</v>
          </cell>
          <cell r="F21">
            <v>1</v>
          </cell>
          <cell r="G21">
            <v>302</v>
          </cell>
          <cell r="H21">
            <v>197</v>
          </cell>
          <cell r="I21">
            <v>3</v>
          </cell>
          <cell r="J21">
            <v>16</v>
          </cell>
          <cell r="K21">
            <v>63</v>
          </cell>
          <cell r="L21">
            <v>199</v>
          </cell>
          <cell r="M21">
            <v>19</v>
          </cell>
          <cell r="N21">
            <v>7</v>
          </cell>
          <cell r="O21">
            <v>21</v>
          </cell>
          <cell r="P21">
            <v>69</v>
          </cell>
          <cell r="Q21">
            <v>62</v>
          </cell>
          <cell r="R21">
            <v>34</v>
          </cell>
          <cell r="S21">
            <v>211</v>
          </cell>
          <cell r="T21">
            <v>39</v>
          </cell>
          <cell r="U21">
            <v>94</v>
          </cell>
          <cell r="V21">
            <v>53</v>
          </cell>
          <cell r="W21">
            <v>5</v>
          </cell>
          <cell r="X21">
            <v>477</v>
          </cell>
          <cell r="Y21">
            <v>500</v>
          </cell>
          <cell r="Z21">
            <v>890</v>
          </cell>
        </row>
        <row r="22">
          <cell r="B22">
            <v>1756</v>
          </cell>
          <cell r="C22">
            <v>324</v>
          </cell>
          <cell r="D22">
            <v>239</v>
          </cell>
          <cell r="E22">
            <v>10</v>
          </cell>
          <cell r="F22">
            <v>3</v>
          </cell>
          <cell r="G22">
            <v>237</v>
          </cell>
          <cell r="H22">
            <v>312</v>
          </cell>
          <cell r="I22">
            <v>3</v>
          </cell>
          <cell r="J22">
            <v>1</v>
          </cell>
          <cell r="K22">
            <v>76</v>
          </cell>
          <cell r="L22">
            <v>181</v>
          </cell>
          <cell r="M22">
            <v>21</v>
          </cell>
          <cell r="N22">
            <v>10</v>
          </cell>
          <cell r="O22">
            <v>22</v>
          </cell>
          <cell r="P22">
            <v>81</v>
          </cell>
          <cell r="Q22">
            <v>42</v>
          </cell>
          <cell r="R22">
            <v>31</v>
          </cell>
          <cell r="S22">
            <v>238</v>
          </cell>
          <cell r="T22">
            <v>31</v>
          </cell>
          <cell r="U22">
            <v>68</v>
          </cell>
          <cell r="V22">
            <v>61</v>
          </cell>
          <cell r="W22">
            <v>4</v>
          </cell>
          <cell r="X22">
            <v>334</v>
          </cell>
          <cell r="Y22">
            <v>552</v>
          </cell>
          <cell r="Z22">
            <v>866</v>
          </cell>
        </row>
        <row r="23">
          <cell r="B23">
            <v>1753</v>
          </cell>
          <cell r="C23">
            <v>237</v>
          </cell>
          <cell r="D23">
            <v>189</v>
          </cell>
          <cell r="E23">
            <v>355</v>
          </cell>
          <cell r="F23">
            <v>0</v>
          </cell>
          <cell r="G23">
            <v>172</v>
          </cell>
          <cell r="H23">
            <v>179</v>
          </cell>
          <cell r="I23">
            <v>3</v>
          </cell>
          <cell r="J23">
            <v>7</v>
          </cell>
          <cell r="K23">
            <v>60</v>
          </cell>
          <cell r="L23">
            <v>180</v>
          </cell>
          <cell r="M23">
            <v>10</v>
          </cell>
          <cell r="N23">
            <v>3</v>
          </cell>
          <cell r="O23">
            <v>8</v>
          </cell>
          <cell r="P23">
            <v>80</v>
          </cell>
          <cell r="Q23">
            <v>47</v>
          </cell>
          <cell r="R23">
            <v>39</v>
          </cell>
          <cell r="S23">
            <v>236</v>
          </cell>
          <cell r="T23">
            <v>36</v>
          </cell>
          <cell r="U23">
            <v>30</v>
          </cell>
          <cell r="V23">
            <v>47</v>
          </cell>
          <cell r="W23">
            <v>24</v>
          </cell>
          <cell r="X23">
            <v>592</v>
          </cell>
          <cell r="Y23">
            <v>351</v>
          </cell>
          <cell r="Z23">
            <v>786</v>
          </cell>
        </row>
        <row r="24">
          <cell r="B24">
            <v>25642</v>
          </cell>
          <cell r="C24">
            <v>2488</v>
          </cell>
          <cell r="D24">
            <v>2315</v>
          </cell>
          <cell r="E24">
            <v>966</v>
          </cell>
          <cell r="F24">
            <v>14</v>
          </cell>
          <cell r="G24">
            <v>1889</v>
          </cell>
          <cell r="H24">
            <v>3772</v>
          </cell>
          <cell r="I24">
            <v>93</v>
          </cell>
          <cell r="J24">
            <v>81</v>
          </cell>
          <cell r="K24">
            <v>1585</v>
          </cell>
          <cell r="L24">
            <v>3890</v>
          </cell>
          <cell r="M24">
            <v>493</v>
          </cell>
          <cell r="N24">
            <v>137</v>
          </cell>
          <cell r="O24">
            <v>396</v>
          </cell>
          <cell r="P24">
            <v>1502</v>
          </cell>
          <cell r="Q24">
            <v>907</v>
          </cell>
          <cell r="R24">
            <v>1086</v>
          </cell>
          <cell r="S24">
            <v>3561</v>
          </cell>
          <cell r="T24">
            <v>426</v>
          </cell>
          <cell r="U24">
            <v>1198</v>
          </cell>
          <cell r="V24">
            <v>1105</v>
          </cell>
          <cell r="W24">
            <v>53</v>
          </cell>
          <cell r="X24">
            <v>3454</v>
          </cell>
          <cell r="Y24">
            <v>5675</v>
          </cell>
          <cell r="Z24">
            <v>16460</v>
          </cell>
        </row>
        <row r="25">
          <cell r="B25">
            <v>18582</v>
          </cell>
          <cell r="C25">
            <v>1466</v>
          </cell>
          <cell r="D25">
            <v>1346</v>
          </cell>
          <cell r="E25">
            <v>393</v>
          </cell>
          <cell r="F25">
            <v>11</v>
          </cell>
          <cell r="G25">
            <v>1347</v>
          </cell>
          <cell r="H25">
            <v>2874</v>
          </cell>
          <cell r="I25">
            <v>82</v>
          </cell>
          <cell r="J25">
            <v>59</v>
          </cell>
          <cell r="K25">
            <v>985</v>
          </cell>
          <cell r="L25">
            <v>3040</v>
          </cell>
          <cell r="M25">
            <v>362</v>
          </cell>
          <cell r="N25">
            <v>112</v>
          </cell>
          <cell r="O25">
            <v>332</v>
          </cell>
          <cell r="P25">
            <v>1147</v>
          </cell>
          <cell r="Q25">
            <v>676</v>
          </cell>
          <cell r="R25">
            <v>910</v>
          </cell>
          <cell r="S25">
            <v>2651</v>
          </cell>
          <cell r="T25">
            <v>290</v>
          </cell>
          <cell r="U25">
            <v>922</v>
          </cell>
          <cell r="V25">
            <v>881</v>
          </cell>
          <cell r="W25">
            <v>42</v>
          </cell>
          <cell r="X25">
            <v>1859</v>
          </cell>
          <cell r="Y25">
            <v>4232</v>
          </cell>
          <cell r="Z25">
            <v>12449</v>
          </cell>
        </row>
        <row r="26">
          <cell r="B26">
            <v>2085</v>
          </cell>
          <cell r="C26">
            <v>392</v>
          </cell>
          <cell r="D26">
            <v>350</v>
          </cell>
          <cell r="E26">
            <v>1</v>
          </cell>
          <cell r="F26">
            <v>2</v>
          </cell>
          <cell r="G26">
            <v>257</v>
          </cell>
          <cell r="H26">
            <v>406</v>
          </cell>
          <cell r="I26">
            <v>4</v>
          </cell>
          <cell r="J26">
            <v>9</v>
          </cell>
          <cell r="K26">
            <v>72</v>
          </cell>
          <cell r="L26">
            <v>206</v>
          </cell>
          <cell r="M26">
            <v>14</v>
          </cell>
          <cell r="N26">
            <v>7</v>
          </cell>
          <cell r="O26">
            <v>20</v>
          </cell>
          <cell r="P26">
            <v>113</v>
          </cell>
          <cell r="Q26">
            <v>60</v>
          </cell>
          <cell r="R26">
            <v>45</v>
          </cell>
          <cell r="S26">
            <v>253</v>
          </cell>
          <cell r="T26">
            <v>22</v>
          </cell>
          <cell r="U26">
            <v>113</v>
          </cell>
          <cell r="V26">
            <v>82</v>
          </cell>
          <cell r="W26">
            <v>7</v>
          </cell>
          <cell r="X26">
            <v>393</v>
          </cell>
          <cell r="Y26">
            <v>665</v>
          </cell>
          <cell r="Z26">
            <v>1020</v>
          </cell>
        </row>
        <row r="27">
          <cell r="B27">
            <v>4975</v>
          </cell>
          <cell r="C27">
            <v>630</v>
          </cell>
          <cell r="D27">
            <v>619</v>
          </cell>
          <cell r="E27">
            <v>572</v>
          </cell>
          <cell r="F27">
            <v>1</v>
          </cell>
          <cell r="G27">
            <v>285</v>
          </cell>
          <cell r="H27">
            <v>492</v>
          </cell>
          <cell r="I27">
            <v>7</v>
          </cell>
          <cell r="J27">
            <v>13</v>
          </cell>
          <cell r="K27">
            <v>528</v>
          </cell>
          <cell r="L27">
            <v>644</v>
          </cell>
          <cell r="M27">
            <v>117</v>
          </cell>
          <cell r="N27">
            <v>18</v>
          </cell>
          <cell r="O27">
            <v>44</v>
          </cell>
          <cell r="P27">
            <v>242</v>
          </cell>
          <cell r="Q27">
            <v>171</v>
          </cell>
          <cell r="R27">
            <v>131</v>
          </cell>
          <cell r="S27">
            <v>657</v>
          </cell>
          <cell r="T27">
            <v>114</v>
          </cell>
          <cell r="U27">
            <v>163</v>
          </cell>
          <cell r="V27">
            <v>142</v>
          </cell>
          <cell r="W27">
            <v>4</v>
          </cell>
          <cell r="X27">
            <v>1202</v>
          </cell>
          <cell r="Y27">
            <v>778</v>
          </cell>
          <cell r="Z27">
            <v>2991</v>
          </cell>
        </row>
        <row r="28">
          <cell r="B28">
            <v>23300</v>
          </cell>
          <cell r="C28">
            <v>5238</v>
          </cell>
          <cell r="D28">
            <v>4989</v>
          </cell>
          <cell r="E28">
            <v>10</v>
          </cell>
          <cell r="F28">
            <v>5</v>
          </cell>
          <cell r="G28">
            <v>1952</v>
          </cell>
          <cell r="H28">
            <v>2560</v>
          </cell>
          <cell r="I28">
            <v>39</v>
          </cell>
          <cell r="J28">
            <v>69</v>
          </cell>
          <cell r="K28">
            <v>716</v>
          </cell>
          <cell r="L28">
            <v>3198</v>
          </cell>
          <cell r="M28">
            <v>298</v>
          </cell>
          <cell r="N28">
            <v>184</v>
          </cell>
          <cell r="O28">
            <v>392</v>
          </cell>
          <cell r="P28">
            <v>1098</v>
          </cell>
          <cell r="Q28">
            <v>830</v>
          </cell>
          <cell r="R28">
            <v>807</v>
          </cell>
          <cell r="S28">
            <v>3195</v>
          </cell>
          <cell r="T28">
            <v>326</v>
          </cell>
          <cell r="U28">
            <v>1040</v>
          </cell>
          <cell r="V28">
            <v>1044</v>
          </cell>
          <cell r="W28">
            <v>299</v>
          </cell>
          <cell r="X28">
            <v>5248</v>
          </cell>
          <cell r="Y28">
            <v>4517</v>
          </cell>
          <cell r="Z28">
            <v>13236</v>
          </cell>
        </row>
        <row r="29">
          <cell r="B29">
            <v>18317</v>
          </cell>
          <cell r="C29">
            <v>3497</v>
          </cell>
          <cell r="D29">
            <v>3338</v>
          </cell>
          <cell r="E29">
            <v>9</v>
          </cell>
          <cell r="F29">
            <v>2</v>
          </cell>
          <cell r="G29">
            <v>1438</v>
          </cell>
          <cell r="H29">
            <v>2061</v>
          </cell>
          <cell r="I29">
            <v>32</v>
          </cell>
          <cell r="J29">
            <v>58</v>
          </cell>
          <cell r="K29">
            <v>569</v>
          </cell>
          <cell r="L29">
            <v>2669</v>
          </cell>
          <cell r="M29">
            <v>258</v>
          </cell>
          <cell r="N29">
            <v>163</v>
          </cell>
          <cell r="O29">
            <v>331</v>
          </cell>
          <cell r="P29">
            <v>902</v>
          </cell>
          <cell r="Q29">
            <v>694</v>
          </cell>
          <cell r="R29">
            <v>716</v>
          </cell>
          <cell r="S29">
            <v>2638</v>
          </cell>
          <cell r="T29">
            <v>265</v>
          </cell>
          <cell r="U29">
            <v>860</v>
          </cell>
          <cell r="V29">
            <v>870</v>
          </cell>
          <cell r="W29">
            <v>285</v>
          </cell>
          <cell r="X29">
            <v>3506</v>
          </cell>
          <cell r="Y29">
            <v>3501</v>
          </cell>
          <cell r="Z29">
            <v>11025</v>
          </cell>
        </row>
        <row r="30">
          <cell r="B30">
            <v>3969</v>
          </cell>
          <cell r="C30">
            <v>1378</v>
          </cell>
          <cell r="D30">
            <v>1348</v>
          </cell>
          <cell r="E30">
            <v>1</v>
          </cell>
          <cell r="F30">
            <v>3</v>
          </cell>
          <cell r="G30">
            <v>394</v>
          </cell>
          <cell r="H30">
            <v>414</v>
          </cell>
          <cell r="I30">
            <v>5</v>
          </cell>
          <cell r="J30">
            <v>10</v>
          </cell>
          <cell r="K30">
            <v>119</v>
          </cell>
          <cell r="L30">
            <v>430</v>
          </cell>
          <cell r="M30">
            <v>28</v>
          </cell>
          <cell r="N30">
            <v>18</v>
          </cell>
          <cell r="O30">
            <v>51</v>
          </cell>
          <cell r="P30">
            <v>156</v>
          </cell>
          <cell r="Q30">
            <v>109</v>
          </cell>
          <cell r="R30">
            <v>75</v>
          </cell>
          <cell r="S30">
            <v>443</v>
          </cell>
          <cell r="T30">
            <v>53</v>
          </cell>
          <cell r="U30">
            <v>141</v>
          </cell>
          <cell r="V30">
            <v>127</v>
          </cell>
          <cell r="W30">
            <v>14</v>
          </cell>
          <cell r="X30">
            <v>1379</v>
          </cell>
          <cell r="Y30">
            <v>811</v>
          </cell>
          <cell r="Z30">
            <v>1765</v>
          </cell>
        </row>
        <row r="31">
          <cell r="B31">
            <v>1014</v>
          </cell>
          <cell r="C31">
            <v>363</v>
          </cell>
          <cell r="D31">
            <v>303</v>
          </cell>
          <cell r="E31">
            <v>0</v>
          </cell>
          <cell r="F31">
            <v>0</v>
          </cell>
          <cell r="G31">
            <v>120</v>
          </cell>
          <cell r="H31">
            <v>85</v>
          </cell>
          <cell r="I31">
            <v>2</v>
          </cell>
          <cell r="J31">
            <v>1</v>
          </cell>
          <cell r="K31">
            <v>28</v>
          </cell>
          <cell r="L31">
            <v>99</v>
          </cell>
          <cell r="M31">
            <v>12</v>
          </cell>
          <cell r="N31">
            <v>3</v>
          </cell>
          <cell r="O31">
            <v>10</v>
          </cell>
          <cell r="P31">
            <v>40</v>
          </cell>
          <cell r="Q31">
            <v>27</v>
          </cell>
          <cell r="R31">
            <v>16</v>
          </cell>
          <cell r="S31">
            <v>114</v>
          </cell>
          <cell r="T31">
            <v>8</v>
          </cell>
          <cell r="U31">
            <v>39</v>
          </cell>
          <cell r="V31">
            <v>47</v>
          </cell>
          <cell r="W31">
            <v>0</v>
          </cell>
          <cell r="X31">
            <v>363</v>
          </cell>
          <cell r="Y31">
            <v>205</v>
          </cell>
          <cell r="Z31">
            <v>446</v>
          </cell>
        </row>
        <row r="32">
          <cell r="B32">
            <v>29484</v>
          </cell>
          <cell r="C32">
            <v>1847</v>
          </cell>
          <cell r="D32">
            <v>1550</v>
          </cell>
          <cell r="E32">
            <v>273</v>
          </cell>
          <cell r="F32">
            <v>13</v>
          </cell>
          <cell r="G32">
            <v>3292</v>
          </cell>
          <cell r="H32">
            <v>5196</v>
          </cell>
          <cell r="I32">
            <v>182</v>
          </cell>
          <cell r="J32">
            <v>144</v>
          </cell>
          <cell r="K32">
            <v>1394</v>
          </cell>
          <cell r="L32">
            <v>4767</v>
          </cell>
          <cell r="M32">
            <v>528</v>
          </cell>
          <cell r="N32">
            <v>313</v>
          </cell>
          <cell r="O32">
            <v>516</v>
          </cell>
          <cell r="P32">
            <v>1497</v>
          </cell>
          <cell r="Q32">
            <v>1059</v>
          </cell>
          <cell r="R32">
            <v>1173</v>
          </cell>
          <cell r="S32">
            <v>3979</v>
          </cell>
          <cell r="T32">
            <v>341</v>
          </cell>
          <cell r="U32">
            <v>1243</v>
          </cell>
          <cell r="V32">
            <v>975</v>
          </cell>
          <cell r="W32">
            <v>752</v>
          </cell>
          <cell r="X32">
            <v>2120</v>
          </cell>
          <cell r="Y32">
            <v>8501</v>
          </cell>
          <cell r="Z32">
            <v>18111</v>
          </cell>
        </row>
        <row r="33">
          <cell r="B33">
            <v>27400</v>
          </cell>
          <cell r="C33">
            <v>1260</v>
          </cell>
          <cell r="D33">
            <v>1058</v>
          </cell>
          <cell r="E33">
            <v>271</v>
          </cell>
          <cell r="F33">
            <v>7</v>
          </cell>
          <cell r="G33">
            <v>3096</v>
          </cell>
          <cell r="H33">
            <v>4826</v>
          </cell>
          <cell r="I33">
            <v>173</v>
          </cell>
          <cell r="J33">
            <v>136</v>
          </cell>
          <cell r="K33">
            <v>1328</v>
          </cell>
          <cell r="L33">
            <v>4548</v>
          </cell>
          <cell r="M33">
            <v>506</v>
          </cell>
          <cell r="N33">
            <v>299</v>
          </cell>
          <cell r="O33">
            <v>488</v>
          </cell>
          <cell r="P33">
            <v>1439</v>
          </cell>
          <cell r="Q33">
            <v>1012</v>
          </cell>
          <cell r="R33">
            <v>1130</v>
          </cell>
          <cell r="S33">
            <v>3755</v>
          </cell>
          <cell r="T33">
            <v>301</v>
          </cell>
          <cell r="U33">
            <v>1186</v>
          </cell>
          <cell r="V33">
            <v>899</v>
          </cell>
          <cell r="W33">
            <v>740</v>
          </cell>
          <cell r="X33">
            <v>1531</v>
          </cell>
          <cell r="Y33">
            <v>7929</v>
          </cell>
          <cell r="Z33">
            <v>17200</v>
          </cell>
        </row>
        <row r="34">
          <cell r="B34">
            <v>2084</v>
          </cell>
          <cell r="C34">
            <v>587</v>
          </cell>
          <cell r="D34">
            <v>492</v>
          </cell>
          <cell r="E34">
            <v>2</v>
          </cell>
          <cell r="F34">
            <v>6</v>
          </cell>
          <cell r="G34">
            <v>196</v>
          </cell>
          <cell r="H34">
            <v>370</v>
          </cell>
          <cell r="I34">
            <v>9</v>
          </cell>
          <cell r="J34">
            <v>8</v>
          </cell>
          <cell r="K34">
            <v>66</v>
          </cell>
          <cell r="L34">
            <v>219</v>
          </cell>
          <cell r="M34">
            <v>22</v>
          </cell>
          <cell r="N34">
            <v>14</v>
          </cell>
          <cell r="O34">
            <v>28</v>
          </cell>
          <cell r="P34">
            <v>58</v>
          </cell>
          <cell r="Q34">
            <v>47</v>
          </cell>
          <cell r="R34">
            <v>43</v>
          </cell>
          <cell r="S34">
            <v>224</v>
          </cell>
          <cell r="T34">
            <v>40</v>
          </cell>
          <cell r="U34">
            <v>57</v>
          </cell>
          <cell r="V34">
            <v>76</v>
          </cell>
          <cell r="W34">
            <v>12</v>
          </cell>
          <cell r="X34">
            <v>589</v>
          </cell>
          <cell r="Y34">
            <v>572</v>
          </cell>
          <cell r="Z34">
            <v>911</v>
          </cell>
        </row>
        <row r="35">
          <cell r="B35">
            <v>9399</v>
          </cell>
          <cell r="C35">
            <v>2342</v>
          </cell>
          <cell r="D35">
            <v>2220</v>
          </cell>
          <cell r="E35">
            <v>287</v>
          </cell>
          <cell r="F35">
            <v>4</v>
          </cell>
          <cell r="G35">
            <v>676</v>
          </cell>
          <cell r="H35">
            <v>895</v>
          </cell>
          <cell r="I35">
            <v>16</v>
          </cell>
          <cell r="J35">
            <v>22</v>
          </cell>
          <cell r="K35">
            <v>307</v>
          </cell>
          <cell r="L35">
            <v>1142</v>
          </cell>
          <cell r="M35">
            <v>107</v>
          </cell>
          <cell r="N35">
            <v>36</v>
          </cell>
          <cell r="O35">
            <v>126</v>
          </cell>
          <cell r="P35">
            <v>383</v>
          </cell>
          <cell r="Q35">
            <v>294</v>
          </cell>
          <cell r="R35">
            <v>234</v>
          </cell>
          <cell r="S35">
            <v>1357</v>
          </cell>
          <cell r="T35">
            <v>195</v>
          </cell>
          <cell r="U35">
            <v>374</v>
          </cell>
          <cell r="V35">
            <v>545</v>
          </cell>
          <cell r="W35">
            <v>57</v>
          </cell>
          <cell r="X35">
            <v>2629</v>
          </cell>
          <cell r="Y35">
            <v>1575</v>
          </cell>
          <cell r="Z35">
            <v>5138</v>
          </cell>
        </row>
        <row r="36">
          <cell r="B36">
            <v>15935</v>
          </cell>
          <cell r="C36">
            <v>4169</v>
          </cell>
          <cell r="D36">
            <v>4022</v>
          </cell>
          <cell r="E36">
            <v>21</v>
          </cell>
          <cell r="F36">
            <v>4</v>
          </cell>
          <cell r="G36">
            <v>1373</v>
          </cell>
          <cell r="H36">
            <v>1999</v>
          </cell>
          <cell r="I36">
            <v>44</v>
          </cell>
          <cell r="J36">
            <v>56</v>
          </cell>
          <cell r="K36">
            <v>499</v>
          </cell>
          <cell r="L36">
            <v>2039</v>
          </cell>
          <cell r="M36">
            <v>199</v>
          </cell>
          <cell r="N36">
            <v>108</v>
          </cell>
          <cell r="O36">
            <v>211</v>
          </cell>
          <cell r="P36">
            <v>619</v>
          </cell>
          <cell r="Q36">
            <v>635</v>
          </cell>
          <cell r="R36">
            <v>399</v>
          </cell>
          <cell r="S36">
            <v>1738</v>
          </cell>
          <cell r="T36">
            <v>296</v>
          </cell>
          <cell r="U36">
            <v>703</v>
          </cell>
          <cell r="V36">
            <v>618</v>
          </cell>
          <cell r="W36">
            <v>205</v>
          </cell>
          <cell r="X36">
            <v>4190</v>
          </cell>
          <cell r="Y36">
            <v>3376</v>
          </cell>
          <cell r="Z36">
            <v>8164</v>
          </cell>
        </row>
        <row r="37">
          <cell r="B37">
            <v>10176</v>
          </cell>
          <cell r="C37">
            <v>2529</v>
          </cell>
          <cell r="D37">
            <v>2441</v>
          </cell>
          <cell r="E37">
            <v>1</v>
          </cell>
          <cell r="F37">
            <v>9</v>
          </cell>
          <cell r="G37">
            <v>780</v>
          </cell>
          <cell r="H37">
            <v>1135</v>
          </cell>
          <cell r="I37">
            <v>10</v>
          </cell>
          <cell r="J37">
            <v>22</v>
          </cell>
          <cell r="K37">
            <v>328</v>
          </cell>
          <cell r="L37">
            <v>1239</v>
          </cell>
          <cell r="M37">
            <v>93</v>
          </cell>
          <cell r="N37">
            <v>42</v>
          </cell>
          <cell r="O37">
            <v>120</v>
          </cell>
          <cell r="P37">
            <v>492</v>
          </cell>
          <cell r="Q37">
            <v>357</v>
          </cell>
          <cell r="R37">
            <v>265</v>
          </cell>
          <cell r="S37">
            <v>1214</v>
          </cell>
          <cell r="T37">
            <v>198</v>
          </cell>
          <cell r="U37">
            <v>400</v>
          </cell>
          <cell r="V37">
            <v>763</v>
          </cell>
          <cell r="W37">
            <v>179</v>
          </cell>
          <cell r="X37">
            <v>2530</v>
          </cell>
          <cell r="Y37">
            <v>1924</v>
          </cell>
          <cell r="Z37">
            <v>5543</v>
          </cell>
        </row>
        <row r="38">
          <cell r="B38">
            <v>11727</v>
          </cell>
          <cell r="C38">
            <v>1019</v>
          </cell>
          <cell r="D38">
            <v>953</v>
          </cell>
          <cell r="E38">
            <v>10</v>
          </cell>
          <cell r="F38">
            <v>4</v>
          </cell>
          <cell r="G38">
            <v>1088</v>
          </cell>
          <cell r="H38">
            <v>1934</v>
          </cell>
          <cell r="I38">
            <v>27</v>
          </cell>
          <cell r="J38">
            <v>81</v>
          </cell>
          <cell r="K38">
            <v>651</v>
          </cell>
          <cell r="L38">
            <v>2000</v>
          </cell>
          <cell r="M38">
            <v>182</v>
          </cell>
          <cell r="N38">
            <v>101</v>
          </cell>
          <cell r="O38">
            <v>196</v>
          </cell>
          <cell r="P38">
            <v>454</v>
          </cell>
          <cell r="Q38">
            <v>424</v>
          </cell>
          <cell r="R38">
            <v>517</v>
          </cell>
          <cell r="S38">
            <v>1751</v>
          </cell>
          <cell r="T38">
            <v>119</v>
          </cell>
          <cell r="U38">
            <v>591</v>
          </cell>
          <cell r="V38">
            <v>435</v>
          </cell>
          <cell r="W38">
            <v>143</v>
          </cell>
          <cell r="X38">
            <v>1029</v>
          </cell>
          <cell r="Y38">
            <v>3026</v>
          </cell>
          <cell r="Z38">
            <v>7529</v>
          </cell>
        </row>
        <row r="39">
          <cell r="B39">
            <v>5037</v>
          </cell>
          <cell r="C39">
            <v>1395</v>
          </cell>
          <cell r="D39">
            <v>1359</v>
          </cell>
          <cell r="E39">
            <v>1</v>
          </cell>
          <cell r="F39">
            <v>7</v>
          </cell>
          <cell r="G39">
            <v>429</v>
          </cell>
          <cell r="H39">
            <v>676</v>
          </cell>
          <cell r="I39">
            <v>12</v>
          </cell>
          <cell r="J39">
            <v>8</v>
          </cell>
          <cell r="K39">
            <v>154</v>
          </cell>
          <cell r="L39">
            <v>604</v>
          </cell>
          <cell r="M39">
            <v>53</v>
          </cell>
          <cell r="N39">
            <v>26</v>
          </cell>
          <cell r="O39">
            <v>88</v>
          </cell>
          <cell r="P39">
            <v>161</v>
          </cell>
          <cell r="Q39">
            <v>149</v>
          </cell>
          <cell r="R39">
            <v>121</v>
          </cell>
          <cell r="S39">
            <v>644</v>
          </cell>
          <cell r="T39">
            <v>106</v>
          </cell>
          <cell r="U39">
            <v>227</v>
          </cell>
          <cell r="V39">
            <v>162</v>
          </cell>
          <cell r="W39">
            <v>14</v>
          </cell>
          <cell r="X39">
            <v>1396</v>
          </cell>
          <cell r="Y39">
            <v>1112</v>
          </cell>
          <cell r="Z39">
            <v>2515</v>
          </cell>
        </row>
        <row r="40">
          <cell r="B40">
            <v>10379</v>
          </cell>
          <cell r="C40">
            <v>2213</v>
          </cell>
          <cell r="D40">
            <v>2171</v>
          </cell>
          <cell r="E40">
            <v>6</v>
          </cell>
          <cell r="F40">
            <v>1</v>
          </cell>
          <cell r="G40">
            <v>1062</v>
          </cell>
          <cell r="H40">
            <v>1273</v>
          </cell>
          <cell r="I40">
            <v>24</v>
          </cell>
          <cell r="J40">
            <v>61</v>
          </cell>
          <cell r="K40">
            <v>376</v>
          </cell>
          <cell r="L40">
            <v>1537</v>
          </cell>
          <cell r="M40">
            <v>155</v>
          </cell>
          <cell r="N40">
            <v>79</v>
          </cell>
          <cell r="O40">
            <v>162</v>
          </cell>
          <cell r="P40">
            <v>318</v>
          </cell>
          <cell r="Q40">
            <v>352</v>
          </cell>
          <cell r="R40">
            <v>256</v>
          </cell>
          <cell r="S40">
            <v>1413</v>
          </cell>
          <cell r="T40">
            <v>150</v>
          </cell>
          <cell r="U40">
            <v>481</v>
          </cell>
          <cell r="V40">
            <v>313</v>
          </cell>
          <cell r="W40">
            <v>147</v>
          </cell>
          <cell r="X40">
            <v>2219</v>
          </cell>
          <cell r="Y40">
            <v>2336</v>
          </cell>
          <cell r="Z40">
            <v>5677</v>
          </cell>
        </row>
        <row r="41">
          <cell r="B41">
            <v>3650</v>
          </cell>
          <cell r="C41">
            <v>898</v>
          </cell>
          <cell r="D41">
            <v>864</v>
          </cell>
          <cell r="E41">
            <v>9</v>
          </cell>
          <cell r="F41">
            <v>0</v>
          </cell>
          <cell r="G41">
            <v>340</v>
          </cell>
          <cell r="H41">
            <v>480</v>
          </cell>
          <cell r="I41">
            <v>2</v>
          </cell>
          <cell r="J41">
            <v>18</v>
          </cell>
          <cell r="K41">
            <v>155</v>
          </cell>
          <cell r="L41">
            <v>455</v>
          </cell>
          <cell r="M41">
            <v>34</v>
          </cell>
          <cell r="N41">
            <v>20</v>
          </cell>
          <cell r="O41">
            <v>27</v>
          </cell>
          <cell r="P41">
            <v>213</v>
          </cell>
          <cell r="Q41">
            <v>114</v>
          </cell>
          <cell r="R41">
            <v>98</v>
          </cell>
          <cell r="S41">
            <v>402</v>
          </cell>
          <cell r="T41">
            <v>65</v>
          </cell>
          <cell r="U41">
            <v>162</v>
          </cell>
          <cell r="V41">
            <v>126</v>
          </cell>
          <cell r="W41">
            <v>32</v>
          </cell>
          <cell r="X41">
            <v>907</v>
          </cell>
          <cell r="Y41">
            <v>820</v>
          </cell>
          <cell r="Z41">
            <v>1891</v>
          </cell>
        </row>
        <row r="42">
          <cell r="B42">
            <v>9868</v>
          </cell>
          <cell r="C42">
            <v>1091</v>
          </cell>
          <cell r="D42">
            <v>1063</v>
          </cell>
          <cell r="E42">
            <v>15</v>
          </cell>
          <cell r="F42">
            <v>1</v>
          </cell>
          <cell r="G42">
            <v>645</v>
          </cell>
          <cell r="H42">
            <v>1379</v>
          </cell>
          <cell r="I42">
            <v>69</v>
          </cell>
          <cell r="J42">
            <v>56</v>
          </cell>
          <cell r="K42">
            <v>392</v>
          </cell>
          <cell r="L42">
            <v>1546</v>
          </cell>
          <cell r="M42">
            <v>215</v>
          </cell>
          <cell r="N42">
            <v>90</v>
          </cell>
          <cell r="O42">
            <v>218</v>
          </cell>
          <cell r="P42">
            <v>560</v>
          </cell>
          <cell r="Q42">
            <v>444</v>
          </cell>
          <cell r="R42">
            <v>548</v>
          </cell>
          <cell r="S42">
            <v>1205</v>
          </cell>
          <cell r="T42">
            <v>126</v>
          </cell>
          <cell r="U42">
            <v>440</v>
          </cell>
          <cell r="V42">
            <v>666</v>
          </cell>
          <cell r="W42">
            <v>162</v>
          </cell>
          <cell r="X42">
            <v>1106</v>
          </cell>
          <cell r="Y42">
            <v>2025</v>
          </cell>
          <cell r="Z42">
            <v>6575</v>
          </cell>
        </row>
        <row r="43">
          <cell r="B43">
            <v>9154</v>
          </cell>
          <cell r="C43">
            <v>1683</v>
          </cell>
          <cell r="D43">
            <v>1667</v>
          </cell>
          <cell r="E43">
            <v>76</v>
          </cell>
          <cell r="F43">
            <v>4</v>
          </cell>
          <cell r="G43">
            <v>626</v>
          </cell>
          <cell r="H43">
            <v>1311</v>
          </cell>
          <cell r="I43">
            <v>25</v>
          </cell>
          <cell r="J43">
            <v>47</v>
          </cell>
          <cell r="K43">
            <v>320</v>
          </cell>
          <cell r="L43">
            <v>1222</v>
          </cell>
          <cell r="M43">
            <v>129</v>
          </cell>
          <cell r="N43">
            <v>40</v>
          </cell>
          <cell r="O43">
            <v>98</v>
          </cell>
          <cell r="P43">
            <v>358</v>
          </cell>
          <cell r="Q43">
            <v>315</v>
          </cell>
          <cell r="R43">
            <v>223</v>
          </cell>
          <cell r="S43">
            <v>936</v>
          </cell>
          <cell r="T43">
            <v>87</v>
          </cell>
          <cell r="U43">
            <v>409</v>
          </cell>
          <cell r="V43">
            <v>1225</v>
          </cell>
          <cell r="W43">
            <v>20</v>
          </cell>
          <cell r="X43">
            <v>1759</v>
          </cell>
          <cell r="Y43">
            <v>1941</v>
          </cell>
          <cell r="Z43">
            <v>5434</v>
          </cell>
        </row>
        <row r="44">
          <cell r="B44">
            <v>638</v>
          </cell>
          <cell r="C44">
            <v>150</v>
          </cell>
          <cell r="D44">
            <v>89</v>
          </cell>
          <cell r="E44">
            <v>3</v>
          </cell>
          <cell r="F44">
            <v>0</v>
          </cell>
          <cell r="G44">
            <v>101</v>
          </cell>
          <cell r="H44">
            <v>27</v>
          </cell>
          <cell r="I44">
            <v>1</v>
          </cell>
          <cell r="J44">
            <v>0</v>
          </cell>
          <cell r="K44">
            <v>12</v>
          </cell>
          <cell r="L44">
            <v>44</v>
          </cell>
          <cell r="M44">
            <v>1</v>
          </cell>
          <cell r="N44">
            <v>1</v>
          </cell>
          <cell r="O44">
            <v>15</v>
          </cell>
          <cell r="P44">
            <v>38</v>
          </cell>
          <cell r="Q44">
            <v>30</v>
          </cell>
          <cell r="R44">
            <v>35</v>
          </cell>
          <cell r="S44">
            <v>82</v>
          </cell>
          <cell r="T44">
            <v>15</v>
          </cell>
          <cell r="U44">
            <v>24</v>
          </cell>
          <cell r="V44">
            <v>59</v>
          </cell>
          <cell r="W44">
            <v>0</v>
          </cell>
          <cell r="X44">
            <v>153</v>
          </cell>
          <cell r="Y44">
            <v>128</v>
          </cell>
          <cell r="Z44">
            <v>357</v>
          </cell>
        </row>
        <row r="45">
          <cell r="B45">
            <v>2491</v>
          </cell>
          <cell r="C45">
            <v>594</v>
          </cell>
          <cell r="D45">
            <v>533</v>
          </cell>
          <cell r="E45">
            <v>5</v>
          </cell>
          <cell r="F45">
            <v>1</v>
          </cell>
          <cell r="G45">
            <v>218</v>
          </cell>
          <cell r="H45">
            <v>349</v>
          </cell>
          <cell r="I45">
            <v>17</v>
          </cell>
          <cell r="J45">
            <v>7</v>
          </cell>
          <cell r="K45">
            <v>94</v>
          </cell>
          <cell r="L45">
            <v>299</v>
          </cell>
          <cell r="M45">
            <v>33</v>
          </cell>
          <cell r="N45">
            <v>1</v>
          </cell>
          <cell r="O45">
            <v>21</v>
          </cell>
          <cell r="P45">
            <v>86</v>
          </cell>
          <cell r="Q45">
            <v>91</v>
          </cell>
          <cell r="R45">
            <v>64</v>
          </cell>
          <cell r="S45">
            <v>317</v>
          </cell>
          <cell r="T45">
            <v>36</v>
          </cell>
          <cell r="U45">
            <v>141</v>
          </cell>
          <cell r="V45">
            <v>116</v>
          </cell>
          <cell r="W45">
            <v>1</v>
          </cell>
          <cell r="X45">
            <v>599</v>
          </cell>
          <cell r="Y45">
            <v>568</v>
          </cell>
          <cell r="Z45">
            <v>1323</v>
          </cell>
        </row>
        <row r="46">
          <cell r="B46">
            <v>8339</v>
          </cell>
          <cell r="C46">
            <v>2194</v>
          </cell>
          <cell r="D46">
            <v>2175</v>
          </cell>
          <cell r="E46">
            <v>329</v>
          </cell>
          <cell r="F46">
            <v>2</v>
          </cell>
          <cell r="G46">
            <v>550</v>
          </cell>
          <cell r="H46">
            <v>1208</v>
          </cell>
          <cell r="I46">
            <v>27</v>
          </cell>
          <cell r="J46">
            <v>20</v>
          </cell>
          <cell r="K46">
            <v>442</v>
          </cell>
          <cell r="L46">
            <v>901</v>
          </cell>
          <cell r="M46">
            <v>64</v>
          </cell>
          <cell r="N46">
            <v>26</v>
          </cell>
          <cell r="O46">
            <v>133</v>
          </cell>
          <cell r="P46">
            <v>280</v>
          </cell>
          <cell r="Q46">
            <v>214</v>
          </cell>
          <cell r="R46">
            <v>181</v>
          </cell>
          <cell r="S46">
            <v>914</v>
          </cell>
          <cell r="T46">
            <v>154</v>
          </cell>
          <cell r="U46">
            <v>353</v>
          </cell>
          <cell r="V46">
            <v>248</v>
          </cell>
          <cell r="W46">
            <v>99</v>
          </cell>
          <cell r="X46">
            <v>2523</v>
          </cell>
          <cell r="Y46">
            <v>1760</v>
          </cell>
          <cell r="Z46">
            <v>3957</v>
          </cell>
        </row>
        <row r="47">
          <cell r="B47">
            <v>5232</v>
          </cell>
          <cell r="C47">
            <v>1437</v>
          </cell>
          <cell r="F47">
            <v>2</v>
          </cell>
          <cell r="O47">
            <v>54</v>
          </cell>
          <cell r="P47">
            <v>156</v>
          </cell>
          <cell r="Q47">
            <v>159</v>
          </cell>
          <cell r="R47">
            <v>97</v>
          </cell>
          <cell r="S47">
            <v>518</v>
          </cell>
          <cell r="T47">
            <v>80</v>
          </cell>
          <cell r="U47">
            <v>172</v>
          </cell>
          <cell r="V47">
            <v>161</v>
          </cell>
          <cell r="W47">
            <v>90</v>
          </cell>
          <cell r="X47">
            <v>1497</v>
          </cell>
          <cell r="Y47">
            <v>1261</v>
          </cell>
          <cell r="Z47">
            <v>2384</v>
          </cell>
        </row>
        <row r="48">
          <cell r="B48">
            <v>8305</v>
          </cell>
          <cell r="C48">
            <v>493</v>
          </cell>
          <cell r="D48">
            <v>439</v>
          </cell>
          <cell r="E48">
            <v>159</v>
          </cell>
          <cell r="F48">
            <v>4</v>
          </cell>
          <cell r="G48">
            <v>958</v>
          </cell>
          <cell r="H48">
            <v>1780</v>
          </cell>
          <cell r="I48">
            <v>20</v>
          </cell>
          <cell r="J48">
            <v>42</v>
          </cell>
          <cell r="K48">
            <v>343</v>
          </cell>
          <cell r="L48">
            <v>1372</v>
          </cell>
          <cell r="M48">
            <v>128</v>
          </cell>
          <cell r="N48">
            <v>72</v>
          </cell>
          <cell r="O48">
            <v>142</v>
          </cell>
          <cell r="P48">
            <v>297</v>
          </cell>
          <cell r="Q48">
            <v>307</v>
          </cell>
          <cell r="R48">
            <v>274</v>
          </cell>
          <cell r="S48">
            <v>1262</v>
          </cell>
          <cell r="T48">
            <v>83</v>
          </cell>
          <cell r="U48">
            <v>326</v>
          </cell>
          <cell r="V48">
            <v>200</v>
          </cell>
          <cell r="W48">
            <v>43</v>
          </cell>
          <cell r="X48">
            <v>652</v>
          </cell>
          <cell r="Y48">
            <v>2742</v>
          </cell>
          <cell r="Z48">
            <v>4868</v>
          </cell>
        </row>
        <row r="49">
          <cell r="B49">
            <v>947</v>
          </cell>
          <cell r="C49">
            <v>392</v>
          </cell>
          <cell r="D49">
            <v>183</v>
          </cell>
          <cell r="E49">
            <v>0</v>
          </cell>
          <cell r="F49">
            <v>0</v>
          </cell>
          <cell r="G49">
            <v>90</v>
          </cell>
          <cell r="H49">
            <v>60</v>
          </cell>
          <cell r="I49">
            <v>20</v>
          </cell>
          <cell r="J49">
            <v>0</v>
          </cell>
          <cell r="K49">
            <v>21</v>
          </cell>
          <cell r="L49">
            <v>63</v>
          </cell>
          <cell r="M49">
            <v>1</v>
          </cell>
          <cell r="N49">
            <v>2</v>
          </cell>
          <cell r="O49">
            <v>5</v>
          </cell>
          <cell r="P49">
            <v>43</v>
          </cell>
          <cell r="Q49">
            <v>9</v>
          </cell>
          <cell r="R49">
            <v>48</v>
          </cell>
          <cell r="S49">
            <v>75</v>
          </cell>
          <cell r="T49">
            <v>20</v>
          </cell>
          <cell r="U49">
            <v>31</v>
          </cell>
          <cell r="V49">
            <v>67</v>
          </cell>
          <cell r="W49">
            <v>0</v>
          </cell>
          <cell r="X49">
            <v>392</v>
          </cell>
          <cell r="Y49">
            <v>150</v>
          </cell>
          <cell r="Z49">
            <v>405</v>
          </cell>
        </row>
        <row r="50">
          <cell r="B50">
            <v>1515</v>
          </cell>
          <cell r="C50">
            <v>508</v>
          </cell>
          <cell r="D50">
            <v>264</v>
          </cell>
          <cell r="E50">
            <v>2</v>
          </cell>
          <cell r="F50">
            <v>14</v>
          </cell>
          <cell r="G50">
            <v>244</v>
          </cell>
          <cell r="H50">
            <v>55</v>
          </cell>
          <cell r="I50">
            <v>0</v>
          </cell>
          <cell r="J50">
            <v>0</v>
          </cell>
          <cell r="K50">
            <v>48</v>
          </cell>
          <cell r="L50">
            <v>98</v>
          </cell>
          <cell r="M50">
            <v>9</v>
          </cell>
          <cell r="N50">
            <v>1</v>
          </cell>
          <cell r="O50">
            <v>36</v>
          </cell>
          <cell r="P50">
            <v>74</v>
          </cell>
          <cell r="Q50">
            <v>17</v>
          </cell>
          <cell r="R50">
            <v>95</v>
          </cell>
          <cell r="S50">
            <v>140</v>
          </cell>
          <cell r="T50">
            <v>30</v>
          </cell>
          <cell r="U50">
            <v>41</v>
          </cell>
          <cell r="V50">
            <v>103</v>
          </cell>
          <cell r="W50">
            <v>0</v>
          </cell>
          <cell r="X50">
            <v>510</v>
          </cell>
          <cell r="Y50">
            <v>313</v>
          </cell>
          <cell r="Z50">
            <v>692</v>
          </cell>
        </row>
        <row r="51">
          <cell r="B51">
            <v>2921</v>
          </cell>
          <cell r="C51">
            <v>1024</v>
          </cell>
          <cell r="D51">
            <v>776</v>
          </cell>
          <cell r="E51">
            <v>1</v>
          </cell>
          <cell r="F51">
            <v>5</v>
          </cell>
          <cell r="G51">
            <v>297</v>
          </cell>
          <cell r="H51">
            <v>203</v>
          </cell>
          <cell r="I51">
            <v>6</v>
          </cell>
          <cell r="J51">
            <v>5</v>
          </cell>
          <cell r="K51">
            <v>53</v>
          </cell>
          <cell r="L51">
            <v>231</v>
          </cell>
          <cell r="M51">
            <v>11</v>
          </cell>
          <cell r="N51">
            <v>4</v>
          </cell>
          <cell r="O51">
            <v>33</v>
          </cell>
          <cell r="P51">
            <v>85</v>
          </cell>
          <cell r="Q51">
            <v>77</v>
          </cell>
          <cell r="R51">
            <v>132</v>
          </cell>
          <cell r="S51">
            <v>354</v>
          </cell>
          <cell r="T51">
            <v>133</v>
          </cell>
          <cell r="U51">
            <v>105</v>
          </cell>
          <cell r="V51">
            <v>162</v>
          </cell>
          <cell r="W51">
            <v>0</v>
          </cell>
          <cell r="X51">
            <v>1025</v>
          </cell>
          <cell r="Y51">
            <v>505</v>
          </cell>
          <cell r="Z51">
            <v>1391</v>
          </cell>
        </row>
        <row r="52">
          <cell r="B52">
            <v>987</v>
          </cell>
          <cell r="C52">
            <v>373</v>
          </cell>
          <cell r="D52">
            <v>273</v>
          </cell>
          <cell r="E52">
            <v>1</v>
          </cell>
          <cell r="F52">
            <v>2</v>
          </cell>
          <cell r="G52">
            <v>92</v>
          </cell>
          <cell r="H52">
            <v>58</v>
          </cell>
          <cell r="I52">
            <v>4</v>
          </cell>
          <cell r="J52">
            <v>0</v>
          </cell>
          <cell r="K52">
            <v>14</v>
          </cell>
          <cell r="L52">
            <v>71</v>
          </cell>
          <cell r="M52">
            <v>2</v>
          </cell>
          <cell r="N52">
            <v>3</v>
          </cell>
          <cell r="O52">
            <v>7</v>
          </cell>
          <cell r="P52">
            <v>38</v>
          </cell>
          <cell r="Q52">
            <v>40</v>
          </cell>
          <cell r="R52">
            <v>67</v>
          </cell>
          <cell r="S52">
            <v>101</v>
          </cell>
          <cell r="T52">
            <v>29</v>
          </cell>
          <cell r="U52">
            <v>29</v>
          </cell>
          <cell r="V52">
            <v>56</v>
          </cell>
          <cell r="W52">
            <v>0</v>
          </cell>
          <cell r="X52">
            <v>374</v>
          </cell>
          <cell r="Y52">
            <v>152</v>
          </cell>
          <cell r="Z52">
            <v>461</v>
          </cell>
        </row>
        <row r="53">
          <cell r="B53">
            <v>1087</v>
          </cell>
          <cell r="C53">
            <v>326</v>
          </cell>
          <cell r="D53">
            <v>278</v>
          </cell>
          <cell r="E53">
            <v>0</v>
          </cell>
          <cell r="F53">
            <v>2</v>
          </cell>
          <cell r="G53">
            <v>121</v>
          </cell>
          <cell r="H53">
            <v>85</v>
          </cell>
          <cell r="I53">
            <v>2</v>
          </cell>
          <cell r="J53">
            <v>1</v>
          </cell>
          <cell r="K53">
            <v>24</v>
          </cell>
          <cell r="L53">
            <v>91</v>
          </cell>
          <cell r="M53">
            <v>5</v>
          </cell>
          <cell r="N53">
            <v>0</v>
          </cell>
          <cell r="O53">
            <v>19</v>
          </cell>
          <cell r="P53">
            <v>29</v>
          </cell>
          <cell r="Q53">
            <v>28</v>
          </cell>
          <cell r="R53">
            <v>30</v>
          </cell>
          <cell r="S53">
            <v>172</v>
          </cell>
          <cell r="T53">
            <v>45</v>
          </cell>
          <cell r="U53">
            <v>45</v>
          </cell>
          <cell r="V53">
            <v>62</v>
          </cell>
          <cell r="W53">
            <v>0</v>
          </cell>
          <cell r="X53">
            <v>326</v>
          </cell>
          <cell r="Y53">
            <v>208</v>
          </cell>
          <cell r="Z53">
            <v>553</v>
          </cell>
        </row>
        <row r="54">
          <cell r="B54">
            <v>847</v>
          </cell>
          <cell r="C54">
            <v>325</v>
          </cell>
          <cell r="D54">
            <v>225</v>
          </cell>
          <cell r="E54">
            <v>0</v>
          </cell>
          <cell r="F54">
            <v>1</v>
          </cell>
          <cell r="G54">
            <v>84</v>
          </cell>
          <cell r="H54">
            <v>60</v>
          </cell>
          <cell r="I54">
            <v>0</v>
          </cell>
          <cell r="J54">
            <v>4</v>
          </cell>
          <cell r="K54">
            <v>15</v>
          </cell>
          <cell r="L54">
            <v>69</v>
          </cell>
          <cell r="M54">
            <v>4</v>
          </cell>
          <cell r="N54">
            <v>1</v>
          </cell>
          <cell r="O54">
            <v>7</v>
          </cell>
          <cell r="P54">
            <v>18</v>
          </cell>
          <cell r="Q54">
            <v>9</v>
          </cell>
          <cell r="R54">
            <v>35</v>
          </cell>
          <cell r="S54">
            <v>81</v>
          </cell>
          <cell r="T54">
            <v>59</v>
          </cell>
          <cell r="U54">
            <v>31</v>
          </cell>
          <cell r="V54">
            <v>44</v>
          </cell>
          <cell r="W54">
            <v>0</v>
          </cell>
          <cell r="X54">
            <v>325</v>
          </cell>
          <cell r="Y54">
            <v>145</v>
          </cell>
          <cell r="Z54">
            <v>377</v>
          </cell>
        </row>
        <row r="55">
          <cell r="B55">
            <v>7097</v>
          </cell>
          <cell r="C55">
            <v>2016</v>
          </cell>
          <cell r="D55">
            <v>1921</v>
          </cell>
          <cell r="E55">
            <v>1</v>
          </cell>
          <cell r="F55">
            <v>5</v>
          </cell>
          <cell r="G55">
            <v>790</v>
          </cell>
          <cell r="H55">
            <v>377</v>
          </cell>
          <cell r="I55">
            <v>16</v>
          </cell>
          <cell r="J55">
            <v>15</v>
          </cell>
          <cell r="K55">
            <v>205</v>
          </cell>
          <cell r="L55">
            <v>900</v>
          </cell>
          <cell r="M55">
            <v>72</v>
          </cell>
          <cell r="N55">
            <v>53</v>
          </cell>
          <cell r="O55">
            <v>98</v>
          </cell>
          <cell r="P55">
            <v>486</v>
          </cell>
          <cell r="Q55">
            <v>179</v>
          </cell>
          <cell r="R55">
            <v>280</v>
          </cell>
          <cell r="S55">
            <v>843</v>
          </cell>
          <cell r="T55">
            <v>171</v>
          </cell>
          <cell r="U55">
            <v>265</v>
          </cell>
          <cell r="V55">
            <v>318</v>
          </cell>
          <cell r="W55">
            <v>7</v>
          </cell>
          <cell r="X55">
            <v>2017</v>
          </cell>
          <cell r="Y55">
            <v>1172</v>
          </cell>
          <cell r="Z55">
            <v>3901</v>
          </cell>
        </row>
        <row r="56">
          <cell r="B56">
            <v>2338</v>
          </cell>
          <cell r="C56">
            <v>830</v>
          </cell>
          <cell r="D56">
            <v>758</v>
          </cell>
          <cell r="E56">
            <v>2</v>
          </cell>
          <cell r="F56">
            <v>1</v>
          </cell>
          <cell r="G56">
            <v>250</v>
          </cell>
          <cell r="H56">
            <v>262</v>
          </cell>
          <cell r="I56">
            <v>3</v>
          </cell>
          <cell r="J56">
            <v>5</v>
          </cell>
          <cell r="K56">
            <v>62</v>
          </cell>
          <cell r="L56">
            <v>210</v>
          </cell>
          <cell r="M56">
            <v>21</v>
          </cell>
          <cell r="N56">
            <v>6</v>
          </cell>
          <cell r="O56">
            <v>18</v>
          </cell>
          <cell r="P56">
            <v>78</v>
          </cell>
          <cell r="Q56">
            <v>58</v>
          </cell>
          <cell r="R56">
            <v>79</v>
          </cell>
          <cell r="S56">
            <v>232</v>
          </cell>
          <cell r="T56">
            <v>34</v>
          </cell>
          <cell r="U56">
            <v>86</v>
          </cell>
          <cell r="V56">
            <v>101</v>
          </cell>
          <cell r="W56">
            <v>0</v>
          </cell>
          <cell r="X56">
            <v>832</v>
          </cell>
          <cell r="Y56">
            <v>513</v>
          </cell>
          <cell r="Z56">
            <v>993</v>
          </cell>
        </row>
        <row r="57">
          <cell r="B57">
            <v>2072</v>
          </cell>
          <cell r="C57">
            <v>755</v>
          </cell>
          <cell r="D57">
            <v>624</v>
          </cell>
          <cell r="E57">
            <v>15</v>
          </cell>
          <cell r="F57">
            <v>1</v>
          </cell>
          <cell r="G57">
            <v>200</v>
          </cell>
          <cell r="H57">
            <v>108</v>
          </cell>
          <cell r="I57">
            <v>3</v>
          </cell>
          <cell r="J57">
            <v>0</v>
          </cell>
          <cell r="K57">
            <v>39</v>
          </cell>
          <cell r="L57">
            <v>200</v>
          </cell>
          <cell r="M57">
            <v>10</v>
          </cell>
          <cell r="N57">
            <v>6</v>
          </cell>
          <cell r="O57">
            <v>16</v>
          </cell>
          <cell r="P57">
            <v>105</v>
          </cell>
          <cell r="Q57">
            <v>38</v>
          </cell>
          <cell r="R57">
            <v>138</v>
          </cell>
          <cell r="S57">
            <v>251</v>
          </cell>
          <cell r="T57">
            <v>32</v>
          </cell>
          <cell r="U57">
            <v>73</v>
          </cell>
          <cell r="V57">
            <v>81</v>
          </cell>
          <cell r="W57">
            <v>1</v>
          </cell>
          <cell r="X57">
            <v>770</v>
          </cell>
          <cell r="Y57">
            <v>309</v>
          </cell>
          <cell r="Z57">
            <v>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A13">
      <selection activeCell="F41" sqref="F41"/>
    </sheetView>
  </sheetViews>
  <sheetFormatPr defaultColWidth="9.140625" defaultRowHeight="15"/>
  <cols>
    <col min="1" max="1" width="5.8515625" style="0" customWidth="1"/>
    <col min="3" max="3" width="11.421875" style="0" customWidth="1"/>
    <col min="4" max="4" width="12.57421875" style="0" customWidth="1"/>
    <col min="5" max="5" width="11.00390625" style="0" bestFit="1" customWidth="1"/>
    <col min="6" max="6" width="11.28125" style="0" customWidth="1"/>
    <col min="7" max="7" width="10.7109375" style="0" customWidth="1"/>
    <col min="8" max="8" width="11.00390625" style="0" bestFit="1" customWidth="1"/>
    <col min="9" max="9" width="10.140625" style="0" customWidth="1"/>
    <col min="10" max="10" width="11.00390625" style="0" bestFit="1" customWidth="1"/>
    <col min="11" max="11" width="10.140625" style="0" customWidth="1"/>
    <col min="12" max="12" width="7.8515625" style="0" customWidth="1"/>
    <col min="13" max="13" width="8.8515625" style="0" customWidth="1"/>
    <col min="14" max="14" width="4.421875" style="0" customWidth="1"/>
    <col min="16" max="16" width="10.7109375" style="0" customWidth="1"/>
    <col min="17" max="17" width="11.00390625" style="0" customWidth="1"/>
    <col min="18" max="18" width="10.421875" style="0" customWidth="1"/>
    <col min="19" max="19" width="11.140625" style="0" customWidth="1"/>
  </cols>
  <sheetData>
    <row r="2" spans="1:7" ht="18.75">
      <c r="A2" s="16" t="s">
        <v>29</v>
      </c>
      <c r="C2" s="16"/>
      <c r="D2" s="16"/>
      <c r="E2" s="16"/>
      <c r="F2" s="16"/>
      <c r="G2" s="16"/>
    </row>
    <row r="3" ht="13.5">
      <c r="L3" t="s">
        <v>24</v>
      </c>
    </row>
    <row r="4" spans="1:13" ht="13.5">
      <c r="A4" s="7"/>
      <c r="B4" s="8"/>
      <c r="C4" s="7" t="s">
        <v>17</v>
      </c>
      <c r="D4" s="13"/>
      <c r="E4" s="14"/>
      <c r="F4" s="14"/>
      <c r="G4" s="14"/>
      <c r="H4" s="14"/>
      <c r="I4" s="14"/>
      <c r="J4" s="14"/>
      <c r="K4" s="8"/>
      <c r="L4" s="1"/>
      <c r="M4" s="1"/>
    </row>
    <row r="5" spans="1:13" ht="13.5">
      <c r="A5" s="199" t="s">
        <v>19</v>
      </c>
      <c r="B5" s="200"/>
      <c r="C5" s="9" t="s">
        <v>18</v>
      </c>
      <c r="D5" s="10"/>
      <c r="E5" s="197" t="s">
        <v>9</v>
      </c>
      <c r="F5" s="197"/>
      <c r="G5" s="197"/>
      <c r="H5" s="197"/>
      <c r="I5" s="198"/>
      <c r="J5" s="1" t="s">
        <v>14</v>
      </c>
      <c r="K5" s="1" t="s">
        <v>25</v>
      </c>
      <c r="L5" s="2" t="s">
        <v>20</v>
      </c>
      <c r="M5" s="6" t="s">
        <v>22</v>
      </c>
    </row>
    <row r="6" spans="1:13" ht="13.5">
      <c r="A6" s="9"/>
      <c r="B6" s="10"/>
      <c r="C6" s="11"/>
      <c r="D6" s="12"/>
      <c r="E6" s="196" t="s">
        <v>0</v>
      </c>
      <c r="F6" s="196"/>
      <c r="G6" s="8"/>
      <c r="H6" s="1" t="s">
        <v>10</v>
      </c>
      <c r="I6" s="1" t="s">
        <v>12</v>
      </c>
      <c r="J6" s="2" t="s">
        <v>15</v>
      </c>
      <c r="K6" s="2" t="s">
        <v>26</v>
      </c>
      <c r="L6" s="6" t="s">
        <v>21</v>
      </c>
      <c r="M6" s="6" t="s">
        <v>21</v>
      </c>
    </row>
    <row r="7" spans="1:13" ht="13.5">
      <c r="A7" s="11"/>
      <c r="B7" s="12"/>
      <c r="C7" s="4" t="s">
        <v>6</v>
      </c>
      <c r="D7" s="4" t="s">
        <v>7</v>
      </c>
      <c r="E7" s="4" t="s">
        <v>8</v>
      </c>
      <c r="F7" s="34" t="s">
        <v>7</v>
      </c>
      <c r="G7" s="35" t="s">
        <v>31</v>
      </c>
      <c r="H7" s="5" t="s">
        <v>11</v>
      </c>
      <c r="I7" s="5" t="s">
        <v>13</v>
      </c>
      <c r="J7" s="5" t="s">
        <v>16</v>
      </c>
      <c r="K7" s="5" t="s">
        <v>27</v>
      </c>
      <c r="L7" s="5" t="s">
        <v>28</v>
      </c>
      <c r="M7" s="5" t="s">
        <v>23</v>
      </c>
    </row>
    <row r="8" spans="1:13" ht="13.5">
      <c r="A8" s="1" t="s">
        <v>0</v>
      </c>
      <c r="B8" s="1" t="s">
        <v>1</v>
      </c>
      <c r="C8" s="17">
        <v>982155</v>
      </c>
      <c r="D8" s="18">
        <v>17182</v>
      </c>
      <c r="E8" s="18">
        <v>596774</v>
      </c>
      <c r="F8" s="23">
        <v>-11591</v>
      </c>
      <c r="G8" s="36">
        <f>-11591/608365</f>
        <v>-0.019052706845397088</v>
      </c>
      <c r="H8" s="18">
        <v>566981</v>
      </c>
      <c r="I8" s="18">
        <v>29793</v>
      </c>
      <c r="J8" s="18">
        <v>380154</v>
      </c>
      <c r="K8" s="18">
        <f aca="true" t="shared" si="0" ref="K8:K16">+C8-E8-J8</f>
        <v>5227</v>
      </c>
      <c r="L8" s="26">
        <f>+E8/(+C8-K8)</f>
        <v>0.610867945232402</v>
      </c>
      <c r="M8" s="28">
        <f>+I8/E8</f>
        <v>0.04992342159678538</v>
      </c>
    </row>
    <row r="9" spans="1:13" ht="13.5">
      <c r="A9" s="2"/>
      <c r="B9" s="15" t="s">
        <v>2</v>
      </c>
      <c r="C9" s="19">
        <v>983113</v>
      </c>
      <c r="D9" s="20">
        <f>+C9-C8</f>
        <v>958</v>
      </c>
      <c r="E9" s="20">
        <v>588853</v>
      </c>
      <c r="F9" s="24">
        <f>+E9-E8</f>
        <v>-7921</v>
      </c>
      <c r="G9" s="37">
        <f>+F9/E8</f>
        <v>-0.013273031331793946</v>
      </c>
      <c r="H9" s="20">
        <v>552738</v>
      </c>
      <c r="I9" s="20">
        <v>36115</v>
      </c>
      <c r="J9" s="20">
        <v>379327</v>
      </c>
      <c r="K9" s="20">
        <f t="shared" si="0"/>
        <v>14933</v>
      </c>
      <c r="L9" s="27">
        <f aca="true" t="shared" si="1" ref="L9:L16">+E9/(+C9-K9)</f>
        <v>0.6082061186969365</v>
      </c>
      <c r="M9" s="29">
        <f aca="true" t="shared" si="2" ref="M9:M16">+I9/E9</f>
        <v>0.061331096215863724</v>
      </c>
    </row>
    <row r="10" spans="1:16" ht="13.5">
      <c r="A10" s="3"/>
      <c r="B10" s="3" t="s">
        <v>3</v>
      </c>
      <c r="C10" s="21">
        <v>972155</v>
      </c>
      <c r="D10" s="22">
        <f>+C10-C9</f>
        <v>-10958</v>
      </c>
      <c r="E10" s="22">
        <v>571292</v>
      </c>
      <c r="F10" s="25">
        <f>+E10-E9</f>
        <v>-17561</v>
      </c>
      <c r="G10" s="38">
        <f>+F10/E9</f>
        <v>-0.029822383515070824</v>
      </c>
      <c r="H10" s="22">
        <v>531213</v>
      </c>
      <c r="I10" s="22">
        <v>40079</v>
      </c>
      <c r="J10" s="22">
        <v>380459</v>
      </c>
      <c r="K10" s="22">
        <f t="shared" si="0"/>
        <v>20404</v>
      </c>
      <c r="L10" s="30">
        <f t="shared" si="1"/>
        <v>0.6002536377687021</v>
      </c>
      <c r="M10" s="31">
        <f t="shared" si="2"/>
        <v>0.07015501704907473</v>
      </c>
      <c r="P10" s="33"/>
    </row>
    <row r="11" spans="1:13" ht="13.5">
      <c r="A11" s="1" t="s">
        <v>4</v>
      </c>
      <c r="B11" s="2" t="s">
        <v>1</v>
      </c>
      <c r="C11" s="23">
        <v>455898</v>
      </c>
      <c r="D11" s="18">
        <v>7177</v>
      </c>
      <c r="E11" s="18">
        <v>329842</v>
      </c>
      <c r="F11" s="23">
        <v>-10268</v>
      </c>
      <c r="G11" s="36">
        <f>-10268/340110</f>
        <v>-0.030190232571815002</v>
      </c>
      <c r="H11" s="18">
        <v>311492</v>
      </c>
      <c r="I11" s="18">
        <v>18350</v>
      </c>
      <c r="J11" s="18">
        <v>122597</v>
      </c>
      <c r="K11" s="18">
        <f t="shared" si="0"/>
        <v>3459</v>
      </c>
      <c r="L11" s="26">
        <f>+E11/(+C11-K11)</f>
        <v>0.7290308748803707</v>
      </c>
      <c r="M11" s="28">
        <f>+I11/E11</f>
        <v>0.0556326968669848</v>
      </c>
    </row>
    <row r="12" spans="1:13" ht="13.5">
      <c r="A12" s="2"/>
      <c r="B12" s="15" t="s">
        <v>2</v>
      </c>
      <c r="C12" s="24">
        <v>454787</v>
      </c>
      <c r="D12" s="20">
        <f>+C12-C11</f>
        <v>-1111</v>
      </c>
      <c r="E12" s="20">
        <v>323402</v>
      </c>
      <c r="F12" s="24">
        <f>+E12-E11</f>
        <v>-6440</v>
      </c>
      <c r="G12" s="37">
        <f>+F12/E11</f>
        <v>-0.019524499608903657</v>
      </c>
      <c r="H12" s="20">
        <v>300547</v>
      </c>
      <c r="I12" s="20">
        <v>22855</v>
      </c>
      <c r="J12" s="20">
        <v>121987</v>
      </c>
      <c r="K12" s="20">
        <f t="shared" si="0"/>
        <v>9398</v>
      </c>
      <c r="L12" s="27">
        <f t="shared" si="1"/>
        <v>0.7261113318918967</v>
      </c>
      <c r="M12" s="29">
        <f t="shared" si="2"/>
        <v>0.0706705586236325</v>
      </c>
    </row>
    <row r="13" spans="1:13" ht="13.5">
      <c r="A13" s="3"/>
      <c r="B13" s="3" t="s">
        <v>3</v>
      </c>
      <c r="C13" s="25">
        <v>449161</v>
      </c>
      <c r="D13" s="22">
        <f>+C13-C12</f>
        <v>-5626</v>
      </c>
      <c r="E13" s="22">
        <v>312092</v>
      </c>
      <c r="F13" s="25">
        <f>+E13-E12</f>
        <v>-11310</v>
      </c>
      <c r="G13" s="38">
        <f>+F13/E12</f>
        <v>-0.034971954409682066</v>
      </c>
      <c r="H13" s="22">
        <v>285540</v>
      </c>
      <c r="I13" s="22">
        <v>26552</v>
      </c>
      <c r="J13" s="22">
        <v>127242</v>
      </c>
      <c r="K13" s="22">
        <f t="shared" si="0"/>
        <v>9827</v>
      </c>
      <c r="L13" s="30">
        <f t="shared" si="1"/>
        <v>0.7103752498099396</v>
      </c>
      <c r="M13" s="31">
        <f t="shared" si="2"/>
        <v>0.08507747715417249</v>
      </c>
    </row>
    <row r="14" spans="1:13" ht="13.5">
      <c r="A14" s="1" t="s">
        <v>5</v>
      </c>
      <c r="B14" s="1" t="s">
        <v>1</v>
      </c>
      <c r="C14" s="23">
        <v>526257</v>
      </c>
      <c r="D14" s="18">
        <v>10005</v>
      </c>
      <c r="E14" s="18">
        <v>266932</v>
      </c>
      <c r="F14" s="23">
        <v>-1323</v>
      </c>
      <c r="G14" s="36">
        <f>-1323/268255</f>
        <v>-0.004931874522376097</v>
      </c>
      <c r="H14" s="18">
        <v>255489</v>
      </c>
      <c r="I14" s="18">
        <v>11443</v>
      </c>
      <c r="J14" s="18">
        <v>257557</v>
      </c>
      <c r="K14" s="18">
        <f t="shared" si="0"/>
        <v>1768</v>
      </c>
      <c r="L14" s="26">
        <f>+E14/(+C14-K14)</f>
        <v>0.5089372703717332</v>
      </c>
      <c r="M14" s="28">
        <f>+I14/E14</f>
        <v>0.0428685957472315</v>
      </c>
    </row>
    <row r="15" spans="1:13" ht="13.5">
      <c r="A15" s="2"/>
      <c r="B15" s="15" t="s">
        <v>2</v>
      </c>
      <c r="C15" s="24">
        <v>528326</v>
      </c>
      <c r="D15" s="20">
        <f>+C15-C14</f>
        <v>2069</v>
      </c>
      <c r="E15" s="20">
        <v>265451</v>
      </c>
      <c r="F15" s="24">
        <f>+E15-E14</f>
        <v>-1481</v>
      </c>
      <c r="G15" s="37">
        <f>+F15/E14</f>
        <v>-0.005548229511635922</v>
      </c>
      <c r="H15" s="20">
        <v>252191</v>
      </c>
      <c r="I15" s="20">
        <v>13260</v>
      </c>
      <c r="J15" s="20">
        <v>257340</v>
      </c>
      <c r="K15" s="20">
        <f t="shared" si="0"/>
        <v>5535</v>
      </c>
      <c r="L15" s="27">
        <f t="shared" si="1"/>
        <v>0.5077574020975878</v>
      </c>
      <c r="M15" s="29">
        <f t="shared" si="2"/>
        <v>0.049952721971286605</v>
      </c>
    </row>
    <row r="16" spans="1:13" ht="13.5">
      <c r="A16" s="3"/>
      <c r="B16" s="3" t="s">
        <v>3</v>
      </c>
      <c r="C16" s="25">
        <v>522994</v>
      </c>
      <c r="D16" s="22">
        <f>+C16-C15</f>
        <v>-5332</v>
      </c>
      <c r="E16" s="22">
        <v>259200</v>
      </c>
      <c r="F16" s="25">
        <f>+E16-E15</f>
        <v>-6251</v>
      </c>
      <c r="G16" s="38">
        <f>+F16/E15</f>
        <v>-0.023548602190234733</v>
      </c>
      <c r="H16" s="22">
        <v>245673</v>
      </c>
      <c r="I16" s="22">
        <v>13527</v>
      </c>
      <c r="J16" s="22">
        <v>253217</v>
      </c>
      <c r="K16" s="22">
        <f t="shared" si="0"/>
        <v>10577</v>
      </c>
      <c r="L16" s="30">
        <f t="shared" si="1"/>
        <v>0.5058380186449708</v>
      </c>
      <c r="M16" s="31">
        <f t="shared" si="2"/>
        <v>0.0521875</v>
      </c>
    </row>
    <row r="17" spans="12:13" ht="13.5">
      <c r="L17" s="13"/>
      <c r="M17" s="13"/>
    </row>
    <row r="18" ht="13.5">
      <c r="B18" t="s">
        <v>32</v>
      </c>
    </row>
    <row r="21" ht="18.75">
      <c r="A21" s="16" t="s">
        <v>30</v>
      </c>
    </row>
    <row r="22" ht="13.5">
      <c r="L22" t="s">
        <v>24</v>
      </c>
    </row>
    <row r="23" spans="1:13" ht="13.5">
      <c r="A23" s="7"/>
      <c r="B23" s="8"/>
      <c r="C23" s="7" t="s">
        <v>17</v>
      </c>
      <c r="D23" s="13"/>
      <c r="E23" s="14"/>
      <c r="F23" s="14"/>
      <c r="G23" s="14"/>
      <c r="H23" s="14"/>
      <c r="I23" s="14"/>
      <c r="J23" s="14"/>
      <c r="K23" s="8"/>
      <c r="L23" s="1"/>
      <c r="M23" s="1"/>
    </row>
    <row r="24" spans="1:13" ht="13.5">
      <c r="A24" s="199" t="s">
        <v>19</v>
      </c>
      <c r="B24" s="200"/>
      <c r="C24" s="9" t="s">
        <v>18</v>
      </c>
      <c r="D24" s="10"/>
      <c r="E24" s="197" t="s">
        <v>9</v>
      </c>
      <c r="F24" s="197"/>
      <c r="G24" s="197"/>
      <c r="H24" s="197"/>
      <c r="I24" s="198"/>
      <c r="J24" s="1" t="s">
        <v>14</v>
      </c>
      <c r="K24" s="1" t="s">
        <v>25</v>
      </c>
      <c r="L24" s="2" t="s">
        <v>20</v>
      </c>
      <c r="M24" s="6" t="s">
        <v>22</v>
      </c>
    </row>
    <row r="25" spans="1:13" ht="13.5">
      <c r="A25" s="9"/>
      <c r="B25" s="10"/>
      <c r="C25" s="11"/>
      <c r="D25" s="32"/>
      <c r="E25" s="196" t="s">
        <v>0</v>
      </c>
      <c r="F25" s="196"/>
      <c r="G25" s="8"/>
      <c r="H25" s="1" t="s">
        <v>10</v>
      </c>
      <c r="I25" s="1" t="s">
        <v>12</v>
      </c>
      <c r="J25" s="2" t="s">
        <v>15</v>
      </c>
      <c r="K25" s="2" t="s">
        <v>26</v>
      </c>
      <c r="L25" s="6" t="s">
        <v>21</v>
      </c>
      <c r="M25" s="6" t="s">
        <v>21</v>
      </c>
    </row>
    <row r="26" spans="1:13" ht="13.5">
      <c r="A26" s="11"/>
      <c r="B26" s="32"/>
      <c r="C26" s="4" t="s">
        <v>6</v>
      </c>
      <c r="D26" s="4" t="s">
        <v>7</v>
      </c>
      <c r="E26" s="4" t="s">
        <v>8</v>
      </c>
      <c r="F26" s="34" t="s">
        <v>7</v>
      </c>
      <c r="G26" s="35" t="s">
        <v>31</v>
      </c>
      <c r="H26" s="5" t="s">
        <v>11</v>
      </c>
      <c r="I26" s="5" t="s">
        <v>13</v>
      </c>
      <c r="J26" s="5" t="s">
        <v>16</v>
      </c>
      <c r="K26" s="5" t="s">
        <v>27</v>
      </c>
      <c r="L26" s="5" t="s">
        <v>28</v>
      </c>
      <c r="M26" s="5" t="s">
        <v>23</v>
      </c>
    </row>
    <row r="27" spans="1:13" ht="13.5">
      <c r="A27" s="1" t="s">
        <v>0</v>
      </c>
      <c r="B27" s="1" t="s">
        <v>1</v>
      </c>
      <c r="C27" s="17">
        <v>108224783</v>
      </c>
      <c r="D27" s="18">
        <v>2799240</v>
      </c>
      <c r="E27" s="18">
        <v>66097816</v>
      </c>
      <c r="F27" s="23">
        <v>-920171</v>
      </c>
      <c r="G27" s="36">
        <f>-920171/67017987</f>
        <v>-0.013730209473465683</v>
      </c>
      <c r="H27" s="18">
        <v>62977960</v>
      </c>
      <c r="I27" s="18">
        <v>3119856</v>
      </c>
      <c r="J27" s="18">
        <v>40386296</v>
      </c>
      <c r="K27" s="18">
        <f aca="true" t="shared" si="3" ref="K27:K35">+C27-E27-J27</f>
        <v>1740671</v>
      </c>
      <c r="L27" s="26">
        <f aca="true" t="shared" si="4" ref="L27:L35">+E27/(+C27-K27)</f>
        <v>0.6207293722841958</v>
      </c>
      <c r="M27" s="28">
        <f aca="true" t="shared" si="5" ref="M27:M35">+I27/E27</f>
        <v>0.047200591317570914</v>
      </c>
    </row>
    <row r="28" spans="1:13" ht="13.5">
      <c r="A28" s="2"/>
      <c r="B28" s="15" t="s">
        <v>2</v>
      </c>
      <c r="C28" s="19">
        <v>109764419</v>
      </c>
      <c r="D28" s="20">
        <f>+C28-C27</f>
        <v>1539636</v>
      </c>
      <c r="E28" s="20">
        <v>65399685</v>
      </c>
      <c r="F28" s="24">
        <f>+E28-E27</f>
        <v>-698131</v>
      </c>
      <c r="G28" s="37">
        <f>+F28/E27</f>
        <v>-0.010562088768560825</v>
      </c>
      <c r="H28" s="20">
        <v>61505973</v>
      </c>
      <c r="I28" s="20">
        <v>3893712</v>
      </c>
      <c r="J28" s="20">
        <v>41007773</v>
      </c>
      <c r="K28" s="20">
        <f t="shared" si="3"/>
        <v>3356961</v>
      </c>
      <c r="L28" s="27">
        <f t="shared" si="4"/>
        <v>0.6146156127515047</v>
      </c>
      <c r="M28" s="29">
        <f t="shared" si="5"/>
        <v>0.059537167495531514</v>
      </c>
    </row>
    <row r="29" spans="1:13" ht="13.5">
      <c r="A29" s="3"/>
      <c r="B29" s="3" t="s">
        <v>3</v>
      </c>
      <c r="C29" s="21">
        <v>110277485</v>
      </c>
      <c r="D29" s="22">
        <f>+C29-C28</f>
        <v>513066</v>
      </c>
      <c r="E29" s="22">
        <v>63699101</v>
      </c>
      <c r="F29" s="25">
        <f>+E29-E28</f>
        <v>-1700584</v>
      </c>
      <c r="G29" s="38">
        <f>+F29/E28</f>
        <v>-0.026002938699169576</v>
      </c>
      <c r="H29" s="22">
        <v>59611311</v>
      </c>
      <c r="I29" s="22">
        <v>4087790</v>
      </c>
      <c r="J29" s="22">
        <v>40372373</v>
      </c>
      <c r="K29" s="22">
        <f t="shared" si="3"/>
        <v>6206011</v>
      </c>
      <c r="L29" s="30">
        <f t="shared" si="4"/>
        <v>0.6120707101736639</v>
      </c>
      <c r="M29" s="31">
        <f t="shared" si="5"/>
        <v>0.0641734331541037</v>
      </c>
    </row>
    <row r="30" spans="1:13" ht="13.5">
      <c r="A30" s="1" t="s">
        <v>4</v>
      </c>
      <c r="B30" s="2" t="s">
        <v>1</v>
      </c>
      <c r="C30" s="23">
        <v>52503471</v>
      </c>
      <c r="D30" s="18">
        <v>1264389</v>
      </c>
      <c r="E30" s="18">
        <v>39250238</v>
      </c>
      <c r="F30" s="23">
        <v>-1146265</v>
      </c>
      <c r="G30" s="36">
        <f>-1146265/40396503</f>
        <v>-0.02837535219323316</v>
      </c>
      <c r="H30" s="18">
        <v>37248770</v>
      </c>
      <c r="I30" s="18">
        <v>2001468</v>
      </c>
      <c r="J30" s="18">
        <v>12079696</v>
      </c>
      <c r="K30" s="18">
        <f t="shared" si="3"/>
        <v>1173537</v>
      </c>
      <c r="L30" s="26">
        <f t="shared" si="4"/>
        <v>0.7646656627300553</v>
      </c>
      <c r="M30" s="28">
        <f t="shared" si="5"/>
        <v>0.05099250608365738</v>
      </c>
    </row>
    <row r="31" spans="1:13" ht="13.5">
      <c r="A31" s="2"/>
      <c r="B31" s="15" t="s">
        <v>2</v>
      </c>
      <c r="C31" s="24">
        <v>53085562</v>
      </c>
      <c r="D31" s="20">
        <f>+C31-C30</f>
        <v>582091</v>
      </c>
      <c r="E31" s="20">
        <v>38289846</v>
      </c>
      <c r="F31" s="24">
        <f>+E31-E30</f>
        <v>-960392</v>
      </c>
      <c r="G31" s="37">
        <f>+F31/E30</f>
        <v>-0.024468437618136225</v>
      </c>
      <c r="H31" s="20">
        <v>35735300</v>
      </c>
      <c r="I31" s="20">
        <v>2554546</v>
      </c>
      <c r="J31" s="20">
        <v>12568045</v>
      </c>
      <c r="K31" s="20">
        <f t="shared" si="3"/>
        <v>2227671</v>
      </c>
      <c r="L31" s="27">
        <f t="shared" si="4"/>
        <v>0.75287915497715</v>
      </c>
      <c r="M31" s="29">
        <f t="shared" si="5"/>
        <v>0.06671601656480937</v>
      </c>
    </row>
    <row r="32" spans="1:13" ht="13.5">
      <c r="A32" s="3"/>
      <c r="B32" s="3" t="s">
        <v>3</v>
      </c>
      <c r="C32" s="25">
        <v>53154614</v>
      </c>
      <c r="D32" s="22">
        <f>+C32-C31</f>
        <v>69052</v>
      </c>
      <c r="E32" s="22">
        <v>36824891</v>
      </c>
      <c r="F32" s="25">
        <f>+E32-E31</f>
        <v>-1464955</v>
      </c>
      <c r="G32" s="38">
        <f>+F32/E31</f>
        <v>-0.038259621101636186</v>
      </c>
      <c r="H32" s="22">
        <v>34089629</v>
      </c>
      <c r="I32" s="22">
        <v>2735262</v>
      </c>
      <c r="J32" s="22">
        <v>13085666</v>
      </c>
      <c r="K32" s="22">
        <f t="shared" si="3"/>
        <v>3244057</v>
      </c>
      <c r="L32" s="30">
        <f t="shared" si="4"/>
        <v>0.7378176725216671</v>
      </c>
      <c r="M32" s="31">
        <f t="shared" si="5"/>
        <v>0.07427753146642037</v>
      </c>
    </row>
    <row r="33" spans="1:13" ht="13.5">
      <c r="A33" s="1" t="s">
        <v>5</v>
      </c>
      <c r="B33" s="1" t="s">
        <v>1</v>
      </c>
      <c r="C33" s="23">
        <v>55721312</v>
      </c>
      <c r="D33" s="18">
        <v>1534851</v>
      </c>
      <c r="E33" s="18">
        <v>26847578</v>
      </c>
      <c r="F33" s="23">
        <v>226094</v>
      </c>
      <c r="G33" s="36">
        <f>226094/26621484</f>
        <v>0.008492914970480233</v>
      </c>
      <c r="H33" s="18">
        <v>25729190</v>
      </c>
      <c r="I33" s="18">
        <v>1118388</v>
      </c>
      <c r="J33" s="18">
        <v>28306600</v>
      </c>
      <c r="K33" s="18">
        <f t="shared" si="3"/>
        <v>567134</v>
      </c>
      <c r="L33" s="26">
        <f t="shared" si="4"/>
        <v>0.48677324136713634</v>
      </c>
      <c r="M33" s="28">
        <f t="shared" si="5"/>
        <v>0.041656942015402654</v>
      </c>
    </row>
    <row r="34" spans="1:13" ht="13.5">
      <c r="A34" s="2"/>
      <c r="B34" s="15" t="s">
        <v>2</v>
      </c>
      <c r="C34" s="24">
        <v>56678857</v>
      </c>
      <c r="D34" s="20">
        <f>+C34-C33</f>
        <v>957545</v>
      </c>
      <c r="E34" s="20">
        <v>27109839</v>
      </c>
      <c r="F34" s="24">
        <f>+E34-E33</f>
        <v>262261</v>
      </c>
      <c r="G34" s="37">
        <f>+F34/E33</f>
        <v>0.009768516176766485</v>
      </c>
      <c r="H34" s="20">
        <v>25770673</v>
      </c>
      <c r="I34" s="20">
        <v>1339166</v>
      </c>
      <c r="J34" s="20">
        <v>28439728</v>
      </c>
      <c r="K34" s="20">
        <f t="shared" si="3"/>
        <v>1129290</v>
      </c>
      <c r="L34" s="27">
        <f t="shared" si="4"/>
        <v>0.48802970867441686</v>
      </c>
      <c r="M34" s="29">
        <f t="shared" si="5"/>
        <v>0.04939778506246385</v>
      </c>
    </row>
    <row r="35" spans="1:13" ht="13.5">
      <c r="A35" s="3"/>
      <c r="B35" s="3" t="s">
        <v>3</v>
      </c>
      <c r="C35" s="25">
        <v>57122871</v>
      </c>
      <c r="D35" s="22">
        <f>+C35-C34</f>
        <v>444014</v>
      </c>
      <c r="E35" s="22">
        <v>26874210</v>
      </c>
      <c r="F35" s="25">
        <f>+E35-E34</f>
        <v>-235629</v>
      </c>
      <c r="G35" s="38">
        <f>+F35/E34</f>
        <v>-0.008691641436896767</v>
      </c>
      <c r="H35" s="22">
        <v>25521682</v>
      </c>
      <c r="I35" s="22">
        <v>1352528</v>
      </c>
      <c r="J35" s="22">
        <v>27286707</v>
      </c>
      <c r="K35" s="22">
        <f t="shared" si="3"/>
        <v>2961954</v>
      </c>
      <c r="L35" s="30">
        <f t="shared" si="4"/>
        <v>0.4961919311668966</v>
      </c>
      <c r="M35" s="31">
        <f t="shared" si="5"/>
        <v>0.05032810266794819</v>
      </c>
    </row>
    <row r="36" spans="12:13" ht="13.5">
      <c r="L36" s="13"/>
      <c r="M36" s="13"/>
    </row>
    <row r="37" ht="13.5">
      <c r="B37" t="s">
        <v>32</v>
      </c>
    </row>
  </sheetData>
  <sheetProtection/>
  <mergeCells count="6">
    <mergeCell ref="E25:F25"/>
    <mergeCell ref="E6:F6"/>
    <mergeCell ref="E5:I5"/>
    <mergeCell ref="A5:B5"/>
    <mergeCell ref="A24:B24"/>
    <mergeCell ref="E24:I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8"/>
  <sheetViews>
    <sheetView tabSelected="1" zoomScalePageLayoutView="0" workbookViewId="0" topLeftCell="A1">
      <pane xSplit="1" ySplit="5" topLeftCell="M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47" sqref="AA47"/>
    </sheetView>
  </sheetViews>
  <sheetFormatPr defaultColWidth="9.140625" defaultRowHeight="15"/>
  <cols>
    <col min="1" max="1" width="13.57421875" style="0" customWidth="1"/>
    <col min="6" max="6" width="11.00390625" style="0" customWidth="1"/>
    <col min="9" max="9" width="10.140625" style="0" customWidth="1"/>
    <col min="26" max="26" width="10.421875" style="0" customWidth="1"/>
  </cols>
  <sheetData>
    <row r="1" ht="17.25">
      <c r="A1" s="102" t="s">
        <v>204</v>
      </c>
    </row>
    <row r="2" ht="14.25" thickBot="1"/>
    <row r="3" spans="1:26" ht="13.5">
      <c r="A3" s="238" t="s">
        <v>134</v>
      </c>
      <c r="B3" s="241" t="s">
        <v>0</v>
      </c>
      <c r="C3" s="230" t="s">
        <v>195</v>
      </c>
      <c r="D3" s="214"/>
      <c r="E3" s="244"/>
      <c r="F3" s="230" t="s">
        <v>196</v>
      </c>
      <c r="G3" s="214"/>
      <c r="H3" s="244"/>
      <c r="I3" s="230" t="s">
        <v>197</v>
      </c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143"/>
      <c r="W3" s="218" t="s">
        <v>121</v>
      </c>
      <c r="X3" s="230" t="s">
        <v>198</v>
      </c>
      <c r="Y3" s="214"/>
      <c r="Z3" s="215"/>
    </row>
    <row r="4" spans="1:26" ht="13.5">
      <c r="A4" s="239"/>
      <c r="B4" s="242"/>
      <c r="C4" s="231" t="s">
        <v>97</v>
      </c>
      <c r="D4" s="144"/>
      <c r="E4" s="212" t="s">
        <v>101</v>
      </c>
      <c r="F4" s="224" t="s">
        <v>102</v>
      </c>
      <c r="G4" s="234" t="s">
        <v>104</v>
      </c>
      <c r="H4" s="234" t="s">
        <v>105</v>
      </c>
      <c r="I4" s="236" t="s">
        <v>199</v>
      </c>
      <c r="J4" s="221" t="s">
        <v>200</v>
      </c>
      <c r="K4" s="221" t="s">
        <v>108</v>
      </c>
      <c r="L4" s="226" t="s">
        <v>109</v>
      </c>
      <c r="M4" s="226" t="s">
        <v>110</v>
      </c>
      <c r="N4" s="226" t="s">
        <v>111</v>
      </c>
      <c r="O4" s="228" t="s">
        <v>113</v>
      </c>
      <c r="P4" s="249" t="s">
        <v>114</v>
      </c>
      <c r="Q4" s="224" t="s">
        <v>115</v>
      </c>
      <c r="R4" s="226" t="s">
        <v>116</v>
      </c>
      <c r="S4" s="226" t="s">
        <v>117</v>
      </c>
      <c r="T4" s="226" t="s">
        <v>201</v>
      </c>
      <c r="U4" s="228" t="s">
        <v>119</v>
      </c>
      <c r="V4" s="228" t="s">
        <v>120</v>
      </c>
      <c r="W4" s="219"/>
      <c r="X4" s="221" t="s">
        <v>195</v>
      </c>
      <c r="Y4" s="221" t="s">
        <v>196</v>
      </c>
      <c r="Z4" s="247" t="s">
        <v>202</v>
      </c>
    </row>
    <row r="5" spans="1:26" ht="14.25" thickBot="1">
      <c r="A5" s="240"/>
      <c r="B5" s="243"/>
      <c r="C5" s="232"/>
      <c r="D5" s="114" t="s">
        <v>203</v>
      </c>
      <c r="E5" s="233"/>
      <c r="F5" s="225"/>
      <c r="G5" s="235"/>
      <c r="H5" s="235"/>
      <c r="I5" s="237"/>
      <c r="J5" s="220"/>
      <c r="K5" s="220"/>
      <c r="L5" s="227"/>
      <c r="M5" s="227"/>
      <c r="N5" s="227"/>
      <c r="O5" s="229"/>
      <c r="P5" s="250"/>
      <c r="Q5" s="225"/>
      <c r="R5" s="227"/>
      <c r="S5" s="227"/>
      <c r="T5" s="227"/>
      <c r="U5" s="229"/>
      <c r="V5" s="229"/>
      <c r="W5" s="220"/>
      <c r="X5" s="220"/>
      <c r="Y5" s="220"/>
      <c r="Z5" s="248"/>
    </row>
    <row r="6" spans="1:27" ht="13.5">
      <c r="A6" s="116" t="s">
        <v>142</v>
      </c>
      <c r="B6" s="163">
        <v>1</v>
      </c>
      <c r="C6" s="164">
        <f>+'[1]就業者の数'!C6/+'[1]就業者の数'!$B$6</f>
        <v>0.10688367942802604</v>
      </c>
      <c r="D6" s="165">
        <f>+'[1]就業者の数'!D6/+'[1]就業者の数'!$B$6</f>
        <v>0.10025733556972438</v>
      </c>
      <c r="E6" s="166">
        <f>+'[1]就業者の数'!E6/+'[1]就業者の数'!$B$6</f>
        <v>0.006630108826402969</v>
      </c>
      <c r="F6" s="164">
        <f>+'[1]就業者の数'!F6/+'[1]就業者の数'!$B$6</f>
        <v>0.0002974324800033132</v>
      </c>
      <c r="G6" s="167">
        <f>+'[1]就業者の数'!G6/+'[1]就業者の数'!$B$6</f>
        <v>0.08575467844348689</v>
      </c>
      <c r="H6" s="166">
        <f>+'[1]就業者の数'!H6/+'[1]就業者の数'!$B$6</f>
        <v>0.12222215947275386</v>
      </c>
      <c r="I6" s="164">
        <f>+'[1]就業者の数'!I6/+'[1]就業者の数'!$B$6</f>
        <v>0.004186644528654231</v>
      </c>
      <c r="J6" s="167">
        <f>+'[1]就業者の数'!J6/+'[1]就業者の数'!$B$6</f>
        <v>0.009937633303401836</v>
      </c>
      <c r="K6" s="167">
        <f>+'[1]就業者の数'!K6/+'[1]就業者の数'!$B$6</f>
        <v>0.04115863128349645</v>
      </c>
      <c r="L6" s="167">
        <f>+'[1]就業者の数'!L6/+'[1]就業者の数'!$B$6</f>
        <v>0.1602144525830505</v>
      </c>
      <c r="M6" s="167">
        <f>+'[1]就業者の数'!M6/+'[1]就業者の数'!$B$6</f>
        <v>0.02031953284275799</v>
      </c>
      <c r="N6" s="167">
        <f>+'[1]就業者の数'!N6/+'[1]就業者の数'!$B$6</f>
        <v>0.01134573137329094</v>
      </c>
      <c r="O6" s="167">
        <f>+'[1]就業者の数'!O6/+'[1]就業者の数'!$B$6</f>
        <v>0.022083420398220675</v>
      </c>
      <c r="P6" s="167">
        <f>+'[1]就業者の数'!P6/+'[1]就業者の数'!$B$6</f>
        <v>0.05452426804313901</v>
      </c>
      <c r="Q6" s="167">
        <f>+'[1]就業者の数'!Q6/+'[1]就業者の数'!$B$6</f>
        <v>0.03799982304649924</v>
      </c>
      <c r="R6" s="167">
        <f>+'[1]就業者の数'!R6/+'[1]就業者の数'!$B$6</f>
        <v>0.04431743952049366</v>
      </c>
      <c r="S6" s="167">
        <f>+'[1]就業者の数'!S6/+'[1]就業者の数'!$B$6</f>
        <v>0.13296926091793687</v>
      </c>
      <c r="T6" s="167">
        <f>+'[1]就業者の数'!T6/+'[1]就業者の数'!$B$6</f>
        <v>0.010912760041640547</v>
      </c>
      <c r="U6" s="167">
        <f>+'[1]就業者の数'!U6/+'[1]就業者の数'!$B$6</f>
        <v>0.04934555441979018</v>
      </c>
      <c r="V6" s="166">
        <f>+'[1]就業者の数'!V6/+'[1]就業者の数'!$B$6</f>
        <v>0.043596448129093225</v>
      </c>
      <c r="W6" s="168">
        <f>+'[1]就業者の数'!W6/+'[1]就業者の数'!$B$6</f>
        <v>0.03530034091786157</v>
      </c>
      <c r="X6" s="168">
        <f>+'[1]就業者の数'!X6/+'[1]就業者の数'!$B$6</f>
        <v>0.11351378825442901</v>
      </c>
      <c r="Y6" s="168">
        <f>+'[1]就業者の数'!Y6/+'[1]就業者の数'!$B$6</f>
        <v>0.20827427039624408</v>
      </c>
      <c r="Z6" s="164">
        <f>+'[1]就業者の数'!Z6/+'[1]就業者の数'!$B$6</f>
        <v>0.6429116004314653</v>
      </c>
      <c r="AA6" s="105"/>
    </row>
    <row r="7" spans="1:26" ht="13.5">
      <c r="A7" s="123" t="s">
        <v>143</v>
      </c>
      <c r="B7" s="169">
        <v>1</v>
      </c>
      <c r="C7" s="74">
        <f>+'[1]就業者の数'!C7/+'[1]就業者の数'!$B$7</f>
        <v>0.04875166822279544</v>
      </c>
      <c r="D7" s="170">
        <f>+'[1]就業者の数'!D7/+'[1]就業者の数'!$B$7</f>
        <v>0.04692651379679596</v>
      </c>
      <c r="E7" s="171">
        <f>+'[1]就業者の数'!E7/+'[1]就業者の数'!$B$7</f>
        <v>0.0019623047585890395</v>
      </c>
      <c r="F7" s="74">
        <f>+'[1]就業者の数'!F7/+'[1]就業者の数'!$B$7</f>
        <v>8.967521746240234E-05</v>
      </c>
      <c r="G7" s="170">
        <f>+'[1]就業者の数'!G7/+'[1]就業者の数'!$B$7</f>
        <v>0.07370247872851092</v>
      </c>
      <c r="H7" s="171">
        <f>+'[1]就業者の数'!H7/+'[1]就業者の数'!$B$7</f>
        <v>0.08003249407879814</v>
      </c>
      <c r="I7" s="74">
        <f>+'[1]就業者の数'!I7/+'[1]就業者の数'!$B$7</f>
        <v>0.005755038955969468</v>
      </c>
      <c r="J7" s="170">
        <f>+'[1]就業者の数'!J7/+'[1]就業者の数'!$B$7</f>
        <v>0.018721020398474467</v>
      </c>
      <c r="K7" s="170">
        <f>+'[1]就業者の数'!K7/+'[1]就業者の数'!$B$7</f>
        <v>0.0405701233825492</v>
      </c>
      <c r="L7" s="170">
        <f>+'[1]就業者の数'!L7/+'[1]就業者の数'!$B$7</f>
        <v>0.17763078075464334</v>
      </c>
      <c r="M7" s="170">
        <f>+'[1]就業者の数'!M7/+'[1]就業者の数'!$B$7</f>
        <v>0.029455671430003216</v>
      </c>
      <c r="N7" s="170">
        <f>+'[1]就業者の数'!N7/+'[1]就業者の数'!$B$7</f>
        <v>0.017185991676029813</v>
      </c>
      <c r="O7" s="170">
        <f>+'[1]就業者の数'!O7/+'[1]就業者の数'!$B$7</f>
        <v>0.030442098822089644</v>
      </c>
      <c r="P7" s="170">
        <f>+'[1]就業者の数'!P7/+'[1]就業者の数'!$B$7</f>
        <v>0.0676414890306109</v>
      </c>
      <c r="Q7" s="170">
        <f>+'[1]就業者の数'!Q7/+'[1]就業者の数'!$B$7</f>
        <v>0.0403063727429539</v>
      </c>
      <c r="R7" s="170">
        <f>+'[1]就業者の数'!R7/+'[1]就業者の数'!$B$7</f>
        <v>0.057719189969035675</v>
      </c>
      <c r="S7" s="170">
        <f>+'[1]就業者の数'!S7/+'[1]就業者の数'!$B$7</f>
        <v>0.13430182568192728</v>
      </c>
      <c r="T7" s="170">
        <f>+'[1]就業者の数'!T7/+'[1]就業者の数'!$B$7</f>
        <v>0.00612428985140289</v>
      </c>
      <c r="U7" s="170">
        <f>+'[1]就業者の数'!U7/+'[1]就業者の数'!$B$7</f>
        <v>0.058974643013509305</v>
      </c>
      <c r="V7" s="171">
        <f>+'[1]就業者の数'!V7/+'[1]就業者の数'!$B$7</f>
        <v>0.044225707247340075</v>
      </c>
      <c r="W7" s="74">
        <f>+'[1]就業者の数'!W7/+'[1]就業者の数'!$B$7</f>
        <v>0.06640713603730489</v>
      </c>
      <c r="X7" s="74">
        <f>+'[1]就業者の数'!X7/+'[1]就業者の数'!$B$7</f>
        <v>0.05071397298138448</v>
      </c>
      <c r="Y7" s="74">
        <f>+'[1]就業者の数'!Y7/+'[1]就業者の数'!$B$7</f>
        <v>0.15382464802477147</v>
      </c>
      <c r="Z7" s="135">
        <f>+'[1]就業者の数'!Z7/+'[1]就業者の数'!$B$7</f>
        <v>0.7290542429565392</v>
      </c>
    </row>
    <row r="8" spans="1:26" ht="13.5">
      <c r="A8" s="104" t="s">
        <v>144</v>
      </c>
      <c r="B8" s="163">
        <v>1</v>
      </c>
      <c r="C8" s="75">
        <f>+'[1]就業者の数'!C8/+'[1]就業者の数'!$B$8</f>
        <v>0.030672689405209487</v>
      </c>
      <c r="D8" s="172">
        <f>+'[1]就業者の数'!D8/+'[1]就業者の数'!$B$8</f>
        <v>0.02925941954504882</v>
      </c>
      <c r="E8" s="173">
        <f>+'[1]就業者の数'!E8/+'[1]就業者の数'!$B$8</f>
        <v>0.0018189932649914798</v>
      </c>
      <c r="F8" s="75">
        <f>+'[1]就業者の数'!F8/+'[1]就業者の数'!$B$8</f>
        <v>8.114468096616267E-05</v>
      </c>
      <c r="G8" s="172">
        <f>+'[1]就業者の数'!G8/+'[1]就業者の数'!$B$8</f>
        <v>0.07170484974709908</v>
      </c>
      <c r="H8" s="173">
        <f>+'[1]就業者の数'!H8/+'[1]就業者の数'!$B$8</f>
        <v>0.06613291498742258</v>
      </c>
      <c r="I8" s="75">
        <f>+'[1]就業者の数'!I8/+'[1]就業者の数'!$B$8</f>
        <v>0.0064577641935571126</v>
      </c>
      <c r="J8" s="172">
        <f>+'[1]就業者の数'!J8/+'[1]就業者の数'!$B$8</f>
        <v>0.020921803575775607</v>
      </c>
      <c r="K8" s="172">
        <f>+'[1]就業者の数'!K8/+'[1]就業者の数'!$B$8</f>
        <v>0.04107273268237267</v>
      </c>
      <c r="L8" s="172">
        <f>+'[1]就業者の数'!L8/+'[1]就業者の数'!$B$8</f>
        <v>0.1864096183495172</v>
      </c>
      <c r="M8" s="172">
        <f>+'[1]就業者の数'!M8/+'[1]就業者の数'!$B$8</f>
        <v>0.032924454302020505</v>
      </c>
      <c r="N8" s="172">
        <f>+'[1]就業者の数'!N8/+'[1]就業者の数'!$B$8</f>
        <v>0.01923128938898055</v>
      </c>
      <c r="O8" s="172">
        <f>+'[1]就業者の数'!O8/+'[1]就業者の数'!$B$8</f>
        <v>0.03314084011793027</v>
      </c>
      <c r="P8" s="172">
        <f>+'[1]就業者の数'!P8/+'[1]就業者の数'!$B$8</f>
        <v>0.07262448946471559</v>
      </c>
      <c r="Q8" s="172">
        <f>+'[1]就業者の数'!Q8/+'[1]就業者の数'!$B$8</f>
        <v>0.04166103161937735</v>
      </c>
      <c r="R8" s="172">
        <f>+'[1]就業者の数'!R8/+'[1]就業者の数'!$B$8</f>
        <v>0.05992534689351113</v>
      </c>
      <c r="S8" s="172">
        <f>+'[1]就業者の数'!S8/+'[1]就業者の数'!$B$8</f>
        <v>0.13644478104460253</v>
      </c>
      <c r="T8" s="172">
        <f>+'[1]就業者の数'!T8/+'[1]就業者の数'!$B$8</f>
        <v>0.005653079440642666</v>
      </c>
      <c r="U8" s="172">
        <f>+'[1]就業者の数'!U8/+'[1]就業者の数'!$B$8</f>
        <v>0.06106137242703741</v>
      </c>
      <c r="V8" s="173">
        <f>+'[1]就業者の数'!V8/+'[1]就業者の数'!$B$8</f>
        <v>0.04675962240675124</v>
      </c>
      <c r="W8" s="75">
        <f>+'[1]就業者の数'!W8/+'[1]就業者の数'!$B$8</f>
        <v>0.0653011820075194</v>
      </c>
      <c r="X8" s="75">
        <f>+'[1]就業者の数'!X8/+'[1]就業者の数'!$B$8</f>
        <v>0.032491682670200965</v>
      </c>
      <c r="Y8" s="75">
        <f>+'[1]就業者の数'!Y8/+'[1]就業者の数'!$B$8</f>
        <v>0.13791890941548782</v>
      </c>
      <c r="Z8" s="125">
        <f>+'[1]就業者の数'!Z8/+'[1]就業者の数'!$B$8</f>
        <v>0.7642882259067918</v>
      </c>
    </row>
    <row r="9" spans="1:26" ht="13.5">
      <c r="A9" s="104" t="s">
        <v>145</v>
      </c>
      <c r="B9" s="163">
        <v>1</v>
      </c>
      <c r="C9" s="75">
        <f>+'[1]就業者の数'!C9/+'[1]就業者の数'!$B$9</f>
        <v>0.08077242524916943</v>
      </c>
      <c r="D9" s="172">
        <f>+'[1]就業者の数'!D9/+'[1]就業者の数'!$B$9</f>
        <v>0.07904208194905869</v>
      </c>
      <c r="E9" s="173">
        <f>+'[1]就業者の数'!E9/+'[1]就業者の数'!$B$9</f>
        <v>0.00020764119601328904</v>
      </c>
      <c r="F9" s="75">
        <f>+'[1]就業者の数'!F9/+'[1]就業者の数'!$B$9</f>
        <v>0.00020764119601328904</v>
      </c>
      <c r="G9" s="172">
        <f>+'[1]就業者の数'!G9/+'[1]就業者の数'!$B$9</f>
        <v>0.07212070874861573</v>
      </c>
      <c r="H9" s="173">
        <f>+'[1]就業者の数'!H9/+'[1]就業者の数'!$B$9</f>
        <v>0.10811184939091915</v>
      </c>
      <c r="I9" s="75">
        <f>+'[1]就業者の数'!I9/+'[1]就業者の数'!$B$9</f>
        <v>0.003253045404208195</v>
      </c>
      <c r="J9" s="172">
        <f>+'[1]就業者の数'!J9/+'[1]就業者の数'!$B$9</f>
        <v>0.013911960132890365</v>
      </c>
      <c r="K9" s="172">
        <f>+'[1]就業者の数'!K9/+'[1]就業者の数'!$B$9</f>
        <v>0.03668327796234773</v>
      </c>
      <c r="L9" s="172">
        <f>+'[1]就業者の数'!L9/+'[1]就業者の数'!$B$9</f>
        <v>0.14354928017718716</v>
      </c>
      <c r="M9" s="172">
        <f>+'[1]就業者の数'!M9/+'[1]就業者の数'!$B$9</f>
        <v>0.01951827242524917</v>
      </c>
      <c r="N9" s="172">
        <f>+'[1]就業者の数'!N9/+'[1]就業者の数'!$B$9</f>
        <v>0.013427464008859358</v>
      </c>
      <c r="O9" s="172">
        <f>+'[1]就業者の数'!O9/+'[1]就業者の数'!$B$9</f>
        <v>0.019795127353266887</v>
      </c>
      <c r="P9" s="172">
        <f>+'[1]就業者の数'!P9/+'[1]就業者の数'!$B$9</f>
        <v>0.05606312292358804</v>
      </c>
      <c r="Q9" s="172">
        <f>+'[1]就業者の数'!Q9/+'[1]就業者の数'!$B$9</f>
        <v>0.03571428571428571</v>
      </c>
      <c r="R9" s="172">
        <f>+'[1]就業者の数'!R9/+'[1]就業者の数'!$B$9</f>
        <v>0.07315891472868218</v>
      </c>
      <c r="S9" s="172">
        <f>+'[1]就業者の数'!S9/+'[1]就業者の数'!$B$9</f>
        <v>0.14998615725359912</v>
      </c>
      <c r="T9" s="172">
        <f>+'[1]就業者の数'!T9/+'[1]就業者の数'!$B$9</f>
        <v>0.006782945736434108</v>
      </c>
      <c r="U9" s="172">
        <f>+'[1]就業者の数'!U9/+'[1]就業者の数'!$B$9</f>
        <v>0.052464008859357696</v>
      </c>
      <c r="V9" s="173">
        <f>+'[1]就業者の数'!V9/+'[1]就業者の数'!$B$9</f>
        <v>0.03059246954595792</v>
      </c>
      <c r="W9" s="75">
        <f>+'[1]就業者の数'!W9/+'[1]就業者の数'!$B$9</f>
        <v>0.08367940199335548</v>
      </c>
      <c r="X9" s="75">
        <f>+'[1]就業者の数'!X9/+'[1]就業者の数'!$B$9</f>
        <v>0.08098006644518273</v>
      </c>
      <c r="Y9" s="75">
        <f>+'[1]就業者の数'!Y9/+'[1]就業者の数'!$B$9</f>
        <v>0.18044019933554817</v>
      </c>
      <c r="Z9" s="125">
        <f>+'[1]就業者の数'!Z9/+'[1]就業者の数'!$B$9</f>
        <v>0.6549003322259136</v>
      </c>
    </row>
    <row r="10" spans="1:26" ht="13.5">
      <c r="A10" s="104" t="s">
        <v>146</v>
      </c>
      <c r="B10" s="163">
        <v>1</v>
      </c>
      <c r="C10" s="75">
        <f>+'[1]就業者の数'!C10/+'[1]就業者の数'!$B$10</f>
        <v>0.2000350017500875</v>
      </c>
      <c r="D10" s="172">
        <f>+'[1]就業者の数'!D10/+'[1]就業者の数'!$B$10</f>
        <v>0.19303465173258663</v>
      </c>
      <c r="E10" s="173">
        <f>+'[1]就業者の数'!E10/+'[1]就業者の数'!$B$10</f>
        <v>0.0005250262513125656</v>
      </c>
      <c r="F10" s="75">
        <f>+'[1]就業者の数'!F10/+'[1]就業者の数'!$B$10</f>
        <v>0.00035001750087504374</v>
      </c>
      <c r="G10" s="172">
        <f>+'[1]就業者の数'!G10/+'[1]就業者の数'!$B$10</f>
        <v>0.09695484774238712</v>
      </c>
      <c r="H10" s="173">
        <f>+'[1]就業者の数'!H10/+'[1]就業者の数'!$B$10</f>
        <v>0.15523276163808192</v>
      </c>
      <c r="I10" s="75">
        <f>+'[1]就業者の数'!I10/+'[1]就業者の数'!$B$10</f>
        <v>0.00280014000700035</v>
      </c>
      <c r="J10" s="172">
        <f>+'[1]就業者の数'!J10/+'[1]就業者の数'!$B$10</f>
        <v>0.006650332516625832</v>
      </c>
      <c r="K10" s="172">
        <f>+'[1]就業者の数'!K10/+'[1]就業者の数'!$B$10</f>
        <v>0.036576828841442074</v>
      </c>
      <c r="L10" s="172">
        <f>+'[1]就業者の数'!L10/+'[1]就業者の数'!$B$10</f>
        <v>0.12128106405320266</v>
      </c>
      <c r="M10" s="172">
        <f>+'[1]就業者の数'!M10/+'[1]就業者の数'!$B$10</f>
        <v>0.008575428771438572</v>
      </c>
      <c r="N10" s="172">
        <f>+'[1]就業者の数'!N10/+'[1]就業者の数'!$B$10</f>
        <v>0.007175358767938397</v>
      </c>
      <c r="O10" s="172">
        <f>+'[1]就業者の数'!O10/+'[1]就業者の数'!$B$10</f>
        <v>0.010150507525376268</v>
      </c>
      <c r="P10" s="172">
        <f>+'[1]就業者の数'!P10/+'[1]就業者の数'!$B$10</f>
        <v>0.042702135106755336</v>
      </c>
      <c r="Q10" s="172">
        <f>+'[1]就業者の数'!Q10/+'[1]就業者の数'!$B$10</f>
        <v>0.03342667133356668</v>
      </c>
      <c r="R10" s="172">
        <f>+'[1]就業者の数'!R10/+'[1]就業者の数'!$B$10</f>
        <v>0.02257612880644032</v>
      </c>
      <c r="S10" s="172">
        <f>+'[1]就業者の数'!S10/+'[1]就業者の数'!$B$10</f>
        <v>0.103955197759888</v>
      </c>
      <c r="T10" s="172">
        <f>+'[1]就業者の数'!T10/+'[1]就業者の数'!$B$10</f>
        <v>0.00840042002100105</v>
      </c>
      <c r="U10" s="172">
        <f>+'[1]就業者の数'!U10/+'[1]就業者の数'!$B$10</f>
        <v>0.04830241512075604</v>
      </c>
      <c r="V10" s="173">
        <f>+'[1]就業者の数'!V10/+'[1]就業者の数'!$B$10</f>
        <v>0.021351067553377668</v>
      </c>
      <c r="W10" s="75">
        <f>+'[1]就業者の数'!W10/+'[1]就業者の数'!$B$10</f>
        <v>0.07297864893244663</v>
      </c>
      <c r="X10" s="75">
        <f>+'[1]就業者の数'!X10/+'[1]就業者の数'!$B$10</f>
        <v>0.20056002800140008</v>
      </c>
      <c r="Y10" s="75">
        <f>+'[1]就業者の数'!Y10/+'[1]就業者の数'!$B$10</f>
        <v>0.25253762688134407</v>
      </c>
      <c r="Z10" s="125">
        <f>+'[1]就業者の数'!Z10/+'[1]就業者の数'!$B$10</f>
        <v>0.47392369618480923</v>
      </c>
    </row>
    <row r="11" spans="1:26" ht="13.5">
      <c r="A11" s="104" t="s">
        <v>147</v>
      </c>
      <c r="B11" s="163">
        <v>1</v>
      </c>
      <c r="C11" s="75">
        <f>+'[1]就業者の数'!C11/+'[1]就業者の数'!$B$11</f>
        <v>0.08917516102807829</v>
      </c>
      <c r="D11" s="172">
        <f>+'[1]就業者の数'!D11/+'[1]就業者の数'!$B$11</f>
        <v>0.08729910574698267</v>
      </c>
      <c r="E11" s="173">
        <f>+'[1]就業者の数'!E11/+'[1]就業者の数'!$B$11</f>
        <v>0.00581577137139641</v>
      </c>
      <c r="F11" s="75">
        <f>+'[1]就業者の数'!F11/+'[1]就業者の数'!$B$11</f>
        <v>0</v>
      </c>
      <c r="G11" s="172">
        <f>+'[1]就業者の数'!G11/+'[1]就業者の数'!$B$11</f>
        <v>0.07535488712400726</v>
      </c>
      <c r="H11" s="173">
        <f>+'[1]就業者の数'!H11/+'[1]就業者の数'!$B$11</f>
        <v>0.14633231192545806</v>
      </c>
      <c r="I11" s="75">
        <f>+'[1]就業者の数'!I11/+'[1]就業者の数'!$B$11</f>
        <v>0.0037521105621912327</v>
      </c>
      <c r="J11" s="172">
        <f>+'[1]就業者の数'!J11/+'[1]就業者の数'!$B$11</f>
        <v>0.011443937214683259</v>
      </c>
      <c r="K11" s="172">
        <f>+'[1]就業者の数'!K11/+'[1]就業者の数'!$B$11</f>
        <v>0.04208617347257833</v>
      </c>
      <c r="L11" s="172">
        <f>+'[1]就業者の数'!L11/+'[1]就業者の数'!$B$11</f>
        <v>0.16296666875117252</v>
      </c>
      <c r="M11" s="172">
        <f>+'[1]就業者の数'!M11/+'[1]就業者の数'!$B$11</f>
        <v>0.018823087986992684</v>
      </c>
      <c r="N11" s="172">
        <f>+'[1]就業者の数'!N11/+'[1]就業者の数'!$B$11</f>
        <v>0.009380276405478082</v>
      </c>
      <c r="O11" s="172">
        <f>+'[1]就業者の数'!O11/+'[1]就業者の数'!$B$11</f>
        <v>0.026139703583265585</v>
      </c>
      <c r="P11" s="172">
        <f>+'[1]就業者の数'!P11/+'[1]就業者の数'!$B$11</f>
        <v>0.051278844349946846</v>
      </c>
      <c r="Q11" s="172">
        <f>+'[1]就業者の数'!Q11/+'[1]就業者の数'!$B$11</f>
        <v>0.037396035269839284</v>
      </c>
      <c r="R11" s="172">
        <f>+'[1]就業者の数'!R11/+'[1]就業者の数'!$B$11</f>
        <v>0.04652617097117128</v>
      </c>
      <c r="S11" s="172">
        <f>+'[1]就業者の数'!S11/+'[1]就業者の数'!$B$11</f>
        <v>0.11243824651366394</v>
      </c>
      <c r="T11" s="172">
        <f>+'[1]就業者の数'!T11/+'[1]就業者の数'!$B$11</f>
        <v>0.006378587955725095</v>
      </c>
      <c r="U11" s="172">
        <f>+'[1]就業者の数'!U11/+'[1]就業者の数'!$B$11</f>
        <v>0.05321743480707898</v>
      </c>
      <c r="V11" s="173">
        <f>+'[1]就業者の数'!V11/+'[1]就業者の数'!$B$11</f>
        <v>0.0438371584016009</v>
      </c>
      <c r="W11" s="75">
        <f>+'[1]就業者の数'!W11/+'[1]就業者の数'!$B$11</f>
        <v>0.05765743230567194</v>
      </c>
      <c r="X11" s="75">
        <f>+'[1]就業者の数'!X11/+'[1]就業者の数'!$B$11</f>
        <v>0.0949909323994747</v>
      </c>
      <c r="Y11" s="75">
        <f>+'[1]就業者の数'!Y11/+'[1]就業者の数'!$B$11</f>
        <v>0.22168719904946532</v>
      </c>
      <c r="Z11" s="125">
        <f>+'[1]就業者の数'!Z11/+'[1]就業者の数'!$B$11</f>
        <v>0.625664436245388</v>
      </c>
    </row>
    <row r="12" spans="1:26" ht="13.5">
      <c r="A12" s="104" t="s">
        <v>148</v>
      </c>
      <c r="B12" s="163">
        <v>1</v>
      </c>
      <c r="C12" s="75">
        <f>+'[1]就業者の数'!C12/+'[1]就業者の数'!$B$12</f>
        <v>0.17521676300578035</v>
      </c>
      <c r="D12" s="172">
        <f>+'[1]就業者の数'!D12/+'[1]就業者の数'!$B$12</f>
        <v>0.1676300578034682</v>
      </c>
      <c r="E12" s="173">
        <f>+'[1]就業者の数'!E12/+'[1]就業者の数'!$B$12</f>
        <v>0.000722543352601156</v>
      </c>
      <c r="F12" s="75">
        <f>+'[1]就業者の数'!F12/+'[1]就業者の数'!$B$12</f>
        <v>0</v>
      </c>
      <c r="G12" s="172">
        <f>+'[1]就業者の数'!G12/+'[1]就業者の数'!$B$12</f>
        <v>0.10242052023121387</v>
      </c>
      <c r="H12" s="173">
        <f>+'[1]就業者の数'!H12/+'[1]就業者の数'!$B$12</f>
        <v>0.10892341040462428</v>
      </c>
      <c r="I12" s="75">
        <f>+'[1]就業者の数'!I12/+'[1]就業者の数'!$B$12</f>
        <v>0.0023482658959537574</v>
      </c>
      <c r="J12" s="172">
        <f>+'[1]就業者の数'!J12/+'[1]就業者の数'!$B$12</f>
        <v>0.005960982658959537</v>
      </c>
      <c r="K12" s="172">
        <f>+'[1]就業者の数'!K12/+'[1]就業者の数'!$B$12</f>
        <v>0.037030346820809246</v>
      </c>
      <c r="L12" s="172">
        <f>+'[1]就業者の数'!L12/+'[1]就業者の数'!$B$12</f>
        <v>0.13258670520231214</v>
      </c>
      <c r="M12" s="172">
        <f>+'[1]就業者の数'!M12/+'[1]就業者の数'!$B$12</f>
        <v>0.014992774566473988</v>
      </c>
      <c r="N12" s="172">
        <f>+'[1]就業者の数'!N12/+'[1]就業者の数'!$B$12</f>
        <v>0.0052384393063583815</v>
      </c>
      <c r="O12" s="172">
        <f>+'[1]就業者の数'!O12/+'[1]就業者の数'!$B$12</f>
        <v>0.019508670520231215</v>
      </c>
      <c r="P12" s="172">
        <f>+'[1]就業者の数'!P12/+'[1]就業者の数'!$B$12</f>
        <v>0.0377528901734104</v>
      </c>
      <c r="Q12" s="172">
        <f>+'[1]就業者の数'!Q12/+'[1]就業者の数'!$B$12</f>
        <v>0.03161127167630058</v>
      </c>
      <c r="R12" s="172">
        <f>+'[1]就業者の数'!R12/+'[1]就業者の数'!$B$12</f>
        <v>0.027095375722543353</v>
      </c>
      <c r="S12" s="172">
        <f>+'[1]就業者の数'!S12/+'[1]就業者の数'!$B$12</f>
        <v>0.13059971098265896</v>
      </c>
      <c r="T12" s="172">
        <f>+'[1]就業者の数'!T12/+'[1]就業者の数'!$B$12</f>
        <v>0.013908959537572254</v>
      </c>
      <c r="U12" s="172">
        <f>+'[1]就業者の数'!U12/+'[1]就業者の数'!$B$12</f>
        <v>0.04786849710982659</v>
      </c>
      <c r="V12" s="173">
        <f>+'[1]就業者の数'!V12/+'[1]就業者の数'!$B$12</f>
        <v>0.03684971098265896</v>
      </c>
      <c r="W12" s="75">
        <f>+'[1]就業者の数'!W12/+'[1]就業者の数'!$B$12</f>
        <v>0.06936416184971098</v>
      </c>
      <c r="X12" s="75">
        <f>+'[1]就業者の数'!X12/+'[1]就業者の数'!$B$12</f>
        <v>0.1759393063583815</v>
      </c>
      <c r="Y12" s="75">
        <f>+'[1]就業者の数'!Y12/+'[1]就業者の数'!$B$12</f>
        <v>0.21134393063583815</v>
      </c>
      <c r="Z12" s="125">
        <f>+'[1]就業者の数'!Z12/+'[1]就業者の数'!$B$12</f>
        <v>0.5433526011560693</v>
      </c>
    </row>
    <row r="13" spans="1:26" ht="13.5">
      <c r="A13" s="104" t="s">
        <v>149</v>
      </c>
      <c r="B13" s="163">
        <v>1</v>
      </c>
      <c r="C13" s="75">
        <f>+'[1]就業者の数'!C13/+'[1]就業者の数'!$B$13</f>
        <v>0.10125893591446827</v>
      </c>
      <c r="D13" s="172">
        <f>+'[1]就業者の数'!D13/+'[1]就業者の数'!$B$13</f>
        <v>0.0978680331498703</v>
      </c>
      <c r="E13" s="173">
        <f>+'[1]就業者の数'!E13/+'[1]就業者の数'!$B$13</f>
        <v>0.00016448408932751314</v>
      </c>
      <c r="F13" s="75">
        <f>+'[1]就業者の数'!F13/+'[1]就業者の数'!$B$13</f>
        <v>0.0003669260454229139</v>
      </c>
      <c r="G13" s="172">
        <f>+'[1]就業者の数'!G13/+'[1]就業者の数'!$B$13</f>
        <v>0.08708799898779022</v>
      </c>
      <c r="H13" s="173">
        <f>+'[1]就業者の数'!H13/+'[1]就業者の数'!$B$13</f>
        <v>0.15467830707914215</v>
      </c>
      <c r="I13" s="75">
        <f>+'[1]就業者の数'!I13/+'[1]就業者の数'!$B$13</f>
        <v>0.0028468400075915734</v>
      </c>
      <c r="J13" s="172">
        <f>+'[1]就業者の数'!J13/+'[1]就業者の数'!$B$13</f>
        <v>0.005769595748718922</v>
      </c>
      <c r="K13" s="172">
        <f>+'[1]就業者の数'!K13/+'[1]就業者の数'!$B$13</f>
        <v>0.043778073005630413</v>
      </c>
      <c r="L13" s="172">
        <f>+'[1]就業者の数'!L13/+'[1]就業者の数'!$B$13</f>
        <v>0.1734421458847346</v>
      </c>
      <c r="M13" s="172">
        <f>+'[1]就業者の数'!M13/+'[1]就業者の数'!$B$13</f>
        <v>0.016549629910799012</v>
      </c>
      <c r="N13" s="172">
        <f>+'[1]就業者の数'!N13/+'[1]就業者の数'!$B$13</f>
        <v>0.00908458277978111</v>
      </c>
      <c r="O13" s="172">
        <f>+'[1]就業者の数'!O13/+'[1]就業者の数'!$B$13</f>
        <v>0.019598911874485987</v>
      </c>
      <c r="P13" s="172">
        <f>+'[1]就業者の数'!P13/+'[1]就業者の数'!$B$13</f>
        <v>0.04575188207756058</v>
      </c>
      <c r="Q13" s="172">
        <f>+'[1]就業者の数'!Q13/+'[1]就業者の数'!$B$13</f>
        <v>0.03948883406085911</v>
      </c>
      <c r="R13" s="172">
        <f>+'[1]就業者の数'!R13/+'[1]就業者の数'!$B$13</f>
        <v>0.03683178338710698</v>
      </c>
      <c r="S13" s="172">
        <f>+'[1]就業者の数'!S13/+'[1]就業者の数'!$B$13</f>
        <v>0.13747074081103308</v>
      </c>
      <c r="T13" s="172">
        <f>+'[1]就業者の数'!T13/+'[1]就業者の数'!$B$13</f>
        <v>0.010362497627633327</v>
      </c>
      <c r="U13" s="172">
        <f>+'[1]就業者の数'!U13/+'[1]就業者の数'!$B$13</f>
        <v>0.04301891567027266</v>
      </c>
      <c r="V13" s="173">
        <f>+'[1]就業者の数'!V13/+'[1]就業者の数'!$B$13</f>
        <v>0.043259315493135955</v>
      </c>
      <c r="W13" s="75">
        <f>+'[1]就業者の数'!W13/+'[1]就業者の数'!$B$13</f>
        <v>0.0291895995445056</v>
      </c>
      <c r="X13" s="75">
        <f>+'[1]就業者の数'!X13/+'[1]就業者の数'!$B$13</f>
        <v>0.10142342000379578</v>
      </c>
      <c r="Y13" s="75">
        <f>+'[1]就業者の数'!Y13/+'[1]就業者の数'!$B$13</f>
        <v>0.2421332321123553</v>
      </c>
      <c r="Z13" s="125">
        <f>+'[1]就業者の数'!Z13/+'[1]就業者の数'!$B$13</f>
        <v>0.6272537483393433</v>
      </c>
    </row>
    <row r="14" spans="1:26" ht="13.5">
      <c r="A14" s="104" t="s">
        <v>150</v>
      </c>
      <c r="B14" s="163">
        <v>1</v>
      </c>
      <c r="C14" s="75">
        <f>+'[1]就業者の数'!C14/+'[1]就業者の数'!$B$14</f>
        <v>0.07084126011672524</v>
      </c>
      <c r="D14" s="172">
        <f>+'[1]就業者の数'!D14/+'[1]就業者の数'!$B$14</f>
        <v>0.06829394125044336</v>
      </c>
      <c r="E14" s="173">
        <f>+'[1]就業者の数'!E14/+'[1]就業者の数'!$B$14</f>
        <v>0.00012897817044465223</v>
      </c>
      <c r="F14" s="75">
        <f>+'[1]就業者の数'!F14/+'[1]就業者の数'!$B$14</f>
        <v>0.00019346725566697837</v>
      </c>
      <c r="G14" s="172">
        <f>+'[1]就業者の数'!G14/+'[1]就業者の数'!$B$14</f>
        <v>0.08351336536291233</v>
      </c>
      <c r="H14" s="173">
        <f>+'[1]就業者の数'!H14/+'[1]就業者の数'!$B$14</f>
        <v>0.14971141134363009</v>
      </c>
      <c r="I14" s="75">
        <f>+'[1]就業者の数'!I14/+'[1]就業者の数'!$B$14</f>
        <v>0.0031438429045883985</v>
      </c>
      <c r="J14" s="172">
        <f>+'[1]就業者の数'!J14/+'[1]就業者の数'!$B$14</f>
        <v>0.00643278625092703</v>
      </c>
      <c r="K14" s="172">
        <f>+'[1]就業者の数'!K14/+'[1]就業者の数'!$B$14</f>
        <v>0.04328829845548641</v>
      </c>
      <c r="L14" s="172">
        <f>+'[1]就業者の数'!L14/+'[1]就業者の数'!$B$14</f>
        <v>0.1853093863863541</v>
      </c>
      <c r="M14" s="172">
        <f>+'[1]就業者の数'!M14/+'[1]就業者の数'!$B$14</f>
        <v>0.01825041111791829</v>
      </c>
      <c r="N14" s="172">
        <f>+'[1]就業者の数'!N14/+'[1]就業者の数'!$B$14</f>
        <v>0.010060297294682875</v>
      </c>
      <c r="O14" s="172">
        <f>+'[1]就業者の数'!O14/+'[1]就業者の数'!$B$14</f>
        <v>0.021474865379034598</v>
      </c>
      <c r="P14" s="172">
        <f>+'[1]就業者の数'!P14/+'[1]就業者の数'!$B$14</f>
        <v>0.05004353013252507</v>
      </c>
      <c r="Q14" s="172">
        <f>+'[1]就業者の数'!Q14/+'[1]就業者の数'!$B$14</f>
        <v>0.03930609744300777</v>
      </c>
      <c r="R14" s="172">
        <f>+'[1]就業者の数'!R14/+'[1]就業者の数'!$B$14</f>
        <v>0.04138587044142779</v>
      </c>
      <c r="S14" s="172">
        <f>+'[1]就業者の数'!S14/+'[1]就業者の数'!$B$14</f>
        <v>0.14353658143359235</v>
      </c>
      <c r="T14" s="172">
        <f>+'[1]就業者の数'!T14/+'[1]就業者の数'!$B$14</f>
        <v>0.009963563666849386</v>
      </c>
      <c r="U14" s="172">
        <f>+'[1]就業者の数'!U14/+'[1]就業者の数'!$B$14</f>
        <v>0.04406216747815432</v>
      </c>
      <c r="V14" s="173">
        <f>+'[1]就業者の数'!V14/+'[1]就業者の数'!$B$14</f>
        <v>0.04781865669235482</v>
      </c>
      <c r="W14" s="75">
        <f>+'[1]就業者の数'!W14/+'[1]就業者の数'!$B$14</f>
        <v>0.031535162673717476</v>
      </c>
      <c r="X14" s="75">
        <f>+'[1]就業者の数'!X14/+'[1]就業者の数'!$B$14</f>
        <v>0.07097023828716989</v>
      </c>
      <c r="Y14" s="75">
        <f>+'[1]就業者の数'!Y14/+'[1]就業者の数'!$B$14</f>
        <v>0.2334182439622094</v>
      </c>
      <c r="Z14" s="125">
        <f>+'[1]就業者の数'!Z14/+'[1]就業者の数'!$B$14</f>
        <v>0.6640763550769032</v>
      </c>
    </row>
    <row r="15" spans="1:26" ht="13.5">
      <c r="A15" s="104" t="s">
        <v>151</v>
      </c>
      <c r="B15" s="163">
        <v>1</v>
      </c>
      <c r="C15" s="75">
        <f>+'[1]就業者の数'!C15/+'[1]就業者の数'!$B$15</f>
        <v>0.15125516364791866</v>
      </c>
      <c r="D15" s="172">
        <f>+'[1]就業者の数'!D15/+'[1]就業者の数'!$B$15</f>
        <v>0.13822688274547187</v>
      </c>
      <c r="E15" s="173">
        <f>+'[1]就業者の数'!E15/+'[1]就業者の数'!$B$15</f>
        <v>0.0006355258976803305</v>
      </c>
      <c r="F15" s="75">
        <f>+'[1]就業者の数'!F15/+'[1]就業者の数'!$B$15</f>
        <v>0.00031776294884016526</v>
      </c>
      <c r="G15" s="172">
        <f>+'[1]就業者の数'!G15/+'[1]就業者の数'!$B$15</f>
        <v>0.09914204003813155</v>
      </c>
      <c r="H15" s="173">
        <f>+'[1]就業者の数'!H15/+'[1]就業者の数'!$B$15</f>
        <v>0.18430251032729583</v>
      </c>
      <c r="I15" s="75">
        <f>+'[1]就業者の数'!I15/+'[1]就業者の数'!$B$15</f>
        <v>0.0022243406418811567</v>
      </c>
      <c r="J15" s="172">
        <f>+'[1]就業者の数'!J15/+'[1]就業者の数'!$B$15</f>
        <v>0.004130918334922148</v>
      </c>
      <c r="K15" s="172">
        <f>+'[1]就業者の数'!K15/+'[1]就業者の数'!$B$15</f>
        <v>0.05560851604702892</v>
      </c>
      <c r="L15" s="172">
        <f>+'[1]就業者の数'!L15/+'[1]就業者の数'!$B$15</f>
        <v>0.13854464569431205</v>
      </c>
      <c r="M15" s="172">
        <f>+'[1]就業者の数'!M15/+'[1]就業者の数'!$B$15</f>
        <v>0.011757229107086114</v>
      </c>
      <c r="N15" s="172">
        <f>+'[1]就業者の数'!N15/+'[1]就業者の数'!$B$15</f>
        <v>0.005401970130282809</v>
      </c>
      <c r="O15" s="172">
        <f>+'[1]就業者の数'!O15/+'[1]就業者の数'!$B$15</f>
        <v>0.012074992055926279</v>
      </c>
      <c r="P15" s="172">
        <f>+'[1]就業者の数'!P15/+'[1]就業者の数'!$B$15</f>
        <v>0.03622497616777884</v>
      </c>
      <c r="Q15" s="172">
        <f>+'[1]就業者の数'!Q15/+'[1]就業者の数'!$B$15</f>
        <v>0.04861773117254528</v>
      </c>
      <c r="R15" s="172">
        <f>+'[1]就業者の数'!R15/+'[1]就業者の数'!$B$15</f>
        <v>0.022878932316491896</v>
      </c>
      <c r="S15" s="172">
        <f>+'[1]就業者の数'!S15/+'[1]就業者の数'!$B$15</f>
        <v>0.12551636479186526</v>
      </c>
      <c r="T15" s="172">
        <f>+'[1]就業者の数'!T15/+'[1]就業者の数'!$B$15</f>
        <v>0.011439466158245948</v>
      </c>
      <c r="U15" s="172">
        <f>+'[1]就業者の数'!U15/+'[1]就業者の数'!$B$15</f>
        <v>0.04448681283762313</v>
      </c>
      <c r="V15" s="173">
        <f>+'[1]就業者の数'!V15/+'[1]就業者の数'!$B$15</f>
        <v>0.027009850651414046</v>
      </c>
      <c r="W15" s="75">
        <f>+'[1]就業者の数'!W15/+'[1]就業者の数'!$B$15</f>
        <v>0.018430251032729585</v>
      </c>
      <c r="X15" s="75">
        <f>+'[1]就業者の数'!X15/+'[1]就業者の数'!$B$15</f>
        <v>0.15189068954559898</v>
      </c>
      <c r="Y15" s="75">
        <f>+'[1]就業者の数'!Y15/+'[1]就業者の数'!$B$15</f>
        <v>0.28376231331426754</v>
      </c>
      <c r="Z15" s="125">
        <f>+'[1]就業者の数'!Z15/+'[1]就業者の数'!$B$15</f>
        <v>0.5459167461074039</v>
      </c>
    </row>
    <row r="16" spans="1:26" ht="13.5">
      <c r="A16" s="104" t="s">
        <v>152</v>
      </c>
      <c r="B16" s="163">
        <v>1</v>
      </c>
      <c r="C16" s="75">
        <f>+'[1]就業者の数'!C16/+'[1]就業者の数'!$B$16</f>
        <v>0.18815865108258287</v>
      </c>
      <c r="D16" s="172">
        <f>+'[1]就業者の数'!D16/+'[1]就業者の数'!$B$16</f>
        <v>0.18221881586510827</v>
      </c>
      <c r="E16" s="173">
        <f>+'[1]就業者の数'!E16/+'[1]就業者の数'!$B$16</f>
        <v>0</v>
      </c>
      <c r="F16" s="75">
        <f>+'[1]就業者の数'!F16/+'[1]就業者の数'!$B$16</f>
        <v>0.0005748227629814141</v>
      </c>
      <c r="G16" s="172">
        <f>+'[1]就業者の数'!G16/+'[1]就業者の数'!$B$16</f>
        <v>0.09388771795363096</v>
      </c>
      <c r="H16" s="173">
        <f>+'[1]就業者の数'!H16/+'[1]就業者の数'!$B$16</f>
        <v>0.18432649932937345</v>
      </c>
      <c r="I16" s="75">
        <f>+'[1]就業者の数'!I16/+'[1]就業者の数'!$B$16</f>
        <v>0.0017244682889442423</v>
      </c>
      <c r="J16" s="172">
        <f>+'[1]就業者の数'!J16/+'[1]就業者の数'!$B$16</f>
        <v>0.003257328990228013</v>
      </c>
      <c r="K16" s="172">
        <f>+'[1]就業者の数'!K16/+'[1]就業者の数'!$B$16</f>
        <v>0.04636903621383407</v>
      </c>
      <c r="L16" s="172">
        <f>+'[1]就業者の数'!L16/+'[1]就業者の数'!$B$16</f>
        <v>0.13661621000191607</v>
      </c>
      <c r="M16" s="172">
        <f>+'[1]就業者の数'!M16/+'[1]就業者の数'!$B$16</f>
        <v>0.011688062847288752</v>
      </c>
      <c r="N16" s="172">
        <f>+'[1]就業者の数'!N16/+'[1]就業者の数'!$B$16</f>
        <v>0.009771986970684038</v>
      </c>
      <c r="O16" s="172">
        <f>+'[1]就業者の数'!O16/+'[1]就業者の数'!$B$16</f>
        <v>0.015711822188158652</v>
      </c>
      <c r="P16" s="172">
        <f>+'[1]就業者の数'!P16/+'[1]就業者の数'!$B$16</f>
        <v>0.02854953056141023</v>
      </c>
      <c r="Q16" s="172">
        <f>+'[1]就業者の数'!Q16/+'[1]就業者の数'!$B$16</f>
        <v>0.03889634029507569</v>
      </c>
      <c r="R16" s="172">
        <f>+'[1]就業者の数'!R16/+'[1]就業者の数'!$B$16</f>
        <v>0.027208277447786932</v>
      </c>
      <c r="S16" s="172">
        <f>+'[1]就業者の数'!S16/+'[1]就業者の数'!$B$16</f>
        <v>0.10959954014178962</v>
      </c>
      <c r="T16" s="172">
        <f>+'[1]就業者の数'!T16/+'[1]就業者の数'!$B$16</f>
        <v>0.01264610078559111</v>
      </c>
      <c r="U16" s="172">
        <f>+'[1]就業者の数'!U16/+'[1]就業者の数'!$B$16</f>
        <v>0.042920099635945584</v>
      </c>
      <c r="V16" s="173">
        <f>+'[1]就業者の数'!V16/+'[1]就業者の数'!$B$16</f>
        <v>0.027783100210768345</v>
      </c>
      <c r="W16" s="75">
        <f>+'[1]就業者の数'!W16/+'[1]就業者の数'!$B$16</f>
        <v>0.020310404292009962</v>
      </c>
      <c r="X16" s="75">
        <f>+'[1]就業者の数'!X16/+'[1]就業者の数'!$B$16</f>
        <v>0.18815865108258287</v>
      </c>
      <c r="Y16" s="75">
        <f>+'[1]就業者の数'!Y16/+'[1]就業者の数'!$B$16</f>
        <v>0.2787890400459858</v>
      </c>
      <c r="Z16" s="125">
        <f>+'[1]就業者の数'!Z16/+'[1]就業者の数'!$B$16</f>
        <v>0.5127419045794214</v>
      </c>
    </row>
    <row r="17" spans="1:26" ht="13.5">
      <c r="A17" s="104" t="s">
        <v>153</v>
      </c>
      <c r="B17" s="163">
        <v>1</v>
      </c>
      <c r="C17" s="75">
        <f>+'[1]就業者の数'!C17/+'[1]就業者の数'!$B$17</f>
        <v>0.18755096493612394</v>
      </c>
      <c r="D17" s="172">
        <f>+'[1]就業者の数'!D17/+'[1]就業者の数'!$B$17</f>
        <v>0.18238651807556402</v>
      </c>
      <c r="E17" s="173">
        <f>+'[1]就業者の数'!E17/+'[1]就業者の数'!$B$17</f>
        <v>0.0002718129926610492</v>
      </c>
      <c r="F17" s="75">
        <f>+'[1]就業者の数'!F17/+'[1]就業者の数'!$B$17</f>
        <v>0.0010872519706441968</v>
      </c>
      <c r="G17" s="172">
        <f>+'[1]就業者の数'!G17/+'[1]就業者の数'!$B$17</f>
        <v>0.11579233487360696</v>
      </c>
      <c r="H17" s="173">
        <f>+'[1]就業者の数'!H17/+'[1]就業者の数'!$B$17</f>
        <v>0.17559119325903777</v>
      </c>
      <c r="I17" s="75">
        <f>+'[1]就業者の数'!I17/+'[1]就業者の数'!$B$17</f>
        <v>0.0016308779559662953</v>
      </c>
      <c r="J17" s="172">
        <f>+'[1]就業者の数'!J17/+'[1]就業者の数'!$B$17</f>
        <v>0.004349007882576787</v>
      </c>
      <c r="K17" s="172">
        <f>+'[1]就業者の数'!K17/+'[1]就業者の数'!$B$17</f>
        <v>0.045936395759717315</v>
      </c>
      <c r="L17" s="172">
        <f>+'[1]就業者の数'!L17/+'[1]就業者の数'!$B$17</f>
        <v>0.11552052188094591</v>
      </c>
      <c r="M17" s="172">
        <f>+'[1]就業者の数'!M17/+'[1]就業者の数'!$B$17</f>
        <v>0.010328893721119869</v>
      </c>
      <c r="N17" s="172">
        <f>+'[1]就業者の数'!N17/+'[1]就業者の数'!$B$17</f>
        <v>0.004077194889915738</v>
      </c>
      <c r="O17" s="172">
        <f>+'[1]就業者の数'!O17/+'[1]就業者の数'!$B$17</f>
        <v>0.011959771677086164</v>
      </c>
      <c r="P17" s="172">
        <f>+'[1]就業者の数'!P17/+'[1]就業者の数'!$B$17</f>
        <v>0.033161185104648</v>
      </c>
      <c r="Q17" s="172">
        <f>+'[1]就業者の数'!Q17/+'[1]就業者の数'!$B$17</f>
        <v>0.046480021745039415</v>
      </c>
      <c r="R17" s="172">
        <f>+'[1]就業者の数'!R17/+'[1]就業者の数'!$B$17</f>
        <v>0.014406088611035607</v>
      </c>
      <c r="S17" s="172">
        <f>+'[1]就業者の数'!S17/+'[1]就業者の数'!$B$17</f>
        <v>0.1299266104919815</v>
      </c>
      <c r="T17" s="172">
        <f>+'[1]就業者の数'!T17/+'[1]就業者の数'!$B$17</f>
        <v>0.014134275618374558</v>
      </c>
      <c r="U17" s="172">
        <f>+'[1]就業者の数'!U17/+'[1]就業者の数'!$B$17</f>
        <v>0.03696656700190269</v>
      </c>
      <c r="V17" s="173">
        <f>+'[1]就業者の数'!V17/+'[1]就業者の数'!$B$17</f>
        <v>0.03044305517803751</v>
      </c>
      <c r="W17" s="75">
        <f>+'[1]就業者の数'!W17/+'[1]就業者の数'!$B$17</f>
        <v>0.02038597444957869</v>
      </c>
      <c r="X17" s="75">
        <f>+'[1]就業者の数'!X17/+'[1]就業者の数'!$B$17</f>
        <v>0.187822777928785</v>
      </c>
      <c r="Y17" s="75">
        <f>+'[1]就業者の数'!Y17/+'[1]就業者の数'!$B$17</f>
        <v>0.2924707801032889</v>
      </c>
      <c r="Z17" s="125">
        <f>+'[1]就業者の数'!Z17/+'[1]就業者の数'!$B$17</f>
        <v>0.49932046751834736</v>
      </c>
    </row>
    <row r="18" spans="1:26" ht="13.5">
      <c r="A18" s="104" t="s">
        <v>154</v>
      </c>
      <c r="B18" s="163">
        <v>1</v>
      </c>
      <c r="C18" s="75">
        <f>+'[1]就業者の数'!C18/+'[1]就業者の数'!$B$18</f>
        <v>0.2943190975020145</v>
      </c>
      <c r="D18" s="172">
        <f>+'[1]就業者の数'!D18/+'[1]就業者の数'!$B$18</f>
        <v>0.290491539081386</v>
      </c>
      <c r="E18" s="173">
        <f>+'[1]就業者の数'!E18/+'[1]就業者の数'!$B$18</f>
        <v>0.00040290088638195</v>
      </c>
      <c r="F18" s="75">
        <f>+'[1]就業者の数'!F18/+'[1]就業者の数'!$B$18</f>
        <v>0.0018130539887187753</v>
      </c>
      <c r="G18" s="172">
        <f>+'[1]就業者の数'!G18/+'[1]就業者の数'!$B$18</f>
        <v>0.09568896051571313</v>
      </c>
      <c r="H18" s="173">
        <f>+'[1]就業者の数'!H18/+'[1]就業者の数'!$B$18</f>
        <v>0.15128928283642223</v>
      </c>
      <c r="I18" s="75">
        <f>+'[1]就業者の数'!I18/+'[1]就業者の数'!$B$18</f>
        <v>0.0016116035455278</v>
      </c>
      <c r="J18" s="172">
        <f>+'[1]就業者の数'!J18/+'[1]就業者の数'!$B$18</f>
        <v>0.0022159548751007254</v>
      </c>
      <c r="K18" s="172">
        <f>+'[1]就業者の数'!K18/+'[1]就業者の数'!$B$18</f>
        <v>0.03807413376309428</v>
      </c>
      <c r="L18" s="172">
        <f>+'[1]就業者の数'!L18/+'[1]就業者の数'!$B$18</f>
        <v>0.128928283642224</v>
      </c>
      <c r="M18" s="172">
        <f>+'[1]就業者の数'!M18/+'[1]就業者の数'!$B$18</f>
        <v>0.008058017727639</v>
      </c>
      <c r="N18" s="172">
        <f>+'[1]就業者の数'!N18/+'[1]就業者の数'!$B$18</f>
        <v>0.0022159548751007254</v>
      </c>
      <c r="O18" s="172">
        <f>+'[1]就業者の数'!O18/+'[1]就業者の数'!$B$18</f>
        <v>0.010676873489121675</v>
      </c>
      <c r="P18" s="172">
        <f>+'[1]就業者の数'!P18/+'[1]就業者の数'!$B$18</f>
        <v>0.02558420628525383</v>
      </c>
      <c r="Q18" s="172">
        <f>+'[1]就業者の数'!Q18/+'[1]就業者の数'!$B$18</f>
        <v>0.031426269137792104</v>
      </c>
      <c r="R18" s="172">
        <f>+'[1]就業者の数'!R18/+'[1]就業者の数'!$B$18</f>
        <v>0.015511684125705076</v>
      </c>
      <c r="S18" s="172">
        <f>+'[1]就業者の数'!S18/+'[1]就業者の数'!$B$18</f>
        <v>0.10414987912973409</v>
      </c>
      <c r="T18" s="172">
        <f>+'[1]就業者の数'!T18/+'[1]就業者の数'!$B$18</f>
        <v>0.009468170829975826</v>
      </c>
      <c r="U18" s="172">
        <f>+'[1]就業者の数'!U18/+'[1]就業者の数'!$B$18</f>
        <v>0.03364222401289283</v>
      </c>
      <c r="V18" s="173">
        <f>+'[1]就業者の数'!V18/+'[1]就業者の数'!$B$18</f>
        <v>0.022360999194198226</v>
      </c>
      <c r="W18" s="75">
        <f>+'[1]就業者の数'!W18/+'[1]就業者の数'!$B$18</f>
        <v>0.022562449637389202</v>
      </c>
      <c r="X18" s="75">
        <f>+'[1]就業者の数'!X18/+'[1]就業者の数'!$B$18</f>
        <v>0.29472199838839647</v>
      </c>
      <c r="Y18" s="75">
        <f>+'[1]就業者の数'!Y18/+'[1]就業者の数'!$B$18</f>
        <v>0.24879129734085415</v>
      </c>
      <c r="Z18" s="125">
        <f>+'[1]就業者の数'!Z18/+'[1]就業者の数'!$B$18</f>
        <v>0.4339242546333602</v>
      </c>
    </row>
    <row r="19" spans="1:26" ht="13.5">
      <c r="A19" s="104" t="s">
        <v>155</v>
      </c>
      <c r="B19" s="163">
        <v>1</v>
      </c>
      <c r="C19" s="75">
        <f>+'[1]就業者の数'!C19/+'[1]就業者の数'!$B$19</f>
        <v>0.039115855264312924</v>
      </c>
      <c r="D19" s="172">
        <f>+'[1]就業者の数'!D19/+'[1]就業者の数'!$B$19</f>
        <v>0.032391720360259134</v>
      </c>
      <c r="E19" s="173">
        <f>+'[1]就業者の数'!E19/+'[1]就業者の数'!$B$19</f>
        <v>0.0155374918801243</v>
      </c>
      <c r="F19" s="75">
        <f>+'[1]就業者の数'!F19/+'[1]就業者の数'!$B$19</f>
        <v>0.00019312136800154496</v>
      </c>
      <c r="G19" s="172">
        <f>+'[1]就業者の数'!G19/+'[1]就業者の数'!$B$19</f>
        <v>0.11315156516090522</v>
      </c>
      <c r="H19" s="173">
        <f>+'[1]就業者の数'!H19/+'[1]就業者の数'!$B$19</f>
        <v>0.16915676188135326</v>
      </c>
      <c r="I19" s="75">
        <f>+'[1]就業者の数'!I19/+'[1]就業者の数'!$B$19</f>
        <v>0.00428378307203427</v>
      </c>
      <c r="J19" s="172">
        <f>+'[1]就業者の数'!J19/+'[1]就業者の数'!$B$19</f>
        <v>0.008795800488070367</v>
      </c>
      <c r="K19" s="172">
        <f>+'[1]就業者の数'!K19/+'[1]就業者の数'!$B$19</f>
        <v>0.040134131568321074</v>
      </c>
      <c r="L19" s="172">
        <f>+'[1]就業者の数'!L19/+'[1]就業者の数'!$B$19</f>
        <v>0.15979915377727838</v>
      </c>
      <c r="M19" s="172">
        <f>+'[1]就業者の数'!M19/+'[1]就業者の数'!$B$19</f>
        <v>0.017714496392141715</v>
      </c>
      <c r="N19" s="172">
        <f>+'[1]就業者の数'!N19/+'[1]就業者の数'!$B$19</f>
        <v>0.012166646184097333</v>
      </c>
      <c r="O19" s="172">
        <f>+'[1]就業者の数'!O19/+'[1]就業者の数'!$B$19</f>
        <v>0.022647869520181184</v>
      </c>
      <c r="P19" s="172">
        <f>+'[1]就業者の数'!P19/+'[1]就業者の数'!$B$19</f>
        <v>0.0551624852964413</v>
      </c>
      <c r="Q19" s="172">
        <f>+'[1]就業者の数'!Q19/+'[1]就業者の数'!$B$19</f>
        <v>0.04152109412033217</v>
      </c>
      <c r="R19" s="172">
        <f>+'[1]就業者の数'!R19/+'[1]就業者の数'!$B$19</f>
        <v>0.04457592303235661</v>
      </c>
      <c r="S19" s="172">
        <f>+'[1]就業者の数'!S19/+'[1]就業者の数'!$B$19</f>
        <v>0.13917028037711338</v>
      </c>
      <c r="T19" s="172">
        <f>+'[1]就業者の数'!T19/+'[1]就業者の数'!$B$19</f>
        <v>0.010428553872083428</v>
      </c>
      <c r="U19" s="172">
        <f>+'[1]就業者の数'!U19/+'[1]就業者の数'!$B$19</f>
        <v>0.04824522902438596</v>
      </c>
      <c r="V19" s="173">
        <f>+'[1]就業者の数'!V19/+'[1]就業者の数'!$B$19</f>
        <v>0.030952088344247616</v>
      </c>
      <c r="W19" s="75">
        <f>+'[1]就業者の数'!W19/+'[1]就業者の数'!$B$19</f>
        <v>0.027247669376217983</v>
      </c>
      <c r="X19" s="75">
        <f>+'[1]就業者の数'!X19/+'[1]就業者の数'!$B$19</f>
        <v>0.054653347144437224</v>
      </c>
      <c r="Y19" s="75">
        <f>+'[1]就業者の数'!Y19/+'[1]就業者の数'!$B$19</f>
        <v>0.28250144841026004</v>
      </c>
      <c r="Z19" s="125">
        <f>+'[1]就業者の数'!Z19/+'[1]就業者の数'!$B$19</f>
        <v>0.6355975350690848</v>
      </c>
    </row>
    <row r="20" spans="1:26" ht="13.5">
      <c r="A20" s="104" t="s">
        <v>156</v>
      </c>
      <c r="B20" s="163">
        <v>1</v>
      </c>
      <c r="C20" s="75">
        <f>+'[1]就業者の数'!C20/+'[1]就業者の数'!$B$20</f>
        <v>0.023071852340145024</v>
      </c>
      <c r="D20" s="172">
        <f>+'[1]就業者の数'!D20/+'[1]就業者の数'!$B$20</f>
        <v>0.01958199232230796</v>
      </c>
      <c r="E20" s="173">
        <f>+'[1]就業者の数'!E20/+'[1]就業者の数'!$B$20</f>
        <v>0.010081817829307069</v>
      </c>
      <c r="F20" s="75">
        <f>+'[1]就業者の数'!F20/+'[1]就業者の数'!$B$20</f>
        <v>0.0001357167784714413</v>
      </c>
      <c r="G20" s="172">
        <f>+'[1]就業者の数'!G20/+'[1]就業者の数'!$B$20</f>
        <v>0.11117142967932064</v>
      </c>
      <c r="H20" s="173">
        <f>+'[1]就業者の数'!H20/+'[1]就業者の数'!$B$20</f>
        <v>0.1734654309977122</v>
      </c>
      <c r="I20" s="75">
        <f>+'[1]就業者の数'!I20/+'[1]就業者の数'!$B$20</f>
        <v>0.004556206134398387</v>
      </c>
      <c r="J20" s="172">
        <f>+'[1]就業者の数'!J20/+'[1]就業者の数'!$B$20</f>
        <v>0.009248129047268214</v>
      </c>
      <c r="K20" s="172">
        <f>+'[1]就業者の数'!K20/+'[1]就業者の数'!$B$20</f>
        <v>0.04046298809569972</v>
      </c>
      <c r="L20" s="172">
        <f>+'[1]就業者の数'!L20/+'[1]就業者の数'!$B$20</f>
        <v>0.16561324595757881</v>
      </c>
      <c r="M20" s="172">
        <f>+'[1]就業者の数'!M20/+'[1]就業者の数'!$B$20</f>
        <v>0.01859319865058746</v>
      </c>
      <c r="N20" s="172">
        <f>+'[1]就業者の数'!N20/+'[1]就業者の数'!$B$20</f>
        <v>0.013048198844468572</v>
      </c>
      <c r="O20" s="172">
        <f>+'[1]就業者の数'!O20/+'[1]就業者の数'!$B$20</f>
        <v>0.02402186978944511</v>
      </c>
      <c r="P20" s="172">
        <f>+'[1]就業者の数'!P20/+'[1]就業者の数'!$B$20</f>
        <v>0.056458179844119584</v>
      </c>
      <c r="Q20" s="172">
        <f>+'[1]就業者の数'!Q20/+'[1]就業者の数'!$B$20</f>
        <v>0.04292527821939587</v>
      </c>
      <c r="R20" s="172">
        <f>+'[1]就業者の数'!R20/+'[1]就業者の数'!$B$20</f>
        <v>0.04721005079685137</v>
      </c>
      <c r="S20" s="172">
        <f>+'[1]就業者の数'!S20/+'[1]就業者の数'!$B$20</f>
        <v>0.14040870138431114</v>
      </c>
      <c r="T20" s="172">
        <f>+'[1]就業者の数'!T20/+'[1]就業者の数'!$B$20</f>
        <v>0.00946139827058048</v>
      </c>
      <c r="U20" s="172">
        <f>+'[1]就業者の数'!U20/+'[1]就業者の数'!$B$20</f>
        <v>0.049556012253286284</v>
      </c>
      <c r="V20" s="173">
        <f>+'[1]就業者の数'!V20/+'[1]就業者の数'!$B$20</f>
        <v>0.031059754158749855</v>
      </c>
      <c r="W20" s="75">
        <f>+'[1]就業者の数'!W20/+'[1]就業者の数'!$B$20</f>
        <v>0.029450540928302765</v>
      </c>
      <c r="X20" s="75">
        <f>+'[1]就業者の数'!X20/+'[1]就業者の数'!$B$20</f>
        <v>0.033153670169452094</v>
      </c>
      <c r="Y20" s="75">
        <f>+'[1]就業者の数'!Y20/+'[1]就業者の数'!$B$20</f>
        <v>0.28477257745550427</v>
      </c>
      <c r="Z20" s="125">
        <f>+'[1]就業者の数'!Z20/+'[1]就業者の数'!$B$20</f>
        <v>0.6526232114467408</v>
      </c>
    </row>
    <row r="21" spans="1:26" ht="13.5">
      <c r="A21" s="104" t="s">
        <v>157</v>
      </c>
      <c r="B21" s="163">
        <v>1</v>
      </c>
      <c r="C21" s="75">
        <f>+'[1]就業者の数'!C21/+'[1]就業者の数'!$B$21</f>
        <v>0.2548076923076923</v>
      </c>
      <c r="D21" s="172">
        <f>+'[1]就業者の数'!D21/+'[1]就業者の数'!$B$21</f>
        <v>0.21741452991452992</v>
      </c>
      <c r="E21" s="173">
        <f>+'[1]就業者の数'!E21/+'[1]就業者の数'!$B$21</f>
        <v>0</v>
      </c>
      <c r="F21" s="75">
        <f>+'[1]就業者の数'!F21/+'[1]就業者の数'!$B$21</f>
        <v>0.0005341880341880342</v>
      </c>
      <c r="G21" s="172">
        <f>+'[1]就業者の数'!G21/+'[1]就業者の数'!$B$21</f>
        <v>0.16132478632478633</v>
      </c>
      <c r="H21" s="173">
        <f>+'[1]就業者の数'!H21/+'[1]就業者の数'!$B$21</f>
        <v>0.10523504273504274</v>
      </c>
      <c r="I21" s="75">
        <f>+'[1]就業者の数'!I21/+'[1]就業者の数'!$B$21</f>
        <v>0.0016025641025641025</v>
      </c>
      <c r="J21" s="172">
        <f>+'[1]就業者の数'!J21/+'[1]就業者の数'!$B$21</f>
        <v>0.008547008547008548</v>
      </c>
      <c r="K21" s="172">
        <f>+'[1]就業者の数'!K21/+'[1]就業者の数'!$B$21</f>
        <v>0.03365384615384615</v>
      </c>
      <c r="L21" s="172">
        <f>+'[1]就業者の数'!L21/+'[1]就業者の数'!$B$21</f>
        <v>0.1063034188034188</v>
      </c>
      <c r="M21" s="172">
        <f>+'[1]就業者の数'!M21/+'[1]就業者の数'!$B$21</f>
        <v>0.01014957264957265</v>
      </c>
      <c r="N21" s="172">
        <f>+'[1]就業者の数'!N21/+'[1]就業者の数'!$B$21</f>
        <v>0.0037393162393162395</v>
      </c>
      <c r="O21" s="172">
        <f>+'[1]就業者の数'!O21/+'[1]就業者の数'!$B$21</f>
        <v>0.011217948717948718</v>
      </c>
      <c r="P21" s="172">
        <f>+'[1]就業者の数'!P21/+'[1]就業者の数'!$B$21</f>
        <v>0.03685897435897436</v>
      </c>
      <c r="Q21" s="172">
        <f>+'[1]就業者の数'!Q21/+'[1]就業者の数'!$B$21</f>
        <v>0.03311965811965812</v>
      </c>
      <c r="R21" s="172">
        <f>+'[1]就業者の数'!R21/+'[1]就業者の数'!$B$21</f>
        <v>0.018162393162393164</v>
      </c>
      <c r="S21" s="172">
        <f>+'[1]就業者の数'!S21/+'[1]就業者の数'!$B$21</f>
        <v>0.11271367521367522</v>
      </c>
      <c r="T21" s="172">
        <f>+'[1]就業者の数'!T21/+'[1]就業者の数'!$B$21</f>
        <v>0.020833333333333332</v>
      </c>
      <c r="U21" s="172">
        <f>+'[1]就業者の数'!U21/+'[1]就業者の数'!$B$21</f>
        <v>0.050213675213675216</v>
      </c>
      <c r="V21" s="173">
        <f>+'[1]就業者の数'!V21/+'[1]就業者の数'!$B$21</f>
        <v>0.028311965811965812</v>
      </c>
      <c r="W21" s="75">
        <f>+'[1]就業者の数'!W21/+'[1]就業者の数'!$B$21</f>
        <v>0.002670940170940171</v>
      </c>
      <c r="X21" s="75">
        <f>+'[1]就業者の数'!X21/+'[1]就業者の数'!$B$21</f>
        <v>0.2548076923076923</v>
      </c>
      <c r="Y21" s="75">
        <f>+'[1]就業者の数'!Y21/+'[1]就業者の数'!$B$21</f>
        <v>0.2670940170940171</v>
      </c>
      <c r="Z21" s="125">
        <f>+'[1]就業者の数'!Z21/+'[1]就業者の数'!$B$21</f>
        <v>0.4754273504273504</v>
      </c>
    </row>
    <row r="22" spans="1:26" ht="13.5">
      <c r="A22" s="104" t="s">
        <v>158</v>
      </c>
      <c r="B22" s="163">
        <v>1</v>
      </c>
      <c r="C22" s="75">
        <f>+'[1]就業者の数'!C22/+'[1]就業者の数'!$B$22</f>
        <v>0.1845102505694761</v>
      </c>
      <c r="D22" s="172">
        <f>+'[1]就業者の数'!D22/+'[1]就業者の数'!$B$22</f>
        <v>0.13610478359908884</v>
      </c>
      <c r="E22" s="173">
        <f>+'[1]就業者の数'!E22/+'[1]就業者の数'!$B$22</f>
        <v>0.0056947608200455585</v>
      </c>
      <c r="F22" s="75">
        <f>+'[1]就業者の数'!F22/+'[1]就業者の数'!$B$22</f>
        <v>0.0017084282460136675</v>
      </c>
      <c r="G22" s="172">
        <f>+'[1]就業者の数'!G22/+'[1]就業者の数'!$B$22</f>
        <v>0.13496583143507973</v>
      </c>
      <c r="H22" s="173">
        <f>+'[1]就業者の数'!H22/+'[1]就業者の数'!$B$22</f>
        <v>0.1776765375854214</v>
      </c>
      <c r="I22" s="75">
        <f>+'[1]就業者の数'!I22/+'[1]就業者の数'!$B$22</f>
        <v>0.0017084282460136675</v>
      </c>
      <c r="J22" s="172">
        <f>+'[1]就業者の数'!J22/+'[1]就業者の数'!$B$22</f>
        <v>0.0005694760820045558</v>
      </c>
      <c r="K22" s="172">
        <f>+'[1]就業者の数'!K22/+'[1]就業者の数'!$B$22</f>
        <v>0.04328018223234624</v>
      </c>
      <c r="L22" s="172">
        <f>+'[1]就業者の数'!L22/+'[1]就業者の数'!$B$22</f>
        <v>0.1030751708428246</v>
      </c>
      <c r="M22" s="172">
        <f>+'[1]就業者の数'!M22/+'[1]就業者の数'!$B$22</f>
        <v>0.011958997722095672</v>
      </c>
      <c r="N22" s="172">
        <f>+'[1]就業者の数'!N22/+'[1]就業者の数'!$B$22</f>
        <v>0.0056947608200455585</v>
      </c>
      <c r="O22" s="172">
        <f>+'[1]就業者の数'!O22/+'[1]就業者の数'!$B$22</f>
        <v>0.012528473804100227</v>
      </c>
      <c r="P22" s="172">
        <f>+'[1]就業者の数'!P22/+'[1]就業者の数'!$B$22</f>
        <v>0.04612756264236902</v>
      </c>
      <c r="Q22" s="172">
        <f>+'[1]就業者の数'!Q22/+'[1]就業者の数'!$B$22</f>
        <v>0.023917995444191344</v>
      </c>
      <c r="R22" s="172">
        <f>+'[1]就業者の数'!R22/+'[1]就業者の数'!$B$22</f>
        <v>0.01765375854214123</v>
      </c>
      <c r="S22" s="172">
        <f>+'[1]就業者の数'!S22/+'[1]就業者の数'!$B$22</f>
        <v>0.13553530751708429</v>
      </c>
      <c r="T22" s="172">
        <f>+'[1]就業者の数'!T22/+'[1]就業者の数'!$B$22</f>
        <v>0.01765375854214123</v>
      </c>
      <c r="U22" s="172">
        <f>+'[1]就業者の数'!U22/+'[1]就業者の数'!$B$22</f>
        <v>0.0387243735763098</v>
      </c>
      <c r="V22" s="173">
        <f>+'[1]就業者の数'!V22/+'[1]就業者の数'!$B$22</f>
        <v>0.034738041002277904</v>
      </c>
      <c r="W22" s="75">
        <f>+'[1]就業者の数'!W22/+'[1]就業者の数'!$B$22</f>
        <v>0.002277904328018223</v>
      </c>
      <c r="X22" s="75">
        <f>+'[1]就業者の数'!X22/+'[1]就業者の数'!$B$22</f>
        <v>0.19020501138952164</v>
      </c>
      <c r="Y22" s="75">
        <f>+'[1]就業者の数'!Y22/+'[1]就業者の数'!$B$22</f>
        <v>0.3143507972665148</v>
      </c>
      <c r="Z22" s="125">
        <f>+'[1]就業者の数'!Z22/+'[1]就業者の数'!$B$22</f>
        <v>0.49316628701594534</v>
      </c>
    </row>
    <row r="23" spans="1:26" ht="13.5">
      <c r="A23" s="104" t="s">
        <v>159</v>
      </c>
      <c r="B23" s="163">
        <v>1</v>
      </c>
      <c r="C23" s="75">
        <f>+'[1]就業者の数'!C23/+'[1]就業者の数'!$B$23</f>
        <v>0.1351968054763263</v>
      </c>
      <c r="D23" s="172">
        <f>+'[1]就業者の数'!D23/+'[1]就業者の数'!$B$23</f>
        <v>0.10781517398745008</v>
      </c>
      <c r="E23" s="173">
        <f>+'[1]就業者の数'!E23/+'[1]就業者の数'!$B$23</f>
        <v>0.2025099828864803</v>
      </c>
      <c r="F23" s="75">
        <f>+'[1]就業者の数'!F23/+'[1]就業者の数'!$B$23</f>
        <v>0</v>
      </c>
      <c r="G23" s="172">
        <f>+'[1]就業者の数'!G23/+'[1]就業者の数'!$B$23</f>
        <v>0.09811751283513977</v>
      </c>
      <c r="H23" s="173">
        <f>+'[1]就業者の数'!H23/+'[1]就業者の数'!$B$23</f>
        <v>0.10211066742726754</v>
      </c>
      <c r="I23" s="75">
        <f>+'[1]就業者の数'!I23/+'[1]就業者の数'!$B$23</f>
        <v>0.0017113519680547634</v>
      </c>
      <c r="J23" s="172">
        <f>+'[1]就業者の数'!J23/+'[1]就業者の数'!$B$23</f>
        <v>0.003993154592127781</v>
      </c>
      <c r="K23" s="172">
        <f>+'[1]就業者の数'!K23/+'[1]就業者の数'!$B$23</f>
        <v>0.034227039361095266</v>
      </c>
      <c r="L23" s="172">
        <f>+'[1]就業者の数'!L23/+'[1]就業者の数'!$B$23</f>
        <v>0.1026811180832858</v>
      </c>
      <c r="M23" s="172">
        <f>+'[1]就業者の数'!M23/+'[1]就業者の数'!$B$23</f>
        <v>0.005704506560182544</v>
      </c>
      <c r="N23" s="172">
        <f>+'[1]就業者の数'!N23/+'[1]就業者の数'!$B$23</f>
        <v>0.0017113519680547634</v>
      </c>
      <c r="O23" s="172">
        <f>+'[1]就業者の数'!O23/+'[1]就業者の数'!$B$23</f>
        <v>0.004563605248146035</v>
      </c>
      <c r="P23" s="172">
        <f>+'[1]就業者の数'!P23/+'[1]就業者の数'!$B$23</f>
        <v>0.045636052481460354</v>
      </c>
      <c r="Q23" s="172">
        <f>+'[1]就業者の数'!Q23/+'[1]就業者の数'!$B$23</f>
        <v>0.026811180832857957</v>
      </c>
      <c r="R23" s="172">
        <f>+'[1]就業者の数'!R23/+'[1]就業者の数'!$B$23</f>
        <v>0.022247575584711923</v>
      </c>
      <c r="S23" s="172">
        <f>+'[1]就業者の数'!S23/+'[1]就業者の数'!$B$23</f>
        <v>0.13462635482030805</v>
      </c>
      <c r="T23" s="172">
        <f>+'[1]就業者の数'!T23/+'[1]就業者の数'!$B$23</f>
        <v>0.02053622361665716</v>
      </c>
      <c r="U23" s="172">
        <f>+'[1]就業者の数'!U23/+'[1]就業者の数'!$B$23</f>
        <v>0.017113519680547633</v>
      </c>
      <c r="V23" s="173">
        <f>+'[1]就業者の数'!V23/+'[1]就業者の数'!$B$23</f>
        <v>0.026811180832857957</v>
      </c>
      <c r="W23" s="75">
        <f>+'[1]就業者の数'!W23/+'[1]就業者の数'!$B$23</f>
        <v>0.013690815744438107</v>
      </c>
      <c r="X23" s="75">
        <f>+'[1]就業者の数'!X23/+'[1]就業者の数'!$B$23</f>
        <v>0.3377067883628066</v>
      </c>
      <c r="Y23" s="75">
        <f>+'[1]就業者の数'!Y23/+'[1]就業者の数'!$B$23</f>
        <v>0.2002281802624073</v>
      </c>
      <c r="Z23" s="125">
        <f>+'[1]就業者の数'!Z23/+'[1]就業者の数'!$B$23</f>
        <v>0.44837421563034796</v>
      </c>
    </row>
    <row r="24" spans="1:26" ht="13.5">
      <c r="A24" s="104" t="s">
        <v>160</v>
      </c>
      <c r="B24" s="163">
        <v>1</v>
      </c>
      <c r="C24" s="75">
        <f>+'[1]就業者の数'!C24/+'[1]就業者の数'!$B$24</f>
        <v>0.09702831292410888</v>
      </c>
      <c r="D24" s="172">
        <f>+'[1]就業者の数'!D24/+'[1]就業者の数'!$B$24</f>
        <v>0.09028156930036658</v>
      </c>
      <c r="E24" s="173">
        <f>+'[1]就業者の数'!E24/+'[1]就業者の数'!$B$24</f>
        <v>0.03767256844239919</v>
      </c>
      <c r="F24" s="75">
        <f>+'[1]就業者の数'!F24/+'[1]就業者の数'!$B$24</f>
        <v>0.000545979252788394</v>
      </c>
      <c r="G24" s="172">
        <f>+'[1]就業者の数'!G24/+'[1]就業者の数'!$B$24</f>
        <v>0.07366820060837688</v>
      </c>
      <c r="H24" s="173">
        <f>+'[1]就業者の数'!H24/+'[1]就業者の数'!$B$24</f>
        <v>0.14710241010841588</v>
      </c>
      <c r="I24" s="75">
        <f>+'[1]就業者の数'!I24/+'[1]就業者の数'!$B$24</f>
        <v>0.003626862179237189</v>
      </c>
      <c r="J24" s="172">
        <f>+'[1]就業者の数'!J24/+'[1]就業者の数'!$B$24</f>
        <v>0.0031588799625614228</v>
      </c>
      <c r="K24" s="172">
        <f>+'[1]就業者の数'!K24/+'[1]就業者の数'!$B$24</f>
        <v>0.06181265111925747</v>
      </c>
      <c r="L24" s="172">
        <f>+'[1]就業者の数'!L24/+'[1]就業者の数'!$B$24</f>
        <v>0.1517042352390609</v>
      </c>
      <c r="M24" s="172">
        <f>+'[1]就業者の数'!M24/+'[1]就業者の数'!$B$24</f>
        <v>0.01922626940176273</v>
      </c>
      <c r="N24" s="172">
        <f>+'[1]就業者の数'!N24/+'[1]就業者の数'!$B$24</f>
        <v>0.005342796973714999</v>
      </c>
      <c r="O24" s="172">
        <f>+'[1]就業者の数'!O24/+'[1]就業者の数'!$B$24</f>
        <v>0.01544341315030029</v>
      </c>
      <c r="P24" s="172">
        <f>+'[1]就業者の数'!P24/+'[1]就業者の数'!$B$24</f>
        <v>0.058575774120583415</v>
      </c>
      <c r="Q24" s="172">
        <f>+'[1]就業者の数'!Q24/+'[1]就業者の数'!$B$24</f>
        <v>0.03537165587707667</v>
      </c>
      <c r="R24" s="172">
        <f>+'[1]就業者の数'!R24/+'[1]就業者の数'!$B$24</f>
        <v>0.042352390609156854</v>
      </c>
      <c r="S24" s="172">
        <f>+'[1]就業者の数'!S24/+'[1]就業者の数'!$B$24</f>
        <v>0.13887372279853366</v>
      </c>
      <c r="T24" s="172">
        <f>+'[1]就業者の数'!T24/+'[1]就業者の数'!$B$24</f>
        <v>0.016613368691989705</v>
      </c>
      <c r="U24" s="172">
        <f>+'[1]就業者の数'!U24/+'[1]就業者の数'!$B$24</f>
        <v>0.046720224631464004</v>
      </c>
      <c r="V24" s="173">
        <f>+'[1]就業者の数'!V24/+'[1]就業者の数'!$B$24</f>
        <v>0.043093362452226815</v>
      </c>
      <c r="W24" s="75">
        <f>+'[1]就業者の数'!W24/+'[1]就業者の数'!$B$24</f>
        <v>0.0020669214569846344</v>
      </c>
      <c r="X24" s="75">
        <f>+'[1]就業者の数'!X24/+'[1]就業者の数'!$B$24</f>
        <v>0.13470088136650807</v>
      </c>
      <c r="Y24" s="75">
        <f>+'[1]就業者の数'!Y24/+'[1]就業者の数'!$B$24</f>
        <v>0.22131658996958115</v>
      </c>
      <c r="Z24" s="125">
        <f>+'[1]就業者の数'!Z24/+'[1]就業者の数'!$B$24</f>
        <v>0.6419156072069261</v>
      </c>
    </row>
    <row r="25" spans="1:26" ht="13.5">
      <c r="A25" s="104" t="s">
        <v>161</v>
      </c>
      <c r="B25" s="163">
        <v>1</v>
      </c>
      <c r="C25" s="75">
        <f>+'[1]就業者の数'!C25/+'[1]就業者の数'!$B$25</f>
        <v>0.07889355290065656</v>
      </c>
      <c r="D25" s="172">
        <f>+'[1]就業者の数'!D25/+'[1]就業者の数'!$B$25</f>
        <v>0.07243569045312669</v>
      </c>
      <c r="E25" s="173">
        <f>+'[1]就業者の数'!E25/+'[1]就業者の数'!$B$25</f>
        <v>0.021149499515660315</v>
      </c>
      <c r="F25" s="75">
        <f>+'[1]就業者の数'!F25/+'[1]就業者の数'!$B$25</f>
        <v>0.0005919707243569046</v>
      </c>
      <c r="G25" s="172">
        <f>+'[1]就業者の数'!G25/+'[1]就業者の数'!$B$25</f>
        <v>0.07248950597352276</v>
      </c>
      <c r="H25" s="173">
        <f>+'[1]就業者の数'!H25/+'[1]就業者の数'!$B$25</f>
        <v>0.15466580561834034</v>
      </c>
      <c r="I25" s="75">
        <f>+'[1]就業者の数'!I25/+'[1]就業者の数'!$B$25</f>
        <v>0.004412872672478743</v>
      </c>
      <c r="J25" s="172">
        <f>+'[1]就業者の数'!J25/+'[1]就業者の数'!$B$25</f>
        <v>0.0031751157033688515</v>
      </c>
      <c r="K25" s="172">
        <f>+'[1]就業者の数'!K25/+'[1]就業者の数'!$B$25</f>
        <v>0.053008287590141</v>
      </c>
      <c r="L25" s="172">
        <f>+'[1]就業者の数'!L25/+'[1]就業者の数'!$B$25</f>
        <v>0.16359918200409</v>
      </c>
      <c r="M25" s="172">
        <f>+'[1]就業者の数'!M25/+'[1]就業者の数'!$B$25</f>
        <v>0.01948121838338177</v>
      </c>
      <c r="N25" s="172">
        <f>+'[1]就業者の数'!N25/+'[1]就業者の数'!$B$25</f>
        <v>0.00602733828436121</v>
      </c>
      <c r="O25" s="172">
        <f>+'[1]就業者の数'!O25/+'[1]就業者の数'!$B$25</f>
        <v>0.0178667527714993</v>
      </c>
      <c r="P25" s="172">
        <f>+'[1]就業者の数'!P25/+'[1]就業者の数'!$B$25</f>
        <v>0.06172640189430632</v>
      </c>
      <c r="Q25" s="172">
        <f>+'[1]就業者の数'!Q25/+'[1]就業者の数'!$B$25</f>
        <v>0.03637929178775159</v>
      </c>
      <c r="R25" s="172">
        <f>+'[1]就業者の数'!R25/+'[1]就業者の数'!$B$25</f>
        <v>0.04897212356043483</v>
      </c>
      <c r="S25" s="172">
        <f>+'[1]就業者の数'!S25/+'[1]就業者の数'!$B$25</f>
        <v>0.142664944570014</v>
      </c>
      <c r="T25" s="172">
        <f>+'[1]就業者の数'!T25/+'[1]就業者の数'!$B$25</f>
        <v>0.015606500914863847</v>
      </c>
      <c r="U25" s="172">
        <f>+'[1]就業者の数'!U25/+'[1]就業者の数'!$B$25</f>
        <v>0.049617909805187814</v>
      </c>
      <c r="V25" s="173">
        <f>+'[1]就業者の数'!V25/+'[1]就業者の数'!$B$25</f>
        <v>0.047411473468948445</v>
      </c>
      <c r="W25" s="75">
        <f>+'[1]就業者の数'!W25/+'[1]就業者の数'!$B$25</f>
        <v>0.0022602518566354536</v>
      </c>
      <c r="X25" s="75">
        <f>+'[1]就業者の数'!X25/+'[1]就業者の数'!$B$25</f>
        <v>0.10004305241631686</v>
      </c>
      <c r="Y25" s="75">
        <f>+'[1]就業者の数'!Y25/+'[1]就業者の数'!$B$25</f>
        <v>0.22774728231622</v>
      </c>
      <c r="Z25" s="125">
        <f>+'[1]就業者の数'!Z25/+'[1]就業者の数'!$B$25</f>
        <v>0.6699494134108277</v>
      </c>
    </row>
    <row r="26" spans="1:26" ht="13.5">
      <c r="A26" s="104" t="s">
        <v>162</v>
      </c>
      <c r="B26" s="163">
        <v>1</v>
      </c>
      <c r="C26" s="75">
        <f>+'[1]就業者の数'!C26/+'[1]就業者の数'!$B$26</f>
        <v>0.1880095923261391</v>
      </c>
      <c r="D26" s="172">
        <f>+'[1]就業者の数'!D26/+'[1]就業者の数'!$B$26</f>
        <v>0.16786570743405277</v>
      </c>
      <c r="E26" s="173">
        <f>+'[1]就業者の数'!E26/+'[1]就業者の数'!$B$26</f>
        <v>0.00047961630695443646</v>
      </c>
      <c r="F26" s="75">
        <f>+'[1]就業者の数'!F26/+'[1]就業者の数'!$B$26</f>
        <v>0.0009592326139088729</v>
      </c>
      <c r="G26" s="172">
        <f>+'[1]就業者の数'!G26/+'[1]就業者の数'!$B$26</f>
        <v>0.12326139088729017</v>
      </c>
      <c r="H26" s="173">
        <f>+'[1]就業者の数'!H26/+'[1]就業者の数'!$B$26</f>
        <v>0.1947242206235012</v>
      </c>
      <c r="I26" s="75">
        <f>+'[1]就業者の数'!I26/+'[1]就業者の数'!$B$26</f>
        <v>0.0019184652278177458</v>
      </c>
      <c r="J26" s="172">
        <f>+'[1]就業者の数'!J26/+'[1]就業者の数'!$B$26</f>
        <v>0.004316546762589928</v>
      </c>
      <c r="K26" s="172">
        <f>+'[1]就業者の数'!K26/+'[1]就業者の数'!$B$26</f>
        <v>0.034532374100719423</v>
      </c>
      <c r="L26" s="172">
        <f>+'[1]就業者の数'!L26/+'[1]就業者の数'!$B$26</f>
        <v>0.09880095923261391</v>
      </c>
      <c r="M26" s="172">
        <f>+'[1]就業者の数'!M26/+'[1]就業者の数'!$B$26</f>
        <v>0.00671462829736211</v>
      </c>
      <c r="N26" s="172">
        <f>+'[1]就業者の数'!N26/+'[1]就業者の数'!$B$26</f>
        <v>0.003357314148681055</v>
      </c>
      <c r="O26" s="172">
        <f>+'[1]就業者の数'!O26/+'[1]就業者の数'!$B$26</f>
        <v>0.009592326139088728</v>
      </c>
      <c r="P26" s="172">
        <f>+'[1]就業者の数'!P26/+'[1]就業者の数'!$B$26</f>
        <v>0.054196642685851316</v>
      </c>
      <c r="Q26" s="172">
        <f>+'[1]就業者の数'!Q26/+'[1]就業者の数'!$B$26</f>
        <v>0.02877697841726619</v>
      </c>
      <c r="R26" s="172">
        <f>+'[1]就業者の数'!R26/+'[1]就業者の数'!$B$26</f>
        <v>0.02158273381294964</v>
      </c>
      <c r="S26" s="172">
        <f>+'[1]就業者の数'!S26/+'[1]就業者の数'!$B$26</f>
        <v>0.12134292565947243</v>
      </c>
      <c r="T26" s="172">
        <f>+'[1]就業者の数'!T26/+'[1]就業者の数'!$B$26</f>
        <v>0.010551558752997603</v>
      </c>
      <c r="U26" s="172">
        <f>+'[1]就業者の数'!U26/+'[1]就業者の数'!$B$26</f>
        <v>0.054196642685851316</v>
      </c>
      <c r="V26" s="173">
        <f>+'[1]就業者の数'!V26/+'[1]就業者の数'!$B$26</f>
        <v>0.039328537170263786</v>
      </c>
      <c r="W26" s="75">
        <f>+'[1]就業者の数'!W26/+'[1]就業者の数'!$B$26</f>
        <v>0.003357314148681055</v>
      </c>
      <c r="X26" s="75">
        <f>+'[1]就業者の数'!X26/+'[1]就業者の数'!$B$26</f>
        <v>0.1884892086330935</v>
      </c>
      <c r="Y26" s="75">
        <f>+'[1]就業者の数'!Y26/+'[1]就業者の数'!$B$26</f>
        <v>0.31894484412470026</v>
      </c>
      <c r="Z26" s="125">
        <f>+'[1]就業者の数'!Z26/+'[1]就業者の数'!$B$26</f>
        <v>0.4892086330935252</v>
      </c>
    </row>
    <row r="27" spans="1:26" ht="13.5">
      <c r="A27" s="104" t="s">
        <v>163</v>
      </c>
      <c r="B27" s="163">
        <v>1</v>
      </c>
      <c r="C27" s="75">
        <f>+'[1]就業者の数'!C27/+'[1]就業者の数'!$B$27</f>
        <v>0.12663316582914572</v>
      </c>
      <c r="D27" s="172">
        <f>+'[1]就業者の数'!D27/+'[1]就業者の数'!$B$27</f>
        <v>0.12442211055276382</v>
      </c>
      <c r="E27" s="173">
        <f>+'[1]就業者の数'!E27/+'[1]就業者の数'!$B$27</f>
        <v>0.1149748743718593</v>
      </c>
      <c r="F27" s="75">
        <f>+'[1]就業者の数'!F27/+'[1]就業者の数'!$B$27</f>
        <v>0.00020100502512562814</v>
      </c>
      <c r="G27" s="172">
        <f>+'[1]就業者の数'!G27/+'[1]就業者の数'!$B$27</f>
        <v>0.05728643216080402</v>
      </c>
      <c r="H27" s="173">
        <f>+'[1]就業者の数'!H27/+'[1]就業者の数'!$B$27</f>
        <v>0.09889447236180905</v>
      </c>
      <c r="I27" s="75">
        <f>+'[1]就業者の数'!I27/+'[1]就業者の数'!$B$27</f>
        <v>0.001407035175879397</v>
      </c>
      <c r="J27" s="172">
        <f>+'[1]就業者の数'!J27/+'[1]就業者の数'!$B$27</f>
        <v>0.0026130653266331657</v>
      </c>
      <c r="K27" s="172">
        <f>+'[1]就業者の数'!K27/+'[1]就業者の数'!$B$27</f>
        <v>0.10613065326633166</v>
      </c>
      <c r="L27" s="172">
        <f>+'[1]就業者の数'!L27/+'[1]就業者の数'!$B$27</f>
        <v>0.12944723618090453</v>
      </c>
      <c r="M27" s="172">
        <f>+'[1]就業者の数'!M27/+'[1]就業者の数'!$B$27</f>
        <v>0.023517587939698492</v>
      </c>
      <c r="N27" s="172">
        <f>+'[1]就業者の数'!N27/+'[1]就業者の数'!$B$27</f>
        <v>0.0036180904522613066</v>
      </c>
      <c r="O27" s="172">
        <f>+'[1]就業者の数'!O27/+'[1]就業者の数'!$B$27</f>
        <v>0.008844221105527638</v>
      </c>
      <c r="P27" s="172">
        <f>+'[1]就業者の数'!P27/+'[1]就業者の数'!$B$27</f>
        <v>0.04864321608040201</v>
      </c>
      <c r="Q27" s="172">
        <f>+'[1]就業者の数'!Q27/+'[1]就業者の数'!$B$27</f>
        <v>0.03437185929648241</v>
      </c>
      <c r="R27" s="172">
        <f>+'[1]就業者の数'!R27/+'[1]就業者の数'!$B$27</f>
        <v>0.026331658291457286</v>
      </c>
      <c r="S27" s="172">
        <f>+'[1]就業者の数'!S27/+'[1]就業者の数'!$B$27</f>
        <v>0.1320603015075377</v>
      </c>
      <c r="T27" s="172">
        <f>+'[1]就業者の数'!T27/+'[1]就業者の数'!$B$27</f>
        <v>0.02291457286432161</v>
      </c>
      <c r="U27" s="172">
        <f>+'[1]就業者の数'!U27/+'[1]就業者の数'!$B$27</f>
        <v>0.03276381909547739</v>
      </c>
      <c r="V27" s="173">
        <f>+'[1]就業者の数'!V27/+'[1]就業者の数'!$B$27</f>
        <v>0.028542713567839197</v>
      </c>
      <c r="W27" s="75">
        <f>+'[1]就業者の数'!W27/+'[1]就業者の数'!$B$27</f>
        <v>0.0008040201005025126</v>
      </c>
      <c r="X27" s="75">
        <f>+'[1]就業者の数'!X27/+'[1]就業者の数'!$B$27</f>
        <v>0.24160804020100501</v>
      </c>
      <c r="Y27" s="75">
        <f>+'[1]就業者の数'!Y27/+'[1]就業者の数'!$B$27</f>
        <v>0.1563819095477387</v>
      </c>
      <c r="Z27" s="125">
        <f>+'[1]就業者の数'!Z27/+'[1]就業者の数'!$B$27</f>
        <v>0.6012060301507538</v>
      </c>
    </row>
    <row r="28" spans="1:26" ht="13.5">
      <c r="A28" s="104" t="s">
        <v>164</v>
      </c>
      <c r="B28" s="163">
        <v>1</v>
      </c>
      <c r="C28" s="75">
        <f>+'[1]就業者の数'!C28/+'[1]就業者の数'!$B$28</f>
        <v>0.2248068669527897</v>
      </c>
      <c r="D28" s="172">
        <f>+'[1]就業者の数'!D28/+'[1]就業者の数'!$B$28</f>
        <v>0.21412017167381975</v>
      </c>
      <c r="E28" s="173">
        <f>+'[1]就業者の数'!E28/+'[1]就業者の数'!$B$28</f>
        <v>0.00042918454935622315</v>
      </c>
      <c r="F28" s="75">
        <f>+'[1]就業者の数'!F28/+'[1]就業者の数'!$B$28</f>
        <v>0.00021459227467811158</v>
      </c>
      <c r="G28" s="172">
        <f>+'[1]就業者の数'!G28/+'[1]就業者の数'!$B$28</f>
        <v>0.08377682403433477</v>
      </c>
      <c r="H28" s="173">
        <f>+'[1]就業者の数'!H28/+'[1]就業者の数'!$B$28</f>
        <v>0.10987124463519313</v>
      </c>
      <c r="I28" s="75">
        <f>+'[1]就業者の数'!I28/+'[1]就業者の数'!$B$28</f>
        <v>0.0016738197424892704</v>
      </c>
      <c r="J28" s="172">
        <f>+'[1]就業者の数'!J28/+'[1]就業者の数'!$B$28</f>
        <v>0.00296137339055794</v>
      </c>
      <c r="K28" s="172">
        <f>+'[1]就業者の数'!K28/+'[1]就業者の数'!$B$28</f>
        <v>0.030729613733905578</v>
      </c>
      <c r="L28" s="172">
        <f>+'[1]就業者の数'!L28/+'[1]就業者の数'!$B$28</f>
        <v>0.13725321888412018</v>
      </c>
      <c r="M28" s="172">
        <f>+'[1]就業者の数'!M28/+'[1]就業者の数'!$B$28</f>
        <v>0.01278969957081545</v>
      </c>
      <c r="N28" s="172">
        <f>+'[1]就業者の数'!N28/+'[1]就業者の数'!$B$28</f>
        <v>0.007896995708154506</v>
      </c>
      <c r="O28" s="172">
        <f>+'[1]就業者の数'!O28/+'[1]就業者の数'!$B$28</f>
        <v>0.016824034334763947</v>
      </c>
      <c r="P28" s="172">
        <f>+'[1]就業者の数'!P28/+'[1]就業者の数'!$B$28</f>
        <v>0.047124463519313306</v>
      </c>
      <c r="Q28" s="172">
        <f>+'[1]就業者の数'!Q28/+'[1]就業者の数'!$B$28</f>
        <v>0.035622317596566526</v>
      </c>
      <c r="R28" s="172">
        <f>+'[1]就業者の数'!R28/+'[1]就業者の数'!$B$28</f>
        <v>0.034635193133047214</v>
      </c>
      <c r="S28" s="172">
        <f>+'[1]就業者の数'!S28/+'[1]就業者の数'!$B$28</f>
        <v>0.13712446351931332</v>
      </c>
      <c r="T28" s="172">
        <f>+'[1]就業者の数'!T28/+'[1]就業者の数'!$B$28</f>
        <v>0.013991416309012876</v>
      </c>
      <c r="U28" s="172">
        <f>+'[1]就業者の数'!U28/+'[1]就業者の数'!$B$28</f>
        <v>0.04463519313304721</v>
      </c>
      <c r="V28" s="173">
        <f>+'[1]就業者の数'!V28/+'[1]就業者の数'!$B$28</f>
        <v>0.0448068669527897</v>
      </c>
      <c r="W28" s="75">
        <f>+'[1]就業者の数'!W28/+'[1]就業者の数'!$B$28</f>
        <v>0.012832618025751074</v>
      </c>
      <c r="X28" s="75">
        <f>+'[1]就業者の数'!X28/+'[1]就業者の数'!$B$28</f>
        <v>0.22523605150214593</v>
      </c>
      <c r="Y28" s="75">
        <f>+'[1]就業者の数'!Y28/+'[1]就業者の数'!$B$28</f>
        <v>0.193862660944206</v>
      </c>
      <c r="Z28" s="125">
        <f>+'[1]就業者の数'!Z28/+'[1]就業者の数'!$B$28</f>
        <v>0.568068669527897</v>
      </c>
    </row>
    <row r="29" spans="1:26" ht="13.5">
      <c r="A29" s="104" t="s">
        <v>165</v>
      </c>
      <c r="B29" s="163">
        <v>1</v>
      </c>
      <c r="C29" s="75">
        <f>+'[1]就業者の数'!C29/+'[1]就業者の数'!$B$29</f>
        <v>0.19091554293825408</v>
      </c>
      <c r="D29" s="172">
        <f>+'[1]就業者の数'!D29/+'[1]就業者の数'!$B$29</f>
        <v>0.18223508216410983</v>
      </c>
      <c r="E29" s="173">
        <f>+'[1]就業者の数'!E29/+'[1]就業者の数'!$B$29</f>
        <v>0.0004913468362723153</v>
      </c>
      <c r="F29" s="75">
        <f>+'[1]就業者の数'!F29/+'[1]就業者の数'!$B$29</f>
        <v>0.00010918818583829229</v>
      </c>
      <c r="G29" s="172">
        <f>+'[1]就業者の数'!G29/+'[1]就業者の数'!$B$29</f>
        <v>0.07850630561773216</v>
      </c>
      <c r="H29" s="173">
        <f>+'[1]就業者の数'!H29/+'[1]就業者の数'!$B$29</f>
        <v>0.11251842550636021</v>
      </c>
      <c r="I29" s="75">
        <f>+'[1]就業者の数'!I29/+'[1]就業者の数'!$B$29</f>
        <v>0.0017470109734126766</v>
      </c>
      <c r="J29" s="172">
        <f>+'[1]就業者の数'!J29/+'[1]就業者の数'!$B$29</f>
        <v>0.0031664573893104768</v>
      </c>
      <c r="K29" s="172">
        <f>+'[1]就業者の数'!K29/+'[1]就業者の数'!$B$29</f>
        <v>0.031064038870994157</v>
      </c>
      <c r="L29" s="172">
        <f>+'[1]就業者の数'!L29/+'[1]就業者の数'!$B$29</f>
        <v>0.14571163400120107</v>
      </c>
      <c r="M29" s="172">
        <f>+'[1]就業者の数'!M29/+'[1]就業者の数'!$B$29</f>
        <v>0.014085275973139706</v>
      </c>
      <c r="N29" s="172">
        <f>+'[1]就業者の数'!N29/+'[1]就業者の数'!$B$29</f>
        <v>0.008898837145820822</v>
      </c>
      <c r="O29" s="172">
        <f>+'[1]就業者の数'!O29/+'[1]就業者の数'!$B$29</f>
        <v>0.018070644756237375</v>
      </c>
      <c r="P29" s="172">
        <f>+'[1]就業者の数'!P29/+'[1]就業者の数'!$B$29</f>
        <v>0.04924387181306983</v>
      </c>
      <c r="Q29" s="172">
        <f>+'[1]就業者の数'!Q29/+'[1]就業者の数'!$B$29</f>
        <v>0.03788830048588743</v>
      </c>
      <c r="R29" s="172">
        <f>+'[1]就業者の数'!R29/+'[1]就業者の数'!$B$29</f>
        <v>0.03908937053010864</v>
      </c>
      <c r="S29" s="172">
        <f>+'[1]就業者の数'!S29/+'[1]就業者の数'!$B$29</f>
        <v>0.14401921712070753</v>
      </c>
      <c r="T29" s="172">
        <f>+'[1]就業者の数'!T29/+'[1]就業者の数'!$B$29</f>
        <v>0.014467434623573729</v>
      </c>
      <c r="U29" s="172">
        <f>+'[1]就業者の数'!U29/+'[1]就業者の数'!$B$29</f>
        <v>0.04695091991046569</v>
      </c>
      <c r="V29" s="173">
        <f>+'[1]就業者の数'!V29/+'[1]就業者の数'!$B$29</f>
        <v>0.04749686083965715</v>
      </c>
      <c r="W29" s="75">
        <f>+'[1]就業者の数'!W29/+'[1]就業者の数'!$B$29</f>
        <v>0.015559316481956652</v>
      </c>
      <c r="X29" s="75">
        <f>+'[1]就業者の数'!X29/+'[1]就業者の数'!$B$29</f>
        <v>0.19140688977452638</v>
      </c>
      <c r="Y29" s="75">
        <f>+'[1]就業者の数'!Y29/+'[1]就業者の数'!$B$29</f>
        <v>0.19113391930993068</v>
      </c>
      <c r="Z29" s="125">
        <f>+'[1]就業者の数'!Z29/+'[1]就業者の数'!$B$29</f>
        <v>0.6018998744335863</v>
      </c>
    </row>
    <row r="30" spans="1:26" ht="13.5">
      <c r="A30" s="104" t="s">
        <v>166</v>
      </c>
      <c r="B30" s="163">
        <v>1</v>
      </c>
      <c r="C30" s="75">
        <f>+'[1]就業者の数'!C30/+'[1]就業者の数'!$B$30</f>
        <v>0.3471907281431091</v>
      </c>
      <c r="D30" s="172">
        <f>+'[1]就業者の数'!D30/+'[1]就業者の数'!$B$30</f>
        <v>0.3396321491559587</v>
      </c>
      <c r="E30" s="173">
        <f>+'[1]就業者の数'!E30/+'[1]就業者の数'!$B$30</f>
        <v>0.0002519526329050139</v>
      </c>
      <c r="F30" s="75">
        <f>+'[1]就業者の数'!F30/+'[1]就業者の数'!$B$30</f>
        <v>0.0007558578987150416</v>
      </c>
      <c r="G30" s="172">
        <f>+'[1]就業者の数'!G30/+'[1]就業者の数'!$B$30</f>
        <v>0.09926933736457547</v>
      </c>
      <c r="H30" s="173">
        <f>+'[1]就業者の数'!H30/+'[1]就業者の数'!$B$30</f>
        <v>0.10430839002267574</v>
      </c>
      <c r="I30" s="75">
        <f>+'[1]就業者の数'!I30/+'[1]就業者の数'!$B$30</f>
        <v>0.0012597631645250692</v>
      </c>
      <c r="J30" s="172">
        <f>+'[1]就業者の数'!J30/+'[1]就業者の数'!$B$30</f>
        <v>0.0025195263290501385</v>
      </c>
      <c r="K30" s="172">
        <f>+'[1]就業者の数'!K30/+'[1]就業者の数'!$B$30</f>
        <v>0.029982363315696647</v>
      </c>
      <c r="L30" s="172">
        <f>+'[1]就業者の数'!L30/+'[1]就業者の数'!$B$30</f>
        <v>0.10833963214915596</v>
      </c>
      <c r="M30" s="172">
        <f>+'[1]就業者の数'!M30/+'[1]就業者の数'!$B$30</f>
        <v>0.007054673721340388</v>
      </c>
      <c r="N30" s="172">
        <f>+'[1]就業者の数'!N30/+'[1]就業者の数'!$B$30</f>
        <v>0.0045351473922902496</v>
      </c>
      <c r="O30" s="172">
        <f>+'[1]就業者の数'!O30/+'[1]就業者の数'!$B$30</f>
        <v>0.012849584278155708</v>
      </c>
      <c r="P30" s="172">
        <f>+'[1]就業者の数'!P30/+'[1]就業者の数'!$B$30</f>
        <v>0.039304610733182165</v>
      </c>
      <c r="Q30" s="172">
        <f>+'[1]就業者の数'!Q30/+'[1]就業者の数'!$B$30</f>
        <v>0.027462836986646512</v>
      </c>
      <c r="R30" s="172">
        <f>+'[1]就業者の数'!R30/+'[1]就業者の数'!$B$30</f>
        <v>0.01889644746787604</v>
      </c>
      <c r="S30" s="172">
        <f>+'[1]就業者の数'!S30/+'[1]就業者の数'!$B$30</f>
        <v>0.11161501637692114</v>
      </c>
      <c r="T30" s="172">
        <f>+'[1]就業者の数'!T30/+'[1]就業者の数'!$B$30</f>
        <v>0.013353489543965735</v>
      </c>
      <c r="U30" s="172">
        <f>+'[1]就業者の数'!U30/+'[1]就業者の数'!$B$30</f>
        <v>0.03552532123960695</v>
      </c>
      <c r="V30" s="173">
        <f>+'[1]就業者の数'!V30/+'[1]就業者の数'!$B$30</f>
        <v>0.03199798437893676</v>
      </c>
      <c r="W30" s="75">
        <f>+'[1]就業者の数'!W30/+'[1]就業者の数'!$B$30</f>
        <v>0.003527336860670194</v>
      </c>
      <c r="X30" s="75">
        <f>+'[1]就業者の数'!X30/+'[1]就業者の数'!$B$30</f>
        <v>0.3474426807760141</v>
      </c>
      <c r="Y30" s="75">
        <f>+'[1]就業者の数'!Y30/+'[1]就業者の数'!$B$30</f>
        <v>0.20433358528596623</v>
      </c>
      <c r="Z30" s="125">
        <f>+'[1]就業者の数'!Z30/+'[1]就業者の数'!$B$30</f>
        <v>0.4446963970773495</v>
      </c>
    </row>
    <row r="31" spans="1:26" ht="13.5">
      <c r="A31" s="104" t="s">
        <v>167</v>
      </c>
      <c r="B31" s="163">
        <v>1</v>
      </c>
      <c r="C31" s="75">
        <f>+'[1]就業者の数'!C31/+'[1]就業者の数'!$B$31</f>
        <v>0.35798816568047337</v>
      </c>
      <c r="D31" s="172">
        <f>+'[1]就業者の数'!D31/+'[1]就業者の数'!$B$31</f>
        <v>0.2988165680473373</v>
      </c>
      <c r="E31" s="173">
        <f>+'[1]就業者の数'!E31/+'[1]就業者の数'!$B$31</f>
        <v>0</v>
      </c>
      <c r="F31" s="75">
        <f>+'[1]就業者の数'!F31/+'[1]就業者の数'!$B$31</f>
        <v>0</v>
      </c>
      <c r="G31" s="172">
        <f>+'[1]就業者の数'!G31/+'[1]就業者の数'!$B$31</f>
        <v>0.11834319526627218</v>
      </c>
      <c r="H31" s="173">
        <f>+'[1]就業者の数'!H31/+'[1]就業者の数'!$B$31</f>
        <v>0.08382642998027613</v>
      </c>
      <c r="I31" s="75">
        <f>+'[1]就業者の数'!I31/+'[1]就業者の数'!$B$31</f>
        <v>0.0019723865877712033</v>
      </c>
      <c r="J31" s="172">
        <f>+'[1]就業者の数'!J31/+'[1]就業者の数'!$B$31</f>
        <v>0.0009861932938856016</v>
      </c>
      <c r="K31" s="172">
        <f>+'[1]就業者の数'!K31/+'[1]就業者の数'!$B$31</f>
        <v>0.027613412228796843</v>
      </c>
      <c r="L31" s="172">
        <f>+'[1]就業者の数'!L31/+'[1]就業者の数'!$B$31</f>
        <v>0.09763313609467456</v>
      </c>
      <c r="M31" s="172">
        <f>+'[1]就業者の数'!M31/+'[1]就業者の数'!$B$31</f>
        <v>0.011834319526627219</v>
      </c>
      <c r="N31" s="172">
        <f>+'[1]就業者の数'!N31/+'[1]就業者の数'!$B$31</f>
        <v>0.0029585798816568047</v>
      </c>
      <c r="O31" s="172">
        <f>+'[1]就業者の数'!O31/+'[1]就業者の数'!$B$31</f>
        <v>0.009861932938856016</v>
      </c>
      <c r="P31" s="172">
        <f>+'[1]就業者の数'!P31/+'[1]就業者の数'!$B$31</f>
        <v>0.03944773175542406</v>
      </c>
      <c r="Q31" s="172">
        <f>+'[1]就業者の数'!Q31/+'[1]就業者の数'!$B$31</f>
        <v>0.026627218934911243</v>
      </c>
      <c r="R31" s="172">
        <f>+'[1]就業者の数'!R31/+'[1]就業者の数'!$B$31</f>
        <v>0.015779092702169626</v>
      </c>
      <c r="S31" s="172">
        <f>+'[1]就業者の数'!S31/+'[1]就業者の数'!$B$31</f>
        <v>0.11242603550295859</v>
      </c>
      <c r="T31" s="172">
        <f>+'[1]就業者の数'!T31/+'[1]就業者の数'!$B$31</f>
        <v>0.007889546351084813</v>
      </c>
      <c r="U31" s="172">
        <f>+'[1]就業者の数'!U31/+'[1]就業者の数'!$B$31</f>
        <v>0.038461538461538464</v>
      </c>
      <c r="V31" s="173">
        <f>+'[1]就業者の数'!V31/+'[1]就業者の数'!$B$31</f>
        <v>0.046351084812623275</v>
      </c>
      <c r="W31" s="75">
        <f>+'[1]就業者の数'!W31/+'[1]就業者の数'!$B$31</f>
        <v>0</v>
      </c>
      <c r="X31" s="75">
        <f>+'[1]就業者の数'!X31/+'[1]就業者の数'!$B$31</f>
        <v>0.35798816568047337</v>
      </c>
      <c r="Y31" s="75">
        <f>+'[1]就業者の数'!Y31/+'[1]就業者の数'!$B$31</f>
        <v>0.20216962524654833</v>
      </c>
      <c r="Z31" s="125">
        <f>+'[1]就業者の数'!Z31/+'[1]就業者の数'!$B$31</f>
        <v>0.43984220907297833</v>
      </c>
    </row>
    <row r="32" spans="1:26" ht="13.5">
      <c r="A32" s="104" t="s">
        <v>168</v>
      </c>
      <c r="B32" s="163">
        <v>1</v>
      </c>
      <c r="C32" s="75">
        <f>+'[1]就業者の数'!C32/+'[1]就業者の数'!$B$32</f>
        <v>0.0626441459774793</v>
      </c>
      <c r="D32" s="172">
        <f>+'[1]就業者の数'!D32/+'[1]就業者の数'!$B$32</f>
        <v>0.05257088590421924</v>
      </c>
      <c r="E32" s="173">
        <f>+'[1]就業者の数'!E32/+'[1]就業者の数'!$B$32</f>
        <v>0.009259259259259259</v>
      </c>
      <c r="F32" s="75">
        <f>+'[1]就業者の数'!F32/+'[1]就業者の数'!$B$32</f>
        <v>0.0004409171075837742</v>
      </c>
      <c r="G32" s="172">
        <f>+'[1]就業者の数'!G32/+'[1]就業者の数'!$B$32</f>
        <v>0.11165377832044499</v>
      </c>
      <c r="H32" s="173">
        <f>+'[1]就業者の数'!H32/+'[1]就業者の数'!$B$32</f>
        <v>0.17623117623117623</v>
      </c>
      <c r="I32" s="75">
        <f>+'[1]就業者の数'!I32/+'[1]就業者の数'!$B$32</f>
        <v>0.006172839506172839</v>
      </c>
      <c r="J32" s="172">
        <f>+'[1]就業者の数'!J32/+'[1]就業者の数'!$B$32</f>
        <v>0.004884004884004884</v>
      </c>
      <c r="K32" s="172">
        <f>+'[1]就業者の数'!K32/+'[1]就業者の数'!$B$32</f>
        <v>0.04727988061321395</v>
      </c>
      <c r="L32" s="172">
        <f>+'[1]就業者の数'!L32/+'[1]就業者の数'!$B$32</f>
        <v>0.16168091168091167</v>
      </c>
      <c r="M32" s="172">
        <f>+'[1]就業者の数'!M32/+'[1]就業者の数'!$B$32</f>
        <v>0.01790801790801791</v>
      </c>
      <c r="N32" s="172">
        <f>+'[1]就業者の数'!N32/+'[1]就業者の数'!$B$32</f>
        <v>0.010615927282593949</v>
      </c>
      <c r="O32" s="172">
        <f>+'[1]就業者の数'!O32/+'[1]就業者の数'!$B$32</f>
        <v>0.017501017501017502</v>
      </c>
      <c r="P32" s="172">
        <f>+'[1]就業者の数'!P32/+'[1]就業者の数'!$B$32</f>
        <v>0.05077330077330077</v>
      </c>
      <c r="Q32" s="172">
        <f>+'[1]就業者の数'!Q32/+'[1]就業者の数'!$B$32</f>
        <v>0.03591778591778592</v>
      </c>
      <c r="R32" s="172">
        <f>+'[1]就業者の数'!R32/+'[1]就業者の数'!$B$32</f>
        <v>0.039784289784289786</v>
      </c>
      <c r="S32" s="172">
        <f>+'[1]就業者の数'!S32/+'[1]就業者の数'!$B$32</f>
        <v>0.13495455162121828</v>
      </c>
      <c r="T32" s="172">
        <f>+'[1]就業者の数'!T32/+'[1]就業者の数'!$B$32</f>
        <v>0.011565594898928232</v>
      </c>
      <c r="U32" s="172">
        <f>+'[1]就業者の数'!U32/+'[1]就業者の数'!$B$32</f>
        <v>0.04215845882512549</v>
      </c>
      <c r="V32" s="173">
        <f>+'[1]就業者の数'!V32/+'[1]就業者の数'!$B$32</f>
        <v>0.03306878306878307</v>
      </c>
      <c r="W32" s="75">
        <f>+'[1]就業者の数'!W32/+'[1]就業者の数'!$B$32</f>
        <v>0.025505358838692174</v>
      </c>
      <c r="X32" s="75">
        <f>+'[1]就業者の数'!X32/+'[1]就業者の数'!$B$32</f>
        <v>0.07190340523673858</v>
      </c>
      <c r="Y32" s="75">
        <f>+'[1]就業者の数'!Y32/+'[1]就業者の数'!$B$32</f>
        <v>0.288325871659205</v>
      </c>
      <c r="Z32" s="125">
        <f>+'[1]就業者の数'!Z32/+'[1]就業者の数'!$B$32</f>
        <v>0.6142653642653643</v>
      </c>
    </row>
    <row r="33" spans="1:26" ht="13.5">
      <c r="A33" s="104" t="s">
        <v>169</v>
      </c>
      <c r="B33" s="163">
        <v>1</v>
      </c>
      <c r="C33" s="75">
        <f>+'[1]就業者の数'!C33/+'[1]就業者の数'!$B$33</f>
        <v>0.04598540145985401</v>
      </c>
      <c r="D33" s="172">
        <f>+'[1]就業者の数'!D33/+'[1]就業者の数'!$B$33</f>
        <v>0.038613138686131386</v>
      </c>
      <c r="E33" s="173">
        <f>+'[1]就業者の数'!E33/+'[1]就業者の数'!$B$33</f>
        <v>0.009890510948905109</v>
      </c>
      <c r="F33" s="75">
        <f>+'[1]就業者の数'!F33/+'[1]就業者の数'!$B$33</f>
        <v>0.00025547445255474455</v>
      </c>
      <c r="G33" s="172">
        <f>+'[1]就業者の数'!G33/+'[1]就業者の数'!$B$33</f>
        <v>0.11299270072992701</v>
      </c>
      <c r="H33" s="173">
        <f>+'[1]就業者の数'!H33/+'[1]就業者の数'!$B$33</f>
        <v>0.17613138686131388</v>
      </c>
      <c r="I33" s="75">
        <f>+'[1]就業者の数'!I33/+'[1]就業者の数'!$B$33</f>
        <v>0.006313868613138686</v>
      </c>
      <c r="J33" s="172">
        <f>+'[1]就業者の数'!J33/+'[1]就業者の数'!$B$33</f>
        <v>0.004963503649635037</v>
      </c>
      <c r="K33" s="172">
        <f>+'[1]就業者の数'!K33/+'[1]就業者の数'!$B$33</f>
        <v>0.048467153284671535</v>
      </c>
      <c r="L33" s="172">
        <f>+'[1]就業者の数'!L33/+'[1]就業者の数'!$B$33</f>
        <v>0.16598540145985402</v>
      </c>
      <c r="M33" s="172">
        <f>+'[1]就業者の数'!M33/+'[1]就業者の数'!$B$33</f>
        <v>0.018467153284671533</v>
      </c>
      <c r="N33" s="172">
        <f>+'[1]就業者の数'!N33/+'[1]就業者の数'!$B$33</f>
        <v>0.010912408759124088</v>
      </c>
      <c r="O33" s="172">
        <f>+'[1]就業者の数'!O33/+'[1]就業者の数'!$B$33</f>
        <v>0.01781021897810219</v>
      </c>
      <c r="P33" s="172">
        <f>+'[1]就業者の数'!P33/+'[1]就業者の数'!$B$33</f>
        <v>0.05251824817518248</v>
      </c>
      <c r="Q33" s="172">
        <f>+'[1]就業者の数'!Q33/+'[1]就業者の数'!$B$33</f>
        <v>0.036934306569343066</v>
      </c>
      <c r="R33" s="172">
        <f>+'[1]就業者の数'!R33/+'[1]就業者の数'!$B$33</f>
        <v>0.041240875912408756</v>
      </c>
      <c r="S33" s="172">
        <f>+'[1]就業者の数'!S33/+'[1]就業者の数'!$B$33</f>
        <v>0.13704379562043795</v>
      </c>
      <c r="T33" s="172">
        <f>+'[1]就業者の数'!T33/+'[1]就業者の数'!$B$33</f>
        <v>0.010985401459854015</v>
      </c>
      <c r="U33" s="172">
        <f>+'[1]就業者の数'!U33/+'[1]就業者の数'!$B$33</f>
        <v>0.043284671532846715</v>
      </c>
      <c r="V33" s="173">
        <f>+'[1]就業者の数'!V33/+'[1]就業者の数'!$B$33</f>
        <v>0.03281021897810219</v>
      </c>
      <c r="W33" s="75">
        <f>+'[1]就業者の数'!W33/+'[1]就業者の数'!$B$33</f>
        <v>0.027007299270072994</v>
      </c>
      <c r="X33" s="75">
        <f>+'[1]就業者の数'!X33/+'[1]就業者の数'!$B$33</f>
        <v>0.055875912408759124</v>
      </c>
      <c r="Y33" s="75">
        <f>+'[1]就業者の数'!Y33/+'[1]就業者の数'!$B$33</f>
        <v>0.2893795620437956</v>
      </c>
      <c r="Z33" s="125">
        <f>+'[1]就業者の数'!Z33/+'[1]就業者の数'!$B$33</f>
        <v>0.6277372262773723</v>
      </c>
    </row>
    <row r="34" spans="1:26" ht="13.5">
      <c r="A34" s="104" t="s">
        <v>170</v>
      </c>
      <c r="B34" s="163">
        <v>1</v>
      </c>
      <c r="C34" s="75">
        <f>+'[1]就業者の数'!C34/+'[1]就業者の数'!$B$34</f>
        <v>0.28166986564299423</v>
      </c>
      <c r="D34" s="172">
        <f>+'[1]就業者の数'!D34/+'[1]就業者の数'!$B$34</f>
        <v>0.236084452975048</v>
      </c>
      <c r="E34" s="173">
        <f>+'[1]就業者の数'!E34/+'[1]就業者の数'!$B$34</f>
        <v>0.0009596928982725527</v>
      </c>
      <c r="F34" s="75">
        <f>+'[1]就業者の数'!F34/+'[1]就業者の数'!$B$34</f>
        <v>0.0028790786948176585</v>
      </c>
      <c r="G34" s="172">
        <f>+'[1]就業者の数'!G34/+'[1]就業者の数'!$B$34</f>
        <v>0.09404990403071017</v>
      </c>
      <c r="H34" s="173">
        <f>+'[1]就業者の数'!H34/+'[1]就業者の数'!$B$34</f>
        <v>0.17754318618042225</v>
      </c>
      <c r="I34" s="75">
        <f>+'[1]就業者の数'!I34/+'[1]就業者の数'!$B$34</f>
        <v>0.004318618042226488</v>
      </c>
      <c r="J34" s="172">
        <f>+'[1]就業者の数'!J34/+'[1]就業者の数'!$B$34</f>
        <v>0.003838771593090211</v>
      </c>
      <c r="K34" s="172">
        <f>+'[1]就業者の数'!K34/+'[1]就業者の数'!$B$34</f>
        <v>0.03166986564299424</v>
      </c>
      <c r="L34" s="172">
        <f>+'[1]就業者の数'!L34/+'[1]就業者の数'!$B$34</f>
        <v>0.10508637236084453</v>
      </c>
      <c r="M34" s="172">
        <f>+'[1]就業者の数'!M34/+'[1]就業者の数'!$B$34</f>
        <v>0.01055662188099808</v>
      </c>
      <c r="N34" s="172">
        <f>+'[1]就業者の数'!N34/+'[1]就業者の数'!$B$34</f>
        <v>0.0067178502879078695</v>
      </c>
      <c r="O34" s="172">
        <f>+'[1]就業者の数'!O34/+'[1]就業者の数'!$B$34</f>
        <v>0.013435700575815739</v>
      </c>
      <c r="P34" s="172">
        <f>+'[1]就業者の数'!P34/+'[1]就業者の数'!$B$34</f>
        <v>0.02783109404990403</v>
      </c>
      <c r="Q34" s="172">
        <f>+'[1]就業者の数'!Q34/+'[1]就業者の数'!$B$34</f>
        <v>0.022552783109404992</v>
      </c>
      <c r="R34" s="172">
        <f>+'[1]就業者の数'!R34/+'[1]就業者の数'!$B$34</f>
        <v>0.020633397312859885</v>
      </c>
      <c r="S34" s="172">
        <f>+'[1]就業者の数'!S34/+'[1]就業者の数'!$B$34</f>
        <v>0.10748560460652591</v>
      </c>
      <c r="T34" s="172">
        <f>+'[1]就業者の数'!T34/+'[1]就業者の数'!$B$34</f>
        <v>0.019193857965451054</v>
      </c>
      <c r="U34" s="172">
        <f>+'[1]就業者の数'!U34/+'[1]就業者の数'!$B$34</f>
        <v>0.027351247600767754</v>
      </c>
      <c r="V34" s="173">
        <f>+'[1]就業者の数'!V34/+'[1]就業者の数'!$B$34</f>
        <v>0.036468330134357005</v>
      </c>
      <c r="W34" s="75">
        <f>+'[1]就業者の数'!W34/+'[1]就業者の数'!$B$34</f>
        <v>0.005758157389635317</v>
      </c>
      <c r="X34" s="75">
        <f>+'[1]就業者の数'!X34/+'[1]就業者の数'!$B$34</f>
        <v>0.2826295585412668</v>
      </c>
      <c r="Y34" s="75">
        <f>+'[1]就業者の数'!Y34/+'[1]就業者の数'!$B$34</f>
        <v>0.2744721689059501</v>
      </c>
      <c r="Z34" s="125">
        <f>+'[1]就業者の数'!Z34/+'[1]就業者の数'!$B$34</f>
        <v>0.43714011516314777</v>
      </c>
    </row>
    <row r="35" spans="1:26" ht="13.5">
      <c r="A35" s="104" t="s">
        <v>171</v>
      </c>
      <c r="B35" s="163">
        <v>1</v>
      </c>
      <c r="C35" s="75">
        <f>+'[1]就業者の数'!C35/+'[1]就業者の数'!$B$35</f>
        <v>0.2491754441961911</v>
      </c>
      <c r="D35" s="172">
        <f>+'[1]就業者の数'!D35/+'[1]就業者の数'!$B$35</f>
        <v>0.23619533992977976</v>
      </c>
      <c r="E35" s="173">
        <f>+'[1]就業者の数'!E35/+'[1]就業者の数'!$B$35</f>
        <v>0.030535163315246302</v>
      </c>
      <c r="F35" s="75">
        <f>+'[1]就業者の数'!F35/+'[1]就業者の数'!$B$35</f>
        <v>0.00042557718906266625</v>
      </c>
      <c r="G35" s="172">
        <f>+'[1]就業者の数'!G35/+'[1]就業者の数'!$B$35</f>
        <v>0.07192254495159059</v>
      </c>
      <c r="H35" s="173">
        <f>+'[1]就業者の数'!H35/+'[1]就業者の数'!$B$35</f>
        <v>0.09522289605277157</v>
      </c>
      <c r="I35" s="75">
        <f>+'[1]就業者の数'!I35/+'[1]就業者の数'!$B$35</f>
        <v>0.001702308756250665</v>
      </c>
      <c r="J35" s="172">
        <f>+'[1]就業者の数'!J35/+'[1]就業者の数'!$B$35</f>
        <v>0.0023406745398446643</v>
      </c>
      <c r="K35" s="172">
        <f>+'[1]就業者の数'!K35/+'[1]就業者の数'!$B$35</f>
        <v>0.032663049260559636</v>
      </c>
      <c r="L35" s="172">
        <f>+'[1]就業者の数'!L35/+'[1]就業者の数'!$B$35</f>
        <v>0.12150228747739121</v>
      </c>
      <c r="M35" s="172">
        <f>+'[1]就業者の数'!M35/+'[1]就業者の数'!$B$35</f>
        <v>0.011384189807426321</v>
      </c>
      <c r="N35" s="172">
        <f>+'[1]就業者の数'!N35/+'[1]就業者の数'!$B$35</f>
        <v>0.003830194701563996</v>
      </c>
      <c r="O35" s="172">
        <f>+'[1]就業者の数'!O35/+'[1]就業者の数'!$B$35</f>
        <v>0.013405681455473986</v>
      </c>
      <c r="P35" s="172">
        <f>+'[1]就業者の数'!P35/+'[1]就業者の数'!$B$35</f>
        <v>0.040749015852750294</v>
      </c>
      <c r="Q35" s="172">
        <f>+'[1]就業者の数'!Q35/+'[1]就業者の数'!$B$35</f>
        <v>0.03127992339610597</v>
      </c>
      <c r="R35" s="172">
        <f>+'[1]就業者の数'!R35/+'[1]就業者の数'!$B$35</f>
        <v>0.024896265560165973</v>
      </c>
      <c r="S35" s="172">
        <f>+'[1]就業者の数'!S35/+'[1]就業者の数'!$B$35</f>
        <v>0.1443770613895095</v>
      </c>
      <c r="T35" s="172">
        <f>+'[1]就業者の数'!T35/+'[1]就業者の数'!$B$35</f>
        <v>0.02074688796680498</v>
      </c>
      <c r="U35" s="172">
        <f>+'[1]就業者の数'!U35/+'[1]就業者の数'!$B$35</f>
        <v>0.03979146717735929</v>
      </c>
      <c r="V35" s="173">
        <f>+'[1]就業者の数'!V35/+'[1]就業者の数'!$B$35</f>
        <v>0.05798489200978828</v>
      </c>
      <c r="W35" s="75">
        <f>+'[1]就業者の数'!W35/+'[1]就業者の数'!$B$35</f>
        <v>0.006064474944142994</v>
      </c>
      <c r="X35" s="75">
        <f>+'[1]就業者の数'!X35/+'[1]就業者の数'!$B$35</f>
        <v>0.2797106075114374</v>
      </c>
      <c r="Y35" s="75">
        <f>+'[1]就業者の数'!Y35/+'[1]就業者の数'!$B$35</f>
        <v>0.16757101819342482</v>
      </c>
      <c r="Z35" s="125">
        <f>+'[1]就業者の数'!Z35/+'[1]就業者の数'!$B$35</f>
        <v>0.5466538993509947</v>
      </c>
    </row>
    <row r="36" spans="1:26" ht="13.5">
      <c r="A36" s="104" t="s">
        <v>172</v>
      </c>
      <c r="B36" s="163">
        <v>1</v>
      </c>
      <c r="C36" s="75">
        <f>+'[1]就業者の数'!C36/+'[1]就業者の数'!$B$36</f>
        <v>0.2616253529965485</v>
      </c>
      <c r="D36" s="172">
        <f>+'[1]就業者の数'!D36/+'[1]就業者の数'!$B$36</f>
        <v>0.2524003765296517</v>
      </c>
      <c r="E36" s="173">
        <f>+'[1]就業者の数'!E36/+'[1]就業者の数'!$B$36</f>
        <v>0.0013178537809852525</v>
      </c>
      <c r="F36" s="75">
        <f>+'[1]就業者の数'!F36/+'[1]就業者の数'!$B$36</f>
        <v>0.0002510197678067148</v>
      </c>
      <c r="G36" s="172">
        <f>+'[1]就業者の数'!G36/+'[1]就業者の数'!$B$36</f>
        <v>0.08616253529965484</v>
      </c>
      <c r="H36" s="173">
        <f>+'[1]就業者の数'!H36/+'[1]就業者の数'!$B$36</f>
        <v>0.12544712896140572</v>
      </c>
      <c r="I36" s="75">
        <f>+'[1]就業者の数'!I36/+'[1]就業者の数'!$B$36</f>
        <v>0.0027612174458738624</v>
      </c>
      <c r="J36" s="172">
        <f>+'[1]就業者の数'!J36/+'[1]就業者の数'!$B$36</f>
        <v>0.003514276749294007</v>
      </c>
      <c r="K36" s="172">
        <f>+'[1]就業者の数'!K36/+'[1]就業者の数'!$B$36</f>
        <v>0.03131471603388767</v>
      </c>
      <c r="L36" s="172">
        <f>+'[1]就業者の数'!L36/+'[1]就業者の数'!$B$36</f>
        <v>0.12795732663947285</v>
      </c>
      <c r="M36" s="172">
        <f>+'[1]就業者の数'!M36/+'[1]就業者の数'!$B$36</f>
        <v>0.01248823344838406</v>
      </c>
      <c r="N36" s="172">
        <f>+'[1]就業者の数'!N36/+'[1]就業者の数'!$B$36</f>
        <v>0.006777533730781299</v>
      </c>
      <c r="O36" s="172">
        <f>+'[1]就業者の数'!O36/+'[1]就業者の数'!$B$36</f>
        <v>0.013241292751804204</v>
      </c>
      <c r="P36" s="172">
        <f>+'[1]就業者の数'!P36/+'[1]就業者の数'!$B$36</f>
        <v>0.03884530906808911</v>
      </c>
      <c r="Q36" s="172">
        <f>+'[1]就業者の数'!Q36/+'[1]就業者の数'!$B$36</f>
        <v>0.03984938813931597</v>
      </c>
      <c r="R36" s="172">
        <f>+'[1]就業者の数'!R36/+'[1]就業者の数'!$B$36</f>
        <v>0.0250392218387198</v>
      </c>
      <c r="S36" s="172">
        <f>+'[1]就業者の数'!S36/+'[1]就業者の数'!$B$36</f>
        <v>0.10906808911201757</v>
      </c>
      <c r="T36" s="172">
        <f>+'[1]就業者の数'!T36/+'[1]就業者の数'!$B$36</f>
        <v>0.018575462817696894</v>
      </c>
      <c r="U36" s="172">
        <f>+'[1]就業者の数'!U36/+'[1]就業者の数'!$B$36</f>
        <v>0.044116724192030124</v>
      </c>
      <c r="V36" s="173">
        <f>+'[1]就業者の数'!V36/+'[1]就業者の数'!$B$36</f>
        <v>0.03878255412613743</v>
      </c>
      <c r="W36" s="75">
        <f>+'[1]就業者の数'!W36/+'[1]就業者の数'!$B$36</f>
        <v>0.012864763100094132</v>
      </c>
      <c r="X36" s="75">
        <f>+'[1]就業者の数'!X36/+'[1]就業者の数'!$B$36</f>
        <v>0.26294320677753374</v>
      </c>
      <c r="Y36" s="75">
        <f>+'[1]就業者の数'!Y36/+'[1]就業者の数'!$B$36</f>
        <v>0.21186068402886726</v>
      </c>
      <c r="Z36" s="125">
        <f>+'[1]就業者の数'!Z36/+'[1]就業者の数'!$B$36</f>
        <v>0.5123313460935048</v>
      </c>
    </row>
    <row r="37" spans="1:26" ht="13.5">
      <c r="A37" s="104" t="s">
        <v>173</v>
      </c>
      <c r="B37" s="163">
        <v>1</v>
      </c>
      <c r="C37" s="174">
        <f>+'[1]就業者の数'!C37/+'[1]就業者の数'!$B$37</f>
        <v>0.2485259433962264</v>
      </c>
      <c r="D37" s="175">
        <f>+'[1]就業者の数'!D37/+'[1]就業者の数'!$B$37</f>
        <v>0.23987814465408805</v>
      </c>
      <c r="E37" s="176">
        <f>+'[1]就業者の数'!E37/+'[1]就業者の数'!$B$37</f>
        <v>9.827044025157233E-05</v>
      </c>
      <c r="F37" s="174">
        <f>+'[1]就業者の数'!F37/+'[1]就業者の数'!$B$37</f>
        <v>0.000884433962264151</v>
      </c>
      <c r="G37" s="175">
        <f>+'[1]就業者の数'!G37/+'[1]就業者の数'!$B$37</f>
        <v>0.07665094339622641</v>
      </c>
      <c r="H37" s="176">
        <f>+'[1]就業者の数'!H37/+'[1]就業者の数'!$B$37</f>
        <v>0.1115369496855346</v>
      </c>
      <c r="I37" s="174">
        <f>+'[1]就業者の数'!I37/+'[1]就業者の数'!$B$37</f>
        <v>0.0009827044025157233</v>
      </c>
      <c r="J37" s="175">
        <f>+'[1]就業者の数'!J37/+'[1]就業者の数'!$B$37</f>
        <v>0.002161949685534591</v>
      </c>
      <c r="K37" s="175">
        <f>+'[1]就業者の数'!K37/+'[1]就業者の数'!$B$37</f>
        <v>0.03223270440251572</v>
      </c>
      <c r="L37" s="175">
        <f>+'[1]就業者の数'!L37/+'[1]就業者の数'!$B$37</f>
        <v>0.12175707547169812</v>
      </c>
      <c r="M37" s="175">
        <f>+'[1]就業者の数'!M37/+'[1]就業者の数'!$B$37</f>
        <v>0.009139150943396226</v>
      </c>
      <c r="N37" s="175">
        <f>+'[1]就業者の数'!N37/+'[1]就業者の数'!$B$37</f>
        <v>0.004127358490566038</v>
      </c>
      <c r="O37" s="175">
        <f>+'[1]就業者の数'!O37/+'[1]就業者の数'!$B$37</f>
        <v>0.01179245283018868</v>
      </c>
      <c r="P37" s="175">
        <f>+'[1]就業者の数'!P37/+'[1]就業者の数'!$B$37</f>
        <v>0.04834905660377359</v>
      </c>
      <c r="Q37" s="175">
        <f>+'[1]就業者の数'!Q37/+'[1]就業者の数'!$B$37</f>
        <v>0.03508254716981132</v>
      </c>
      <c r="R37" s="175">
        <f>+'[1]就業者の数'!R37/+'[1]就業者の数'!$B$37</f>
        <v>0.026041666666666668</v>
      </c>
      <c r="S37" s="175">
        <f>+'[1]就業者の数'!S37/+'[1]就業者の数'!$B$37</f>
        <v>0.1193003144654088</v>
      </c>
      <c r="T37" s="175">
        <f>+'[1]就業者の数'!T37/+'[1]就業者の数'!$B$37</f>
        <v>0.01945754716981132</v>
      </c>
      <c r="U37" s="175">
        <f>+'[1]就業者の数'!U37/+'[1]就業者の数'!$B$37</f>
        <v>0.03930817610062893</v>
      </c>
      <c r="V37" s="176">
        <f>+'[1]就業者の数'!V37/+'[1]就業者の数'!$B$37</f>
        <v>0.07498034591194969</v>
      </c>
      <c r="W37" s="174">
        <f>+'[1]就業者の数'!W37/+'[1]就業者の数'!$B$37</f>
        <v>0.017590408805031446</v>
      </c>
      <c r="X37" s="174">
        <f>+'[1]就業者の数'!X37/+'[1]就業者の数'!$B$37</f>
        <v>0.24862421383647798</v>
      </c>
      <c r="Y37" s="174">
        <f>+'[1]就業者の数'!Y37/+'[1]就業者の数'!$B$37</f>
        <v>0.18907232704402516</v>
      </c>
      <c r="Z37" s="118">
        <f>+'[1]就業者の数'!Z37/+'[1]就業者の数'!$B$37</f>
        <v>0.5447130503144654</v>
      </c>
    </row>
    <row r="38" spans="1:27" ht="13.5">
      <c r="A38" s="131" t="s">
        <v>174</v>
      </c>
      <c r="B38" s="177">
        <v>1</v>
      </c>
      <c r="C38" s="75">
        <f>+'[1]就業者の数'!C38/+'[1]就業者の数'!$B$38</f>
        <v>0.08689349364713908</v>
      </c>
      <c r="D38" s="172">
        <f>+'[1]就業者の数'!D38/+'[1]就業者の数'!$B$38</f>
        <v>0.08126545578579347</v>
      </c>
      <c r="E38" s="173">
        <f>+'[1]就業者の数'!E38/+'[1]就業者の数'!$B$38</f>
        <v>0.0008527330092947898</v>
      </c>
      <c r="F38" s="75">
        <f>+'[1]就業者の数'!F38/+'[1]就業者の数'!$B$38</f>
        <v>0.0003410932037179159</v>
      </c>
      <c r="G38" s="172">
        <f>+'[1]就業者の数'!G38/+'[1]就業者の数'!$B$38</f>
        <v>0.09277735141127313</v>
      </c>
      <c r="H38" s="173">
        <f>+'[1]就業者の数'!H38/+'[1]就業者の数'!$B$38</f>
        <v>0.16491856399761234</v>
      </c>
      <c r="I38" s="75">
        <f>+'[1]就業者の数'!I38/+'[1]就業者の数'!$B$38</f>
        <v>0.0023023791250959325</v>
      </c>
      <c r="J38" s="172">
        <f>+'[1]就業者の数'!J38/+'[1]就業者の数'!$B$38</f>
        <v>0.006907137375287797</v>
      </c>
      <c r="K38" s="172">
        <f>+'[1]就業者の数'!K38/+'[1]就業者の数'!$B$38</f>
        <v>0.055512918905090816</v>
      </c>
      <c r="L38" s="172">
        <f>+'[1]就業者の数'!L38/+'[1]就業者の数'!$B$38</f>
        <v>0.17054660185895795</v>
      </c>
      <c r="M38" s="172">
        <f>+'[1]就業者の数'!M38/+'[1]就業者の数'!$B$38</f>
        <v>0.015519740769165175</v>
      </c>
      <c r="N38" s="172">
        <f>+'[1]就業者の数'!N38/+'[1]就業者の数'!$B$38</f>
        <v>0.008612603393877377</v>
      </c>
      <c r="O38" s="172">
        <f>+'[1]就業者の数'!O38/+'[1]就業者の数'!$B$38</f>
        <v>0.01671356698217788</v>
      </c>
      <c r="P38" s="172">
        <f>+'[1]就業者の数'!P38/+'[1]就業者の数'!$B$38</f>
        <v>0.03871407862198346</v>
      </c>
      <c r="Q38" s="172">
        <f>+'[1]就業者の数'!Q38/+'[1]就業者の数'!$B$38</f>
        <v>0.036155879594099084</v>
      </c>
      <c r="R38" s="172">
        <f>+'[1]就業者の数'!R38/+'[1]就業者の数'!$B$38</f>
        <v>0.04408629658054063</v>
      </c>
      <c r="S38" s="172">
        <f>+'[1]就業者の数'!S38/+'[1]就業者の数'!$B$38</f>
        <v>0.1493135499275177</v>
      </c>
      <c r="T38" s="172">
        <f>+'[1]就業者の数'!T38/+'[1]就業者の数'!$B$38</f>
        <v>0.010147522810607998</v>
      </c>
      <c r="U38" s="172">
        <f>+'[1]就業者の数'!U38/+'[1]就業者の数'!$B$38</f>
        <v>0.05039652084932208</v>
      </c>
      <c r="V38" s="173">
        <f>+'[1]就業者の数'!V38/+'[1]就業者の数'!$B$38</f>
        <v>0.03709388590432336</v>
      </c>
      <c r="W38" s="75">
        <f>+'[1]就業者の数'!W38/+'[1]就業者の数'!$B$38</f>
        <v>0.012194082032915493</v>
      </c>
      <c r="X38" s="75">
        <f>+'[1]就業者の数'!X38/+'[1]就業者の数'!$B$38</f>
        <v>0.08774622665643388</v>
      </c>
      <c r="Y38" s="75">
        <f>+'[1]就業者の数'!Y38/+'[1]就業者の数'!$B$38</f>
        <v>0.25803700861260337</v>
      </c>
      <c r="Z38" s="75">
        <f>+'[1]就業者の数'!Z38/+'[1]就業者の数'!$B$38</f>
        <v>0.6420226826980472</v>
      </c>
      <c r="AA38" s="105"/>
    </row>
    <row r="39" spans="1:26" ht="13.5">
      <c r="A39" s="131" t="s">
        <v>175</v>
      </c>
      <c r="B39" s="177">
        <v>1</v>
      </c>
      <c r="C39" s="178">
        <f>+'[1]就業者の数'!C39/+'[1]就業者の数'!$B$39</f>
        <v>0.27695056581298394</v>
      </c>
      <c r="D39" s="179">
        <f>+'[1]就業者の数'!D39/+'[1]就業者の数'!$B$39</f>
        <v>0.26980345443716497</v>
      </c>
      <c r="E39" s="177">
        <f>+'[1]就業者の数'!E39/+'[1]就業者の数'!$B$39</f>
        <v>0.0001985308715505261</v>
      </c>
      <c r="F39" s="178">
        <f>+'[1]就業者の数'!F39/+'[1]就業者の数'!$B$39</f>
        <v>0.0013897161008536827</v>
      </c>
      <c r="G39" s="179">
        <f>+'[1]就業者の数'!G39/+'[1]就業者の数'!$B$39</f>
        <v>0.0851697438951757</v>
      </c>
      <c r="H39" s="177">
        <f>+'[1]就業者の数'!H39/+'[1]就業者の数'!$B$39</f>
        <v>0.13420686916815563</v>
      </c>
      <c r="I39" s="178">
        <f>+'[1]就業者の数'!I39/+'[1]就業者の数'!$B$39</f>
        <v>0.0023823704586063135</v>
      </c>
      <c r="J39" s="179">
        <f>+'[1]就業者の数'!J39/+'[1]就業者の数'!$B$39</f>
        <v>0.0015882469724042088</v>
      </c>
      <c r="K39" s="179">
        <f>+'[1]就業者の数'!K39/+'[1]就業者の数'!$B$39</f>
        <v>0.03057375421878102</v>
      </c>
      <c r="L39" s="179">
        <f>+'[1]就業者の数'!L39/+'[1]就業者の数'!$B$39</f>
        <v>0.11991264641651776</v>
      </c>
      <c r="M39" s="179">
        <f>+'[1]就業者の数'!M39/+'[1]就業者の数'!$B$39</f>
        <v>0.010522136192177884</v>
      </c>
      <c r="N39" s="179">
        <f>+'[1]就業者の数'!N39/+'[1]就業者の数'!$B$39</f>
        <v>0.005161802660313679</v>
      </c>
      <c r="O39" s="179">
        <f>+'[1]就業者の数'!O39/+'[1]就業者の数'!$B$39</f>
        <v>0.017470716696446297</v>
      </c>
      <c r="P39" s="179">
        <f>+'[1]就業者の数'!P39/+'[1]就業者の数'!$B$39</f>
        <v>0.0319634703196347</v>
      </c>
      <c r="Q39" s="179">
        <f>+'[1]就業者の数'!Q39/+'[1]就業者の数'!$B$39</f>
        <v>0.02958109986102839</v>
      </c>
      <c r="R39" s="179">
        <f>+'[1]就業者の数'!R39/+'[1]就業者の数'!$B$39</f>
        <v>0.024022235457613658</v>
      </c>
      <c r="S39" s="179">
        <f>+'[1]就業者の数'!S39/+'[1]就業者の数'!$B$39</f>
        <v>0.1278538812785388</v>
      </c>
      <c r="T39" s="179">
        <f>+'[1]就業者の数'!T39/+'[1]就業者の数'!$B$39</f>
        <v>0.02104427238435577</v>
      </c>
      <c r="U39" s="179">
        <f>+'[1]就業者の数'!U39/+'[1]就業者の数'!$B$39</f>
        <v>0.04506650784196942</v>
      </c>
      <c r="V39" s="177">
        <f>+'[1]就業者の数'!V39/+'[1]就業者の数'!$B$39</f>
        <v>0.03216200119118523</v>
      </c>
      <c r="W39" s="178">
        <f>+'[1]就業者の数'!W39/+'[1]就業者の数'!$B$39</f>
        <v>0.0027794322017073653</v>
      </c>
      <c r="X39" s="178">
        <f>+'[1]就業者の数'!X39/+'[1]就業者の数'!$B$39</f>
        <v>0.27714909668453447</v>
      </c>
      <c r="Y39" s="178">
        <f>+'[1]就業者の数'!Y39/+'[1]就業者の数'!$B$39</f>
        <v>0.22076632916418504</v>
      </c>
      <c r="Z39" s="180">
        <f>+'[1]就業者の数'!Z39/+'[1]就業者の数'!$B$39</f>
        <v>0.49930514194957315</v>
      </c>
    </row>
    <row r="40" spans="1:27" ht="13.5">
      <c r="A40" s="138" t="s">
        <v>176</v>
      </c>
      <c r="B40" s="163">
        <v>1</v>
      </c>
      <c r="C40" s="75">
        <f>+'[1]就業者の数'!C40/+'[1]就業者の数'!$B$40</f>
        <v>0.2132189999036516</v>
      </c>
      <c r="D40" s="172">
        <f>+'[1]就業者の数'!D40/+'[1]就業者の数'!$B$40</f>
        <v>0.2091723672800848</v>
      </c>
      <c r="E40" s="173">
        <f>+'[1]就業者の数'!E40/+'[1]就業者の数'!$B$40</f>
        <v>0.0005780903747952597</v>
      </c>
      <c r="F40" s="75">
        <f>+'[1]就業者の数'!F40/+'[1]就業者の数'!$B$40</f>
        <v>9.634839579920994E-05</v>
      </c>
      <c r="G40" s="172">
        <f>+'[1]就業者の数'!G40/+'[1]就業者の数'!$B$40</f>
        <v>0.10232199633876096</v>
      </c>
      <c r="H40" s="173">
        <f>+'[1]就業者の数'!H40/+'[1]就業者の数'!$B$40</f>
        <v>0.12265150785239426</v>
      </c>
      <c r="I40" s="75">
        <f>+'[1]就業者の数'!I40/+'[1]就業者の数'!$B$40</f>
        <v>0.0023123614991810387</v>
      </c>
      <c r="J40" s="172">
        <f>+'[1]就業者の数'!J40/+'[1]就業者の数'!$B$40</f>
        <v>0.005877252143751807</v>
      </c>
      <c r="K40" s="172">
        <f>+'[1]就業者の数'!K40/+'[1]就業者の数'!$B$40</f>
        <v>0.03622699682050294</v>
      </c>
      <c r="L40" s="172">
        <f>+'[1]就業者の数'!L40/+'[1]就業者の数'!$B$40</f>
        <v>0.14808748434338567</v>
      </c>
      <c r="M40" s="172">
        <f>+'[1]就業者の数'!M40/+'[1]就業者の数'!$B$40</f>
        <v>0.014934001348877542</v>
      </c>
      <c r="N40" s="172">
        <f>+'[1]就業者の数'!N40/+'[1]就業者の数'!$B$40</f>
        <v>0.007611523268137585</v>
      </c>
      <c r="O40" s="172">
        <f>+'[1]就業者の数'!O40/+'[1]就業者の数'!$B$40</f>
        <v>0.015608440119472012</v>
      </c>
      <c r="P40" s="172">
        <f>+'[1]就業者の数'!P40/+'[1]就業者の数'!$B$40</f>
        <v>0.030638789864148763</v>
      </c>
      <c r="Q40" s="172">
        <f>+'[1]就業者の数'!Q40/+'[1]就業者の数'!$B$40</f>
        <v>0.0339146353213219</v>
      </c>
      <c r="R40" s="172">
        <f>+'[1]就業者の数'!R40/+'[1]就業者の数'!$B$40</f>
        <v>0.024665189324597745</v>
      </c>
      <c r="S40" s="172">
        <f>+'[1]就業者の数'!S40/+'[1]就業者の数'!$B$40</f>
        <v>0.13614028326428365</v>
      </c>
      <c r="T40" s="172">
        <f>+'[1]就業者の数'!T40/+'[1]就業者の数'!$B$40</f>
        <v>0.014452259369881492</v>
      </c>
      <c r="U40" s="172">
        <f>+'[1]就業者の数'!U40/+'[1]就業者の数'!$B$40</f>
        <v>0.046343578379419985</v>
      </c>
      <c r="V40" s="173">
        <f>+'[1]就業者の数'!V40/+'[1]就業者の数'!$B$40</f>
        <v>0.03015704788515271</v>
      </c>
      <c r="W40" s="75">
        <f>+'[1]就業者の数'!W40/+'[1]就業者の数'!$B$40</f>
        <v>0.014163214182483862</v>
      </c>
      <c r="X40" s="75">
        <f>+'[1]就業者の数'!X40/+'[1]就業者の数'!$B$40</f>
        <v>0.21379709027844687</v>
      </c>
      <c r="Y40" s="75">
        <f>+'[1]就業者の数'!Y40/+'[1]就業者の数'!$B$40</f>
        <v>0.22506985258695442</v>
      </c>
      <c r="Z40" s="75">
        <f>+'[1]就業者の数'!Z40/+'[1]就業者の数'!$B$40</f>
        <v>0.5469698429521148</v>
      </c>
      <c r="AA40" s="105"/>
    </row>
    <row r="41" spans="1:26" ht="13.5">
      <c r="A41" s="137" t="s">
        <v>177</v>
      </c>
      <c r="B41" s="163">
        <v>1</v>
      </c>
      <c r="C41" s="75">
        <f>+'[1]就業者の数'!C41/+'[1]就業者の数'!$B$41</f>
        <v>0.24602739726027398</v>
      </c>
      <c r="D41" s="172">
        <f>+'[1]就業者の数'!D41/+'[1]就業者の数'!$B$41</f>
        <v>0.23671232876712328</v>
      </c>
      <c r="E41" s="173">
        <f>+'[1]就業者の数'!E41/+'[1]就業者の数'!$B$41</f>
        <v>0.002465753424657534</v>
      </c>
      <c r="F41" s="75">
        <f>+'[1]就業者の数'!F41/+'[1]就業者の数'!$B$41</f>
        <v>0</v>
      </c>
      <c r="G41" s="172">
        <f>+'[1]就業者の数'!G41/+'[1]就業者の数'!$B$41</f>
        <v>0.09315068493150686</v>
      </c>
      <c r="H41" s="173">
        <f>+'[1]就業者の数'!H41/+'[1]就業者の数'!$B$41</f>
        <v>0.13150684931506848</v>
      </c>
      <c r="I41" s="75">
        <f>+'[1]就業者の数'!I41/+'[1]就業者の数'!$B$41</f>
        <v>0.000547945205479452</v>
      </c>
      <c r="J41" s="172">
        <f>+'[1]就業者の数'!J41/+'[1]就業者の数'!$B$41</f>
        <v>0.004931506849315068</v>
      </c>
      <c r="K41" s="172">
        <f>+'[1]就業者の数'!K41/+'[1]就業者の数'!$B$41</f>
        <v>0.04246575342465753</v>
      </c>
      <c r="L41" s="172">
        <f>+'[1]就業者の数'!L41/+'[1]就業者の数'!$B$41</f>
        <v>0.12465753424657534</v>
      </c>
      <c r="M41" s="172">
        <f>+'[1]就業者の数'!M41/+'[1]就業者の数'!$B$41</f>
        <v>0.009315068493150684</v>
      </c>
      <c r="N41" s="172">
        <f>+'[1]就業者の数'!N41/+'[1]就業者の数'!$B$41</f>
        <v>0.005479452054794521</v>
      </c>
      <c r="O41" s="172">
        <f>+'[1]就業者の数'!O41/+'[1]就業者の数'!$B$41</f>
        <v>0.0073972602739726025</v>
      </c>
      <c r="P41" s="172">
        <f>+'[1]就業者の数'!P41/+'[1]就業者の数'!$B$41</f>
        <v>0.05835616438356164</v>
      </c>
      <c r="Q41" s="172">
        <f>+'[1]就業者の数'!Q41/+'[1]就業者の数'!$B$41</f>
        <v>0.03123287671232877</v>
      </c>
      <c r="R41" s="172">
        <f>+'[1]就業者の数'!R41/+'[1]就業者の数'!$B$41</f>
        <v>0.02684931506849315</v>
      </c>
      <c r="S41" s="172">
        <f>+'[1]就業者の数'!S41/+'[1]就業者の数'!$B$41</f>
        <v>0.11013698630136987</v>
      </c>
      <c r="T41" s="172">
        <f>+'[1]就業者の数'!T41/+'[1]就業者の数'!$B$41</f>
        <v>0.01780821917808219</v>
      </c>
      <c r="U41" s="172">
        <f>+'[1]就業者の数'!U41/+'[1]就業者の数'!$B$41</f>
        <v>0.04438356164383562</v>
      </c>
      <c r="V41" s="173">
        <f>+'[1]就業者の数'!V41/+'[1]就業者の数'!$B$41</f>
        <v>0.03452054794520548</v>
      </c>
      <c r="W41" s="75">
        <f>+'[1]就業者の数'!W41/+'[1]就業者の数'!$B$41</f>
        <v>0.008767123287671232</v>
      </c>
      <c r="X41" s="75">
        <f>+'[1]就業者の数'!X41/+'[1]就業者の数'!$B$41</f>
        <v>0.2484931506849315</v>
      </c>
      <c r="Y41" s="75">
        <f>+'[1]就業者の数'!Y41/+'[1]就業者の数'!$B$41</f>
        <v>0.22465753424657534</v>
      </c>
      <c r="Z41" s="125">
        <f>+'[1]就業者の数'!Z41/+'[1]就業者の数'!$B$41</f>
        <v>0.5180821917808219</v>
      </c>
    </row>
    <row r="42" spans="1:26" ht="13.5">
      <c r="A42" s="158" t="s">
        <v>178</v>
      </c>
      <c r="B42" s="169">
        <v>1</v>
      </c>
      <c r="C42" s="74">
        <f>+'[1]就業者の数'!C42/+'[1]就業者の数'!$B$42</f>
        <v>0.11055938386704499</v>
      </c>
      <c r="D42" s="170">
        <f>+'[1]就業者の数'!D42/+'[1]就業者の数'!$B$42</f>
        <v>0.10772192946899067</v>
      </c>
      <c r="E42" s="171">
        <f>+'[1]就業者の数'!E42/+'[1]就業者の数'!$B$42</f>
        <v>0.0015200648561005268</v>
      </c>
      <c r="F42" s="74">
        <f>+'[1]就業者の数'!F42/+'[1]就業者の数'!$B$42</f>
        <v>0.00010133765707336846</v>
      </c>
      <c r="G42" s="170">
        <f>+'[1]就業者の数'!G42/+'[1]就業者の数'!$B$42</f>
        <v>0.06536278881232266</v>
      </c>
      <c r="H42" s="171">
        <f>+'[1]就業者の数'!H42/+'[1]就業者の数'!$B$42</f>
        <v>0.13974462910417512</v>
      </c>
      <c r="I42" s="74">
        <f>+'[1]就業者の数'!I42/+'[1]就業者の数'!$B$42</f>
        <v>0.006992298338062424</v>
      </c>
      <c r="J42" s="170">
        <f>+'[1]就業者の数'!J42/+'[1]就業者の数'!$B$42</f>
        <v>0.005674908796108634</v>
      </c>
      <c r="K42" s="170">
        <f>+'[1]就業者の数'!K42/+'[1]就業者の数'!$B$42</f>
        <v>0.039724361572760436</v>
      </c>
      <c r="L42" s="170">
        <f>+'[1]就業者の数'!L42/+'[1]就業者の数'!$B$42</f>
        <v>0.15666801783542764</v>
      </c>
      <c r="M42" s="170">
        <f>+'[1]就業者の数'!M42/+'[1]就業者の数'!$B$42</f>
        <v>0.02178759627077422</v>
      </c>
      <c r="N42" s="170">
        <f>+'[1]就業者の数'!N42/+'[1]就業者の数'!$B$42</f>
        <v>0.009120389136603162</v>
      </c>
      <c r="O42" s="170">
        <f>+'[1]就業者の数'!O42/+'[1]就業者の数'!$B$42</f>
        <v>0.022091609241994326</v>
      </c>
      <c r="P42" s="170">
        <f>+'[1]就業者の数'!P42/+'[1]就業者の数'!$B$42</f>
        <v>0.05674908796108634</v>
      </c>
      <c r="Q42" s="170">
        <f>+'[1]就業者の数'!Q42/+'[1]就業者の数'!$B$42</f>
        <v>0.0449939197405756</v>
      </c>
      <c r="R42" s="170">
        <f>+'[1]就業者の数'!R42/+'[1]就業者の数'!$B$42</f>
        <v>0.05553303607620592</v>
      </c>
      <c r="S42" s="170">
        <f>+'[1]就業者の数'!S42/+'[1]就業者の数'!$B$42</f>
        <v>0.122111876773409</v>
      </c>
      <c r="T42" s="170">
        <f>+'[1]就業者の数'!T42/+'[1]就業者の数'!$B$42</f>
        <v>0.012768544791244426</v>
      </c>
      <c r="U42" s="170">
        <f>+'[1]就業者の数'!U42/+'[1]就業者の数'!$B$42</f>
        <v>0.04458856911228212</v>
      </c>
      <c r="V42" s="171">
        <f>+'[1]就業者の数'!V42/+'[1]就業者の数'!$B$42</f>
        <v>0.06749087961086339</v>
      </c>
      <c r="W42" s="74">
        <f>+'[1]就業者の数'!W42/+'[1]就業者の数'!$B$42</f>
        <v>0.016416700445885692</v>
      </c>
      <c r="X42" s="74">
        <f>+'[1]就業者の数'!X42/+'[1]就業者の数'!$B$42</f>
        <v>0.11207944872314553</v>
      </c>
      <c r="Y42" s="74">
        <f>+'[1]就業者の数'!Y42/+'[1]就業者の数'!$B$42</f>
        <v>0.20520875557357113</v>
      </c>
      <c r="Z42" s="135">
        <f>+'[1]就業者の数'!Z42/+'[1]就業者の数'!$B$42</f>
        <v>0.6662950952573976</v>
      </c>
    </row>
    <row r="43" spans="1:26" ht="13.5">
      <c r="A43" s="156" t="s">
        <v>179</v>
      </c>
      <c r="B43" s="181">
        <v>1</v>
      </c>
      <c r="C43" s="75">
        <f>+'[1]就業者の数'!C43/+'[1]就業者の数'!$B$43</f>
        <v>0.18385405287306095</v>
      </c>
      <c r="D43" s="172">
        <f>+'[1]就業者の数'!D43/+'[1]就業者の数'!$B$43</f>
        <v>0.18210618308935983</v>
      </c>
      <c r="E43" s="173">
        <f>+'[1]就業者の数'!E43/+'[1]就業者の数'!$B$43</f>
        <v>0.008302381472580292</v>
      </c>
      <c r="F43" s="75">
        <f>+'[1]就業者の数'!F43/+'[1]就業者の数'!$B$43</f>
        <v>0.00043696744592527855</v>
      </c>
      <c r="G43" s="172">
        <f>+'[1]就業者の数'!G43/+'[1]就業者の数'!$B$43</f>
        <v>0.06838540528730609</v>
      </c>
      <c r="H43" s="173">
        <f>+'[1]就業者の数'!H43/+'[1]就業者の数'!$B$43</f>
        <v>0.14321608040201006</v>
      </c>
      <c r="I43" s="75">
        <f>+'[1]就業者の数'!I43/+'[1]就業者の数'!$B$43</f>
        <v>0.002731046537032991</v>
      </c>
      <c r="J43" s="172">
        <f>+'[1]就業者の数'!J43/+'[1]就業者の数'!$B$43</f>
        <v>0.005134367489622023</v>
      </c>
      <c r="K43" s="172">
        <f>+'[1]就業者の数'!K43/+'[1]就業者の数'!$B$43</f>
        <v>0.034957395674022285</v>
      </c>
      <c r="L43" s="172">
        <f>+'[1]就業者の数'!L43/+'[1]就業者の数'!$B$43</f>
        <v>0.1334935547301726</v>
      </c>
      <c r="M43" s="172">
        <f>+'[1]就業者の数'!M43/+'[1]就業者の数'!$B$43</f>
        <v>0.014092200131090233</v>
      </c>
      <c r="N43" s="172">
        <f>+'[1]就業者の数'!N43/+'[1]就業者の数'!$B$43</f>
        <v>0.004369674459252786</v>
      </c>
      <c r="O43" s="172">
        <f>+'[1]就業者の数'!O43/+'[1]就業者の数'!$B$43</f>
        <v>0.010705702425169324</v>
      </c>
      <c r="P43" s="172">
        <f>+'[1]就業者の数'!P43/+'[1]就業者の数'!$B$43</f>
        <v>0.03910858641031243</v>
      </c>
      <c r="Q43" s="172">
        <f>+'[1]就業者の数'!Q43/+'[1]就業者の数'!$B$43</f>
        <v>0.034411186366615686</v>
      </c>
      <c r="R43" s="172">
        <f>+'[1]就業者の数'!R43/+'[1]就業者の数'!$B$43</f>
        <v>0.02436093511033428</v>
      </c>
      <c r="S43" s="172">
        <f>+'[1]就業者の数'!S43/+'[1]就業者の数'!$B$43</f>
        <v>0.10225038234651518</v>
      </c>
      <c r="T43" s="172">
        <f>+'[1]就業者の数'!T43/+'[1]就業者の数'!$B$43</f>
        <v>0.009504041948874808</v>
      </c>
      <c r="U43" s="172">
        <f>+'[1]就業者の数'!U43/+'[1]就業者の数'!$B$43</f>
        <v>0.044679921345859734</v>
      </c>
      <c r="V43" s="173">
        <f>+'[1]就業者の数'!V43/+'[1]就業者の数'!$B$43</f>
        <v>0.13382128031461657</v>
      </c>
      <c r="W43" s="75">
        <f>+'[1]就業者の数'!W43/+'[1]就業者の数'!$B$43</f>
        <v>0.002184837229626393</v>
      </c>
      <c r="X43" s="75">
        <f>+'[1]就業者の数'!X43/+'[1]就業者の数'!$B$43</f>
        <v>0.19215643434564125</v>
      </c>
      <c r="Y43" s="75">
        <f>+'[1]就業者の数'!Y43/+'[1]就業者の数'!$B$43</f>
        <v>0.21203845313524142</v>
      </c>
      <c r="Z43" s="125">
        <f>+'[1]就業者の数'!Z43/+'[1]就業者の数'!$B$43</f>
        <v>0.5936202752894909</v>
      </c>
    </row>
    <row r="44" spans="1:26" ht="13.5">
      <c r="A44" s="156" t="s">
        <v>180</v>
      </c>
      <c r="B44" s="181">
        <v>1</v>
      </c>
      <c r="C44" s="75">
        <f>+'[1]就業者の数'!C44/+'[1]就業者の数'!$B$44</f>
        <v>0.23510971786833856</v>
      </c>
      <c r="D44" s="172">
        <f>+'[1]就業者の数'!D44/+'[1]就業者の数'!$B$44</f>
        <v>0.13949843260188088</v>
      </c>
      <c r="E44" s="173">
        <f>+'[1]就業者の数'!E44/+'[1]就業者の数'!$B$44</f>
        <v>0.004702194357366771</v>
      </c>
      <c r="F44" s="75">
        <f>+'[1]就業者の数'!F44/+'[1]就業者の数'!$B$44</f>
        <v>0</v>
      </c>
      <c r="G44" s="172">
        <f>+'[1]就業者の数'!G44/+'[1]就業者の数'!$B$44</f>
        <v>0.15830721003134796</v>
      </c>
      <c r="H44" s="173">
        <f>+'[1]就業者の数'!H44/+'[1]就業者の数'!$B$44</f>
        <v>0.04231974921630094</v>
      </c>
      <c r="I44" s="75">
        <f>+'[1]就業者の数'!I44/+'[1]就業者の数'!$B$44</f>
        <v>0.001567398119122257</v>
      </c>
      <c r="J44" s="172">
        <f>+'[1]就業者の数'!J44/+'[1]就業者の数'!$B$44</f>
        <v>0</v>
      </c>
      <c r="K44" s="172">
        <f>+'[1]就業者の数'!K44/+'[1]就業者の数'!$B$44</f>
        <v>0.018808777429467086</v>
      </c>
      <c r="L44" s="172">
        <f>+'[1]就業者の数'!L44/+'[1]就業者の数'!$B$44</f>
        <v>0.06896551724137931</v>
      </c>
      <c r="M44" s="172">
        <f>+'[1]就業者の数'!M44/+'[1]就業者の数'!$B$44</f>
        <v>0.001567398119122257</v>
      </c>
      <c r="N44" s="172">
        <f>+'[1]就業者の数'!N44/+'[1]就業者の数'!$B$44</f>
        <v>0.001567398119122257</v>
      </c>
      <c r="O44" s="172">
        <f>+'[1]就業者の数'!O44/+'[1]就業者の数'!$B$44</f>
        <v>0.023510971786833857</v>
      </c>
      <c r="P44" s="172">
        <f>+'[1]就業者の数'!P44/+'[1]就業者の数'!$B$44</f>
        <v>0.05956112852664577</v>
      </c>
      <c r="Q44" s="172">
        <f>+'[1]就業者の数'!Q44/+'[1]就業者の数'!$B$44</f>
        <v>0.047021943573667714</v>
      </c>
      <c r="R44" s="172">
        <f>+'[1]就業者の数'!R44/+'[1]就業者の数'!$B$44</f>
        <v>0.054858934169279</v>
      </c>
      <c r="S44" s="172">
        <f>+'[1]就業者の数'!S44/+'[1]就業者の数'!$B$44</f>
        <v>0.12852664576802508</v>
      </c>
      <c r="T44" s="172">
        <f>+'[1]就業者の数'!T44/+'[1]就業者の数'!$B$44</f>
        <v>0.023510971786833857</v>
      </c>
      <c r="U44" s="172">
        <f>+'[1]就業者の数'!U44/+'[1]就業者の数'!$B$44</f>
        <v>0.03761755485893417</v>
      </c>
      <c r="V44" s="173">
        <f>+'[1]就業者の数'!V44/+'[1]就業者の数'!$B$44</f>
        <v>0.09247648902821316</v>
      </c>
      <c r="W44" s="75">
        <f>+'[1]就業者の数'!W44/+'[1]就業者の数'!$B$44</f>
        <v>0</v>
      </c>
      <c r="X44" s="75">
        <f>+'[1]就業者の数'!X44/+'[1]就業者の数'!$B$44</f>
        <v>0.23981191222570533</v>
      </c>
      <c r="Y44" s="75">
        <f>+'[1]就業者の数'!Y44/+'[1]就業者の数'!$B$44</f>
        <v>0.2006269592476489</v>
      </c>
      <c r="Z44" s="125">
        <f>+'[1]就業者の数'!Z44/+'[1]就業者の数'!$B$44</f>
        <v>0.5595611285266457</v>
      </c>
    </row>
    <row r="45" spans="1:26" ht="13.5">
      <c r="A45" s="156" t="s">
        <v>181</v>
      </c>
      <c r="B45" s="181">
        <v>1</v>
      </c>
      <c r="C45" s="75">
        <f>+'[1]就業者の数'!C45/+'[1]就業者の数'!$B$45</f>
        <v>0.23845845042151748</v>
      </c>
      <c r="D45" s="172">
        <f>+'[1]就業者の数'!D45/+'[1]就業者の数'!$B$45</f>
        <v>0.21397029305499798</v>
      </c>
      <c r="E45" s="173">
        <f>+'[1]就業者の数'!E45/+'[1]就業者の数'!$B$45</f>
        <v>0.002007226013649137</v>
      </c>
      <c r="F45" s="75">
        <f>+'[1]就業者の数'!F45/+'[1]就業者の数'!$B$45</f>
        <v>0.0004014452027298274</v>
      </c>
      <c r="G45" s="172">
        <f>+'[1]就業者の数'!G45/+'[1]就業者の数'!$B$45</f>
        <v>0.08751505419510237</v>
      </c>
      <c r="H45" s="173">
        <f>+'[1]就業者の数'!H45/+'[1]就業者の数'!$B$45</f>
        <v>0.14010437575270976</v>
      </c>
      <c r="I45" s="75">
        <f>+'[1]就業者の数'!I45/+'[1]就業者の数'!$B$45</f>
        <v>0.006824568446407065</v>
      </c>
      <c r="J45" s="172">
        <f>+'[1]就業者の数'!J45/+'[1]就業者の数'!$B$45</f>
        <v>0.0028101164191087916</v>
      </c>
      <c r="K45" s="172">
        <f>+'[1]就業者の数'!K45/+'[1]就業者の数'!$B$45</f>
        <v>0.03773584905660377</v>
      </c>
      <c r="L45" s="172">
        <f>+'[1]就業者の数'!L45/+'[1]就業者の数'!$B$45</f>
        <v>0.12003211561621839</v>
      </c>
      <c r="M45" s="172">
        <f>+'[1]就業者の数'!M45/+'[1]就業者の数'!$B$45</f>
        <v>0.013247691690084303</v>
      </c>
      <c r="N45" s="172">
        <f>+'[1]就業者の数'!N45/+'[1]就業者の数'!$B$45</f>
        <v>0.0004014452027298274</v>
      </c>
      <c r="O45" s="172">
        <f>+'[1]就業者の数'!O45/+'[1]就業者の数'!$B$45</f>
        <v>0.008430349257326376</v>
      </c>
      <c r="P45" s="172">
        <f>+'[1]就業者の数'!P45/+'[1]就業者の数'!$B$45</f>
        <v>0.034524287434765155</v>
      </c>
      <c r="Q45" s="172">
        <f>+'[1]就業者の数'!Q45/+'[1]就業者の数'!$B$45</f>
        <v>0.03653151344841429</v>
      </c>
      <c r="R45" s="172">
        <f>+'[1]就業者の数'!R45/+'[1]就業者の数'!$B$45</f>
        <v>0.025692492974708953</v>
      </c>
      <c r="S45" s="172">
        <f>+'[1]就業者の数'!S45/+'[1]就業者の数'!$B$45</f>
        <v>0.1272581292653553</v>
      </c>
      <c r="T45" s="172">
        <f>+'[1]就業者の数'!T45/+'[1]就業者の数'!$B$45</f>
        <v>0.014452027298273785</v>
      </c>
      <c r="U45" s="172">
        <f>+'[1]就業者の数'!U45/+'[1]就業者の数'!$B$45</f>
        <v>0.05660377358490566</v>
      </c>
      <c r="V45" s="173">
        <f>+'[1]就業者の数'!V45/+'[1]就業者の数'!$B$45</f>
        <v>0.04656764351665998</v>
      </c>
      <c r="W45" s="75">
        <f>+'[1]就業者の数'!W45/+'[1]就業者の数'!$B$45</f>
        <v>0.0004014452027298274</v>
      </c>
      <c r="X45" s="75">
        <f>+'[1]就業者の数'!X45/+'[1]就業者の数'!$B$45</f>
        <v>0.2404656764351666</v>
      </c>
      <c r="Y45" s="75">
        <f>+'[1]就業者の数'!Y45/+'[1]就業者の数'!$B$45</f>
        <v>0.22802087515054195</v>
      </c>
      <c r="Z45" s="125">
        <f>+'[1]就業者の数'!Z45/+'[1]就業者の数'!$B$45</f>
        <v>0.5311120032115616</v>
      </c>
    </row>
    <row r="46" spans="1:26" ht="13.5">
      <c r="A46" s="156" t="s">
        <v>182</v>
      </c>
      <c r="B46" s="181">
        <v>1</v>
      </c>
      <c r="C46" s="75">
        <f>+'[1]就業者の数'!C46/+'[1]就業者の数'!$B$46</f>
        <v>0.2631010912579446</v>
      </c>
      <c r="D46" s="172">
        <f>+'[1]就業者の数'!D46/+'[1]就業者の数'!$B$46</f>
        <v>0.26082264060438903</v>
      </c>
      <c r="E46" s="173">
        <f>+'[1]就業者の数'!E46/+'[1]就業者の数'!$B$46</f>
        <v>0.03945317184314666</v>
      </c>
      <c r="F46" s="75">
        <f>+'[1]就業者の数'!F46/+'[1]就業者の数'!$B$46</f>
        <v>0.0002398369109005876</v>
      </c>
      <c r="G46" s="172">
        <f>+'[1]就業者の数'!G46/+'[1]就業者の数'!$B$46</f>
        <v>0.0659551504976616</v>
      </c>
      <c r="H46" s="173">
        <f>+'[1]就業者の数'!H46/+'[1]就業者の数'!$B$46</f>
        <v>0.14486149418395491</v>
      </c>
      <c r="I46" s="75">
        <f>+'[1]就業者の数'!I46/+'[1]就業者の数'!$B$46</f>
        <v>0.0032377982971579324</v>
      </c>
      <c r="J46" s="172">
        <f>+'[1]就業者の数'!J46/+'[1]就業者の数'!$B$46</f>
        <v>0.002398369109005876</v>
      </c>
      <c r="K46" s="172">
        <f>+'[1]就業者の数'!K46/+'[1]就業者の数'!$B$46</f>
        <v>0.05300395730902986</v>
      </c>
      <c r="L46" s="172">
        <f>+'[1]就業者の数'!L46/+'[1]就業者の数'!$B$46</f>
        <v>0.10804652836071471</v>
      </c>
      <c r="M46" s="172">
        <f>+'[1]就業者の数'!M46/+'[1]就業者の数'!$B$46</f>
        <v>0.007674781148818803</v>
      </c>
      <c r="N46" s="172">
        <f>+'[1]就業者の数'!N46/+'[1]就業者の数'!$B$46</f>
        <v>0.003117879841707639</v>
      </c>
      <c r="O46" s="172">
        <f>+'[1]就業者の数'!O46/+'[1]就業者の数'!$B$46</f>
        <v>0.015949154574889074</v>
      </c>
      <c r="P46" s="172">
        <f>+'[1]就業者の数'!P46/+'[1]就業者の数'!$B$46</f>
        <v>0.033577167526082266</v>
      </c>
      <c r="Q46" s="172">
        <f>+'[1]就業者の数'!Q46/+'[1]就業者の数'!$B$46</f>
        <v>0.02566254946636287</v>
      </c>
      <c r="R46" s="172">
        <f>+'[1]就業者の数'!R46/+'[1]就業者の数'!$B$46</f>
        <v>0.021705240436503178</v>
      </c>
      <c r="S46" s="172">
        <f>+'[1]就業者の数'!S46/+'[1]就業者の数'!$B$46</f>
        <v>0.10960546828156853</v>
      </c>
      <c r="T46" s="172">
        <f>+'[1]就業者の数'!T46/+'[1]就業者の数'!$B$46</f>
        <v>0.018467442139345244</v>
      </c>
      <c r="U46" s="172">
        <f>+'[1]就業者の数'!U46/+'[1]就業者の数'!$B$46</f>
        <v>0.04233121477395371</v>
      </c>
      <c r="V46" s="173">
        <f>+'[1]就業者の数'!V46/+'[1]就業者の数'!$B$46</f>
        <v>0.02973977695167286</v>
      </c>
      <c r="W46" s="75">
        <f>+'[1]就業者の数'!W46/+'[1]就業者の数'!$B$46</f>
        <v>0.011871927089579086</v>
      </c>
      <c r="X46" s="75">
        <f>+'[1]就業者の数'!X46/+'[1]就業者の数'!$B$46</f>
        <v>0.30255426310109124</v>
      </c>
      <c r="Y46" s="75">
        <f>+'[1]就業者の数'!Y46/+'[1]就業者の数'!$B$46</f>
        <v>0.21105648159251708</v>
      </c>
      <c r="Z46" s="125">
        <f>+'[1]就業者の数'!Z46/+'[1]就業者の数'!$B$46</f>
        <v>0.4745173282168126</v>
      </c>
    </row>
    <row r="47" spans="1:27" ht="13.5">
      <c r="A47" s="157" t="s">
        <v>183</v>
      </c>
      <c r="B47" s="182">
        <v>1</v>
      </c>
      <c r="C47" s="75">
        <f>+'[1]就業者の数'!C47/+'[1]就業者の数'!$B$47</f>
        <v>0.27465596330275227</v>
      </c>
      <c r="D47" s="172">
        <v>0.269</v>
      </c>
      <c r="E47" s="31">
        <v>0.011</v>
      </c>
      <c r="F47" s="75">
        <f>+'[1]就業者の数'!F47/+'[1]就業者の数'!$B$6</f>
        <v>3.7649681013077616E-06</v>
      </c>
      <c r="G47" s="172">
        <v>0.077</v>
      </c>
      <c r="H47" s="31">
        <v>0.163</v>
      </c>
      <c r="I47" s="75">
        <v>0.002</v>
      </c>
      <c r="J47" s="172">
        <v>0.003</v>
      </c>
      <c r="K47" s="172">
        <v>0.044</v>
      </c>
      <c r="L47" s="172">
        <v>0.127</v>
      </c>
      <c r="M47" s="172">
        <v>0.011</v>
      </c>
      <c r="N47" s="172">
        <v>0.002</v>
      </c>
      <c r="O47" s="172">
        <f>+'[1]就業者の数'!O47/+'[1]就業者の数'!$B$47</f>
        <v>0.010321100917431193</v>
      </c>
      <c r="P47" s="172">
        <f>+'[1]就業者の数'!P47/+'[1]就業者の数'!$B$47</f>
        <v>0.02981651376146789</v>
      </c>
      <c r="Q47" s="172">
        <f>+'[1]就業者の数'!Q47/+'[1]就業者の数'!$B$47</f>
        <v>0.030389908256880736</v>
      </c>
      <c r="R47" s="172">
        <f>+'[1]就業者の数'!R47/+'[1]就業者の数'!$B$47</f>
        <v>0.018539755351681956</v>
      </c>
      <c r="S47" s="172">
        <f>+'[1]就業者の数'!S47/+'[1]就業者の数'!$B$47</f>
        <v>0.09900611620795106</v>
      </c>
      <c r="T47" s="172">
        <f>+'[1]就業者の数'!T47/+'[1]就業者の数'!$B$47</f>
        <v>0.01529051987767584</v>
      </c>
      <c r="U47" s="172">
        <f>+'[1]就業者の数'!U47/+'[1]就業者の数'!$B$47</f>
        <v>0.03287461773700306</v>
      </c>
      <c r="V47" s="173">
        <f>+'[1]就業者の数'!V47/+'[1]就業者の数'!$B$47</f>
        <v>0.03077217125382263</v>
      </c>
      <c r="W47" s="75">
        <f>+'[1]就業者の数'!W47/+'[1]就業者の数'!$B$47</f>
        <v>0.017201834862385322</v>
      </c>
      <c r="X47" s="75">
        <f>+'[1]就業者の数'!X47/+'[1]就業者の数'!$B$47</f>
        <v>0.2861238532110092</v>
      </c>
      <c r="Y47" s="75">
        <f>+'[1]就業者の数'!Y47/+'[1]就業者の数'!$B$47</f>
        <v>0.24101681957186544</v>
      </c>
      <c r="Z47" s="75">
        <f>+'[1]就業者の数'!Z47/+'[1]就業者の数'!$B$47</f>
        <v>0.45565749235474007</v>
      </c>
      <c r="AA47" s="105"/>
    </row>
    <row r="48" spans="1:26" ht="13.5">
      <c r="A48" s="158" t="s">
        <v>184</v>
      </c>
      <c r="B48" s="181">
        <v>1</v>
      </c>
      <c r="C48" s="74">
        <f>+'[1]就業者の数'!C48/+'[1]就業者の数'!$B$48</f>
        <v>0.05936183022275737</v>
      </c>
      <c r="D48" s="170">
        <f>+'[1]就業者の数'!D48/+'[1]就業者の数'!$B$48</f>
        <v>0.052859723058398554</v>
      </c>
      <c r="E48" s="171">
        <f>+'[1]就業者の数'!E48/+'[1]就業者の数'!$B$48</f>
        <v>0.019145093317278747</v>
      </c>
      <c r="F48" s="74">
        <f>+'[1]就業者の数'!F48/+'[1]就業者の数'!$B$48</f>
        <v>0.00048163756773028296</v>
      </c>
      <c r="G48" s="170">
        <f>+'[1]就業者の数'!G48/+'[1]就業者の数'!$B$48</f>
        <v>0.11535219747140277</v>
      </c>
      <c r="H48" s="171">
        <f>+'[1]就業者の数'!H48/+'[1]就業者の数'!$B$48</f>
        <v>0.2143287176399759</v>
      </c>
      <c r="I48" s="74">
        <f>+'[1]就業者の数'!I48/+'[1]就業者の数'!$B$48</f>
        <v>0.002408187838651415</v>
      </c>
      <c r="J48" s="170">
        <f>+'[1]就業者の数'!J48/+'[1]就業者の数'!$B$48</f>
        <v>0.005057194461167971</v>
      </c>
      <c r="K48" s="170">
        <f>+'[1]就業者の数'!K48/+'[1]就業者の数'!$B$48</f>
        <v>0.04130042143287176</v>
      </c>
      <c r="L48" s="170">
        <f>+'[1]就業者の数'!L48/+'[1]就業者の数'!$B$48</f>
        <v>0.16520168573148705</v>
      </c>
      <c r="M48" s="170">
        <f>+'[1]就業者の数'!M48/+'[1]就業者の数'!$B$48</f>
        <v>0.015412402167369055</v>
      </c>
      <c r="N48" s="170">
        <f>+'[1]就業者の数'!N48/+'[1]就業者の数'!$B$48</f>
        <v>0.008669476219145093</v>
      </c>
      <c r="O48" s="170">
        <f>+'[1]就業者の数'!O48/+'[1]就業者の数'!$B$48</f>
        <v>0.017098133654425047</v>
      </c>
      <c r="P48" s="170">
        <f>+'[1]就業者の数'!P48/+'[1]就業者の数'!$B$48</f>
        <v>0.03576158940397351</v>
      </c>
      <c r="Q48" s="170">
        <f>+'[1]就業者の数'!Q48/+'[1]就業者の数'!$B$48</f>
        <v>0.03696568332329922</v>
      </c>
      <c r="R48" s="170">
        <f>+'[1]就業者の数'!R48/+'[1]就業者の数'!$B$48</f>
        <v>0.032992173389524385</v>
      </c>
      <c r="S48" s="170">
        <f>+'[1]就業者の数'!S48/+'[1]就業者の数'!$B$48</f>
        <v>0.1519566526189043</v>
      </c>
      <c r="T48" s="170">
        <f>+'[1]就業者の数'!T48/+'[1]就業者の数'!$B$48</f>
        <v>0.009993979530403372</v>
      </c>
      <c r="U48" s="170">
        <f>+'[1]就業者の数'!U48/+'[1]就業者の数'!$B$48</f>
        <v>0.03925346177001806</v>
      </c>
      <c r="V48" s="171">
        <f>+'[1]就業者の数'!V48/+'[1]就業者の数'!$B$48</f>
        <v>0.024081878386514148</v>
      </c>
      <c r="W48" s="74">
        <f>+'[1]就業者の数'!W48/+'[1]就業者の数'!$B$48</f>
        <v>0.005177603853100542</v>
      </c>
      <c r="X48" s="74">
        <f>+'[1]就業者の数'!X48/+'[1]就業者の数'!$B$48</f>
        <v>0.07850692354003612</v>
      </c>
      <c r="Y48" s="74">
        <f>+'[1]就業者の数'!Y48/+'[1]就業者の数'!$B$48</f>
        <v>0.330162552679109</v>
      </c>
      <c r="Z48" s="135">
        <f>+'[1]就業者の数'!Z48/+'[1]就業者の数'!$B$48</f>
        <v>0.5861529199277543</v>
      </c>
    </row>
    <row r="49" spans="1:26" ht="13.5">
      <c r="A49" s="156" t="s">
        <v>185</v>
      </c>
      <c r="B49" s="181">
        <v>1</v>
      </c>
      <c r="C49" s="75">
        <f>+'[1]就業者の数'!C49/+'[1]就業者の数'!$B$49</f>
        <v>0.4139387539598733</v>
      </c>
      <c r="D49" s="172">
        <f>+'[1]就業者の数'!D49/+'[1]就業者の数'!$B$49</f>
        <v>0.1932418162618796</v>
      </c>
      <c r="E49" s="173">
        <f>+'[1]就業者の数'!E49/+'[1]就業者の数'!$B$49</f>
        <v>0</v>
      </c>
      <c r="F49" s="75">
        <f>+'[1]就業者の数'!F49/+'[1]就業者の数'!$B$49</f>
        <v>0</v>
      </c>
      <c r="G49" s="172">
        <f>+'[1]就業者の数'!G49/+'[1]就業者の数'!$B$49</f>
        <v>0.09503695881731784</v>
      </c>
      <c r="H49" s="173">
        <f>+'[1]就業者の数'!H49/+'[1]就業者の数'!$B$49</f>
        <v>0.06335797254487856</v>
      </c>
      <c r="I49" s="75">
        <f>+'[1]就業者の数'!I49/+'[1]就業者の数'!$B$49</f>
        <v>0.021119324181626188</v>
      </c>
      <c r="J49" s="172">
        <f>+'[1]就業者の数'!J49/+'[1]就業者の数'!$B$49</f>
        <v>0</v>
      </c>
      <c r="K49" s="172">
        <f>+'[1]就業者の数'!K49/+'[1]就業者の数'!$B$49</f>
        <v>0.022175290390707498</v>
      </c>
      <c r="L49" s="172">
        <f>+'[1]就業者の数'!L49/+'[1]就業者の数'!$B$49</f>
        <v>0.0665258711721225</v>
      </c>
      <c r="M49" s="172">
        <f>+'[1]就業者の数'!M49/+'[1]就業者の数'!$B$49</f>
        <v>0.0010559662090813093</v>
      </c>
      <c r="N49" s="172">
        <f>+'[1]就業者の数'!N49/+'[1]就業者の数'!$B$49</f>
        <v>0.0021119324181626186</v>
      </c>
      <c r="O49" s="172">
        <f>+'[1]就業者の数'!O49/+'[1]就業者の数'!$B$49</f>
        <v>0.005279831045406547</v>
      </c>
      <c r="P49" s="172">
        <f>+'[1]就業者の数'!P49/+'[1]就業者の数'!$B$49</f>
        <v>0.0454065469904963</v>
      </c>
      <c r="Q49" s="172">
        <f>+'[1]就業者の数'!Q49/+'[1]就業者の数'!$B$49</f>
        <v>0.009503695881731784</v>
      </c>
      <c r="R49" s="172">
        <f>+'[1]就業者の数'!R49/+'[1]就業者の数'!$B$49</f>
        <v>0.050686378035902854</v>
      </c>
      <c r="S49" s="172">
        <f>+'[1]就業者の数'!S49/+'[1]就業者の数'!$B$49</f>
        <v>0.0791974656810982</v>
      </c>
      <c r="T49" s="172">
        <f>+'[1]就業者の数'!T49/+'[1]就業者の数'!$B$49</f>
        <v>0.021119324181626188</v>
      </c>
      <c r="U49" s="172">
        <f>+'[1]就業者の数'!U49/+'[1]就業者の数'!$B$49</f>
        <v>0.03273495248152059</v>
      </c>
      <c r="V49" s="173">
        <f>+'[1]就業者の数'!V49/+'[1]就業者の数'!$B$49</f>
        <v>0.07074973600844774</v>
      </c>
      <c r="W49" s="75">
        <f>+'[1]就業者の数'!W49/+'[1]就業者の数'!$B$49</f>
        <v>0</v>
      </c>
      <c r="X49" s="75">
        <f>+'[1]就業者の数'!X49/+'[1]就業者の数'!$B$49</f>
        <v>0.4139387539598733</v>
      </c>
      <c r="Y49" s="75">
        <f>+'[1]就業者の数'!Y49/+'[1]就業者の数'!$B$49</f>
        <v>0.1583949313621964</v>
      </c>
      <c r="Z49" s="125">
        <f>+'[1]就業者の数'!Z49/+'[1]就業者の数'!$B$49</f>
        <v>0.4276663146779303</v>
      </c>
    </row>
    <row r="50" spans="1:26" ht="13.5">
      <c r="A50" s="156" t="s">
        <v>186</v>
      </c>
      <c r="B50" s="181">
        <v>1</v>
      </c>
      <c r="C50" s="75">
        <f>+'[1]就業者の数'!C50/+'[1]就業者の数'!$B$50</f>
        <v>0.3353135313531353</v>
      </c>
      <c r="D50" s="172">
        <f>+'[1]就業者の数'!D50/+'[1]就業者の数'!$B$50</f>
        <v>0.17425742574257425</v>
      </c>
      <c r="E50" s="173">
        <f>+'[1]就業者の数'!E50/+'[1]就業者の数'!$B$50</f>
        <v>0.0013201320132013201</v>
      </c>
      <c r="F50" s="75">
        <f>+'[1]就業者の数'!F50/+'[1]就業者の数'!$B$50</f>
        <v>0.009240924092409241</v>
      </c>
      <c r="G50" s="172">
        <f>+'[1]就業者の数'!G50/+'[1]就業者の数'!$B$50</f>
        <v>0.16105610561056105</v>
      </c>
      <c r="H50" s="173">
        <f>+'[1]就業者の数'!H50/+'[1]就業者の数'!$B$50</f>
        <v>0.036303630363036306</v>
      </c>
      <c r="I50" s="75">
        <f>+'[1]就業者の数'!I50/+'[1]就業者の数'!$B$50</f>
        <v>0</v>
      </c>
      <c r="J50" s="172">
        <f>+'[1]就業者の数'!J50/+'[1]就業者の数'!$B$50</f>
        <v>0</v>
      </c>
      <c r="K50" s="172">
        <f>+'[1]就業者の数'!K50/+'[1]就業者の数'!$B$50</f>
        <v>0.031683168316831684</v>
      </c>
      <c r="L50" s="172">
        <f>+'[1]就業者の数'!L50/+'[1]就業者の数'!$B$50</f>
        <v>0.06468646864686468</v>
      </c>
      <c r="M50" s="172">
        <f>+'[1]就業者の数'!M50/+'[1]就業者の数'!$B$50</f>
        <v>0.005940594059405941</v>
      </c>
      <c r="N50" s="172">
        <f>+'[1]就業者の数'!N50/+'[1]就業者の数'!$B$50</f>
        <v>0.0006600660066006601</v>
      </c>
      <c r="O50" s="172">
        <f>+'[1]就業者の数'!O50/+'[1]就業者の数'!$B$50</f>
        <v>0.023762376237623763</v>
      </c>
      <c r="P50" s="172">
        <f>+'[1]就業者の数'!P50/+'[1]就業者の数'!$B$50</f>
        <v>0.04884488448844884</v>
      </c>
      <c r="Q50" s="172">
        <f>+'[1]就業者の数'!Q50/+'[1]就業者の数'!$B$50</f>
        <v>0.011221122112211221</v>
      </c>
      <c r="R50" s="172">
        <f>+'[1]就業者の数'!R50/+'[1]就業者の数'!$B$50</f>
        <v>0.0627062706270627</v>
      </c>
      <c r="S50" s="172">
        <f>+'[1]就業者の数'!S50/+'[1]就業者の数'!$B$50</f>
        <v>0.0924092409240924</v>
      </c>
      <c r="T50" s="172">
        <f>+'[1]就業者の数'!T50/+'[1]就業者の数'!$B$50</f>
        <v>0.019801980198019802</v>
      </c>
      <c r="U50" s="172">
        <f>+'[1]就業者の数'!U50/+'[1]就業者の数'!$B$50</f>
        <v>0.02706270627062706</v>
      </c>
      <c r="V50" s="173">
        <f>+'[1]就業者の数'!V50/+'[1]就業者の数'!$B$50</f>
        <v>0.06798679867986798</v>
      </c>
      <c r="W50" s="75">
        <f>+'[1]就業者の数'!W50/+'[1]就業者の数'!$B$50</f>
        <v>0</v>
      </c>
      <c r="X50" s="75">
        <f>+'[1]就業者の数'!X50/+'[1]就業者の数'!$B$50</f>
        <v>0.33663366336633666</v>
      </c>
      <c r="Y50" s="75">
        <f>+'[1]就業者の数'!Y50/+'[1]就業者の数'!$B$50</f>
        <v>0.2066006600660066</v>
      </c>
      <c r="Z50" s="125">
        <f>+'[1]就業者の数'!Z50/+'[1]就業者の数'!$B$50</f>
        <v>0.45676567656765676</v>
      </c>
    </row>
    <row r="51" spans="1:26" ht="13.5">
      <c r="A51" s="156" t="s">
        <v>187</v>
      </c>
      <c r="B51" s="181">
        <v>1</v>
      </c>
      <c r="C51" s="75">
        <f>+'[1]就業者の数'!C51/+'[1]就業者の数'!$B$51</f>
        <v>0.35056487504279354</v>
      </c>
      <c r="D51" s="172">
        <f>+'[1]就業者の数'!D51/+'[1]就業者の数'!$B$51</f>
        <v>0.265662444368367</v>
      </c>
      <c r="E51" s="173">
        <f>+'[1]就業者の数'!E51/+'[1]就業者の数'!$B$51</f>
        <v>0.00034234851078397807</v>
      </c>
      <c r="F51" s="75">
        <f>+'[1]就業者の数'!F51/+'[1]就業者の数'!$B$51</f>
        <v>0.0017117425539198905</v>
      </c>
      <c r="G51" s="172">
        <f>+'[1]就業者の数'!G51/+'[1]就業者の数'!$B$51</f>
        <v>0.1016775077028415</v>
      </c>
      <c r="H51" s="173">
        <f>+'[1]就業者の数'!H51/+'[1]就業者の数'!$B$51</f>
        <v>0.06949674768914756</v>
      </c>
      <c r="I51" s="75">
        <f>+'[1]就業者の数'!I51/+'[1]就業者の数'!$B$51</f>
        <v>0.0020540910647038686</v>
      </c>
      <c r="J51" s="172">
        <f>+'[1]就業者の数'!J51/+'[1]就業者の数'!$B$51</f>
        <v>0.0017117425539198905</v>
      </c>
      <c r="K51" s="172">
        <f>+'[1]就業者の数'!K51/+'[1]就業者の数'!$B$51</f>
        <v>0.01814447107155084</v>
      </c>
      <c r="L51" s="172">
        <f>+'[1]就業者の数'!L51/+'[1]就業者の数'!$B$51</f>
        <v>0.07908250599109894</v>
      </c>
      <c r="M51" s="172">
        <f>+'[1]就業者の数'!M51/+'[1]就業者の数'!$B$51</f>
        <v>0.003765833618623759</v>
      </c>
      <c r="N51" s="172">
        <f>+'[1]就業者の数'!N51/+'[1]就業者の数'!$B$51</f>
        <v>0.0013693940431359123</v>
      </c>
      <c r="O51" s="172">
        <f>+'[1]就業者の数'!O51/+'[1]就業者の数'!$B$51</f>
        <v>0.011297500855871277</v>
      </c>
      <c r="P51" s="172">
        <f>+'[1]就業者の数'!P51/+'[1]就業者の数'!$B$51</f>
        <v>0.02909962341663814</v>
      </c>
      <c r="Q51" s="172">
        <f>+'[1]就業者の数'!Q51/+'[1]就業者の数'!$B$51</f>
        <v>0.026360835330366313</v>
      </c>
      <c r="R51" s="172">
        <f>+'[1]就業者の数'!R51/+'[1]就業者の数'!$B$51</f>
        <v>0.04519000342348511</v>
      </c>
      <c r="S51" s="172">
        <f>+'[1]就業者の数'!S51/+'[1]就業者の数'!$B$51</f>
        <v>0.12119137281752825</v>
      </c>
      <c r="T51" s="172">
        <f>+'[1]就業者の数'!T51/+'[1]就業者の数'!$B$51</f>
        <v>0.045532351934269084</v>
      </c>
      <c r="U51" s="172">
        <f>+'[1]就業者の数'!U51/+'[1]就業者の数'!$B$51</f>
        <v>0.0359465936323177</v>
      </c>
      <c r="V51" s="173">
        <f>+'[1]就業者の数'!V51/+'[1]就業者の数'!$B$51</f>
        <v>0.05546045874700445</v>
      </c>
      <c r="W51" s="75">
        <f>+'[1]就業者の数'!W51/+'[1]就業者の数'!$B$51</f>
        <v>0</v>
      </c>
      <c r="X51" s="75">
        <f>+'[1]就業者の数'!X51/+'[1]就業者の数'!$B$51</f>
        <v>0.35090722355357756</v>
      </c>
      <c r="Y51" s="75">
        <f>+'[1]就業者の数'!Y51/+'[1]就業者の数'!$B$51</f>
        <v>0.17288599794590895</v>
      </c>
      <c r="Z51" s="125">
        <f>+'[1]就業者の数'!Z51/+'[1]就業者の数'!$B$51</f>
        <v>0.4762067785005135</v>
      </c>
    </row>
    <row r="52" spans="1:26" ht="13.5">
      <c r="A52" s="156" t="s">
        <v>188</v>
      </c>
      <c r="B52" s="181">
        <v>1</v>
      </c>
      <c r="C52" s="75">
        <f>+'[1]就業者の数'!C52/+'[1]就業者の数'!$B$52</f>
        <v>0.3779128672745694</v>
      </c>
      <c r="D52" s="172">
        <f>+'[1]就業者の数'!D52/+'[1]就業者の数'!$B$52</f>
        <v>0.2765957446808511</v>
      </c>
      <c r="E52" s="173">
        <f>+'[1]就業者の数'!E52/+'[1]就業者の数'!$B$52</f>
        <v>0.0010131712259371835</v>
      </c>
      <c r="F52" s="75">
        <f>+'[1]就業者の数'!F52/+'[1]就業者の数'!$B$52</f>
        <v>0.002026342451874367</v>
      </c>
      <c r="G52" s="172">
        <f>+'[1]就業者の数'!G52/+'[1]就業者の数'!$B$52</f>
        <v>0.09321175278622088</v>
      </c>
      <c r="H52" s="173">
        <f>+'[1]就業者の数'!H52/+'[1]就業者の数'!$B$52</f>
        <v>0.05876393110435663</v>
      </c>
      <c r="I52" s="75">
        <f>+'[1]就業者の数'!I52/+'[1]就業者の数'!$B$52</f>
        <v>0.004052684903748734</v>
      </c>
      <c r="J52" s="172">
        <f>+'[1]就業者の数'!J52/+'[1]就業者の数'!$B$52</f>
        <v>0</v>
      </c>
      <c r="K52" s="172">
        <f>+'[1]就業者の数'!K52/+'[1]就業者の数'!$B$52</f>
        <v>0.014184397163120567</v>
      </c>
      <c r="L52" s="172">
        <f>+'[1]就業者の数'!L52/+'[1]就業者の数'!$B$52</f>
        <v>0.07193515704154002</v>
      </c>
      <c r="M52" s="172">
        <f>+'[1]就業者の数'!M52/+'[1]就業者の数'!$B$52</f>
        <v>0.002026342451874367</v>
      </c>
      <c r="N52" s="172">
        <f>+'[1]就業者の数'!N52/+'[1]就業者の数'!$B$52</f>
        <v>0.00303951367781155</v>
      </c>
      <c r="O52" s="172">
        <f>+'[1]就業者の数'!O52/+'[1]就業者の数'!$B$52</f>
        <v>0.0070921985815602835</v>
      </c>
      <c r="P52" s="172">
        <f>+'[1]就業者の数'!P52/+'[1]就業者の数'!$B$52</f>
        <v>0.03850050658561297</v>
      </c>
      <c r="Q52" s="172">
        <f>+'[1]就業者の数'!Q52/+'[1]就業者の数'!$B$52</f>
        <v>0.040526849037487336</v>
      </c>
      <c r="R52" s="172">
        <f>+'[1]就業者の数'!R52/+'[1]就業者の数'!$B$52</f>
        <v>0.06788247213779129</v>
      </c>
      <c r="S52" s="172">
        <f>+'[1]就業者の数'!S52/+'[1]就業者の数'!$B$52</f>
        <v>0.10233029381965553</v>
      </c>
      <c r="T52" s="172">
        <f>+'[1]就業者の数'!T52/+'[1]就業者の数'!$B$52</f>
        <v>0.029381965552178316</v>
      </c>
      <c r="U52" s="172">
        <f>+'[1]就業者の数'!U52/+'[1]就業者の数'!$B$52</f>
        <v>0.029381965552178316</v>
      </c>
      <c r="V52" s="173">
        <f>+'[1]就業者の数'!V52/+'[1]就業者の数'!$B$52</f>
        <v>0.05673758865248227</v>
      </c>
      <c r="W52" s="75">
        <f>+'[1]就業者の数'!W52/+'[1]就業者の数'!$B$52</f>
        <v>0</v>
      </c>
      <c r="X52" s="75">
        <f>+'[1]就業者の数'!X52/+'[1]就業者の数'!$B$52</f>
        <v>0.3789260385005066</v>
      </c>
      <c r="Y52" s="75">
        <f>+'[1]就業者の数'!Y52/+'[1]就業者の数'!$B$52</f>
        <v>0.1540020263424519</v>
      </c>
      <c r="Z52" s="125">
        <f>+'[1]就業者の数'!Z52/+'[1]就業者の数'!$B$52</f>
        <v>0.46707193515704154</v>
      </c>
    </row>
    <row r="53" spans="1:26" ht="13.5">
      <c r="A53" s="156" t="s">
        <v>189</v>
      </c>
      <c r="B53" s="181">
        <v>1</v>
      </c>
      <c r="C53" s="75">
        <f>+'[1]就業者の数'!C53/+'[1]就業者の数'!$B$53</f>
        <v>0.2999080036798528</v>
      </c>
      <c r="D53" s="172">
        <f>+'[1]就業者の数'!D53/+'[1]就業者の数'!$B$53</f>
        <v>0.25574977000919963</v>
      </c>
      <c r="E53" s="173">
        <f>+'[1]就業者の数'!E53/+'[1]就業者の数'!$B$53</f>
        <v>0</v>
      </c>
      <c r="F53" s="75">
        <f>+'[1]就業者の数'!F53/+'[1]就業者の数'!$B$53</f>
        <v>0.0018399264029438822</v>
      </c>
      <c r="G53" s="172">
        <f>+'[1]就業者の数'!G53/+'[1]就業者の数'!$B$53</f>
        <v>0.11131554737810488</v>
      </c>
      <c r="H53" s="173">
        <f>+'[1]就業者の数'!H53/+'[1]就業者の数'!$B$53</f>
        <v>0.078196872125115</v>
      </c>
      <c r="I53" s="75">
        <f>+'[1]就業者の数'!I53/+'[1]就業者の数'!$B$53</f>
        <v>0.0018399264029438822</v>
      </c>
      <c r="J53" s="172">
        <f>+'[1]就業者の数'!J53/+'[1]就業者の数'!$B$53</f>
        <v>0.0009199632014719411</v>
      </c>
      <c r="K53" s="172">
        <f>+'[1]就業者の数'!K53/+'[1]就業者の数'!$B$53</f>
        <v>0.02207911683532659</v>
      </c>
      <c r="L53" s="172">
        <f>+'[1]就業者の数'!L53/+'[1]就業者の数'!$B$53</f>
        <v>0.08371665133394664</v>
      </c>
      <c r="M53" s="172">
        <f>+'[1]就業者の数'!M53/+'[1]就業者の数'!$B$53</f>
        <v>0.004599816007359705</v>
      </c>
      <c r="N53" s="172">
        <f>+'[1]就業者の数'!N53/+'[1]就業者の数'!$B$53</f>
        <v>0</v>
      </c>
      <c r="O53" s="172">
        <f>+'[1]就業者の数'!O53/+'[1]就業者の数'!$B$53</f>
        <v>0.017479300827966882</v>
      </c>
      <c r="P53" s="172">
        <f>+'[1]就業者の数'!P53/+'[1]就業者の数'!$B$53</f>
        <v>0.02667893284268629</v>
      </c>
      <c r="Q53" s="172">
        <f>+'[1]就業者の数'!Q53/+'[1]就業者の数'!$B$53</f>
        <v>0.025758969641214352</v>
      </c>
      <c r="R53" s="172">
        <f>+'[1]就業者の数'!R53/+'[1]就業者の数'!$B$53</f>
        <v>0.027598896044158234</v>
      </c>
      <c r="S53" s="172">
        <f>+'[1]就業者の数'!S53/+'[1]就業者の数'!$B$53</f>
        <v>0.15823367065317387</v>
      </c>
      <c r="T53" s="172">
        <f>+'[1]就業者の数'!T53/+'[1]就業者の数'!$B$53</f>
        <v>0.04139834406623735</v>
      </c>
      <c r="U53" s="172">
        <f>+'[1]就業者の数'!U53/+'[1]就業者の数'!$B$53</f>
        <v>0.04139834406623735</v>
      </c>
      <c r="V53" s="173">
        <f>+'[1]就業者の数'!V53/+'[1]就業者の数'!$B$53</f>
        <v>0.05703771849126035</v>
      </c>
      <c r="W53" s="75">
        <f>+'[1]就業者の数'!W53/+'[1]就業者の数'!$B$53</f>
        <v>0</v>
      </c>
      <c r="X53" s="75">
        <f>+'[1]就業者の数'!X53/+'[1]就業者の数'!$B$53</f>
        <v>0.2999080036798528</v>
      </c>
      <c r="Y53" s="75">
        <f>+'[1]就業者の数'!Y53/+'[1]就業者の数'!$B$53</f>
        <v>0.19135234590616376</v>
      </c>
      <c r="Z53" s="125">
        <f>+'[1]就業者の数'!Z53/+'[1]就業者の数'!$B$53</f>
        <v>0.5087396504139834</v>
      </c>
    </row>
    <row r="54" spans="1:26" ht="13.5">
      <c r="A54" s="157" t="s">
        <v>190</v>
      </c>
      <c r="B54" s="181">
        <v>1</v>
      </c>
      <c r="C54" s="174">
        <f>+'[1]就業者の数'!C54/+'[1]就業者の数'!$B$54</f>
        <v>0.3837072018890201</v>
      </c>
      <c r="D54" s="175">
        <f>+'[1]就業者の数'!D54/+'[1]就業者の数'!$B$54</f>
        <v>0.26564344746162927</v>
      </c>
      <c r="E54" s="176">
        <f>+'[1]就業者の数'!E54/+'[1]就業者の数'!$B$54</f>
        <v>0</v>
      </c>
      <c r="F54" s="174">
        <f>+'[1]就業者の数'!F54/+'[1]就業者の数'!$B$54</f>
        <v>0.0011806375442739079</v>
      </c>
      <c r="G54" s="175">
        <f>+'[1]就業者の数'!G54/+'[1]就業者の数'!$B$54</f>
        <v>0.09917355371900827</v>
      </c>
      <c r="H54" s="176">
        <f>+'[1]就業者の数'!H54/+'[1]就業者の数'!$B$54</f>
        <v>0.07083825265643448</v>
      </c>
      <c r="I54" s="174">
        <f>+'[1]就業者の数'!I54/+'[1]就業者の数'!$B$54</f>
        <v>0</v>
      </c>
      <c r="J54" s="175">
        <f>+'[1]就業者の数'!J54/+'[1]就業者の数'!$B$54</f>
        <v>0.004722550177095631</v>
      </c>
      <c r="K54" s="175">
        <f>+'[1]就業者の数'!K54/+'[1]就業者の数'!$B$54</f>
        <v>0.01770956316410862</v>
      </c>
      <c r="L54" s="175">
        <f>+'[1]就業者の数'!L54/+'[1]就業者の数'!$B$54</f>
        <v>0.08146399055489964</v>
      </c>
      <c r="M54" s="175">
        <f>+'[1]就業者の数'!M54/+'[1]就業者の数'!$B$54</f>
        <v>0.004722550177095631</v>
      </c>
      <c r="N54" s="175">
        <f>+'[1]就業者の数'!N54/+'[1]就業者の数'!$B$54</f>
        <v>0.0011806375442739079</v>
      </c>
      <c r="O54" s="175">
        <f>+'[1]就業者の数'!O54/+'[1]就業者の数'!$B$54</f>
        <v>0.008264462809917356</v>
      </c>
      <c r="P54" s="175">
        <f>+'[1]就業者の数'!P54/+'[1]就業者の数'!$B$54</f>
        <v>0.021251475796930343</v>
      </c>
      <c r="Q54" s="175">
        <f>+'[1]就業者の数'!Q54/+'[1]就業者の数'!$B$54</f>
        <v>0.010625737898465172</v>
      </c>
      <c r="R54" s="175">
        <f>+'[1]就業者の数'!R54/+'[1]就業者の数'!$B$54</f>
        <v>0.04132231404958678</v>
      </c>
      <c r="S54" s="175">
        <f>+'[1]就業者の数'!S54/+'[1]就業者の数'!$B$54</f>
        <v>0.09563164108618655</v>
      </c>
      <c r="T54" s="175">
        <f>+'[1]就業者の数'!T54/+'[1]就業者の数'!$B$54</f>
        <v>0.06965761511216056</v>
      </c>
      <c r="U54" s="175">
        <f>+'[1]就業者の数'!U54/+'[1]就業者の数'!$B$54</f>
        <v>0.03659976387249114</v>
      </c>
      <c r="V54" s="176">
        <f>+'[1]就業者の数'!V54/+'[1]就業者の数'!$B$54</f>
        <v>0.05194805194805195</v>
      </c>
      <c r="W54" s="174">
        <f>+'[1]就業者の数'!W54/+'[1]就業者の数'!$B$54</f>
        <v>0</v>
      </c>
      <c r="X54" s="174">
        <f>+'[1]就業者の数'!X54/+'[1]就業者の数'!$B$54</f>
        <v>0.3837072018890201</v>
      </c>
      <c r="Y54" s="174">
        <f>+'[1]就業者の数'!Y54/+'[1]就業者の数'!$B$54</f>
        <v>0.17119244391971664</v>
      </c>
      <c r="Z54" s="118">
        <f>+'[1]就業者の数'!Z54/+'[1]就業者の数'!$B$54</f>
        <v>0.44510035419126326</v>
      </c>
    </row>
    <row r="55" spans="1:27" ht="13.5">
      <c r="A55" s="158" t="s">
        <v>191</v>
      </c>
      <c r="B55" s="169">
        <v>1</v>
      </c>
      <c r="C55" s="75">
        <f>+'[1]就業者の数'!C55/+'[1]就業者の数'!$B$55</f>
        <v>0.28406368888262645</v>
      </c>
      <c r="D55" s="172">
        <f>+'[1]就業者の数'!D55/+'[1]就業者の数'!$B$55</f>
        <v>0.270677751162463</v>
      </c>
      <c r="E55" s="173">
        <f>+'[1]就業者の数'!E55/+'[1]就業者の数'!$B$55</f>
        <v>0.0001409046075806679</v>
      </c>
      <c r="F55" s="75">
        <f>+'[1]就業者の数'!F55/+'[1]就業者の数'!$B$55</f>
        <v>0.0007045230379033394</v>
      </c>
      <c r="G55" s="172">
        <f>+'[1]就業者の数'!G55/+'[1]就業者の数'!$B$55</f>
        <v>0.11131463998872763</v>
      </c>
      <c r="H55" s="173">
        <f>+'[1]就業者の数'!H55/+'[1]就業者の数'!$B$55</f>
        <v>0.053121037057911796</v>
      </c>
      <c r="I55" s="75">
        <f>+'[1]就業者の数'!I55/+'[1]就業者の数'!$B$55</f>
        <v>0.0022544737212906864</v>
      </c>
      <c r="J55" s="172">
        <f>+'[1]就業者の数'!J55/+'[1]就業者の数'!$B$55</f>
        <v>0.0021135691137100184</v>
      </c>
      <c r="K55" s="172">
        <f>+'[1]就業者の数'!K55/+'[1]就業者の数'!$B$55</f>
        <v>0.028885444554036917</v>
      </c>
      <c r="L55" s="172">
        <f>+'[1]就業者の数'!L55/+'[1]就業者の数'!$B$55</f>
        <v>0.1268141468226011</v>
      </c>
      <c r="M55" s="172">
        <f>+'[1]就業者の数'!M55/+'[1]就業者の数'!$B$55</f>
        <v>0.010145131745808087</v>
      </c>
      <c r="N55" s="172">
        <f>+'[1]就業者の数'!N55/+'[1]就業者の数'!$B$55</f>
        <v>0.007467944201775398</v>
      </c>
      <c r="O55" s="172">
        <f>+'[1]就業者の数'!O55/+'[1]就業者の数'!$B$55</f>
        <v>0.013808651542905453</v>
      </c>
      <c r="P55" s="172">
        <f>+'[1]就業者の数'!P55/+'[1]就業者の数'!$B$55</f>
        <v>0.0684796392842046</v>
      </c>
      <c r="Q55" s="172">
        <f>+'[1]就業者の数'!Q55/+'[1]就業者の数'!$B$55</f>
        <v>0.025221924756939552</v>
      </c>
      <c r="R55" s="172">
        <f>+'[1]就業者の数'!R55/+'[1]就業者の数'!$B$55</f>
        <v>0.03945329012258701</v>
      </c>
      <c r="S55" s="172">
        <f>+'[1]就業者の数'!S55/+'[1]就業者の数'!$B$55</f>
        <v>0.11878258419050303</v>
      </c>
      <c r="T55" s="172">
        <f>+'[1]就業者の数'!T55/+'[1]就業者の数'!$B$55</f>
        <v>0.02409468789629421</v>
      </c>
      <c r="U55" s="172">
        <f>+'[1]就業者の数'!U55/+'[1]就業者の数'!$B$55</f>
        <v>0.03733972100887699</v>
      </c>
      <c r="V55" s="173">
        <f>+'[1]就業者の数'!V55/+'[1]就業者の数'!$B$55</f>
        <v>0.04480766521065239</v>
      </c>
      <c r="W55" s="75">
        <f>+'[1]就業者の数'!W55/+'[1]就業者の数'!$B$55</f>
        <v>0.0009863322530646753</v>
      </c>
      <c r="X55" s="75">
        <f>+'[1]就業者の数'!X55/+'[1]就業者の数'!$B$55</f>
        <v>0.2842045934902071</v>
      </c>
      <c r="Y55" s="75">
        <f>+'[1]就業者の数'!Y55/+'[1]就業者の数'!$B$55</f>
        <v>0.16514020008454278</v>
      </c>
      <c r="Z55" s="75">
        <f>+'[1]就業者の数'!Z55/+'[1]就業者の数'!$B$55</f>
        <v>0.5496688741721855</v>
      </c>
      <c r="AA55" s="105"/>
    </row>
    <row r="56" spans="1:26" ht="13.5">
      <c r="A56" s="156" t="s">
        <v>192</v>
      </c>
      <c r="B56" s="181">
        <v>1</v>
      </c>
      <c r="C56" s="75">
        <f>+'[1]就業者の数'!C56/+'[1]就業者の数'!$B$56</f>
        <v>0.3550042771599658</v>
      </c>
      <c r="D56" s="172">
        <f>+'[1]就業者の数'!D56/+'[1]就業者の数'!$B$56</f>
        <v>0.3242087254063302</v>
      </c>
      <c r="E56" s="173">
        <f>+'[1]就業者の数'!E56/+'[1]就業者の数'!$B$56</f>
        <v>0.000855431993156544</v>
      </c>
      <c r="F56" s="75">
        <f>+'[1]就業者の数'!F56/+'[1]就業者の数'!$B$56</f>
        <v>0.000427715996578272</v>
      </c>
      <c r="G56" s="172">
        <f>+'[1]就業者の数'!G56/+'[1]就業者の数'!$B$56</f>
        <v>0.10692899914456801</v>
      </c>
      <c r="H56" s="173">
        <f>+'[1]就業者の数'!H56/+'[1]就業者の数'!$B$56</f>
        <v>0.11206159110350727</v>
      </c>
      <c r="I56" s="75">
        <f>+'[1]就業者の数'!I56/+'[1]就業者の数'!$B$56</f>
        <v>0.0012831479897348161</v>
      </c>
      <c r="J56" s="172">
        <f>+'[1]就業者の数'!J56/+'[1]就業者の数'!$B$56</f>
        <v>0.00213857998289136</v>
      </c>
      <c r="K56" s="172">
        <f>+'[1]就業者の数'!K56/+'[1]就業者の数'!$B$56</f>
        <v>0.026518391787852865</v>
      </c>
      <c r="L56" s="172">
        <f>+'[1]就業者の数'!L56/+'[1]就業者の数'!$B$56</f>
        <v>0.08982035928143713</v>
      </c>
      <c r="M56" s="172">
        <f>+'[1]就業者の数'!M56/+'[1]就業者の数'!$B$56</f>
        <v>0.008982035928143712</v>
      </c>
      <c r="N56" s="172">
        <f>+'[1]就業者の数'!N56/+'[1]就業者の数'!$B$56</f>
        <v>0.0025662959794696323</v>
      </c>
      <c r="O56" s="172">
        <f>+'[1]就業者の数'!O56/+'[1]就業者の数'!$B$56</f>
        <v>0.007698887938408896</v>
      </c>
      <c r="P56" s="172">
        <f>+'[1]就業者の数'!P56/+'[1]就業者の数'!$B$56</f>
        <v>0.033361847733105215</v>
      </c>
      <c r="Q56" s="172">
        <f>+'[1]就業者の数'!Q56/+'[1]就業者の数'!$B$56</f>
        <v>0.02480752780153978</v>
      </c>
      <c r="R56" s="172">
        <f>+'[1]就業者の数'!R56/+'[1]就業者の数'!$B$56</f>
        <v>0.03378956372968349</v>
      </c>
      <c r="S56" s="172">
        <f>+'[1]就業者の数'!S56/+'[1]就業者の数'!$B$56</f>
        <v>0.09923011120615911</v>
      </c>
      <c r="T56" s="172">
        <f>+'[1]就業者の数'!T56/+'[1]就業者の数'!$B$56</f>
        <v>0.01454234388366125</v>
      </c>
      <c r="U56" s="172">
        <f>+'[1]就業者の数'!U56/+'[1]就業者の数'!$B$56</f>
        <v>0.036783575705731396</v>
      </c>
      <c r="V56" s="173">
        <f>+'[1]就業者の数'!V56/+'[1]就業者の数'!$B$56</f>
        <v>0.043199315654405476</v>
      </c>
      <c r="W56" s="75">
        <f>+'[1]就業者の数'!W56/+'[1]就業者の数'!$B$56</f>
        <v>0</v>
      </c>
      <c r="X56" s="75">
        <f>+'[1]就業者の数'!X56/+'[1]就業者の数'!$B$56</f>
        <v>0.3558597091531223</v>
      </c>
      <c r="Y56" s="75">
        <f>+'[1]就業者の数'!Y56/+'[1]就業者の数'!$B$56</f>
        <v>0.21941830624465355</v>
      </c>
      <c r="Z56" s="125">
        <f>+'[1]就業者の数'!Z56/+'[1]就業者の数'!$B$56</f>
        <v>0.4247219846022241</v>
      </c>
    </row>
    <row r="57" spans="1:27" ht="14.25" thickBot="1">
      <c r="A57" s="159" t="s">
        <v>193</v>
      </c>
      <c r="B57" s="181">
        <v>1</v>
      </c>
      <c r="C57" s="75">
        <f>+'[1]就業者の数'!C57/+'[1]就業者の数'!$B$57</f>
        <v>0.3643822393822394</v>
      </c>
      <c r="D57" s="183">
        <f>+'[1]就業者の数'!D57/+'[1]就業者の数'!$B$57</f>
        <v>0.30115830115830117</v>
      </c>
      <c r="E57" s="173">
        <f>+'[1]就業者の数'!E57/+'[1]就業者の数'!$B$57</f>
        <v>0.00723938223938224</v>
      </c>
      <c r="F57" s="75">
        <f>+'[1]就業者の数'!F57/+'[1]就業者の数'!$B$57</f>
        <v>0.00048262548262548264</v>
      </c>
      <c r="G57" s="183">
        <f>+'[1]就業者の数'!G57/+'[1]就業者の数'!$B$57</f>
        <v>0.09652509652509653</v>
      </c>
      <c r="H57" s="173">
        <f>+'[1]就業者の数'!H57/+'[1]就業者の数'!$B$57</f>
        <v>0.052123552123552123</v>
      </c>
      <c r="I57" s="75">
        <f>+'[1]就業者の数'!I57/+'[1]就業者の数'!$B$57</f>
        <v>0.0014478764478764478</v>
      </c>
      <c r="J57" s="183">
        <f>+'[1]就業者の数'!J57/+'[1]就業者の数'!$B$57</f>
        <v>0</v>
      </c>
      <c r="K57" s="183">
        <f>+'[1]就業者の数'!K57/+'[1]就業者の数'!$B$57</f>
        <v>0.018822393822393823</v>
      </c>
      <c r="L57" s="183">
        <f>+'[1]就業者の数'!L57/+'[1]就業者の数'!$B$57</f>
        <v>0.09652509652509653</v>
      </c>
      <c r="M57" s="183">
        <f>+'[1]就業者の数'!M57/+'[1]就業者の数'!$B$57</f>
        <v>0.004826254826254826</v>
      </c>
      <c r="N57" s="183">
        <f>+'[1]就業者の数'!N57/+'[1]就業者の数'!$B$57</f>
        <v>0.0028957528957528956</v>
      </c>
      <c r="O57" s="183">
        <f>+'[1]就業者の数'!O57/+'[1]就業者の数'!$B$57</f>
        <v>0.007722007722007722</v>
      </c>
      <c r="P57" s="183">
        <f>+'[1]就業者の数'!P57/+'[1]就業者の数'!$B$57</f>
        <v>0.05067567567567568</v>
      </c>
      <c r="Q57" s="183">
        <f>+'[1]就業者の数'!Q57/+'[1]就業者の数'!$B$57</f>
        <v>0.01833976833976834</v>
      </c>
      <c r="R57" s="183">
        <f>+'[1]就業者の数'!R57/+'[1]就業者の数'!$B$57</f>
        <v>0.06660231660231661</v>
      </c>
      <c r="S57" s="183">
        <f>+'[1]就業者の数'!S57/+'[1]就業者の数'!$B$57</f>
        <v>0.12113899613899613</v>
      </c>
      <c r="T57" s="183">
        <f>+'[1]就業者の数'!T57/+'[1]就業者の数'!$B$57</f>
        <v>0.015444015444015444</v>
      </c>
      <c r="U57" s="183">
        <f>+'[1]就業者の数'!U57/+'[1]就業者の数'!$B$57</f>
        <v>0.03523166023166023</v>
      </c>
      <c r="V57" s="173">
        <f>+'[1]就業者の数'!V57/+'[1]就業者の数'!$B$57</f>
        <v>0.03909266409266409</v>
      </c>
      <c r="W57" s="75">
        <f>+'[1]就業者の数'!W57/+'[1]就業者の数'!$B$57</f>
        <v>0.00048262548262548264</v>
      </c>
      <c r="X57" s="75">
        <f>+'[1]就業者の数'!X57/+'[1]就業者の数'!$B$57</f>
        <v>0.3716216216216216</v>
      </c>
      <c r="Y57" s="75">
        <f>+'[1]就業者の数'!Y57/+'[1]就業者の数'!$B$57</f>
        <v>0.14913127413127414</v>
      </c>
      <c r="Z57" s="75">
        <f>+'[1]就業者の数'!Z57/+'[1]就業者の数'!$B$57</f>
        <v>0.47876447876447875</v>
      </c>
      <c r="AA57" s="105"/>
    </row>
    <row r="58" spans="2:26" ht="13.5">
      <c r="B58" s="184"/>
      <c r="C58" s="184"/>
      <c r="E58" s="184"/>
      <c r="F58" s="184"/>
      <c r="H58" s="184"/>
      <c r="I58" s="184"/>
      <c r="V58" s="184"/>
      <c r="W58" s="184"/>
      <c r="X58" s="184"/>
      <c r="Y58" s="184"/>
      <c r="Z58" s="184"/>
    </row>
  </sheetData>
  <sheetProtection/>
  <mergeCells count="29">
    <mergeCell ref="A3:A5"/>
    <mergeCell ref="B3:B5"/>
    <mergeCell ref="C3:E3"/>
    <mergeCell ref="F3:H3"/>
    <mergeCell ref="I3:U3"/>
    <mergeCell ref="M4:M5"/>
    <mergeCell ref="N4:N5"/>
    <mergeCell ref="O4:O5"/>
    <mergeCell ref="P4:P5"/>
    <mergeCell ref="X3:Z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W3:W5"/>
    <mergeCell ref="X4:X5"/>
    <mergeCell ref="Y4:Y5"/>
    <mergeCell ref="Z4:Z5"/>
    <mergeCell ref="Q4:Q5"/>
    <mergeCell ref="R4:R5"/>
    <mergeCell ref="S4:S5"/>
    <mergeCell ref="T4:T5"/>
    <mergeCell ref="U4:U5"/>
    <mergeCell ref="V4:V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A22">
      <selection activeCell="I48" sqref="I48"/>
    </sheetView>
  </sheetViews>
  <sheetFormatPr defaultColWidth="9.140625" defaultRowHeight="15"/>
  <sheetData>
    <row r="2" spans="2:11" ht="14.25">
      <c r="B2" s="211" t="s">
        <v>33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2:11" ht="13.5">
      <c r="B3" s="204" t="s">
        <v>34</v>
      </c>
      <c r="C3" s="207" t="s">
        <v>35</v>
      </c>
      <c r="D3" s="197"/>
      <c r="E3" s="197"/>
      <c r="F3" s="197"/>
      <c r="G3" s="197"/>
      <c r="H3" s="197"/>
      <c r="I3" s="197"/>
      <c r="J3" s="197"/>
      <c r="K3" s="198"/>
    </row>
    <row r="4" spans="2:11" ht="13.5">
      <c r="B4" s="205"/>
      <c r="C4" s="201" t="s">
        <v>36</v>
      </c>
      <c r="D4" s="201"/>
      <c r="E4" s="203"/>
      <c r="F4" s="201" t="s">
        <v>37</v>
      </c>
      <c r="G4" s="201"/>
      <c r="H4" s="203"/>
      <c r="I4" s="201" t="s">
        <v>38</v>
      </c>
      <c r="J4" s="202"/>
      <c r="K4" s="203"/>
    </row>
    <row r="5" spans="2:11" ht="13.5">
      <c r="B5" s="206"/>
      <c r="C5" s="39" t="s">
        <v>39</v>
      </c>
      <c r="D5" s="39" t="s">
        <v>40</v>
      </c>
      <c r="E5" s="40" t="s">
        <v>41</v>
      </c>
      <c r="F5" s="39" t="s">
        <v>39</v>
      </c>
      <c r="G5" s="39" t="s">
        <v>40</v>
      </c>
      <c r="H5" s="40" t="s">
        <v>41</v>
      </c>
      <c r="I5" s="39" t="s">
        <v>39</v>
      </c>
      <c r="J5" s="39" t="s">
        <v>40</v>
      </c>
      <c r="K5" s="40" t="s">
        <v>41</v>
      </c>
    </row>
    <row r="6" spans="2:11" ht="13.5">
      <c r="B6" s="41" t="s">
        <v>42</v>
      </c>
      <c r="C6" s="42">
        <f>SUM(C7:C21)</f>
        <v>452439</v>
      </c>
      <c r="D6" s="42">
        <f>SUM(D7:D21)</f>
        <v>329842</v>
      </c>
      <c r="E6" s="43">
        <f>+D6/C6*100</f>
        <v>72.90308748803707</v>
      </c>
      <c r="F6" s="42">
        <f>SUM(F7:F21)</f>
        <v>445389</v>
      </c>
      <c r="G6" s="42">
        <f>SUM(G7:G21)</f>
        <v>323402</v>
      </c>
      <c r="H6" s="43">
        <f>+G6/F6*100</f>
        <v>72.61113318918967</v>
      </c>
      <c r="I6" s="42">
        <f>SUM(I7:I21)</f>
        <v>439334</v>
      </c>
      <c r="J6" s="42">
        <f>SUM(J7:J21)</f>
        <v>312092</v>
      </c>
      <c r="K6" s="43">
        <f>+J6/I6*100</f>
        <v>71.03752498099396</v>
      </c>
    </row>
    <row r="7" spans="2:11" ht="13.5">
      <c r="B7" s="44" t="s">
        <v>43</v>
      </c>
      <c r="C7" s="45">
        <v>36762</v>
      </c>
      <c r="D7" s="45">
        <v>6196</v>
      </c>
      <c r="E7" s="46">
        <f aca="true" t="shared" si="0" ref="E7:E21">+D7/C7*100</f>
        <v>16.854360480931398</v>
      </c>
      <c r="F7" s="45">
        <v>31046</v>
      </c>
      <c r="G7" s="45">
        <v>5236</v>
      </c>
      <c r="H7" s="46">
        <f aca="true" t="shared" si="1" ref="H7:H21">+G7/F7*100</f>
        <v>16.865296656574117</v>
      </c>
      <c r="I7" s="47">
        <v>27651</v>
      </c>
      <c r="J7" s="48">
        <v>3740</v>
      </c>
      <c r="K7" s="46">
        <f aca="true" t="shared" si="2" ref="K7:K21">+J7/I7*100</f>
        <v>13.52573143828433</v>
      </c>
    </row>
    <row r="8" spans="2:11" ht="13.5">
      <c r="B8" s="44" t="s">
        <v>44</v>
      </c>
      <c r="C8" s="45">
        <v>29779</v>
      </c>
      <c r="D8" s="45">
        <v>24279</v>
      </c>
      <c r="E8" s="46">
        <f t="shared" si="0"/>
        <v>81.53060881829477</v>
      </c>
      <c r="F8" s="45">
        <v>25516</v>
      </c>
      <c r="G8" s="45">
        <v>20957</v>
      </c>
      <c r="H8" s="46">
        <f t="shared" si="1"/>
        <v>82.13277943251293</v>
      </c>
      <c r="I8" s="47">
        <v>21488</v>
      </c>
      <c r="J8" s="48">
        <v>17234</v>
      </c>
      <c r="K8" s="46">
        <f t="shared" si="2"/>
        <v>80.20290394638869</v>
      </c>
    </row>
    <row r="9" spans="2:11" ht="13.5">
      <c r="B9" s="44" t="s">
        <v>45</v>
      </c>
      <c r="C9" s="45">
        <v>33256</v>
      </c>
      <c r="D9" s="45">
        <v>31863</v>
      </c>
      <c r="E9" s="46">
        <f t="shared" si="0"/>
        <v>95.81128217464517</v>
      </c>
      <c r="F9" s="45">
        <v>29929</v>
      </c>
      <c r="G9" s="45">
        <v>28849</v>
      </c>
      <c r="H9" s="46">
        <f t="shared" si="1"/>
        <v>96.39145978816532</v>
      </c>
      <c r="I9" s="47">
        <v>26407</v>
      </c>
      <c r="J9" s="48">
        <v>25423</v>
      </c>
      <c r="K9" s="46">
        <f t="shared" si="2"/>
        <v>96.27371530276064</v>
      </c>
    </row>
    <row r="10" spans="2:11" ht="13.5">
      <c r="B10" s="44" t="s">
        <v>46</v>
      </c>
      <c r="C10" s="45">
        <v>29480</v>
      </c>
      <c r="D10" s="45">
        <v>28550</v>
      </c>
      <c r="E10" s="46">
        <f t="shared" si="0"/>
        <v>96.84531886024423</v>
      </c>
      <c r="F10" s="45">
        <v>32928</v>
      </c>
      <c r="G10" s="45">
        <v>32131</v>
      </c>
      <c r="H10" s="46">
        <f t="shared" si="1"/>
        <v>97.57956754130224</v>
      </c>
      <c r="I10" s="47">
        <v>31205</v>
      </c>
      <c r="J10" s="48">
        <v>30440</v>
      </c>
      <c r="K10" s="46">
        <f t="shared" si="2"/>
        <v>97.54846979650696</v>
      </c>
    </row>
    <row r="11" spans="2:11" ht="13.5">
      <c r="B11" s="44" t="s">
        <v>47</v>
      </c>
      <c r="C11" s="45">
        <v>32420</v>
      </c>
      <c r="D11" s="45">
        <v>31516</v>
      </c>
      <c r="E11" s="46">
        <f t="shared" si="0"/>
        <v>97.21159777914868</v>
      </c>
      <c r="F11" s="45">
        <v>28920</v>
      </c>
      <c r="G11" s="45">
        <v>28118</v>
      </c>
      <c r="H11" s="46">
        <f t="shared" si="1"/>
        <v>97.2268326417704</v>
      </c>
      <c r="I11" s="47">
        <v>33506</v>
      </c>
      <c r="J11" s="48">
        <v>32624</v>
      </c>
      <c r="K11" s="46">
        <f t="shared" si="2"/>
        <v>97.36763564734675</v>
      </c>
    </row>
    <row r="12" spans="2:11" ht="13.5">
      <c r="B12" s="44" t="s">
        <v>48</v>
      </c>
      <c r="C12" s="45">
        <v>37781</v>
      </c>
      <c r="D12" s="45">
        <v>36633</v>
      </c>
      <c r="E12" s="46">
        <f t="shared" si="0"/>
        <v>96.96143564225405</v>
      </c>
      <c r="F12" s="45">
        <v>31693</v>
      </c>
      <c r="G12" s="45">
        <v>30891</v>
      </c>
      <c r="H12" s="46">
        <f t="shared" si="1"/>
        <v>97.46947275423595</v>
      </c>
      <c r="I12" s="47">
        <v>29195</v>
      </c>
      <c r="J12" s="48">
        <v>28337</v>
      </c>
      <c r="K12" s="46">
        <f t="shared" si="2"/>
        <v>97.0611406062682</v>
      </c>
    </row>
    <row r="13" spans="2:11" ht="13.5">
      <c r="B13" s="44" t="s">
        <v>49</v>
      </c>
      <c r="C13" s="45">
        <v>44141</v>
      </c>
      <c r="D13" s="45">
        <v>42384</v>
      </c>
      <c r="E13" s="46">
        <f t="shared" si="0"/>
        <v>96.01957363902042</v>
      </c>
      <c r="F13" s="45">
        <v>36576</v>
      </c>
      <c r="G13" s="45">
        <v>35456</v>
      </c>
      <c r="H13" s="46">
        <f t="shared" si="1"/>
        <v>96.93788276465442</v>
      </c>
      <c r="I13" s="47">
        <v>31575</v>
      </c>
      <c r="J13" s="48">
        <v>30552</v>
      </c>
      <c r="K13" s="46">
        <f t="shared" si="2"/>
        <v>96.76009501187647</v>
      </c>
    </row>
    <row r="14" spans="2:11" ht="13.5">
      <c r="B14" s="44" t="s">
        <v>50</v>
      </c>
      <c r="C14" s="45">
        <v>45634</v>
      </c>
      <c r="D14" s="45">
        <v>43321</v>
      </c>
      <c r="E14" s="46">
        <f t="shared" si="0"/>
        <v>94.93141079020029</v>
      </c>
      <c r="F14" s="45">
        <v>43090</v>
      </c>
      <c r="G14" s="45">
        <v>41156</v>
      </c>
      <c r="H14" s="46">
        <f t="shared" si="1"/>
        <v>95.51171965653283</v>
      </c>
      <c r="I14" s="47">
        <v>36136</v>
      </c>
      <c r="J14" s="48">
        <v>34719</v>
      </c>
      <c r="K14" s="46">
        <f t="shared" si="2"/>
        <v>96.07870267876909</v>
      </c>
    </row>
    <row r="15" spans="2:11" ht="13.5">
      <c r="B15" s="44" t="s">
        <v>51</v>
      </c>
      <c r="C15" s="45">
        <v>33424</v>
      </c>
      <c r="D15" s="45">
        <v>30513</v>
      </c>
      <c r="E15" s="46">
        <f t="shared" si="0"/>
        <v>91.2906893250359</v>
      </c>
      <c r="F15" s="45">
        <v>44490</v>
      </c>
      <c r="G15" s="45">
        <v>41373</v>
      </c>
      <c r="H15" s="46">
        <f t="shared" si="1"/>
        <v>92.993931220499</v>
      </c>
      <c r="I15" s="47">
        <v>42240</v>
      </c>
      <c r="J15" s="48">
        <v>39441</v>
      </c>
      <c r="K15" s="46">
        <f t="shared" si="2"/>
        <v>93.37357954545455</v>
      </c>
    </row>
    <row r="16" spans="2:11" ht="13.5">
      <c r="B16" s="44" t="s">
        <v>52</v>
      </c>
      <c r="C16" s="45">
        <v>32888</v>
      </c>
      <c r="D16" s="45">
        <v>22639</v>
      </c>
      <c r="E16" s="46">
        <f t="shared" si="0"/>
        <v>68.83665774750669</v>
      </c>
      <c r="F16" s="45">
        <v>33013</v>
      </c>
      <c r="G16" s="45">
        <v>23974</v>
      </c>
      <c r="H16" s="46">
        <f t="shared" si="1"/>
        <v>72.61987701814436</v>
      </c>
      <c r="I16" s="47">
        <v>43690</v>
      </c>
      <c r="J16" s="48">
        <v>34299</v>
      </c>
      <c r="K16" s="46">
        <f t="shared" si="2"/>
        <v>78.50537880521858</v>
      </c>
    </row>
    <row r="17" spans="2:11" ht="13.5">
      <c r="B17" s="44" t="s">
        <v>53</v>
      </c>
      <c r="C17" s="45">
        <v>33932</v>
      </c>
      <c r="D17" s="45">
        <v>16664</v>
      </c>
      <c r="E17" s="46">
        <f t="shared" si="0"/>
        <v>49.10998467523282</v>
      </c>
      <c r="F17" s="45">
        <v>31459</v>
      </c>
      <c r="G17" s="45">
        <v>15929</v>
      </c>
      <c r="H17" s="46">
        <f t="shared" si="1"/>
        <v>50.63415874630471</v>
      </c>
      <c r="I17" s="47">
        <v>31422</v>
      </c>
      <c r="J17" s="48">
        <v>16016</v>
      </c>
      <c r="K17" s="46">
        <f t="shared" si="2"/>
        <v>50.97065750111387</v>
      </c>
    </row>
    <row r="18" spans="2:11" ht="13.5">
      <c r="B18" s="44" t="s">
        <v>54</v>
      </c>
      <c r="C18" s="45">
        <v>28654</v>
      </c>
      <c r="D18" s="45">
        <v>9690</v>
      </c>
      <c r="E18" s="46">
        <f t="shared" si="0"/>
        <v>33.81726809520485</v>
      </c>
      <c r="F18" s="45">
        <v>30862</v>
      </c>
      <c r="G18" s="45">
        <v>10984</v>
      </c>
      <c r="H18" s="46">
        <f t="shared" si="1"/>
        <v>35.59069405741689</v>
      </c>
      <c r="I18" s="47">
        <v>28759</v>
      </c>
      <c r="J18" s="48">
        <v>9669</v>
      </c>
      <c r="K18" s="46">
        <f t="shared" si="2"/>
        <v>33.62077958204388</v>
      </c>
    </row>
    <row r="19" spans="2:11" ht="13.5">
      <c r="B19" s="44" t="s">
        <v>55</v>
      </c>
      <c r="C19" s="45">
        <v>17134</v>
      </c>
      <c r="D19" s="45">
        <v>3949</v>
      </c>
      <c r="E19" s="46">
        <f t="shared" si="0"/>
        <v>23.047741333022064</v>
      </c>
      <c r="F19" s="45">
        <v>24145</v>
      </c>
      <c r="G19" s="45">
        <v>5970</v>
      </c>
      <c r="H19" s="46">
        <f t="shared" si="1"/>
        <v>24.725616069579623</v>
      </c>
      <c r="I19" s="47">
        <v>26349</v>
      </c>
      <c r="J19" s="48">
        <v>6173</v>
      </c>
      <c r="K19" s="46">
        <f t="shared" si="2"/>
        <v>23.42783407339937</v>
      </c>
    </row>
    <row r="20" spans="2:11" ht="13.5">
      <c r="B20" s="44" t="s">
        <v>56</v>
      </c>
      <c r="C20" s="45">
        <v>10214</v>
      </c>
      <c r="D20" s="45">
        <v>1247</v>
      </c>
      <c r="E20" s="46">
        <f t="shared" si="0"/>
        <v>12.208733111415704</v>
      </c>
      <c r="F20" s="45">
        <v>12843</v>
      </c>
      <c r="G20" s="45">
        <v>1873</v>
      </c>
      <c r="H20" s="46">
        <f t="shared" si="1"/>
        <v>14.583819979755507</v>
      </c>
      <c r="I20" s="47">
        <v>18278</v>
      </c>
      <c r="J20" s="48">
        <v>2662</v>
      </c>
      <c r="K20" s="46">
        <f t="shared" si="2"/>
        <v>14.563956669219827</v>
      </c>
    </row>
    <row r="21" spans="2:11" ht="13.5">
      <c r="B21" s="49" t="s">
        <v>57</v>
      </c>
      <c r="C21" s="50">
        <v>6940</v>
      </c>
      <c r="D21" s="50">
        <v>398</v>
      </c>
      <c r="E21" s="46">
        <f t="shared" si="0"/>
        <v>5.734870317002882</v>
      </c>
      <c r="F21" s="50">
        <v>8879</v>
      </c>
      <c r="G21" s="50">
        <v>505</v>
      </c>
      <c r="H21" s="46">
        <f t="shared" si="1"/>
        <v>5.687577429890753</v>
      </c>
      <c r="I21" s="51">
        <v>11433</v>
      </c>
      <c r="J21" s="52">
        <v>763</v>
      </c>
      <c r="K21" s="46">
        <f t="shared" si="2"/>
        <v>6.673663955217353</v>
      </c>
    </row>
    <row r="22" spans="2:11" ht="13.5">
      <c r="B22" s="53"/>
      <c r="C22" s="54"/>
      <c r="D22" s="54"/>
      <c r="E22" s="55"/>
      <c r="F22" s="54"/>
      <c r="G22" s="54"/>
      <c r="H22" s="55"/>
      <c r="I22" s="56"/>
      <c r="J22" s="56"/>
      <c r="K22" s="55"/>
    </row>
    <row r="23" spans="2:11" ht="13.5">
      <c r="B23" s="204" t="s">
        <v>34</v>
      </c>
      <c r="C23" s="207" t="s">
        <v>58</v>
      </c>
      <c r="D23" s="197"/>
      <c r="E23" s="197"/>
      <c r="F23" s="197"/>
      <c r="G23" s="197"/>
      <c r="H23" s="197"/>
      <c r="I23" s="197"/>
      <c r="J23" s="197"/>
      <c r="K23" s="198"/>
    </row>
    <row r="24" spans="2:11" ht="13.5">
      <c r="B24" s="205"/>
      <c r="C24" s="208" t="s">
        <v>36</v>
      </c>
      <c r="D24" s="208"/>
      <c r="E24" s="209"/>
      <c r="F24" s="208" t="s">
        <v>37</v>
      </c>
      <c r="G24" s="208"/>
      <c r="H24" s="209"/>
      <c r="I24" s="208" t="s">
        <v>38</v>
      </c>
      <c r="J24" s="210"/>
      <c r="K24" s="209"/>
    </row>
    <row r="25" spans="2:11" ht="13.5">
      <c r="B25" s="206"/>
      <c r="C25" s="39" t="s">
        <v>39</v>
      </c>
      <c r="D25" s="39" t="s">
        <v>40</v>
      </c>
      <c r="E25" s="57" t="s">
        <v>41</v>
      </c>
      <c r="F25" s="39" t="s">
        <v>39</v>
      </c>
      <c r="G25" s="58" t="s">
        <v>40</v>
      </c>
      <c r="H25" s="57" t="s">
        <v>41</v>
      </c>
      <c r="I25" s="39" t="s">
        <v>39</v>
      </c>
      <c r="J25" s="39" t="s">
        <v>40</v>
      </c>
      <c r="K25" s="57" t="s">
        <v>41</v>
      </c>
    </row>
    <row r="26" spans="2:11" ht="13.5">
      <c r="B26" s="41" t="s">
        <v>42</v>
      </c>
      <c r="C26" s="59">
        <f>SUM(C27:C41)</f>
        <v>524489</v>
      </c>
      <c r="D26" s="42">
        <f>SUM(D27:D41)</f>
        <v>266932</v>
      </c>
      <c r="E26" s="43">
        <f>+D26/C26*100</f>
        <v>50.89372703717332</v>
      </c>
      <c r="F26" s="42">
        <f>SUM(F27:F41)</f>
        <v>522791</v>
      </c>
      <c r="G26" s="42">
        <f>SUM(G27:G41)</f>
        <v>265451</v>
      </c>
      <c r="H26" s="43">
        <f>+G26/F26*100</f>
        <v>50.77574020975878</v>
      </c>
      <c r="I26" s="59">
        <f>SUM(I27:I41)</f>
        <v>512417</v>
      </c>
      <c r="J26" s="42">
        <f>SUM(J27:J41)</f>
        <v>259200</v>
      </c>
      <c r="K26" s="43">
        <f>+J26/I26*100</f>
        <v>50.58380186449708</v>
      </c>
    </row>
    <row r="27" spans="2:11" ht="13.5">
      <c r="B27" s="44" t="s">
        <v>43</v>
      </c>
      <c r="C27" s="60">
        <v>35855</v>
      </c>
      <c r="D27" s="45">
        <v>5527</v>
      </c>
      <c r="E27" s="46">
        <f aca="true" t="shared" si="3" ref="E27:E41">+D27/C27*100</f>
        <v>15.414865430204994</v>
      </c>
      <c r="F27" s="60">
        <v>30650</v>
      </c>
      <c r="G27" s="45">
        <v>4982</v>
      </c>
      <c r="H27" s="46">
        <f aca="true" t="shared" si="4" ref="H27:H41">+G27/F27*100</f>
        <v>16.254486133768353</v>
      </c>
      <c r="I27" s="61">
        <v>26653</v>
      </c>
      <c r="J27" s="47">
        <v>3613</v>
      </c>
      <c r="K27" s="46">
        <f aca="true" t="shared" si="5" ref="K27:K41">+J27/I27*100</f>
        <v>13.555697294863617</v>
      </c>
    </row>
    <row r="28" spans="2:11" ht="13.5">
      <c r="B28" s="44" t="s">
        <v>44</v>
      </c>
      <c r="C28" s="60">
        <v>31132</v>
      </c>
      <c r="D28" s="45">
        <v>24351</v>
      </c>
      <c r="E28" s="46">
        <f t="shared" si="3"/>
        <v>78.2185532570988</v>
      </c>
      <c r="F28" s="60">
        <v>27731</v>
      </c>
      <c r="G28" s="45">
        <v>21187</v>
      </c>
      <c r="H28" s="46">
        <f t="shared" si="4"/>
        <v>76.40186073347517</v>
      </c>
      <c r="I28" s="61">
        <v>23633</v>
      </c>
      <c r="J28" s="47">
        <v>17980</v>
      </c>
      <c r="K28" s="46">
        <f t="shared" si="5"/>
        <v>76.08005754665086</v>
      </c>
    </row>
    <row r="29" spans="2:11" ht="13.5">
      <c r="B29" s="44" t="s">
        <v>45</v>
      </c>
      <c r="C29" s="60">
        <v>35870</v>
      </c>
      <c r="D29" s="45">
        <v>26354</v>
      </c>
      <c r="E29" s="46">
        <f t="shared" si="3"/>
        <v>73.4708670197937</v>
      </c>
      <c r="F29" s="60">
        <v>32112</v>
      </c>
      <c r="G29" s="45">
        <v>24806</v>
      </c>
      <c r="H29" s="46">
        <f t="shared" si="4"/>
        <v>77.24838066766317</v>
      </c>
      <c r="I29" s="61">
        <v>28452</v>
      </c>
      <c r="J29" s="47">
        <v>22585</v>
      </c>
      <c r="K29" s="46">
        <f t="shared" si="5"/>
        <v>79.37930549697737</v>
      </c>
    </row>
    <row r="30" spans="2:11" ht="13.5">
      <c r="B30" s="44" t="s">
        <v>46</v>
      </c>
      <c r="C30" s="60">
        <v>32953</v>
      </c>
      <c r="D30" s="45">
        <v>21654</v>
      </c>
      <c r="E30" s="46">
        <f t="shared" si="3"/>
        <v>65.71177131065457</v>
      </c>
      <c r="F30" s="60">
        <v>35661</v>
      </c>
      <c r="G30" s="45">
        <v>25428</v>
      </c>
      <c r="H30" s="46">
        <f t="shared" si="4"/>
        <v>71.30478674181879</v>
      </c>
      <c r="I30" s="61">
        <v>32709</v>
      </c>
      <c r="J30" s="47">
        <v>24635</v>
      </c>
      <c r="K30" s="46">
        <f t="shared" si="5"/>
        <v>75.3156623559265</v>
      </c>
    </row>
    <row r="31" spans="2:11" ht="13.5">
      <c r="B31" s="44" t="s">
        <v>47</v>
      </c>
      <c r="C31" s="60">
        <v>35586</v>
      </c>
      <c r="D31" s="45">
        <v>25035</v>
      </c>
      <c r="E31" s="46">
        <f t="shared" si="3"/>
        <v>70.35069971337042</v>
      </c>
      <c r="F31" s="60">
        <v>32527</v>
      </c>
      <c r="G31" s="45">
        <v>23642</v>
      </c>
      <c r="H31" s="46">
        <f t="shared" si="4"/>
        <v>72.68423156147202</v>
      </c>
      <c r="I31" s="61">
        <v>35366</v>
      </c>
      <c r="J31" s="47">
        <v>27192</v>
      </c>
      <c r="K31" s="46">
        <f t="shared" si="5"/>
        <v>76.88740598314766</v>
      </c>
    </row>
    <row r="32" spans="2:11" ht="13.5">
      <c r="B32" s="44" t="s">
        <v>48</v>
      </c>
      <c r="C32" s="60">
        <v>40130</v>
      </c>
      <c r="D32" s="45">
        <v>31244</v>
      </c>
      <c r="E32" s="46">
        <f t="shared" si="3"/>
        <v>77.85696486419138</v>
      </c>
      <c r="F32" s="60">
        <v>35085</v>
      </c>
      <c r="G32" s="45">
        <v>27488</v>
      </c>
      <c r="H32" s="46">
        <f t="shared" si="4"/>
        <v>78.3468718825709</v>
      </c>
      <c r="I32" s="61">
        <v>32101</v>
      </c>
      <c r="J32" s="47">
        <v>25573</v>
      </c>
      <c r="K32" s="46">
        <f t="shared" si="5"/>
        <v>79.66418491635775</v>
      </c>
    </row>
    <row r="33" spans="2:11" ht="13.5">
      <c r="B33" s="44" t="s">
        <v>49</v>
      </c>
      <c r="C33" s="60">
        <v>45276</v>
      </c>
      <c r="D33" s="45">
        <v>35566</v>
      </c>
      <c r="E33" s="46">
        <f t="shared" si="3"/>
        <v>78.55375916600407</v>
      </c>
      <c r="F33" s="60">
        <v>39458</v>
      </c>
      <c r="G33" s="45">
        <v>31630</v>
      </c>
      <c r="H33" s="46">
        <f t="shared" si="4"/>
        <v>80.1611840437934</v>
      </c>
      <c r="I33" s="61">
        <v>34416</v>
      </c>
      <c r="J33" s="47">
        <v>27933</v>
      </c>
      <c r="K33" s="46">
        <f t="shared" si="5"/>
        <v>81.16283124128313</v>
      </c>
    </row>
    <row r="34" spans="2:11" ht="13.5">
      <c r="B34" s="44" t="s">
        <v>50</v>
      </c>
      <c r="C34" s="60">
        <v>47292</v>
      </c>
      <c r="D34" s="45">
        <v>35099</v>
      </c>
      <c r="E34" s="46">
        <f t="shared" si="3"/>
        <v>74.21762665990019</v>
      </c>
      <c r="F34" s="60">
        <v>44729</v>
      </c>
      <c r="G34" s="45">
        <v>33670</v>
      </c>
      <c r="H34" s="46">
        <f t="shared" si="4"/>
        <v>75.27554830199647</v>
      </c>
      <c r="I34" s="61">
        <v>38788</v>
      </c>
      <c r="J34" s="47">
        <v>30421</v>
      </c>
      <c r="K34" s="46">
        <f t="shared" si="5"/>
        <v>78.42889553470145</v>
      </c>
    </row>
    <row r="35" spans="2:11" ht="13.5">
      <c r="B35" s="44" t="s">
        <v>51</v>
      </c>
      <c r="C35" s="60">
        <v>37418</v>
      </c>
      <c r="D35" s="45">
        <v>23494</v>
      </c>
      <c r="E35" s="46">
        <f t="shared" si="3"/>
        <v>62.78796301245389</v>
      </c>
      <c r="F35" s="60">
        <v>47003</v>
      </c>
      <c r="G35" s="45">
        <v>31090</v>
      </c>
      <c r="H35" s="46">
        <f t="shared" si="4"/>
        <v>66.14471416718082</v>
      </c>
      <c r="I35" s="61">
        <v>44113</v>
      </c>
      <c r="J35" s="47">
        <v>30551</v>
      </c>
      <c r="K35" s="46">
        <f t="shared" si="5"/>
        <v>69.25622832271667</v>
      </c>
    </row>
    <row r="36" spans="2:11" ht="13.5">
      <c r="B36" s="44" t="s">
        <v>52</v>
      </c>
      <c r="C36" s="60">
        <v>38695</v>
      </c>
      <c r="D36" s="45">
        <v>16689</v>
      </c>
      <c r="E36" s="46">
        <f t="shared" si="3"/>
        <v>43.129603307920924</v>
      </c>
      <c r="F36" s="60">
        <v>37372</v>
      </c>
      <c r="G36" s="45">
        <v>16782</v>
      </c>
      <c r="H36" s="46">
        <f t="shared" si="4"/>
        <v>44.90527667772664</v>
      </c>
      <c r="I36" s="61">
        <v>46455</v>
      </c>
      <c r="J36" s="47">
        <v>23897</v>
      </c>
      <c r="K36" s="46">
        <f t="shared" si="5"/>
        <v>51.44117963620708</v>
      </c>
    </row>
    <row r="37" spans="2:11" ht="13.5">
      <c r="B37" s="44" t="s">
        <v>53</v>
      </c>
      <c r="C37" s="60">
        <v>40519</v>
      </c>
      <c r="D37" s="45">
        <v>11466</v>
      </c>
      <c r="E37" s="46">
        <f t="shared" si="3"/>
        <v>28.297835583306597</v>
      </c>
      <c r="F37" s="60">
        <v>37773</v>
      </c>
      <c r="G37" s="45">
        <v>11618</v>
      </c>
      <c r="H37" s="46">
        <f t="shared" si="4"/>
        <v>30.757419320678792</v>
      </c>
      <c r="I37" s="61">
        <v>36107</v>
      </c>
      <c r="J37" s="47">
        <v>11330</v>
      </c>
      <c r="K37" s="46">
        <f t="shared" si="5"/>
        <v>31.378956988949515</v>
      </c>
    </row>
    <row r="38" spans="2:11" ht="13.5">
      <c r="B38" s="44" t="s">
        <v>54</v>
      </c>
      <c r="C38" s="60">
        <v>36957</v>
      </c>
      <c r="D38" s="45">
        <v>6611</v>
      </c>
      <c r="E38" s="46">
        <f t="shared" si="3"/>
        <v>17.88835673891279</v>
      </c>
      <c r="F38" s="60">
        <v>38922</v>
      </c>
      <c r="G38" s="45">
        <v>7652</v>
      </c>
      <c r="H38" s="46">
        <f t="shared" si="4"/>
        <v>19.65983248548379</v>
      </c>
      <c r="I38" s="61">
        <v>35711</v>
      </c>
      <c r="J38" s="47">
        <v>7123</v>
      </c>
      <c r="K38" s="46">
        <f t="shared" si="5"/>
        <v>19.94623505362493</v>
      </c>
    </row>
    <row r="39" spans="2:11" ht="13.5">
      <c r="B39" s="44" t="s">
        <v>55</v>
      </c>
      <c r="C39" s="60">
        <v>28786</v>
      </c>
      <c r="D39" s="45">
        <v>2713</v>
      </c>
      <c r="E39" s="46">
        <f t="shared" si="3"/>
        <v>9.424720350170222</v>
      </c>
      <c r="F39" s="60">
        <v>34290</v>
      </c>
      <c r="G39" s="45">
        <v>3848</v>
      </c>
      <c r="H39" s="46">
        <f t="shared" si="4"/>
        <v>11.221930592009333</v>
      </c>
      <c r="I39" s="61">
        <v>35926</v>
      </c>
      <c r="J39" s="47">
        <v>4058</v>
      </c>
      <c r="K39" s="46">
        <f t="shared" si="5"/>
        <v>11.295440627957468</v>
      </c>
    </row>
    <row r="40" spans="2:11" ht="13.5">
      <c r="B40" s="44" t="s">
        <v>56</v>
      </c>
      <c r="C40" s="60">
        <v>19533</v>
      </c>
      <c r="D40" s="45">
        <v>864</v>
      </c>
      <c r="E40" s="46">
        <f t="shared" si="3"/>
        <v>4.423283673782829</v>
      </c>
      <c r="F40" s="60">
        <v>24890</v>
      </c>
      <c r="G40" s="45">
        <v>1242</v>
      </c>
      <c r="H40" s="46">
        <f t="shared" si="4"/>
        <v>4.989955805544395</v>
      </c>
      <c r="I40" s="61">
        <v>29859</v>
      </c>
      <c r="J40" s="47">
        <v>1690</v>
      </c>
      <c r="K40" s="46">
        <f t="shared" si="5"/>
        <v>5.659935027964768</v>
      </c>
    </row>
    <row r="41" spans="2:11" ht="13.5">
      <c r="B41" s="49" t="s">
        <v>57</v>
      </c>
      <c r="C41" s="62">
        <v>18487</v>
      </c>
      <c r="D41" s="50">
        <v>265</v>
      </c>
      <c r="E41" s="46">
        <f t="shared" si="3"/>
        <v>1.4334397143938984</v>
      </c>
      <c r="F41" s="62">
        <v>24588</v>
      </c>
      <c r="G41" s="50">
        <v>386</v>
      </c>
      <c r="H41" s="46">
        <f t="shared" si="4"/>
        <v>1.5698714820237516</v>
      </c>
      <c r="I41" s="63">
        <v>32128</v>
      </c>
      <c r="J41" s="51">
        <v>619</v>
      </c>
      <c r="K41" s="46">
        <f t="shared" si="5"/>
        <v>1.9266683266932272</v>
      </c>
    </row>
    <row r="42" spans="2:11" ht="14.25">
      <c r="B42" s="64" t="s">
        <v>59</v>
      </c>
      <c r="C42" s="65"/>
      <c r="D42" s="65"/>
      <c r="E42" s="66"/>
      <c r="F42" s="65"/>
      <c r="G42" s="65"/>
      <c r="H42" s="66"/>
      <c r="I42" s="65"/>
      <c r="J42" s="65"/>
      <c r="K42" s="66"/>
    </row>
  </sheetData>
  <sheetProtection/>
  <mergeCells count="11">
    <mergeCell ref="B2:K2"/>
    <mergeCell ref="B3:B5"/>
    <mergeCell ref="C3:K3"/>
    <mergeCell ref="C4:E4"/>
    <mergeCell ref="F4:H4"/>
    <mergeCell ref="I4:K4"/>
    <mergeCell ref="B23:B25"/>
    <mergeCell ref="C23:K23"/>
    <mergeCell ref="C24:E24"/>
    <mergeCell ref="F24:H24"/>
    <mergeCell ref="I24:K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A22">
      <selection activeCell="C43" sqref="C43"/>
    </sheetView>
  </sheetViews>
  <sheetFormatPr defaultColWidth="9.140625" defaultRowHeight="15"/>
  <cols>
    <col min="3" max="3" width="10.28125" style="0" customWidth="1"/>
    <col min="4" max="4" width="10.57421875" style="0" customWidth="1"/>
    <col min="6" max="6" width="10.421875" style="0" customWidth="1"/>
    <col min="7" max="7" width="10.8515625" style="0" customWidth="1"/>
    <col min="9" max="9" width="11.421875" style="0" customWidth="1"/>
    <col min="10" max="10" width="10.140625" style="0" customWidth="1"/>
  </cols>
  <sheetData>
    <row r="2" spans="2:11" ht="14.25">
      <c r="B2" s="211" t="s">
        <v>60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2:11" ht="13.5">
      <c r="B3" s="204" t="s">
        <v>34</v>
      </c>
      <c r="C3" s="207" t="s">
        <v>35</v>
      </c>
      <c r="D3" s="197"/>
      <c r="E3" s="197"/>
      <c r="F3" s="197"/>
      <c r="G3" s="197"/>
      <c r="H3" s="197"/>
      <c r="I3" s="197"/>
      <c r="J3" s="197"/>
      <c r="K3" s="198"/>
    </row>
    <row r="4" spans="2:11" ht="13.5">
      <c r="B4" s="205"/>
      <c r="C4" s="201" t="s">
        <v>36</v>
      </c>
      <c r="D4" s="201"/>
      <c r="E4" s="203"/>
      <c r="F4" s="201" t="s">
        <v>37</v>
      </c>
      <c r="G4" s="201"/>
      <c r="H4" s="203"/>
      <c r="I4" s="201" t="s">
        <v>38</v>
      </c>
      <c r="J4" s="202"/>
      <c r="K4" s="203"/>
    </row>
    <row r="5" spans="2:11" ht="13.5">
      <c r="B5" s="206"/>
      <c r="C5" s="39" t="s">
        <v>39</v>
      </c>
      <c r="D5" s="39" t="s">
        <v>40</v>
      </c>
      <c r="E5" s="40" t="s">
        <v>41</v>
      </c>
      <c r="F5" s="39" t="s">
        <v>39</v>
      </c>
      <c r="G5" s="39" t="s">
        <v>40</v>
      </c>
      <c r="H5" s="40" t="s">
        <v>41</v>
      </c>
      <c r="I5" s="39" t="s">
        <v>39</v>
      </c>
      <c r="J5" s="39" t="s">
        <v>40</v>
      </c>
      <c r="K5" s="40" t="s">
        <v>41</v>
      </c>
    </row>
    <row r="6" spans="2:11" ht="13.5">
      <c r="B6" s="41" t="s">
        <v>42</v>
      </c>
      <c r="C6" s="42">
        <f>SUM(C7:C21)</f>
        <v>51329934</v>
      </c>
      <c r="D6" s="42">
        <f>SUM(D7:D21)</f>
        <v>39250238</v>
      </c>
      <c r="E6" s="43">
        <f>+D6/C6*100</f>
        <v>76.46656627300553</v>
      </c>
      <c r="F6" s="42">
        <f>SUM(F7:F21)</f>
        <v>50857891</v>
      </c>
      <c r="G6" s="42">
        <f>SUM(G7:G21)</f>
        <v>38289846</v>
      </c>
      <c r="H6" s="43">
        <f>+G6/F6*100</f>
        <v>75.28791549771499</v>
      </c>
      <c r="I6" s="42">
        <f>SUM(I7:I21)</f>
        <v>49910557</v>
      </c>
      <c r="J6" s="42">
        <f>SUM(J7:J21)</f>
        <v>36824891</v>
      </c>
      <c r="K6" s="43">
        <f>+J6/I6*100</f>
        <v>73.7817672521667</v>
      </c>
    </row>
    <row r="7" spans="2:11" ht="13.5">
      <c r="B7" s="44" t="s">
        <v>43</v>
      </c>
      <c r="C7" s="45">
        <v>3803522</v>
      </c>
      <c r="D7" s="45">
        <v>665911</v>
      </c>
      <c r="E7" s="46">
        <f aca="true" t="shared" si="0" ref="E7:E21">+D7/C7*100</f>
        <v>17.507746767338272</v>
      </c>
      <c r="F7" s="45">
        <v>3286961</v>
      </c>
      <c r="G7" s="45">
        <v>588061</v>
      </c>
      <c r="H7" s="46">
        <f aca="true" t="shared" si="1" ref="H7:H21">+G7/F7*100</f>
        <v>17.890720334071503</v>
      </c>
      <c r="I7" s="47">
        <v>3009417</v>
      </c>
      <c r="J7" s="48">
        <v>467829</v>
      </c>
      <c r="K7" s="46">
        <f aca="true" t="shared" si="2" ref="K7:K21">+J7/I7*100</f>
        <v>15.545502667127886</v>
      </c>
    </row>
    <row r="8" spans="2:11" ht="13.5">
      <c r="B8" s="44" t="s">
        <v>44</v>
      </c>
      <c r="C8" s="45">
        <v>4147271</v>
      </c>
      <c r="D8" s="45">
        <v>3024045</v>
      </c>
      <c r="E8" s="46">
        <f t="shared" si="0"/>
        <v>72.91650340669804</v>
      </c>
      <c r="F8" s="45">
        <v>3486136</v>
      </c>
      <c r="G8" s="45">
        <v>2533591</v>
      </c>
      <c r="H8" s="46">
        <f t="shared" si="1"/>
        <v>72.67619507672678</v>
      </c>
      <c r="I8" s="47">
        <v>3036418</v>
      </c>
      <c r="J8" s="48">
        <v>2143914</v>
      </c>
      <c r="K8" s="46">
        <f t="shared" si="2"/>
        <v>70.60668195222134</v>
      </c>
    </row>
    <row r="9" spans="2:11" ht="13.5">
      <c r="B9" s="44" t="s">
        <v>45</v>
      </c>
      <c r="C9" s="45">
        <v>4795860</v>
      </c>
      <c r="D9" s="45">
        <v>4574646</v>
      </c>
      <c r="E9" s="46">
        <f t="shared" si="0"/>
        <v>95.38739662959303</v>
      </c>
      <c r="F9" s="45">
        <v>3878804</v>
      </c>
      <c r="G9" s="45">
        <v>3707657</v>
      </c>
      <c r="H9" s="46">
        <f t="shared" si="1"/>
        <v>95.58763474514309</v>
      </c>
      <c r="I9" s="47">
        <v>3325574</v>
      </c>
      <c r="J9" s="48">
        <v>3178453</v>
      </c>
      <c r="K9" s="46">
        <f t="shared" si="2"/>
        <v>95.57607198035586</v>
      </c>
    </row>
    <row r="10" spans="2:11" ht="13.5">
      <c r="B10" s="44" t="s">
        <v>46</v>
      </c>
      <c r="C10" s="45">
        <v>4316126</v>
      </c>
      <c r="D10" s="45">
        <v>4190879</v>
      </c>
      <c r="E10" s="46">
        <f t="shared" si="0"/>
        <v>97.09816163846932</v>
      </c>
      <c r="F10" s="45">
        <v>4626909</v>
      </c>
      <c r="G10" s="45">
        <v>4510599</v>
      </c>
      <c r="H10" s="46">
        <f t="shared" si="1"/>
        <v>97.48622676607644</v>
      </c>
      <c r="I10" s="47">
        <v>3866213</v>
      </c>
      <c r="J10" s="48">
        <v>3767992</v>
      </c>
      <c r="K10" s="46">
        <f t="shared" si="2"/>
        <v>97.45950365383386</v>
      </c>
    </row>
    <row r="11" spans="2:11" ht="13.5">
      <c r="B11" s="44" t="s">
        <v>47</v>
      </c>
      <c r="C11" s="45">
        <v>4010528</v>
      </c>
      <c r="D11" s="45">
        <v>3910757</v>
      </c>
      <c r="E11" s="46">
        <f t="shared" si="0"/>
        <v>97.51227269825819</v>
      </c>
      <c r="F11" s="45">
        <v>4172736</v>
      </c>
      <c r="G11" s="45">
        <v>4078405</v>
      </c>
      <c r="H11" s="46">
        <f t="shared" si="1"/>
        <v>97.73934895473857</v>
      </c>
      <c r="I11" s="47">
        <v>4587034</v>
      </c>
      <c r="J11" s="48">
        <v>4479961</v>
      </c>
      <c r="K11" s="46">
        <f t="shared" si="2"/>
        <v>97.66574653686892</v>
      </c>
    </row>
    <row r="12" spans="2:11" ht="13.5">
      <c r="B12" s="44" t="s">
        <v>48</v>
      </c>
      <c r="C12" s="45">
        <v>3859088</v>
      </c>
      <c r="D12" s="45">
        <v>3763676</v>
      </c>
      <c r="E12" s="46">
        <f t="shared" si="0"/>
        <v>97.52760237652005</v>
      </c>
      <c r="F12" s="45">
        <v>3894653</v>
      </c>
      <c r="G12" s="45">
        <v>3808771</v>
      </c>
      <c r="H12" s="46">
        <f t="shared" si="1"/>
        <v>97.7948741518179</v>
      </c>
      <c r="I12" s="47">
        <v>4094283</v>
      </c>
      <c r="J12" s="48">
        <v>3991963</v>
      </c>
      <c r="K12" s="46">
        <f t="shared" si="2"/>
        <v>97.50090553095622</v>
      </c>
    </row>
    <row r="13" spans="2:11" ht="13.5">
      <c r="B13" s="44" t="s">
        <v>49</v>
      </c>
      <c r="C13" s="45">
        <v>4398010</v>
      </c>
      <c r="D13" s="45">
        <v>4268126</v>
      </c>
      <c r="E13" s="46">
        <f t="shared" si="0"/>
        <v>97.04675523702765</v>
      </c>
      <c r="F13" s="45">
        <v>3740386</v>
      </c>
      <c r="G13" s="45">
        <v>3649236</v>
      </c>
      <c r="H13" s="46">
        <f t="shared" si="1"/>
        <v>97.56308573500169</v>
      </c>
      <c r="I13" s="47">
        <v>3789675</v>
      </c>
      <c r="J13" s="48">
        <v>3686893</v>
      </c>
      <c r="K13" s="46">
        <f t="shared" si="2"/>
        <v>97.28784130565286</v>
      </c>
    </row>
    <row r="14" spans="2:11" ht="13.5">
      <c r="B14" s="44" t="s">
        <v>50</v>
      </c>
      <c r="C14" s="45">
        <v>5129329</v>
      </c>
      <c r="D14" s="45">
        <v>4948324</v>
      </c>
      <c r="E14" s="46">
        <f t="shared" si="0"/>
        <v>96.47117585945452</v>
      </c>
      <c r="F14" s="45">
        <v>4252824</v>
      </c>
      <c r="G14" s="45">
        <v>4113407</v>
      </c>
      <c r="H14" s="46">
        <f t="shared" si="1"/>
        <v>96.72177828191339</v>
      </c>
      <c r="I14" s="47">
        <v>3629165</v>
      </c>
      <c r="J14" s="48">
        <v>3509299</v>
      </c>
      <c r="K14" s="46">
        <f t="shared" si="2"/>
        <v>96.69714658881588</v>
      </c>
    </row>
    <row r="15" spans="2:11" ht="13.5">
      <c r="B15" s="44" t="s">
        <v>51</v>
      </c>
      <c r="C15" s="45">
        <v>4222674</v>
      </c>
      <c r="D15" s="45">
        <v>3974735</v>
      </c>
      <c r="E15" s="46">
        <f t="shared" si="0"/>
        <v>94.1283887887154</v>
      </c>
      <c r="F15" s="45">
        <v>4933695</v>
      </c>
      <c r="G15" s="45">
        <v>4679267</v>
      </c>
      <c r="H15" s="46">
        <f t="shared" si="1"/>
        <v>94.84305373558762</v>
      </c>
      <c r="I15" s="47">
        <v>4110856</v>
      </c>
      <c r="J15" s="48">
        <v>3880862</v>
      </c>
      <c r="K15" s="46">
        <f t="shared" si="2"/>
        <v>94.4052041715886</v>
      </c>
    </row>
    <row r="16" spans="2:11" ht="13.5">
      <c r="B16" s="44" t="s">
        <v>52</v>
      </c>
      <c r="C16" s="45">
        <v>3675244</v>
      </c>
      <c r="D16" s="45">
        <v>2685199</v>
      </c>
      <c r="E16" s="46">
        <f t="shared" si="0"/>
        <v>73.06178855063773</v>
      </c>
      <c r="F16" s="45">
        <v>4040623</v>
      </c>
      <c r="G16" s="45">
        <v>3035241</v>
      </c>
      <c r="H16" s="46">
        <f t="shared" si="1"/>
        <v>75.11814390998616</v>
      </c>
      <c r="I16" s="47">
        <v>4723162</v>
      </c>
      <c r="J16" s="48">
        <v>3785191</v>
      </c>
      <c r="K16" s="46">
        <f t="shared" si="2"/>
        <v>80.14103687317944</v>
      </c>
    </row>
    <row r="17" spans="2:11" ht="13.5">
      <c r="B17" s="44" t="s">
        <v>53</v>
      </c>
      <c r="C17" s="45">
        <v>3276266</v>
      </c>
      <c r="D17" s="45">
        <v>1709821</v>
      </c>
      <c r="E17" s="46">
        <f t="shared" si="0"/>
        <v>52.18810072198045</v>
      </c>
      <c r="F17" s="45">
        <v>3442113</v>
      </c>
      <c r="G17" s="45">
        <v>1781736</v>
      </c>
      <c r="H17" s="46">
        <f t="shared" si="1"/>
        <v>51.76285612936008</v>
      </c>
      <c r="I17" s="47">
        <v>3721856</v>
      </c>
      <c r="J17" s="48">
        <v>2012681</v>
      </c>
      <c r="K17" s="46">
        <f t="shared" si="2"/>
        <v>54.07734743095918</v>
      </c>
    </row>
    <row r="18" spans="2:11" ht="13.5">
      <c r="B18" s="44" t="s">
        <v>54</v>
      </c>
      <c r="C18" s="45">
        <v>2600436</v>
      </c>
      <c r="D18" s="45">
        <v>924843</v>
      </c>
      <c r="E18" s="46">
        <f t="shared" si="0"/>
        <v>35.56492065176763</v>
      </c>
      <c r="F18" s="45">
        <v>2947610</v>
      </c>
      <c r="G18" s="45">
        <v>1021519</v>
      </c>
      <c r="H18" s="46">
        <f t="shared" si="1"/>
        <v>34.65583981598651</v>
      </c>
      <c r="I18" s="47">
        <v>3022319</v>
      </c>
      <c r="J18" s="48">
        <v>1043746</v>
      </c>
      <c r="K18" s="46">
        <f t="shared" si="2"/>
        <v>34.53460736606559</v>
      </c>
    </row>
    <row r="19" spans="2:11" ht="13.5">
      <c r="B19" s="44" t="s">
        <v>55</v>
      </c>
      <c r="C19" s="45">
        <v>1577141</v>
      </c>
      <c r="D19" s="45">
        <v>404175</v>
      </c>
      <c r="E19" s="46">
        <f t="shared" si="0"/>
        <v>25.627068220279607</v>
      </c>
      <c r="F19" s="45">
        <v>2186776</v>
      </c>
      <c r="G19" s="45">
        <v>523452</v>
      </c>
      <c r="H19" s="46">
        <f t="shared" si="1"/>
        <v>23.937156800696552</v>
      </c>
      <c r="I19" s="47">
        <v>2409440</v>
      </c>
      <c r="J19" s="48">
        <v>545702</v>
      </c>
      <c r="K19" s="46">
        <f t="shared" si="2"/>
        <v>22.648499236337074</v>
      </c>
    </row>
    <row r="20" spans="2:11" ht="13.5">
      <c r="B20" s="44" t="s">
        <v>56</v>
      </c>
      <c r="C20" s="45">
        <v>885646</v>
      </c>
      <c r="D20" s="45">
        <v>146559</v>
      </c>
      <c r="E20" s="46">
        <f t="shared" si="0"/>
        <v>16.548259688408233</v>
      </c>
      <c r="F20" s="45">
        <v>1182618</v>
      </c>
      <c r="G20" s="45">
        <v>193298</v>
      </c>
      <c r="H20" s="46">
        <f t="shared" si="1"/>
        <v>16.344922874503855</v>
      </c>
      <c r="I20" s="47">
        <v>1589769</v>
      </c>
      <c r="J20" s="48">
        <v>244074</v>
      </c>
      <c r="K20" s="46">
        <f t="shared" si="2"/>
        <v>15.352796538365007</v>
      </c>
    </row>
    <row r="21" spans="2:11" ht="13.5">
      <c r="B21" s="49" t="s">
        <v>57</v>
      </c>
      <c r="C21" s="50">
        <v>632793</v>
      </c>
      <c r="D21" s="50">
        <v>58542</v>
      </c>
      <c r="E21" s="46">
        <f t="shared" si="0"/>
        <v>9.251366560628831</v>
      </c>
      <c r="F21" s="50">
        <v>785047</v>
      </c>
      <c r="G21" s="50">
        <v>65606</v>
      </c>
      <c r="H21" s="46">
        <f t="shared" si="1"/>
        <v>8.356951876766614</v>
      </c>
      <c r="I21" s="51">
        <v>995376</v>
      </c>
      <c r="J21" s="52">
        <v>86331</v>
      </c>
      <c r="K21" s="46">
        <f t="shared" si="2"/>
        <v>8.673204899455081</v>
      </c>
    </row>
    <row r="22" spans="2:11" ht="13.5">
      <c r="B22" s="53"/>
      <c r="C22" s="54"/>
      <c r="D22" s="54"/>
      <c r="E22" s="55"/>
      <c r="F22" s="54"/>
      <c r="G22" s="54"/>
      <c r="H22" s="55"/>
      <c r="I22" s="56"/>
      <c r="J22" s="56"/>
      <c r="K22" s="55"/>
    </row>
    <row r="23" spans="2:11" ht="13.5">
      <c r="B23" s="204" t="s">
        <v>34</v>
      </c>
      <c r="C23" s="207" t="s">
        <v>58</v>
      </c>
      <c r="D23" s="197"/>
      <c r="E23" s="197"/>
      <c r="F23" s="197"/>
      <c r="G23" s="197"/>
      <c r="H23" s="197"/>
      <c r="I23" s="197"/>
      <c r="J23" s="197"/>
      <c r="K23" s="198"/>
    </row>
    <row r="24" spans="2:11" ht="13.5">
      <c r="B24" s="205"/>
      <c r="C24" s="208" t="s">
        <v>36</v>
      </c>
      <c r="D24" s="208"/>
      <c r="E24" s="209"/>
      <c r="F24" s="208" t="s">
        <v>37</v>
      </c>
      <c r="G24" s="208"/>
      <c r="H24" s="209"/>
      <c r="I24" s="208" t="s">
        <v>38</v>
      </c>
      <c r="J24" s="210"/>
      <c r="K24" s="209"/>
    </row>
    <row r="25" spans="2:11" ht="13.5">
      <c r="B25" s="206"/>
      <c r="C25" s="39" t="s">
        <v>39</v>
      </c>
      <c r="D25" s="39" t="s">
        <v>40</v>
      </c>
      <c r="E25" s="57" t="s">
        <v>41</v>
      </c>
      <c r="F25" s="39" t="s">
        <v>39</v>
      </c>
      <c r="G25" s="58" t="s">
        <v>40</v>
      </c>
      <c r="H25" s="57" t="s">
        <v>41</v>
      </c>
      <c r="I25" s="39" t="s">
        <v>39</v>
      </c>
      <c r="J25" s="39" t="s">
        <v>40</v>
      </c>
      <c r="K25" s="57" t="s">
        <v>41</v>
      </c>
    </row>
    <row r="26" spans="2:11" ht="13.5">
      <c r="B26" s="41" t="s">
        <v>42</v>
      </c>
      <c r="C26" s="59">
        <f>SUM(C27:C41)</f>
        <v>55154178</v>
      </c>
      <c r="D26" s="42">
        <f>SUM(D27:D41)</f>
        <v>26847578</v>
      </c>
      <c r="E26" s="43">
        <f>+D26/C26*100</f>
        <v>48.67732413671364</v>
      </c>
      <c r="F26" s="42">
        <f>SUM(F27:F41)</f>
        <v>55549567</v>
      </c>
      <c r="G26" s="42">
        <f>SUM(G27:G41)</f>
        <v>27109839</v>
      </c>
      <c r="H26" s="43">
        <f>+G26/F26*100</f>
        <v>48.80297086744169</v>
      </c>
      <c r="I26" s="59">
        <f>SUM(I27:I41)</f>
        <v>54160917</v>
      </c>
      <c r="J26" s="42">
        <f>SUM(J27:J41)</f>
        <v>26874210</v>
      </c>
      <c r="K26" s="43">
        <f>+J26/I26*100</f>
        <v>49.61919311668966</v>
      </c>
    </row>
    <row r="27" spans="2:11" ht="13.5">
      <c r="B27" s="44" t="s">
        <v>43</v>
      </c>
      <c r="C27" s="60">
        <v>3630740</v>
      </c>
      <c r="D27" s="45">
        <v>561019</v>
      </c>
      <c r="E27" s="46">
        <f aca="true" t="shared" si="3" ref="E27:E41">+D27/C27*100</f>
        <v>15.451918892567356</v>
      </c>
      <c r="F27" s="60">
        <v>3127558</v>
      </c>
      <c r="G27" s="45">
        <v>535250</v>
      </c>
      <c r="H27" s="46">
        <f aca="true" t="shared" si="4" ref="H27:H41">+G27/F27*100</f>
        <v>17.11399117138675</v>
      </c>
      <c r="I27" s="61">
        <v>2866952</v>
      </c>
      <c r="J27" s="47">
        <v>440816</v>
      </c>
      <c r="K27" s="46">
        <f aca="true" t="shared" si="5" ref="K27:K41">+J27/I27*100</f>
        <v>15.375771899913218</v>
      </c>
    </row>
    <row r="28" spans="2:11" ht="13.5">
      <c r="B28" s="44" t="s">
        <v>44</v>
      </c>
      <c r="C28" s="60">
        <v>4030374</v>
      </c>
      <c r="D28" s="45">
        <v>2901711</v>
      </c>
      <c r="E28" s="46">
        <f t="shared" si="3"/>
        <v>71.99607282103348</v>
      </c>
      <c r="F28" s="60">
        <v>3419590</v>
      </c>
      <c r="G28" s="45">
        <v>2433979</v>
      </c>
      <c r="H28" s="46">
        <f t="shared" si="4"/>
        <v>71.17750958448235</v>
      </c>
      <c r="I28" s="61">
        <v>2964369</v>
      </c>
      <c r="J28" s="47">
        <v>2086599</v>
      </c>
      <c r="K28" s="46">
        <f t="shared" si="5"/>
        <v>70.38931388096421</v>
      </c>
    </row>
    <row r="29" spans="2:11" ht="13.5">
      <c r="B29" s="44" t="s">
        <v>45</v>
      </c>
      <c r="C29" s="60">
        <v>4749862</v>
      </c>
      <c r="D29" s="45">
        <v>3356561</v>
      </c>
      <c r="E29" s="46">
        <f t="shared" si="3"/>
        <v>70.6664951529118</v>
      </c>
      <c r="F29" s="60">
        <v>3905558</v>
      </c>
      <c r="G29" s="45">
        <v>2923665</v>
      </c>
      <c r="H29" s="46">
        <f t="shared" si="4"/>
        <v>74.85908543670328</v>
      </c>
      <c r="I29" s="61">
        <v>3312768</v>
      </c>
      <c r="J29" s="47">
        <v>2607433</v>
      </c>
      <c r="K29" s="46">
        <f t="shared" si="5"/>
        <v>78.70859052007265</v>
      </c>
    </row>
    <row r="30" spans="2:11" ht="13.5">
      <c r="B30" s="44" t="s">
        <v>46</v>
      </c>
      <c r="C30" s="60">
        <v>4292824</v>
      </c>
      <c r="D30" s="45">
        <v>2471740</v>
      </c>
      <c r="E30" s="46">
        <f t="shared" si="3"/>
        <v>57.578414582102596</v>
      </c>
      <c r="F30" s="60">
        <v>4682448</v>
      </c>
      <c r="G30" s="45">
        <v>2968330</v>
      </c>
      <c r="H30" s="46">
        <f t="shared" si="4"/>
        <v>63.392695444775896</v>
      </c>
      <c r="I30" s="61">
        <v>3844588</v>
      </c>
      <c r="J30" s="47">
        <v>2666556</v>
      </c>
      <c r="K30" s="46">
        <f t="shared" si="5"/>
        <v>69.35869331122086</v>
      </c>
    </row>
    <row r="31" spans="2:11" ht="13.5">
      <c r="B31" s="44" t="s">
        <v>47</v>
      </c>
      <c r="C31" s="60">
        <v>3987644</v>
      </c>
      <c r="D31" s="45">
        <v>2411133</v>
      </c>
      <c r="E31" s="46">
        <f t="shared" si="3"/>
        <v>60.46510169914867</v>
      </c>
      <c r="F31" s="60">
        <v>4237253</v>
      </c>
      <c r="G31" s="45">
        <v>2697555</v>
      </c>
      <c r="H31" s="46">
        <f t="shared" si="4"/>
        <v>63.6628258921523</v>
      </c>
      <c r="I31" s="61">
        <v>4549921</v>
      </c>
      <c r="J31" s="47">
        <v>3094720</v>
      </c>
      <c r="K31" s="46">
        <f t="shared" si="5"/>
        <v>68.01700513041875</v>
      </c>
    </row>
    <row r="32" spans="2:11" ht="13.5">
      <c r="B32" s="44" t="s">
        <v>48</v>
      </c>
      <c r="C32" s="60">
        <v>3852760</v>
      </c>
      <c r="D32" s="45">
        <v>2642965</v>
      </c>
      <c r="E32" s="46">
        <f t="shared" si="3"/>
        <v>68.59926390431794</v>
      </c>
      <c r="F32" s="60">
        <v>3946451</v>
      </c>
      <c r="G32" s="45">
        <v>2789533</v>
      </c>
      <c r="H32" s="46">
        <f t="shared" si="4"/>
        <v>70.68459737622487</v>
      </c>
      <c r="I32" s="61">
        <v>4096778</v>
      </c>
      <c r="J32" s="47">
        <v>2970796</v>
      </c>
      <c r="K32" s="46">
        <f t="shared" si="5"/>
        <v>72.51542553684871</v>
      </c>
    </row>
    <row r="33" spans="2:11" ht="13.5">
      <c r="B33" s="44" t="s">
        <v>49</v>
      </c>
      <c r="C33" s="60">
        <v>4423973</v>
      </c>
      <c r="D33" s="45">
        <v>3125513</v>
      </c>
      <c r="E33" s="46">
        <f t="shared" si="3"/>
        <v>70.64945920782067</v>
      </c>
      <c r="F33" s="60">
        <v>3807164</v>
      </c>
      <c r="G33" s="45">
        <v>2805979</v>
      </c>
      <c r="H33" s="46">
        <f t="shared" si="4"/>
        <v>73.70260382794122</v>
      </c>
      <c r="I33" s="61">
        <v>3815295</v>
      </c>
      <c r="J33" s="47">
        <v>2893442</v>
      </c>
      <c r="K33" s="46">
        <f t="shared" si="5"/>
        <v>75.83796272634227</v>
      </c>
    </row>
    <row r="34" spans="2:11" ht="13.5">
      <c r="B34" s="44" t="s">
        <v>50</v>
      </c>
      <c r="C34" s="60">
        <v>5202416</v>
      </c>
      <c r="D34" s="45">
        <v>3463898</v>
      </c>
      <c r="E34" s="46">
        <f t="shared" si="3"/>
        <v>66.58248782873189</v>
      </c>
      <c r="F34" s="60">
        <v>4362777</v>
      </c>
      <c r="G34" s="45">
        <v>3013420</v>
      </c>
      <c r="H34" s="46">
        <f t="shared" si="4"/>
        <v>69.07114436516008</v>
      </c>
      <c r="I34" s="61">
        <v>3694310</v>
      </c>
      <c r="J34" s="47">
        <v>2704076</v>
      </c>
      <c r="K34" s="46">
        <f t="shared" si="5"/>
        <v>73.19569824947013</v>
      </c>
    </row>
    <row r="35" spans="2:11" ht="13.5">
      <c r="B35" s="44" t="s">
        <v>51</v>
      </c>
      <c r="C35" s="60">
        <v>4418117</v>
      </c>
      <c r="D35" s="45">
        <v>2537598</v>
      </c>
      <c r="E35" s="46">
        <f t="shared" si="3"/>
        <v>57.43618831280385</v>
      </c>
      <c r="F35" s="60">
        <v>5121347</v>
      </c>
      <c r="G35" s="45">
        <v>3093495</v>
      </c>
      <c r="H35" s="46">
        <f t="shared" si="4"/>
        <v>60.403932793462346</v>
      </c>
      <c r="I35" s="61">
        <v>4232378</v>
      </c>
      <c r="J35" s="47">
        <v>2706540</v>
      </c>
      <c r="K35" s="46">
        <f t="shared" si="5"/>
        <v>63.948446948736624</v>
      </c>
    </row>
    <row r="36" spans="2:11" ht="13.5">
      <c r="B36" s="44" t="s">
        <v>52</v>
      </c>
      <c r="C36" s="60">
        <v>3957059</v>
      </c>
      <c r="D36" s="45">
        <v>1537633</v>
      </c>
      <c r="E36" s="46">
        <f t="shared" si="3"/>
        <v>38.857975076944776</v>
      </c>
      <c r="F36" s="60">
        <v>4344994</v>
      </c>
      <c r="G36" s="45">
        <v>1773051</v>
      </c>
      <c r="H36" s="46">
        <f t="shared" si="4"/>
        <v>40.80675370322721</v>
      </c>
      <c r="I36" s="61">
        <v>4923942</v>
      </c>
      <c r="J36" s="47">
        <v>2337890</v>
      </c>
      <c r="K36" s="46">
        <f t="shared" si="5"/>
        <v>47.48004749040505</v>
      </c>
    </row>
    <row r="37" spans="2:11" ht="13.5">
      <c r="B37" s="44" t="s">
        <v>53</v>
      </c>
      <c r="C37" s="60">
        <v>3712753</v>
      </c>
      <c r="D37" s="45">
        <v>925413</v>
      </c>
      <c r="E37" s="46">
        <f t="shared" si="3"/>
        <v>24.925250885259537</v>
      </c>
      <c r="F37" s="60">
        <v>3842813</v>
      </c>
      <c r="G37" s="45">
        <v>1008535</v>
      </c>
      <c r="H37" s="46">
        <f t="shared" si="4"/>
        <v>26.24470667711388</v>
      </c>
      <c r="I37" s="61">
        <v>4062275</v>
      </c>
      <c r="J37" s="47">
        <v>1187982</v>
      </c>
      <c r="K37" s="46">
        <f t="shared" si="5"/>
        <v>29.244253527887697</v>
      </c>
    </row>
    <row r="38" spans="2:11" ht="13.5">
      <c r="B38" s="44" t="s">
        <v>54</v>
      </c>
      <c r="C38" s="60">
        <v>3191187</v>
      </c>
      <c r="D38" s="45">
        <v>532354</v>
      </c>
      <c r="E38" s="46">
        <f t="shared" si="3"/>
        <v>16.68200578656155</v>
      </c>
      <c r="F38" s="60">
        <v>3551661</v>
      </c>
      <c r="G38" s="45">
        <v>587227</v>
      </c>
      <c r="H38" s="46">
        <f t="shared" si="4"/>
        <v>16.53386964577982</v>
      </c>
      <c r="I38" s="61">
        <v>3501907</v>
      </c>
      <c r="J38" s="47">
        <v>620693</v>
      </c>
      <c r="K38" s="46">
        <f t="shared" si="5"/>
        <v>17.724428432851017</v>
      </c>
    </row>
    <row r="39" spans="2:11" ht="13.5">
      <c r="B39" s="44" t="s">
        <v>55</v>
      </c>
      <c r="C39" s="60">
        <v>2486476</v>
      </c>
      <c r="D39" s="45">
        <v>252529</v>
      </c>
      <c r="E39" s="46">
        <f t="shared" si="3"/>
        <v>10.15610044094534</v>
      </c>
      <c r="F39" s="60">
        <v>2963268</v>
      </c>
      <c r="G39" s="45">
        <v>312461</v>
      </c>
      <c r="H39" s="46">
        <f t="shared" si="4"/>
        <v>10.544473196484422</v>
      </c>
      <c r="I39" s="61">
        <v>3151637</v>
      </c>
      <c r="J39" s="47">
        <v>330801</v>
      </c>
      <c r="K39" s="46">
        <f t="shared" si="5"/>
        <v>10.496164374260108</v>
      </c>
    </row>
    <row r="40" spans="2:11" ht="13.5">
      <c r="B40" s="44" t="s">
        <v>56</v>
      </c>
      <c r="C40" s="60">
        <v>1669054</v>
      </c>
      <c r="D40" s="45">
        <v>90664</v>
      </c>
      <c r="E40" s="46">
        <f t="shared" si="3"/>
        <v>5.432059118518634</v>
      </c>
      <c r="F40" s="60">
        <v>2155032</v>
      </c>
      <c r="G40" s="45">
        <v>122014</v>
      </c>
      <c r="H40" s="46">
        <f t="shared" si="4"/>
        <v>5.661818478797531</v>
      </c>
      <c r="I40" s="61">
        <v>2506203</v>
      </c>
      <c r="J40" s="47">
        <v>157498</v>
      </c>
      <c r="K40" s="46">
        <f t="shared" si="5"/>
        <v>6.284327327036158</v>
      </c>
    </row>
    <row r="41" spans="2:11" ht="13.5">
      <c r="B41" s="49" t="s">
        <v>57</v>
      </c>
      <c r="C41" s="62">
        <v>1548939</v>
      </c>
      <c r="D41" s="50">
        <v>36847</v>
      </c>
      <c r="E41" s="46">
        <f t="shared" si="3"/>
        <v>2.3788541704999355</v>
      </c>
      <c r="F41" s="62">
        <v>2081653</v>
      </c>
      <c r="G41" s="50">
        <v>45345</v>
      </c>
      <c r="H41" s="46">
        <f t="shared" si="4"/>
        <v>2.178316943313799</v>
      </c>
      <c r="I41" s="63">
        <v>2637594</v>
      </c>
      <c r="J41" s="51">
        <v>68368</v>
      </c>
      <c r="K41" s="46">
        <f t="shared" si="5"/>
        <v>2.592059278266481</v>
      </c>
    </row>
    <row r="42" spans="2:11" ht="14.25">
      <c r="B42" s="64" t="s">
        <v>59</v>
      </c>
      <c r="C42" s="65"/>
      <c r="D42" s="65"/>
      <c r="E42" s="66"/>
      <c r="F42" s="65"/>
      <c r="G42" s="65"/>
      <c r="H42" s="66"/>
      <c r="I42" s="65"/>
      <c r="J42" s="65"/>
      <c r="K42" s="66"/>
    </row>
  </sheetData>
  <sheetProtection/>
  <mergeCells count="11">
    <mergeCell ref="B23:B25"/>
    <mergeCell ref="C23:K23"/>
    <mergeCell ref="C24:E24"/>
    <mergeCell ref="F24:H24"/>
    <mergeCell ref="I24:K24"/>
    <mergeCell ref="B2:K2"/>
    <mergeCell ref="B3:B5"/>
    <mergeCell ref="C3:K3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60"/>
  <sheetViews>
    <sheetView zoomScalePageLayoutView="0" workbookViewId="0" topLeftCell="A40">
      <selection activeCell="K35" sqref="K35"/>
    </sheetView>
  </sheetViews>
  <sheetFormatPr defaultColWidth="9.140625" defaultRowHeight="15"/>
  <cols>
    <col min="2" max="2" width="31.28125" style="0" customWidth="1"/>
    <col min="3" max="3" width="11.7109375" style="0" customWidth="1"/>
    <col min="4" max="4" width="12.00390625" style="0" customWidth="1"/>
    <col min="5" max="5" width="10.7109375" style="0" customWidth="1"/>
    <col min="7" max="7" width="12.57421875" style="0" customWidth="1"/>
    <col min="8" max="8" width="10.140625" style="0" customWidth="1"/>
  </cols>
  <sheetData>
    <row r="1" ht="17.25">
      <c r="B1" s="70" t="s">
        <v>61</v>
      </c>
    </row>
    <row r="3" spans="2:9" ht="13.5">
      <c r="B3" s="212" t="s">
        <v>62</v>
      </c>
      <c r="C3" s="207" t="s">
        <v>63</v>
      </c>
      <c r="D3" s="197"/>
      <c r="E3" s="198"/>
      <c r="F3" s="207" t="s">
        <v>64</v>
      </c>
      <c r="G3" s="197"/>
      <c r="H3" s="197"/>
      <c r="I3" s="198"/>
    </row>
    <row r="4" spans="2:9" ht="13.5">
      <c r="B4" s="206"/>
      <c r="C4" s="69" t="s">
        <v>42</v>
      </c>
      <c r="D4" s="71" t="s">
        <v>35</v>
      </c>
      <c r="E4" s="71" t="s">
        <v>58</v>
      </c>
      <c r="F4" s="207" t="s">
        <v>42</v>
      </c>
      <c r="G4" s="198"/>
      <c r="H4" s="71" t="s">
        <v>35</v>
      </c>
      <c r="I4" s="68" t="s">
        <v>58</v>
      </c>
    </row>
    <row r="5" spans="2:9" ht="13.5">
      <c r="B5" s="7" t="s">
        <v>65</v>
      </c>
      <c r="C5" s="23">
        <v>518897</v>
      </c>
      <c r="D5" s="18">
        <v>278233</v>
      </c>
      <c r="E5" s="18">
        <v>240664</v>
      </c>
      <c r="F5" s="7"/>
      <c r="G5" s="8"/>
      <c r="H5" s="1"/>
      <c r="I5" s="8"/>
    </row>
    <row r="6" spans="2:9" ht="13.5">
      <c r="B6" s="9" t="s">
        <v>66</v>
      </c>
      <c r="C6" s="72">
        <v>531213</v>
      </c>
      <c r="D6" s="73">
        <v>285540</v>
      </c>
      <c r="E6" s="73">
        <v>245673</v>
      </c>
      <c r="F6" s="72"/>
      <c r="G6" s="31">
        <f>+C5/+$C$5</f>
        <v>1</v>
      </c>
      <c r="H6" s="30">
        <f>+D5/+$D$5</f>
        <v>1</v>
      </c>
      <c r="I6" s="31">
        <f>+E5/+$E$5</f>
        <v>1</v>
      </c>
    </row>
    <row r="7" spans="2:9" ht="13.5">
      <c r="B7" s="7" t="s">
        <v>67</v>
      </c>
      <c r="C7" s="23">
        <f>+C8+C12</f>
        <v>413530</v>
      </c>
      <c r="D7" s="23">
        <f>+D8+D12</f>
        <v>215730</v>
      </c>
      <c r="E7" s="23">
        <f>+E8+E12</f>
        <v>197800</v>
      </c>
      <c r="F7" s="74">
        <v>1</v>
      </c>
      <c r="G7" s="28">
        <f aca="true" t="shared" si="0" ref="G7:G17">+C7/+$C$5</f>
        <v>0.7969404332651759</v>
      </c>
      <c r="H7" s="26">
        <f>+D7/+$D$5+0.001</f>
        <v>0.7763573443840235</v>
      </c>
      <c r="I7" s="26">
        <f aca="true" t="shared" si="1" ref="I7:I17">+E7/+$E$5</f>
        <v>0.8218927633547186</v>
      </c>
    </row>
    <row r="8" spans="2:9" ht="13.5">
      <c r="B8" s="9" t="s">
        <v>68</v>
      </c>
      <c r="C8" s="72">
        <f>+C9+C10+C11</f>
        <v>389552</v>
      </c>
      <c r="D8" s="72">
        <f>+D9+D10+D11</f>
        <v>198372</v>
      </c>
      <c r="E8" s="72">
        <f>+E9+E10+E11</f>
        <v>191180</v>
      </c>
      <c r="F8" s="72"/>
      <c r="G8" s="31">
        <f t="shared" si="0"/>
        <v>0.7507308772261162</v>
      </c>
      <c r="H8" s="30">
        <f>+D8/+$D$5+0.001</f>
        <v>0.713970783480033</v>
      </c>
      <c r="I8" s="30">
        <f t="shared" si="1"/>
        <v>0.7943855333577103</v>
      </c>
    </row>
    <row r="9" spans="2:9" ht="13.5">
      <c r="B9" s="9" t="s">
        <v>69</v>
      </c>
      <c r="C9" s="72">
        <v>259301</v>
      </c>
      <c r="D9" s="73">
        <v>165480</v>
      </c>
      <c r="E9" s="73">
        <v>93821</v>
      </c>
      <c r="F9" s="75">
        <f>+C9/$C$7</f>
        <v>0.6270427780330327</v>
      </c>
      <c r="G9" s="31">
        <f t="shared" si="0"/>
        <v>0.49971574320144463</v>
      </c>
      <c r="H9" s="30">
        <f>+D9/+$D$5+0.001</f>
        <v>0.5957533182620321</v>
      </c>
      <c r="I9" s="30">
        <f t="shared" si="1"/>
        <v>0.3898422697204401</v>
      </c>
    </row>
    <row r="10" spans="2:9" ht="13.5">
      <c r="B10" s="9" t="s">
        <v>70</v>
      </c>
      <c r="C10" s="72">
        <v>8665</v>
      </c>
      <c r="D10" s="73">
        <v>3737</v>
      </c>
      <c r="E10" s="73">
        <v>4928</v>
      </c>
      <c r="F10" s="75">
        <f>+C10/$C$7</f>
        <v>0.020953739752859527</v>
      </c>
      <c r="G10" s="31">
        <f t="shared" si="0"/>
        <v>0.01669888243716961</v>
      </c>
      <c r="H10" s="30">
        <f aca="true" t="shared" si="2" ref="H10:H17">+D10/+$D$5</f>
        <v>0.013431188967520028</v>
      </c>
      <c r="I10" s="30">
        <f t="shared" si="1"/>
        <v>0.02047668118206296</v>
      </c>
    </row>
    <row r="11" spans="2:9" ht="13.5">
      <c r="B11" s="9" t="s">
        <v>71</v>
      </c>
      <c r="C11" s="72">
        <v>121586</v>
      </c>
      <c r="D11" s="73">
        <v>29155</v>
      </c>
      <c r="E11" s="73">
        <v>92431</v>
      </c>
      <c r="F11" s="75">
        <f>+C11/$C$7</f>
        <v>0.2940197809106957</v>
      </c>
      <c r="G11" s="31">
        <f t="shared" si="0"/>
        <v>0.23431625158750194</v>
      </c>
      <c r="H11" s="30">
        <f t="shared" si="2"/>
        <v>0.10478627625048072</v>
      </c>
      <c r="I11" s="30">
        <f t="shared" si="1"/>
        <v>0.38406658245520725</v>
      </c>
    </row>
    <row r="12" spans="2:9" ht="13.5">
      <c r="B12" s="11" t="s">
        <v>72</v>
      </c>
      <c r="C12" s="25">
        <v>23978</v>
      </c>
      <c r="D12" s="22">
        <v>17358</v>
      </c>
      <c r="E12" s="22">
        <v>6620</v>
      </c>
      <c r="F12" s="75">
        <f>+C12/$C$7</f>
        <v>0.057983701303412086</v>
      </c>
      <c r="G12" s="76">
        <f t="shared" si="0"/>
        <v>0.046209556039059775</v>
      </c>
      <c r="H12" s="77">
        <f t="shared" si="2"/>
        <v>0.06238656090399054</v>
      </c>
      <c r="I12" s="77">
        <f t="shared" si="1"/>
        <v>0.027507229997008276</v>
      </c>
    </row>
    <row r="13" spans="2:9" ht="13.5">
      <c r="B13" s="7" t="s">
        <v>73</v>
      </c>
      <c r="C13" s="23">
        <f>+C14+C15+C16</f>
        <v>68199</v>
      </c>
      <c r="D13" s="23">
        <f>+D14+D15+D16</f>
        <v>54637</v>
      </c>
      <c r="E13" s="23">
        <f>+E14+E15+E16</f>
        <v>13562</v>
      </c>
      <c r="F13" s="23"/>
      <c r="G13" s="31">
        <f t="shared" si="0"/>
        <v>0.13143070782833588</v>
      </c>
      <c r="H13" s="30">
        <f t="shared" si="2"/>
        <v>0.19637138657168632</v>
      </c>
      <c r="I13" s="31">
        <f t="shared" si="1"/>
        <v>0.05635242495761726</v>
      </c>
    </row>
    <row r="14" spans="2:9" ht="13.5">
      <c r="B14" s="9" t="s">
        <v>74</v>
      </c>
      <c r="C14" s="72">
        <v>15820</v>
      </c>
      <c r="D14" s="73">
        <v>13054</v>
      </c>
      <c r="E14" s="73">
        <v>2766</v>
      </c>
      <c r="F14" s="72"/>
      <c r="G14" s="31">
        <f t="shared" si="0"/>
        <v>0.030487746123026342</v>
      </c>
      <c r="H14" s="30">
        <f t="shared" si="2"/>
        <v>0.046917511582019386</v>
      </c>
      <c r="I14" s="31">
        <f t="shared" si="1"/>
        <v>0.011493202140743942</v>
      </c>
    </row>
    <row r="15" spans="2:9" ht="13.5">
      <c r="B15" s="9" t="s">
        <v>75</v>
      </c>
      <c r="C15" s="72">
        <v>51600</v>
      </c>
      <c r="D15" s="73">
        <v>41510</v>
      </c>
      <c r="E15" s="73">
        <v>10090</v>
      </c>
      <c r="F15" s="72"/>
      <c r="G15" s="31">
        <f t="shared" si="0"/>
        <v>0.09944170037598984</v>
      </c>
      <c r="H15" s="30">
        <f t="shared" si="2"/>
        <v>0.14919150496166883</v>
      </c>
      <c r="I15" s="31">
        <f t="shared" si="1"/>
        <v>0.04192567230661835</v>
      </c>
    </row>
    <row r="16" spans="2:9" ht="13.5">
      <c r="B16" s="11" t="s">
        <v>76</v>
      </c>
      <c r="C16" s="25">
        <v>779</v>
      </c>
      <c r="D16" s="22">
        <v>73</v>
      </c>
      <c r="E16" s="22">
        <v>706</v>
      </c>
      <c r="F16" s="72"/>
      <c r="G16" s="31">
        <f t="shared" si="0"/>
        <v>0.0015012613293196916</v>
      </c>
      <c r="H16" s="30">
        <f t="shared" si="2"/>
        <v>0.0002623700279981167</v>
      </c>
      <c r="I16" s="31">
        <f t="shared" si="1"/>
        <v>0.002933550510254961</v>
      </c>
    </row>
    <row r="17" spans="2:9" ht="13.5">
      <c r="B17" s="11" t="s">
        <v>77</v>
      </c>
      <c r="C17" s="25">
        <v>37168</v>
      </c>
      <c r="D17" s="22">
        <v>7866</v>
      </c>
      <c r="E17" s="22">
        <v>29302</v>
      </c>
      <c r="F17" s="78"/>
      <c r="G17" s="79">
        <f t="shared" si="0"/>
        <v>0.07162885890648818</v>
      </c>
      <c r="H17" s="80">
        <f t="shared" si="2"/>
        <v>0.028271269044290216</v>
      </c>
      <c r="I17" s="80">
        <f t="shared" si="1"/>
        <v>0.12175481168766412</v>
      </c>
    </row>
    <row r="18" spans="2:9" ht="13.5">
      <c r="B18" s="81"/>
      <c r="C18" s="81"/>
      <c r="D18" s="81"/>
      <c r="E18" s="81"/>
      <c r="F18" s="81"/>
      <c r="G18" s="81"/>
      <c r="H18" s="81"/>
      <c r="I18" s="81"/>
    </row>
    <row r="19" spans="2:9" ht="13.5">
      <c r="B19" s="82" t="s">
        <v>78</v>
      </c>
      <c r="E19" s="81"/>
      <c r="F19" s="81"/>
      <c r="G19" s="81"/>
      <c r="H19" s="81"/>
      <c r="I19" s="81"/>
    </row>
    <row r="42" ht="17.25">
      <c r="B42" s="70" t="s">
        <v>79</v>
      </c>
    </row>
    <row r="44" spans="2:9" ht="13.5">
      <c r="B44" s="212" t="s">
        <v>62</v>
      </c>
      <c r="C44" s="207" t="s">
        <v>63</v>
      </c>
      <c r="D44" s="197"/>
      <c r="E44" s="198"/>
      <c r="F44" s="207" t="s">
        <v>64</v>
      </c>
      <c r="G44" s="197"/>
      <c r="H44" s="197"/>
      <c r="I44" s="198"/>
    </row>
    <row r="45" spans="2:9" ht="13.5">
      <c r="B45" s="206"/>
      <c r="C45" s="69" t="s">
        <v>42</v>
      </c>
      <c r="D45" s="71" t="s">
        <v>35</v>
      </c>
      <c r="E45" s="71" t="s">
        <v>58</v>
      </c>
      <c r="F45" s="207" t="s">
        <v>42</v>
      </c>
      <c r="G45" s="198"/>
      <c r="H45" s="71" t="s">
        <v>35</v>
      </c>
      <c r="I45" s="68" t="s">
        <v>58</v>
      </c>
    </row>
    <row r="46" spans="2:9" ht="13.5">
      <c r="B46" s="7" t="s">
        <v>65</v>
      </c>
      <c r="C46" s="23">
        <v>57366680</v>
      </c>
      <c r="D46" s="18">
        <v>32738782</v>
      </c>
      <c r="E46" s="18">
        <v>24627898</v>
      </c>
      <c r="F46" s="7"/>
      <c r="G46" s="8"/>
      <c r="H46" s="1"/>
      <c r="I46" s="8"/>
    </row>
    <row r="47" spans="2:9" ht="13.5">
      <c r="B47" s="9" t="s">
        <v>66</v>
      </c>
      <c r="C47" s="72">
        <v>59611311</v>
      </c>
      <c r="D47" s="73">
        <v>34089629</v>
      </c>
      <c r="E47" s="73">
        <v>25521682</v>
      </c>
      <c r="F47" s="72"/>
      <c r="G47" s="31">
        <f>+C46/+$C$46</f>
        <v>1</v>
      </c>
      <c r="H47" s="30">
        <f>+D46/+$D$46</f>
        <v>1</v>
      </c>
      <c r="I47" s="31">
        <f>+E46/+$E$46</f>
        <v>1</v>
      </c>
    </row>
    <row r="48" spans="2:9" ht="13.5">
      <c r="B48" s="7" t="s">
        <v>67</v>
      </c>
      <c r="C48" s="23">
        <f>+C49+C53</f>
        <v>49466989</v>
      </c>
      <c r="D48" s="23">
        <f>+D49+D53</f>
        <v>27959032</v>
      </c>
      <c r="E48" s="23">
        <f>+E49+E53</f>
        <v>21507957</v>
      </c>
      <c r="F48" s="74">
        <v>1</v>
      </c>
      <c r="G48" s="28">
        <f>+C48/+$C$46+0.001</f>
        <v>0.8632947850564126</v>
      </c>
      <c r="H48" s="26">
        <f aca="true" t="shared" si="3" ref="H48:H58">+D48/+$D$46</f>
        <v>0.8540034262728528</v>
      </c>
      <c r="I48" s="26">
        <f>+E48/+$E$46+0.001</f>
        <v>0.8743167970729779</v>
      </c>
    </row>
    <row r="49" spans="2:9" ht="13.5">
      <c r="B49" s="9" t="s">
        <v>68</v>
      </c>
      <c r="C49" s="72">
        <f>+C50+C51+C52</f>
        <v>46286655</v>
      </c>
      <c r="D49" s="72">
        <f>+D50+D51+D52</f>
        <v>25525338</v>
      </c>
      <c r="E49" s="72">
        <f>+E50+E51+E52</f>
        <v>20761317</v>
      </c>
      <c r="F49" s="72"/>
      <c r="G49" s="31">
        <f>+C49/+$C$46+0.001</f>
        <v>0.8078560878893463</v>
      </c>
      <c r="H49" s="30">
        <f t="shared" si="3"/>
        <v>0.7796666962136832</v>
      </c>
      <c r="I49" s="30">
        <f>+E49/+$E$46+0.001</f>
        <v>0.8439999588271805</v>
      </c>
    </row>
    <row r="50" spans="2:9" ht="13.5">
      <c r="B50" s="9" t="s">
        <v>69</v>
      </c>
      <c r="C50" s="72">
        <v>30436159</v>
      </c>
      <c r="D50" s="73">
        <v>21002407</v>
      </c>
      <c r="E50" s="73">
        <v>9433752</v>
      </c>
      <c r="F50" s="75">
        <f>+C50/$C$48</f>
        <v>0.6152822238685277</v>
      </c>
      <c r="G50" s="31">
        <f aca="true" t="shared" si="4" ref="G50:G58">+C50/+$C$46</f>
        <v>0.5305546529797437</v>
      </c>
      <c r="H50" s="30">
        <f>+D50/+$D$46-0.001</f>
        <v>0.6405146110200435</v>
      </c>
      <c r="I50" s="30">
        <f aca="true" t="shared" si="5" ref="I50:I58">+E50/+$E$46</f>
        <v>0.38305144840213323</v>
      </c>
    </row>
    <row r="51" spans="2:9" ht="13.5">
      <c r="B51" s="9" t="s">
        <v>70</v>
      </c>
      <c r="C51" s="72">
        <v>1530590</v>
      </c>
      <c r="D51" s="73">
        <v>639470</v>
      </c>
      <c r="E51" s="73">
        <v>891120</v>
      </c>
      <c r="F51" s="75">
        <f>+C51/$C$48</f>
        <v>0.030941644740091215</v>
      </c>
      <c r="G51" s="31">
        <f t="shared" si="4"/>
        <v>0.026680818900448832</v>
      </c>
      <c r="H51" s="30">
        <f t="shared" si="3"/>
        <v>0.01953249207621713</v>
      </c>
      <c r="I51" s="30">
        <f t="shared" si="5"/>
        <v>0.03618335596484929</v>
      </c>
    </row>
    <row r="52" spans="2:9" ht="13.5">
      <c r="B52" s="9" t="s">
        <v>71</v>
      </c>
      <c r="C52" s="72">
        <v>14319906</v>
      </c>
      <c r="D52" s="73">
        <v>3883461</v>
      </c>
      <c r="E52" s="73">
        <v>10436445</v>
      </c>
      <c r="F52" s="75">
        <f>+C52/$C$48</f>
        <v>0.28948408402217485</v>
      </c>
      <c r="G52" s="31">
        <f t="shared" si="4"/>
        <v>0.24962061600915375</v>
      </c>
      <c r="H52" s="30">
        <f t="shared" si="3"/>
        <v>0.11861959311742264</v>
      </c>
      <c r="I52" s="30">
        <f>+E52/+$E$46+0.001</f>
        <v>0.42476515446019797</v>
      </c>
    </row>
    <row r="53" spans="2:9" ht="13.5">
      <c r="B53" s="11" t="s">
        <v>72</v>
      </c>
      <c r="C53" s="25">
        <v>3180334</v>
      </c>
      <c r="D53" s="22">
        <v>2433694</v>
      </c>
      <c r="E53" s="22">
        <v>746640</v>
      </c>
      <c r="F53" s="75">
        <f>+C53/$C$48</f>
        <v>0.06429204736920616</v>
      </c>
      <c r="G53" s="76">
        <f t="shared" si="4"/>
        <v>0.05543869716706632</v>
      </c>
      <c r="H53" s="77">
        <f t="shared" si="3"/>
        <v>0.07433673005916958</v>
      </c>
      <c r="I53" s="77">
        <f t="shared" si="5"/>
        <v>0.03031683824579751</v>
      </c>
    </row>
    <row r="54" spans="2:9" ht="13.5">
      <c r="B54" s="7" t="s">
        <v>80</v>
      </c>
      <c r="C54" s="23">
        <f>+C55+C56+C57</f>
        <v>5578155</v>
      </c>
      <c r="D54" s="23">
        <f>+D55+D56+D57</f>
        <v>4291165</v>
      </c>
      <c r="E54" s="23">
        <f>+E55+E56+E57</f>
        <v>1286990</v>
      </c>
      <c r="F54" s="23"/>
      <c r="G54" s="31">
        <f t="shared" si="4"/>
        <v>0.0972368454998616</v>
      </c>
      <c r="H54" s="30">
        <f t="shared" si="3"/>
        <v>0.13107283588008864</v>
      </c>
      <c r="I54" s="31">
        <f t="shared" si="5"/>
        <v>0.05225740337238688</v>
      </c>
    </row>
    <row r="55" spans="2:9" ht="13.5">
      <c r="B55" s="9" t="s">
        <v>74</v>
      </c>
      <c r="C55" s="72">
        <v>1336939</v>
      </c>
      <c r="D55" s="73">
        <v>1097250</v>
      </c>
      <c r="E55" s="73">
        <v>239689</v>
      </c>
      <c r="F55" s="72"/>
      <c r="G55" s="31">
        <f t="shared" si="4"/>
        <v>0.02330514856359127</v>
      </c>
      <c r="H55" s="30">
        <f t="shared" si="3"/>
        <v>0.03351529693438198</v>
      </c>
      <c r="I55" s="31">
        <f t="shared" si="5"/>
        <v>0.009732418089436623</v>
      </c>
    </row>
    <row r="56" spans="2:9" ht="13.5">
      <c r="B56" s="9" t="s">
        <v>75</v>
      </c>
      <c r="C56" s="72">
        <v>4120625</v>
      </c>
      <c r="D56" s="73">
        <v>3181668</v>
      </c>
      <c r="E56" s="73">
        <v>938957</v>
      </c>
      <c r="F56" s="72"/>
      <c r="G56" s="31">
        <f t="shared" si="4"/>
        <v>0.07182958818603412</v>
      </c>
      <c r="H56" s="30">
        <f t="shared" si="3"/>
        <v>0.09718345661118365</v>
      </c>
      <c r="I56" s="31">
        <f t="shared" si="5"/>
        <v>0.03812574666339775</v>
      </c>
    </row>
    <row r="57" spans="2:9" ht="13.5">
      <c r="B57" s="11" t="s">
        <v>76</v>
      </c>
      <c r="C57" s="25">
        <v>120591</v>
      </c>
      <c r="D57" s="22">
        <v>12247</v>
      </c>
      <c r="E57" s="22">
        <v>108344</v>
      </c>
      <c r="F57" s="72"/>
      <c r="G57" s="31">
        <f t="shared" si="4"/>
        <v>0.0021021087502361997</v>
      </c>
      <c r="H57" s="30">
        <f t="shared" si="3"/>
        <v>0.0003740823345230131</v>
      </c>
      <c r="I57" s="31">
        <f t="shared" si="5"/>
        <v>0.004399238619552509</v>
      </c>
    </row>
    <row r="58" spans="2:9" ht="13.5">
      <c r="B58" s="11" t="s">
        <v>77</v>
      </c>
      <c r="C58" s="25">
        <v>2321536</v>
      </c>
      <c r="D58" s="22">
        <v>488585</v>
      </c>
      <c r="E58" s="22">
        <v>1832951</v>
      </c>
      <c r="F58" s="78"/>
      <c r="G58" s="79">
        <f t="shared" si="4"/>
        <v>0.04046836944372587</v>
      </c>
      <c r="H58" s="80">
        <f t="shared" si="3"/>
        <v>0.014923737847058574</v>
      </c>
      <c r="I58" s="80">
        <f t="shared" si="5"/>
        <v>0.07442579955463516</v>
      </c>
    </row>
    <row r="60" ht="13.5">
      <c r="B60" s="82" t="s">
        <v>78</v>
      </c>
    </row>
  </sheetData>
  <sheetProtection/>
  <mergeCells count="8">
    <mergeCell ref="F3:I3"/>
    <mergeCell ref="F4:G4"/>
    <mergeCell ref="B44:B45"/>
    <mergeCell ref="C44:E44"/>
    <mergeCell ref="F44:I44"/>
    <mergeCell ref="F45:G45"/>
    <mergeCell ref="B3:B4"/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37">
      <selection activeCell="L20" sqref="L20"/>
    </sheetView>
  </sheetViews>
  <sheetFormatPr defaultColWidth="9.140625" defaultRowHeight="15"/>
  <cols>
    <col min="2" max="2" width="12.57421875" style="0" customWidth="1"/>
    <col min="3" max="3" width="31.8515625" style="0" customWidth="1"/>
  </cols>
  <sheetData>
    <row r="1" ht="17.25">
      <c r="B1" s="83" t="s">
        <v>81</v>
      </c>
    </row>
    <row r="2" ht="13.5">
      <c r="I2" t="s">
        <v>82</v>
      </c>
    </row>
    <row r="3" spans="1:10" ht="13.5">
      <c r="A3" s="7"/>
      <c r="B3" s="13"/>
      <c r="C3" s="1"/>
      <c r="D3" s="207" t="s">
        <v>83</v>
      </c>
      <c r="E3" s="197"/>
      <c r="F3" s="197"/>
      <c r="G3" s="198"/>
      <c r="H3" s="207" t="s">
        <v>84</v>
      </c>
      <c r="I3" s="197"/>
      <c r="J3" s="198"/>
    </row>
    <row r="4" spans="1:10" ht="13.5">
      <c r="A4" s="9"/>
      <c r="B4" s="81"/>
      <c r="C4" s="2" t="s">
        <v>85</v>
      </c>
      <c r="D4" s="7" t="s">
        <v>86</v>
      </c>
      <c r="E4" s="1" t="s">
        <v>87</v>
      </c>
      <c r="F4" s="1" t="s">
        <v>7</v>
      </c>
      <c r="G4" s="1" t="s">
        <v>88</v>
      </c>
      <c r="H4" s="1" t="s">
        <v>89</v>
      </c>
      <c r="I4" s="1" t="s">
        <v>90</v>
      </c>
      <c r="J4" s="84" t="s">
        <v>91</v>
      </c>
    </row>
    <row r="5" spans="1:10" ht="13.5">
      <c r="A5" s="11"/>
      <c r="B5" s="67"/>
      <c r="C5" s="3"/>
      <c r="D5" s="11" t="s">
        <v>92</v>
      </c>
      <c r="E5" s="3" t="s">
        <v>93</v>
      </c>
      <c r="F5" s="3" t="s">
        <v>94</v>
      </c>
      <c r="G5" s="3" t="s">
        <v>95</v>
      </c>
      <c r="H5" s="5" t="s">
        <v>11</v>
      </c>
      <c r="I5" s="5" t="s">
        <v>13</v>
      </c>
      <c r="J5" s="85" t="s">
        <v>96</v>
      </c>
    </row>
    <row r="6" spans="1:10" ht="13.5">
      <c r="A6" s="7" t="s">
        <v>0</v>
      </c>
      <c r="B6" s="14"/>
      <c r="C6" s="4"/>
      <c r="D6" s="78">
        <f>+D29+D30+D31+D27</f>
        <v>531213</v>
      </c>
      <c r="E6" s="78">
        <f>+E29+E30+E31+E27</f>
        <v>553061</v>
      </c>
      <c r="F6" s="86">
        <f>+D6-E6</f>
        <v>-21848</v>
      </c>
      <c r="G6" s="80">
        <f>+F6/E6</f>
        <v>-0.039503779872382974</v>
      </c>
      <c r="H6" s="80">
        <f>+D6/+$D$6</f>
        <v>1</v>
      </c>
      <c r="I6" s="80">
        <f>+E6/+$E$6</f>
        <v>1</v>
      </c>
      <c r="J6" s="87"/>
    </row>
    <row r="7" spans="1:10" ht="13.5">
      <c r="A7" s="2"/>
      <c r="B7" s="2"/>
      <c r="C7" s="8" t="s">
        <v>97</v>
      </c>
      <c r="D7" s="23">
        <v>56778</v>
      </c>
      <c r="E7" s="18">
        <v>65723</v>
      </c>
      <c r="F7" s="18">
        <f aca="true" t="shared" si="0" ref="F7:F25">+D7-E7</f>
        <v>-8945</v>
      </c>
      <c r="G7" s="26">
        <f aca="true" t="shared" si="1" ref="G7:G26">+F7/E7</f>
        <v>-0.13610151697274928</v>
      </c>
      <c r="H7" s="26">
        <f aca="true" t="shared" si="2" ref="H7:H27">+D7/+$D$6</f>
        <v>0.10688367942802604</v>
      </c>
      <c r="I7" s="26">
        <f>+E7/+$E$6-0.001</f>
        <v>0.11783499288505246</v>
      </c>
      <c r="J7" s="88">
        <f>(+H7-I7)*100</f>
        <v>-1.0951313457026421</v>
      </c>
    </row>
    <row r="8" spans="1:10" ht="13.5">
      <c r="A8" s="2"/>
      <c r="B8" s="2" t="s">
        <v>98</v>
      </c>
      <c r="C8" s="10" t="s">
        <v>99</v>
      </c>
      <c r="D8" s="72">
        <v>53258</v>
      </c>
      <c r="E8" s="89" t="s">
        <v>100</v>
      </c>
      <c r="F8" s="89" t="s">
        <v>100</v>
      </c>
      <c r="G8" s="89" t="s">
        <v>100</v>
      </c>
      <c r="H8" s="30">
        <f t="shared" si="2"/>
        <v>0.10025733556972438</v>
      </c>
      <c r="I8" s="89" t="s">
        <v>100</v>
      </c>
      <c r="J8" s="89" t="s">
        <v>100</v>
      </c>
    </row>
    <row r="9" spans="1:10" ht="13.5">
      <c r="A9" s="2"/>
      <c r="B9" s="3"/>
      <c r="C9" s="32" t="s">
        <v>101</v>
      </c>
      <c r="D9" s="25">
        <v>3522</v>
      </c>
      <c r="E9" s="22">
        <v>4150</v>
      </c>
      <c r="F9" s="22">
        <f t="shared" si="0"/>
        <v>-628</v>
      </c>
      <c r="G9" s="77">
        <f t="shared" si="1"/>
        <v>-0.15132530120481927</v>
      </c>
      <c r="H9" s="77">
        <f t="shared" si="2"/>
        <v>0.006630108826402969</v>
      </c>
      <c r="I9" s="77">
        <f aca="true" t="shared" si="3" ref="I9:I27">+E9/+$E$6</f>
        <v>0.007503693082679849</v>
      </c>
      <c r="J9" s="90">
        <f aca="true" t="shared" si="4" ref="J9:J25">(+H9-I9)*100</f>
        <v>-0.087358425627688</v>
      </c>
    </row>
    <row r="10" spans="1:10" ht="13.5">
      <c r="A10" s="2"/>
      <c r="B10" s="1"/>
      <c r="C10" s="84" t="s">
        <v>102</v>
      </c>
      <c r="D10" s="23">
        <v>158</v>
      </c>
      <c r="E10" s="18">
        <v>318</v>
      </c>
      <c r="F10" s="18">
        <f t="shared" si="0"/>
        <v>-160</v>
      </c>
      <c r="G10" s="26">
        <f t="shared" si="1"/>
        <v>-0.5031446540880503</v>
      </c>
      <c r="H10" s="26">
        <f t="shared" si="2"/>
        <v>0.0002974324800033132</v>
      </c>
      <c r="I10" s="26">
        <f t="shared" si="3"/>
        <v>0.0005749817832029379</v>
      </c>
      <c r="J10" s="88">
        <f t="shared" si="4"/>
        <v>-0.027754930319962467</v>
      </c>
    </row>
    <row r="11" spans="1:10" ht="13.5">
      <c r="A11" s="2"/>
      <c r="B11" s="2" t="s">
        <v>103</v>
      </c>
      <c r="C11" s="91" t="s">
        <v>104</v>
      </c>
      <c r="D11" s="72">
        <v>45554</v>
      </c>
      <c r="E11" s="73">
        <v>56812</v>
      </c>
      <c r="F11" s="73">
        <f t="shared" si="0"/>
        <v>-11258</v>
      </c>
      <c r="G11" s="30">
        <f t="shared" si="1"/>
        <v>-0.19816236006477506</v>
      </c>
      <c r="H11" s="30">
        <f t="shared" si="2"/>
        <v>0.08575467844348689</v>
      </c>
      <c r="I11" s="30">
        <f t="shared" si="3"/>
        <v>0.10272284612366447</v>
      </c>
      <c r="J11" s="92">
        <f t="shared" si="4"/>
        <v>-1.6968167680177588</v>
      </c>
    </row>
    <row r="12" spans="1:10" ht="13.5">
      <c r="A12" s="2"/>
      <c r="B12" s="3"/>
      <c r="C12" s="85" t="s">
        <v>105</v>
      </c>
      <c r="D12" s="25">
        <v>64926</v>
      </c>
      <c r="E12" s="22">
        <v>69424</v>
      </c>
      <c r="F12" s="22">
        <f t="shared" si="0"/>
        <v>-4498</v>
      </c>
      <c r="G12" s="77">
        <f t="shared" si="1"/>
        <v>-0.06479027425674118</v>
      </c>
      <c r="H12" s="77">
        <f t="shared" si="2"/>
        <v>0.12222215947275386</v>
      </c>
      <c r="I12" s="77">
        <f>+E12/+$E$6-0.001</f>
        <v>0.1245268406197508</v>
      </c>
      <c r="J12" s="90">
        <f>(+H12-I12)*100</f>
        <v>-0.23046811469969453</v>
      </c>
    </row>
    <row r="13" spans="1:10" ht="13.5">
      <c r="A13" s="2"/>
      <c r="B13" s="1"/>
      <c r="C13" s="84" t="s">
        <v>106</v>
      </c>
      <c r="D13" s="23">
        <v>2224</v>
      </c>
      <c r="E13" s="18">
        <v>2234</v>
      </c>
      <c r="F13" s="18">
        <f t="shared" si="0"/>
        <v>-10</v>
      </c>
      <c r="G13" s="26">
        <f t="shared" si="1"/>
        <v>-0.004476275738585497</v>
      </c>
      <c r="H13" s="26">
        <f t="shared" si="2"/>
        <v>0.004186644528654231</v>
      </c>
      <c r="I13" s="26">
        <f t="shared" si="3"/>
        <v>0.004039337432941393</v>
      </c>
      <c r="J13" s="88">
        <f t="shared" si="4"/>
        <v>0.0147307095712838</v>
      </c>
    </row>
    <row r="14" spans="1:10" ht="13.5">
      <c r="A14" s="2"/>
      <c r="B14" s="2"/>
      <c r="C14" s="91" t="s">
        <v>107</v>
      </c>
      <c r="D14" s="72">
        <v>5279</v>
      </c>
      <c r="E14" s="73">
        <v>5069</v>
      </c>
      <c r="F14" s="73">
        <f t="shared" si="0"/>
        <v>210</v>
      </c>
      <c r="G14" s="30">
        <f t="shared" si="1"/>
        <v>0.041428289603472085</v>
      </c>
      <c r="H14" s="30">
        <f t="shared" si="2"/>
        <v>0.009937633303401836</v>
      </c>
      <c r="I14" s="30">
        <f t="shared" si="3"/>
        <v>0.009165354273760038</v>
      </c>
      <c r="J14" s="92">
        <f t="shared" si="4"/>
        <v>0.07722790296417983</v>
      </c>
    </row>
    <row r="15" spans="1:10" ht="13.5">
      <c r="A15" s="2"/>
      <c r="B15" s="2"/>
      <c r="C15" s="91" t="s">
        <v>108</v>
      </c>
      <c r="D15" s="72">
        <v>21864</v>
      </c>
      <c r="E15" s="73">
        <v>20806</v>
      </c>
      <c r="F15" s="73">
        <f t="shared" si="0"/>
        <v>1058</v>
      </c>
      <c r="G15" s="30">
        <f t="shared" si="1"/>
        <v>0.05085071613957512</v>
      </c>
      <c r="H15" s="30">
        <f t="shared" si="2"/>
        <v>0.04115863128349645</v>
      </c>
      <c r="I15" s="30">
        <f t="shared" si="3"/>
        <v>0.037619720067045045</v>
      </c>
      <c r="J15" s="92">
        <f t="shared" si="4"/>
        <v>0.3538911216451404</v>
      </c>
    </row>
    <row r="16" spans="1:10" ht="13.5">
      <c r="A16" s="2"/>
      <c r="B16" s="2"/>
      <c r="C16" s="91" t="s">
        <v>109</v>
      </c>
      <c r="D16" s="72">
        <v>85108</v>
      </c>
      <c r="E16" s="73">
        <v>93285</v>
      </c>
      <c r="F16" s="73">
        <f t="shared" si="0"/>
        <v>-8177</v>
      </c>
      <c r="G16" s="30">
        <f t="shared" si="1"/>
        <v>-0.08765610762716407</v>
      </c>
      <c r="H16" s="30">
        <f>+D16/+$D$6+0.001</f>
        <v>0.1612144525830505</v>
      </c>
      <c r="I16" s="30">
        <f>+E16/+$E$6-0.001</f>
        <v>0.16767036366693727</v>
      </c>
      <c r="J16" s="92">
        <f>(+H16-I16)*100</f>
        <v>-0.6455911083886767</v>
      </c>
    </row>
    <row r="17" spans="1:10" ht="13.5">
      <c r="A17" s="2"/>
      <c r="B17" s="2"/>
      <c r="C17" s="91" t="s">
        <v>110</v>
      </c>
      <c r="D17" s="72">
        <v>10794</v>
      </c>
      <c r="E17" s="73">
        <v>11405</v>
      </c>
      <c r="F17" s="73">
        <f t="shared" si="0"/>
        <v>-611</v>
      </c>
      <c r="G17" s="30">
        <f t="shared" si="1"/>
        <v>-0.05357299430074529</v>
      </c>
      <c r="H17" s="30">
        <f t="shared" si="2"/>
        <v>0.02031953284275799</v>
      </c>
      <c r="I17" s="30">
        <f t="shared" si="3"/>
        <v>0.020621595086256307</v>
      </c>
      <c r="J17" s="90">
        <f t="shared" si="4"/>
        <v>-0.03020622434983175</v>
      </c>
    </row>
    <row r="18" spans="1:10" ht="13.5">
      <c r="A18" s="2"/>
      <c r="B18" s="2"/>
      <c r="C18" s="91" t="s">
        <v>111</v>
      </c>
      <c r="D18" s="72">
        <v>6027</v>
      </c>
      <c r="E18" s="89">
        <v>6154</v>
      </c>
      <c r="F18" s="73">
        <f t="shared" si="0"/>
        <v>-127</v>
      </c>
      <c r="G18" s="30">
        <f t="shared" si="1"/>
        <v>-0.020636984075398115</v>
      </c>
      <c r="H18" s="30">
        <f t="shared" si="2"/>
        <v>0.01134573137329094</v>
      </c>
      <c r="I18" s="30">
        <f t="shared" si="3"/>
        <v>0.01112716318814742</v>
      </c>
      <c r="J18" s="90">
        <f t="shared" si="4"/>
        <v>0.021856818514351915</v>
      </c>
    </row>
    <row r="19" spans="1:10" ht="13.5">
      <c r="A19" s="2"/>
      <c r="B19" s="2" t="s">
        <v>112</v>
      </c>
      <c r="C19" s="91" t="s">
        <v>113</v>
      </c>
      <c r="D19" s="72">
        <v>11731</v>
      </c>
      <c r="E19" s="89">
        <v>11449</v>
      </c>
      <c r="F19" s="73">
        <f t="shared" si="0"/>
        <v>282</v>
      </c>
      <c r="G19" s="30">
        <f t="shared" si="1"/>
        <v>0.024630972137304568</v>
      </c>
      <c r="H19" s="30">
        <f t="shared" si="2"/>
        <v>0.022083420398220675</v>
      </c>
      <c r="I19" s="30">
        <f t="shared" si="3"/>
        <v>0.020701152314120865</v>
      </c>
      <c r="J19" s="90">
        <f t="shared" si="4"/>
        <v>0.13822680840998094</v>
      </c>
    </row>
    <row r="20" spans="1:10" ht="13.5">
      <c r="A20" s="2"/>
      <c r="B20" s="2"/>
      <c r="C20" s="91" t="s">
        <v>114</v>
      </c>
      <c r="D20" s="72">
        <v>28964</v>
      </c>
      <c r="E20" s="89">
        <v>30558</v>
      </c>
      <c r="F20" s="73">
        <f t="shared" si="0"/>
        <v>-1594</v>
      </c>
      <c r="G20" s="30">
        <f t="shared" si="1"/>
        <v>-0.052163099679298386</v>
      </c>
      <c r="H20" s="30">
        <f t="shared" si="2"/>
        <v>0.05452426804313901</v>
      </c>
      <c r="I20" s="30">
        <f t="shared" si="3"/>
        <v>0.05525249475193514</v>
      </c>
      <c r="J20" s="90">
        <f t="shared" si="4"/>
        <v>-0.07282267087961314</v>
      </c>
    </row>
    <row r="21" spans="1:10" ht="13.5">
      <c r="A21" s="2"/>
      <c r="B21" s="2"/>
      <c r="C21" s="91" t="s">
        <v>115</v>
      </c>
      <c r="D21" s="72">
        <v>20186</v>
      </c>
      <c r="E21" s="89">
        <v>22102</v>
      </c>
      <c r="F21" s="73">
        <f t="shared" si="0"/>
        <v>-1916</v>
      </c>
      <c r="G21" s="30">
        <f t="shared" si="1"/>
        <v>-0.08668898742195276</v>
      </c>
      <c r="H21" s="30">
        <f t="shared" si="2"/>
        <v>0.03799982304649924</v>
      </c>
      <c r="I21" s="30">
        <f t="shared" si="3"/>
        <v>0.03996304205141928</v>
      </c>
      <c r="J21" s="90">
        <f t="shared" si="4"/>
        <v>-0.19632190049200457</v>
      </c>
    </row>
    <row r="22" spans="1:10" ht="13.5">
      <c r="A22" s="2"/>
      <c r="B22" s="2"/>
      <c r="C22" s="91" t="s">
        <v>116</v>
      </c>
      <c r="D22" s="72">
        <v>23542</v>
      </c>
      <c r="E22" s="73">
        <v>24140</v>
      </c>
      <c r="F22" s="73">
        <f t="shared" si="0"/>
        <v>-598</v>
      </c>
      <c r="G22" s="30">
        <f t="shared" si="1"/>
        <v>-0.02477216238608119</v>
      </c>
      <c r="H22" s="30">
        <f t="shared" si="2"/>
        <v>0.04431743952049366</v>
      </c>
      <c r="I22" s="30">
        <f t="shared" si="3"/>
        <v>0.043647988196600374</v>
      </c>
      <c r="J22" s="92">
        <f t="shared" si="4"/>
        <v>0.06694513238932887</v>
      </c>
    </row>
    <row r="23" spans="1:10" ht="13.5">
      <c r="A23" s="2"/>
      <c r="B23" s="2"/>
      <c r="C23" s="91" t="s">
        <v>117</v>
      </c>
      <c r="D23" s="72">
        <v>70635</v>
      </c>
      <c r="E23" s="73">
        <v>61146</v>
      </c>
      <c r="F23" s="73">
        <f t="shared" si="0"/>
        <v>9489</v>
      </c>
      <c r="G23" s="30">
        <f t="shared" si="1"/>
        <v>0.15518594838583064</v>
      </c>
      <c r="H23" s="30">
        <f t="shared" si="2"/>
        <v>0.13296926091793687</v>
      </c>
      <c r="I23" s="30">
        <f>+E23/+$E$6-0.001</f>
        <v>0.10955923306832338</v>
      </c>
      <c r="J23" s="92">
        <f t="shared" si="4"/>
        <v>2.341002784961349</v>
      </c>
    </row>
    <row r="24" spans="1:10" ht="13.5">
      <c r="A24" s="2"/>
      <c r="B24" s="2"/>
      <c r="C24" s="91" t="s">
        <v>118</v>
      </c>
      <c r="D24" s="72">
        <v>5797</v>
      </c>
      <c r="E24" s="73">
        <v>9164</v>
      </c>
      <c r="F24" s="73">
        <f t="shared" si="0"/>
        <v>-3367</v>
      </c>
      <c r="G24" s="30">
        <f t="shared" si="1"/>
        <v>-0.36741597555652555</v>
      </c>
      <c r="H24" s="30">
        <f t="shared" si="2"/>
        <v>0.010912760041640547</v>
      </c>
      <c r="I24" s="30">
        <f t="shared" si="3"/>
        <v>0.01656960082160919</v>
      </c>
      <c r="J24" s="90">
        <f t="shared" si="4"/>
        <v>-0.5656840779968644</v>
      </c>
    </row>
    <row r="25" spans="1:10" ht="13.5">
      <c r="A25" s="2"/>
      <c r="B25" s="2"/>
      <c r="C25" s="6" t="s">
        <v>119</v>
      </c>
      <c r="D25" s="72">
        <v>26213</v>
      </c>
      <c r="E25" s="89">
        <v>29854</v>
      </c>
      <c r="F25" s="73">
        <f t="shared" si="0"/>
        <v>-3641</v>
      </c>
      <c r="G25" s="30">
        <f t="shared" si="1"/>
        <v>-0.12196020633750922</v>
      </c>
      <c r="H25" s="30">
        <f t="shared" si="2"/>
        <v>0.04934555441979018</v>
      </c>
      <c r="I25" s="30">
        <f t="shared" si="3"/>
        <v>0.05397957910610222</v>
      </c>
      <c r="J25" s="90">
        <f t="shared" si="4"/>
        <v>-0.46340246863120355</v>
      </c>
    </row>
    <row r="26" spans="1:10" ht="13.5">
      <c r="A26" s="2"/>
      <c r="B26" s="11"/>
      <c r="C26" s="5" t="s">
        <v>120</v>
      </c>
      <c r="D26" s="25">
        <v>23159</v>
      </c>
      <c r="E26" s="22">
        <v>24132</v>
      </c>
      <c r="F26" s="22">
        <f>+D26-E26</f>
        <v>-973</v>
      </c>
      <c r="G26" s="77">
        <f t="shared" si="1"/>
        <v>-0.04031990717719211</v>
      </c>
      <c r="H26" s="77">
        <f t="shared" si="2"/>
        <v>0.043596448129093225</v>
      </c>
      <c r="I26" s="77">
        <f t="shared" si="3"/>
        <v>0.043633523246079546</v>
      </c>
      <c r="J26" s="90">
        <f>(+H26-I26)*100</f>
        <v>-0.0037075116986320933</v>
      </c>
    </row>
    <row r="27" spans="1:10" ht="13.5">
      <c r="A27" s="3"/>
      <c r="B27" s="34"/>
      <c r="C27" s="93" t="s">
        <v>121</v>
      </c>
      <c r="D27" s="78">
        <v>18752</v>
      </c>
      <c r="E27" s="86">
        <v>5136</v>
      </c>
      <c r="F27" s="86">
        <f>+D27-E27</f>
        <v>13616</v>
      </c>
      <c r="G27" s="80">
        <f>+F27/E27</f>
        <v>2.6510903426791277</v>
      </c>
      <c r="H27" s="80">
        <f t="shared" si="2"/>
        <v>0.03530034091786157</v>
      </c>
      <c r="I27" s="80">
        <f t="shared" si="3"/>
        <v>0.009286498234371977</v>
      </c>
      <c r="J27" s="88">
        <f>(+H27-I27)*100</f>
        <v>2.6013842683489594</v>
      </c>
    </row>
    <row r="28" spans="1:10" ht="13.5">
      <c r="A28" s="7"/>
      <c r="B28" s="13" t="s">
        <v>122</v>
      </c>
      <c r="C28" s="8"/>
      <c r="D28" s="23"/>
      <c r="E28" s="18"/>
      <c r="F28" s="18"/>
      <c r="G28" s="26"/>
      <c r="H28" s="26" t="s">
        <v>123</v>
      </c>
      <c r="I28" s="1" t="s">
        <v>123</v>
      </c>
      <c r="J28" s="94"/>
    </row>
    <row r="29" spans="1:10" ht="13.5">
      <c r="A29" s="9"/>
      <c r="B29" s="81"/>
      <c r="C29" s="10" t="s">
        <v>98</v>
      </c>
      <c r="D29" s="72">
        <f>+D7+D9</f>
        <v>60300</v>
      </c>
      <c r="E29" s="73">
        <v>69873</v>
      </c>
      <c r="F29" s="73">
        <f>+D29-E29</f>
        <v>-9573</v>
      </c>
      <c r="G29" s="30">
        <f>+F29/E29</f>
        <v>-0.137005710360225</v>
      </c>
      <c r="H29" s="30">
        <f>+D29/(+$D$6-$D$27)</f>
        <v>0.11766749079442143</v>
      </c>
      <c r="I29" s="30">
        <f>+E29/(+$E$6-$E$27)</f>
        <v>0.12752292740794816</v>
      </c>
      <c r="J29" s="92">
        <f>(+H29-I29)*100</f>
        <v>-0.9855436613526725</v>
      </c>
    </row>
    <row r="30" spans="1:10" ht="13.5">
      <c r="A30" s="9"/>
      <c r="B30" s="81"/>
      <c r="C30" s="10" t="s">
        <v>103</v>
      </c>
      <c r="D30" s="72">
        <f>SUM(D10:D12)</f>
        <v>110638</v>
      </c>
      <c r="E30" s="73">
        <v>126554</v>
      </c>
      <c r="F30" s="73">
        <f>+D30-E30</f>
        <v>-15916</v>
      </c>
      <c r="G30" s="30">
        <f>+F30/E30</f>
        <v>-0.12576449578835913</v>
      </c>
      <c r="H30" s="30">
        <f>+D30/(+$D$6-$D$27)</f>
        <v>0.21589545350768155</v>
      </c>
      <c r="I30" s="30">
        <f>+E30/(+$E$6-$E$27)</f>
        <v>0.23096956700278323</v>
      </c>
      <c r="J30" s="92">
        <f>(+H30-I30)*100</f>
        <v>-1.5074113495101682</v>
      </c>
    </row>
    <row r="31" spans="1:10" ht="13.5">
      <c r="A31" s="11"/>
      <c r="B31" s="67"/>
      <c r="C31" s="32" t="s">
        <v>112</v>
      </c>
      <c r="D31" s="25">
        <f>SUM(D13:D26)</f>
        <v>341523</v>
      </c>
      <c r="E31" s="22">
        <v>351498</v>
      </c>
      <c r="F31" s="22">
        <f>+D31-E31</f>
        <v>-9975</v>
      </c>
      <c r="G31" s="30">
        <f>+F31/E31</f>
        <v>-0.028378539849444377</v>
      </c>
      <c r="H31" s="30">
        <f>+D31/(+$D$6-$D$27)</f>
        <v>0.666437055697897</v>
      </c>
      <c r="I31" s="30">
        <f>+E31/(+$E$6-$E$27)-0.001</f>
        <v>0.6405075055892686</v>
      </c>
      <c r="J31" s="90">
        <f>(+H31-I31)*100</f>
        <v>2.5929550108628407</v>
      </c>
    </row>
    <row r="32" spans="7:10" ht="13.5">
      <c r="G32" s="13"/>
      <c r="H32" s="13"/>
      <c r="I32" s="13"/>
      <c r="J32" s="13"/>
    </row>
    <row r="33" ht="13.5">
      <c r="B33" t="s">
        <v>124</v>
      </c>
    </row>
    <row r="34" ht="13.5">
      <c r="B34" t="s">
        <v>125</v>
      </c>
    </row>
    <row r="35" ht="13.5">
      <c r="B35" t="s">
        <v>126</v>
      </c>
    </row>
    <row r="37" ht="13.5">
      <c r="B37" t="s">
        <v>127</v>
      </c>
    </row>
  </sheetData>
  <sheetProtection/>
  <mergeCells count="2">
    <mergeCell ref="D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2">
      <selection activeCell="D1" sqref="D1"/>
    </sheetView>
  </sheetViews>
  <sheetFormatPr defaultColWidth="9.140625" defaultRowHeight="15"/>
  <cols>
    <col min="1" max="1" width="8.7109375" style="0" customWidth="1"/>
    <col min="2" max="2" width="13.00390625" style="0" customWidth="1"/>
    <col min="3" max="3" width="30.421875" style="0" customWidth="1"/>
    <col min="4" max="4" width="13.8515625" style="0" customWidth="1"/>
    <col min="5" max="5" width="13.7109375" style="0" customWidth="1"/>
    <col min="6" max="6" width="14.28125" style="0" customWidth="1"/>
  </cols>
  <sheetData>
    <row r="1" ht="17.25">
      <c r="B1" s="83" t="s">
        <v>128</v>
      </c>
    </row>
    <row r="2" ht="13.5">
      <c r="I2" t="s">
        <v>82</v>
      </c>
    </row>
    <row r="3" spans="1:10" ht="13.5">
      <c r="A3" s="7"/>
      <c r="B3" s="13"/>
      <c r="C3" s="1"/>
      <c r="D3" s="207" t="s">
        <v>83</v>
      </c>
      <c r="E3" s="197"/>
      <c r="F3" s="197"/>
      <c r="G3" s="198"/>
      <c r="H3" s="207" t="s">
        <v>84</v>
      </c>
      <c r="I3" s="197"/>
      <c r="J3" s="198"/>
    </row>
    <row r="4" spans="1:10" ht="13.5">
      <c r="A4" s="9"/>
      <c r="B4" s="81"/>
      <c r="C4" s="2" t="s">
        <v>85</v>
      </c>
      <c r="D4" s="7" t="s">
        <v>86</v>
      </c>
      <c r="E4" s="1" t="s">
        <v>87</v>
      </c>
      <c r="F4" s="1" t="s">
        <v>7</v>
      </c>
      <c r="G4" s="1" t="s">
        <v>88</v>
      </c>
      <c r="H4" s="1" t="s">
        <v>89</v>
      </c>
      <c r="I4" s="1" t="s">
        <v>90</v>
      </c>
      <c r="J4" s="84" t="s">
        <v>91</v>
      </c>
    </row>
    <row r="5" spans="1:10" ht="13.5">
      <c r="A5" s="11"/>
      <c r="B5" s="67"/>
      <c r="C5" s="3"/>
      <c r="D5" s="11" t="s">
        <v>92</v>
      </c>
      <c r="E5" s="3" t="s">
        <v>93</v>
      </c>
      <c r="F5" s="3" t="s">
        <v>94</v>
      </c>
      <c r="G5" s="3" t="s">
        <v>95</v>
      </c>
      <c r="H5" s="5" t="s">
        <v>11</v>
      </c>
      <c r="I5" s="5" t="s">
        <v>13</v>
      </c>
      <c r="J5" s="85" t="s">
        <v>96</v>
      </c>
    </row>
    <row r="6" spans="1:10" ht="13.5">
      <c r="A6" s="7" t="s">
        <v>0</v>
      </c>
      <c r="B6" s="14"/>
      <c r="C6" s="4"/>
      <c r="D6" s="78">
        <f>+D29+D30+D31+D27</f>
        <v>59611311</v>
      </c>
      <c r="E6" s="78">
        <f>+E29+E30+E31+E27</f>
        <v>61530202</v>
      </c>
      <c r="F6" s="86">
        <f>+D6-E6</f>
        <v>-1918891</v>
      </c>
      <c r="G6" s="80">
        <f>+F6/E6</f>
        <v>-0.031186164479030963</v>
      </c>
      <c r="H6" s="80">
        <f>+D6/+$D$6</f>
        <v>1</v>
      </c>
      <c r="I6" s="80">
        <f>+E6/+$E$6</f>
        <v>1</v>
      </c>
      <c r="J6" s="87"/>
    </row>
    <row r="7" spans="1:10" ht="13.5">
      <c r="A7" s="2"/>
      <c r="B7" s="2"/>
      <c r="C7" s="8" t="s">
        <v>97</v>
      </c>
      <c r="D7" s="23">
        <v>2204530</v>
      </c>
      <c r="E7" s="18">
        <v>2766689</v>
      </c>
      <c r="F7" s="18">
        <f aca="true" t="shared" si="0" ref="F7:F25">+D7-E7</f>
        <v>-562159</v>
      </c>
      <c r="G7" s="26">
        <f aca="true" t="shared" si="1" ref="G7:G26">+F7/E7</f>
        <v>-0.2031883598048064</v>
      </c>
      <c r="H7" s="26">
        <f aca="true" t="shared" si="2" ref="H7:H27">+D7/+$D$6</f>
        <v>0.03698173992516286</v>
      </c>
      <c r="I7" s="26">
        <f aca="true" t="shared" si="3" ref="I7:I27">+E7/+$E$6</f>
        <v>0.04496473130382377</v>
      </c>
      <c r="J7" s="88">
        <f>(+H7-I7)*100</f>
        <v>-0.798299137866091</v>
      </c>
    </row>
    <row r="8" spans="1:10" ht="13.5">
      <c r="A8" s="2"/>
      <c r="B8" s="2" t="s">
        <v>98</v>
      </c>
      <c r="C8" s="10" t="s">
        <v>99</v>
      </c>
      <c r="D8" s="72">
        <v>2135977</v>
      </c>
      <c r="E8" s="89" t="s">
        <v>100</v>
      </c>
      <c r="F8" s="89" t="s">
        <v>100</v>
      </c>
      <c r="G8" s="89" t="s">
        <v>100</v>
      </c>
      <c r="H8" s="30">
        <f t="shared" si="2"/>
        <v>0.03583174005349421</v>
      </c>
      <c r="I8" s="89" t="s">
        <v>100</v>
      </c>
      <c r="J8" s="89" t="s">
        <v>100</v>
      </c>
    </row>
    <row r="9" spans="1:10" ht="13.5">
      <c r="A9" s="2"/>
      <c r="B9" s="3"/>
      <c r="C9" s="32" t="s">
        <v>101</v>
      </c>
      <c r="D9" s="25">
        <v>176885</v>
      </c>
      <c r="E9" s="22">
        <v>214142</v>
      </c>
      <c r="F9" s="22">
        <f t="shared" si="0"/>
        <v>-37257</v>
      </c>
      <c r="G9" s="77">
        <f t="shared" si="1"/>
        <v>-0.17398268438699555</v>
      </c>
      <c r="H9" s="77">
        <f t="shared" si="2"/>
        <v>0.002967305986610494</v>
      </c>
      <c r="I9" s="77">
        <f t="shared" si="3"/>
        <v>0.003480274613757972</v>
      </c>
      <c r="J9" s="90">
        <f aca="true" t="shared" si="4" ref="J9:J25">(+H9-I9)*100</f>
        <v>-0.0512968627147478</v>
      </c>
    </row>
    <row r="10" spans="1:10" ht="13.5">
      <c r="A10" s="2"/>
      <c r="B10" s="1"/>
      <c r="C10" s="84" t="s">
        <v>102</v>
      </c>
      <c r="D10" s="23">
        <v>22152</v>
      </c>
      <c r="E10" s="18">
        <v>31074</v>
      </c>
      <c r="F10" s="18">
        <f t="shared" si="0"/>
        <v>-8922</v>
      </c>
      <c r="G10" s="26">
        <f t="shared" si="1"/>
        <v>-0.2871210658428268</v>
      </c>
      <c r="H10" s="26">
        <f t="shared" si="2"/>
        <v>0.0003716073280119607</v>
      </c>
      <c r="I10" s="26">
        <f t="shared" si="3"/>
        <v>0.0005050202825597744</v>
      </c>
      <c r="J10" s="88">
        <f t="shared" si="4"/>
        <v>-0.013341295454781375</v>
      </c>
    </row>
    <row r="11" spans="1:10" ht="13.5">
      <c r="A11" s="2"/>
      <c r="B11" s="2" t="s">
        <v>103</v>
      </c>
      <c r="C11" s="91" t="s">
        <v>104</v>
      </c>
      <c r="D11" s="72">
        <v>4474946</v>
      </c>
      <c r="E11" s="73">
        <v>5440516</v>
      </c>
      <c r="F11" s="73">
        <f t="shared" si="0"/>
        <v>-965570</v>
      </c>
      <c r="G11" s="30">
        <f t="shared" si="1"/>
        <v>-0.1774776510169256</v>
      </c>
      <c r="H11" s="30">
        <f t="shared" si="2"/>
        <v>0.07506873989065599</v>
      </c>
      <c r="I11" s="30">
        <f t="shared" si="3"/>
        <v>0.08842025254524599</v>
      </c>
      <c r="J11" s="92">
        <f t="shared" si="4"/>
        <v>-1.3351512654590003</v>
      </c>
    </row>
    <row r="12" spans="1:10" ht="13.5">
      <c r="A12" s="2"/>
      <c r="B12" s="3"/>
      <c r="C12" s="85" t="s">
        <v>105</v>
      </c>
      <c r="D12" s="25">
        <v>9626184</v>
      </c>
      <c r="E12" s="22">
        <v>10485635</v>
      </c>
      <c r="F12" s="22">
        <f t="shared" si="0"/>
        <v>-859451</v>
      </c>
      <c r="G12" s="77">
        <f t="shared" si="1"/>
        <v>-0.08196461158527833</v>
      </c>
      <c r="H12" s="77">
        <f>+D12/+$D$6+0.001</f>
        <v>0.16248250790860816</v>
      </c>
      <c r="I12" s="77">
        <f t="shared" si="3"/>
        <v>0.17041444135028194</v>
      </c>
      <c r="J12" s="90">
        <f t="shared" si="4"/>
        <v>-0.7931933441673783</v>
      </c>
    </row>
    <row r="13" spans="1:10" ht="13.5">
      <c r="A13" s="2"/>
      <c r="B13" s="1"/>
      <c r="C13" s="84" t="s">
        <v>106</v>
      </c>
      <c r="D13" s="23">
        <v>284473</v>
      </c>
      <c r="E13" s="18">
        <v>295145</v>
      </c>
      <c r="F13" s="18">
        <f t="shared" si="0"/>
        <v>-10672</v>
      </c>
      <c r="G13" s="26">
        <f t="shared" si="1"/>
        <v>-0.03615849836521032</v>
      </c>
      <c r="H13" s="26">
        <f t="shared" si="2"/>
        <v>0.004772131248715533</v>
      </c>
      <c r="I13" s="26">
        <f t="shared" si="3"/>
        <v>0.004796750057800883</v>
      </c>
      <c r="J13" s="88">
        <f t="shared" si="4"/>
        <v>-0.002461880908534962</v>
      </c>
    </row>
    <row r="14" spans="1:10" ht="13.5">
      <c r="A14" s="2"/>
      <c r="B14" s="2"/>
      <c r="C14" s="91" t="s">
        <v>107</v>
      </c>
      <c r="D14" s="72">
        <v>1626714</v>
      </c>
      <c r="E14" s="73">
        <v>1612836</v>
      </c>
      <c r="F14" s="73">
        <f t="shared" si="0"/>
        <v>13878</v>
      </c>
      <c r="G14" s="30">
        <f t="shared" si="1"/>
        <v>0.00860471864467311</v>
      </c>
      <c r="H14" s="30">
        <f t="shared" si="2"/>
        <v>0.027288680163400532</v>
      </c>
      <c r="I14" s="30">
        <f t="shared" si="3"/>
        <v>0.026212103122950903</v>
      </c>
      <c r="J14" s="92">
        <f t="shared" si="4"/>
        <v>0.10765770404496285</v>
      </c>
    </row>
    <row r="15" spans="1:10" ht="13.5">
      <c r="A15" s="2"/>
      <c r="B15" s="2"/>
      <c r="C15" s="91" t="s">
        <v>108</v>
      </c>
      <c r="D15" s="72">
        <v>3219050</v>
      </c>
      <c r="E15" s="73">
        <v>3170769</v>
      </c>
      <c r="F15" s="73">
        <f t="shared" si="0"/>
        <v>48281</v>
      </c>
      <c r="G15" s="30">
        <f t="shared" si="1"/>
        <v>0.01522690552354965</v>
      </c>
      <c r="H15" s="30">
        <f t="shared" si="2"/>
        <v>0.054000657693973546</v>
      </c>
      <c r="I15" s="30">
        <f t="shared" si="3"/>
        <v>0.05153191273449744</v>
      </c>
      <c r="J15" s="92">
        <f t="shared" si="4"/>
        <v>0.24687449594761046</v>
      </c>
    </row>
    <row r="16" spans="1:10" ht="13.5">
      <c r="A16" s="2"/>
      <c r="B16" s="2"/>
      <c r="C16" s="91" t="s">
        <v>109</v>
      </c>
      <c r="D16" s="72">
        <v>9804290</v>
      </c>
      <c r="E16" s="73">
        <v>10760196</v>
      </c>
      <c r="F16" s="73">
        <f t="shared" si="0"/>
        <v>-955906</v>
      </c>
      <c r="G16" s="30">
        <f t="shared" si="1"/>
        <v>-0.08883722935901911</v>
      </c>
      <c r="H16" s="30">
        <f>+D16/+$D$6+0.001</f>
        <v>0.16547029658515647</v>
      </c>
      <c r="I16" s="30">
        <f>+E16/+$E$6-0.001</f>
        <v>0.1738766565076448</v>
      </c>
      <c r="J16" s="92">
        <f t="shared" si="4"/>
        <v>-0.8406359922488338</v>
      </c>
    </row>
    <row r="17" spans="1:10" ht="13.5">
      <c r="A17" s="2"/>
      <c r="B17" s="2"/>
      <c r="C17" s="91" t="s">
        <v>110</v>
      </c>
      <c r="D17" s="72">
        <v>1512975</v>
      </c>
      <c r="E17" s="73">
        <v>1514281</v>
      </c>
      <c r="F17" s="73">
        <f t="shared" si="0"/>
        <v>-1306</v>
      </c>
      <c r="G17" s="30">
        <f t="shared" si="1"/>
        <v>-0.0008624555151916983</v>
      </c>
      <c r="H17" s="30">
        <f t="shared" si="2"/>
        <v>0.025380669785974006</v>
      </c>
      <c r="I17" s="30">
        <f t="shared" si="3"/>
        <v>0.024610369392253906</v>
      </c>
      <c r="J17" s="90">
        <f t="shared" si="4"/>
        <v>0.07703003937200997</v>
      </c>
    </row>
    <row r="18" spans="1:10" ht="13.5">
      <c r="A18" s="2"/>
      <c r="B18" s="2"/>
      <c r="C18" s="91" t="s">
        <v>111</v>
      </c>
      <c r="D18" s="72">
        <v>1113768</v>
      </c>
      <c r="E18" s="89">
        <v>1117932</v>
      </c>
      <c r="F18" s="73">
        <f t="shared" si="0"/>
        <v>-4164</v>
      </c>
      <c r="G18" s="30">
        <f t="shared" si="1"/>
        <v>-0.0037247345992421723</v>
      </c>
      <c r="H18" s="30">
        <f t="shared" si="2"/>
        <v>0.018683836696696706</v>
      </c>
      <c r="I18" s="30">
        <f t="shared" si="3"/>
        <v>0.018168833575420408</v>
      </c>
      <c r="J18" s="90">
        <f t="shared" si="4"/>
        <v>0.0515003121276298</v>
      </c>
    </row>
    <row r="19" spans="1:10" ht="13.5">
      <c r="A19" s="2"/>
      <c r="B19" s="2" t="s">
        <v>112</v>
      </c>
      <c r="C19" s="91" t="s">
        <v>113</v>
      </c>
      <c r="D19" s="72">
        <v>1902215</v>
      </c>
      <c r="E19" s="89">
        <v>1910478</v>
      </c>
      <c r="F19" s="73">
        <f t="shared" si="0"/>
        <v>-8263</v>
      </c>
      <c r="G19" s="30">
        <f t="shared" si="1"/>
        <v>-0.0043250956043461375</v>
      </c>
      <c r="H19" s="30">
        <f t="shared" si="2"/>
        <v>0.031910303063121696</v>
      </c>
      <c r="I19" s="30">
        <f t="shared" si="3"/>
        <v>0.031049434877525674</v>
      </c>
      <c r="J19" s="90">
        <f t="shared" si="4"/>
        <v>0.0860868185596022</v>
      </c>
    </row>
    <row r="20" spans="1:10" ht="13.5">
      <c r="A20" s="2"/>
      <c r="B20" s="2"/>
      <c r="C20" s="91" t="s">
        <v>114</v>
      </c>
      <c r="D20" s="72">
        <v>3423208</v>
      </c>
      <c r="E20" s="89">
        <v>3664043</v>
      </c>
      <c r="F20" s="73">
        <f t="shared" si="0"/>
        <v>-240835</v>
      </c>
      <c r="G20" s="30">
        <f t="shared" si="1"/>
        <v>-0.06572930503271932</v>
      </c>
      <c r="H20" s="30">
        <f t="shared" si="2"/>
        <v>0.05742547752388804</v>
      </c>
      <c r="I20" s="30">
        <f t="shared" si="3"/>
        <v>0.05954869122646469</v>
      </c>
      <c r="J20" s="90">
        <f t="shared" si="4"/>
        <v>-0.21232137025766484</v>
      </c>
    </row>
    <row r="21" spans="1:10" ht="13.5">
      <c r="A21" s="2"/>
      <c r="B21" s="2"/>
      <c r="C21" s="91" t="s">
        <v>115</v>
      </c>
      <c r="D21" s="72">
        <v>2198515</v>
      </c>
      <c r="E21" s="89">
        <v>2329659</v>
      </c>
      <c r="F21" s="73">
        <f t="shared" si="0"/>
        <v>-131144</v>
      </c>
      <c r="G21" s="30">
        <f t="shared" si="1"/>
        <v>-0.05629321716182497</v>
      </c>
      <c r="H21" s="30">
        <f t="shared" si="2"/>
        <v>0.036880836256058855</v>
      </c>
      <c r="I21" s="30">
        <f t="shared" si="3"/>
        <v>0.037862040498420596</v>
      </c>
      <c r="J21" s="90">
        <f t="shared" si="4"/>
        <v>-0.09812042423617412</v>
      </c>
    </row>
    <row r="22" spans="1:10" ht="13.5">
      <c r="A22" s="2"/>
      <c r="B22" s="2"/>
      <c r="C22" s="91" t="s">
        <v>116</v>
      </c>
      <c r="D22" s="72">
        <v>2635120</v>
      </c>
      <c r="E22" s="73">
        <v>2674606</v>
      </c>
      <c r="F22" s="73">
        <f t="shared" si="0"/>
        <v>-39486</v>
      </c>
      <c r="G22" s="30">
        <f t="shared" si="1"/>
        <v>-0.01476329597705232</v>
      </c>
      <c r="H22" s="30">
        <f t="shared" si="2"/>
        <v>0.04420503350446361</v>
      </c>
      <c r="I22" s="30">
        <f t="shared" si="3"/>
        <v>0.043468181690676067</v>
      </c>
      <c r="J22" s="92">
        <f t="shared" si="4"/>
        <v>0.0736851813787541</v>
      </c>
    </row>
    <row r="23" spans="1:10" ht="13.5">
      <c r="A23" s="2"/>
      <c r="B23" s="2"/>
      <c r="C23" s="91" t="s">
        <v>117</v>
      </c>
      <c r="D23" s="72">
        <v>6127782</v>
      </c>
      <c r="E23" s="73">
        <v>5331814</v>
      </c>
      <c r="F23" s="73">
        <f t="shared" si="0"/>
        <v>795968</v>
      </c>
      <c r="G23" s="30">
        <f t="shared" si="1"/>
        <v>0.1492865279996639</v>
      </c>
      <c r="H23" s="30">
        <f t="shared" si="2"/>
        <v>0.10279562548121111</v>
      </c>
      <c r="I23" s="30">
        <f t="shared" si="3"/>
        <v>0.08665360793062243</v>
      </c>
      <c r="J23" s="92">
        <f t="shared" si="4"/>
        <v>1.614201755058868</v>
      </c>
    </row>
    <row r="24" spans="1:10" ht="13.5">
      <c r="A24" s="2"/>
      <c r="B24" s="2"/>
      <c r="C24" s="91" t="s">
        <v>118</v>
      </c>
      <c r="D24" s="72">
        <v>376986</v>
      </c>
      <c r="E24" s="73">
        <v>668297</v>
      </c>
      <c r="F24" s="73">
        <f t="shared" si="0"/>
        <v>-291311</v>
      </c>
      <c r="G24" s="30">
        <f t="shared" si="1"/>
        <v>-0.435900505314254</v>
      </c>
      <c r="H24" s="30">
        <f t="shared" si="2"/>
        <v>0.006324068262816766</v>
      </c>
      <c r="I24" s="30">
        <f t="shared" si="3"/>
        <v>0.010861284024388544</v>
      </c>
      <c r="J24" s="90">
        <f t="shared" si="4"/>
        <v>-0.4537215761571778</v>
      </c>
    </row>
    <row r="25" spans="1:10" ht="13.5">
      <c r="A25" s="2"/>
      <c r="B25" s="2"/>
      <c r="C25" s="6" t="s">
        <v>119</v>
      </c>
      <c r="D25" s="72">
        <v>3405092</v>
      </c>
      <c r="E25" s="89">
        <v>4289239</v>
      </c>
      <c r="F25" s="73">
        <f t="shared" si="0"/>
        <v>-884147</v>
      </c>
      <c r="G25" s="30">
        <f t="shared" si="1"/>
        <v>-0.20613143730158193</v>
      </c>
      <c r="H25" s="30">
        <f t="shared" si="2"/>
        <v>0.05712157546744778</v>
      </c>
      <c r="I25" s="30">
        <f t="shared" si="3"/>
        <v>0.06970948998347186</v>
      </c>
      <c r="J25" s="90">
        <f t="shared" si="4"/>
        <v>-1.2587914516024077</v>
      </c>
    </row>
    <row r="26" spans="1:10" ht="13.5">
      <c r="A26" s="2"/>
      <c r="B26" s="11"/>
      <c r="C26" s="5" t="s">
        <v>120</v>
      </c>
      <c r="D26" s="25">
        <v>2016128</v>
      </c>
      <c r="E26" s="22">
        <v>2085318</v>
      </c>
      <c r="F26" s="22">
        <f>+D26-E26</f>
        <v>-69190</v>
      </c>
      <c r="G26" s="77">
        <f t="shared" si="1"/>
        <v>-0.03317959179367368</v>
      </c>
      <c r="H26" s="77">
        <f t="shared" si="2"/>
        <v>0.03382123234967941</v>
      </c>
      <c r="I26" s="77">
        <f t="shared" si="3"/>
        <v>0.033890966260764106</v>
      </c>
      <c r="J26" s="90">
        <f>(+H26-I26)*100</f>
        <v>-0.006973391108469618</v>
      </c>
    </row>
    <row r="27" spans="1:10" ht="13.5">
      <c r="A27" s="3"/>
      <c r="B27" s="34"/>
      <c r="C27" s="93" t="s">
        <v>121</v>
      </c>
      <c r="D27" s="78">
        <v>3460298</v>
      </c>
      <c r="E27" s="86">
        <v>1167533</v>
      </c>
      <c r="F27" s="86">
        <f>+D27-E27</f>
        <v>2292765</v>
      </c>
      <c r="G27" s="80">
        <f>+F27/E27</f>
        <v>1.9637689041765842</v>
      </c>
      <c r="H27" s="80">
        <f t="shared" si="2"/>
        <v>0.05804767487834649</v>
      </c>
      <c r="I27" s="80">
        <f t="shared" si="3"/>
        <v>0.01897495802142824</v>
      </c>
      <c r="J27" s="88">
        <f>(+H27-I27)*100</f>
        <v>3.9072716856918253</v>
      </c>
    </row>
    <row r="28" spans="1:10" ht="13.5">
      <c r="A28" s="7"/>
      <c r="B28" s="13" t="s">
        <v>122</v>
      </c>
      <c r="C28" s="8"/>
      <c r="D28" s="23"/>
      <c r="E28" s="18"/>
      <c r="F28" s="18"/>
      <c r="G28" s="26"/>
      <c r="H28" s="26" t="s">
        <v>123</v>
      </c>
      <c r="I28" s="1" t="s">
        <v>123</v>
      </c>
      <c r="J28" s="94"/>
    </row>
    <row r="29" spans="1:10" ht="13.5">
      <c r="A29" s="9"/>
      <c r="B29" s="81"/>
      <c r="C29" s="10" t="s">
        <v>98</v>
      </c>
      <c r="D29" s="72">
        <f>+D7+D9</f>
        <v>2381415</v>
      </c>
      <c r="E29" s="72">
        <f>+E7+E9</f>
        <v>2980831</v>
      </c>
      <c r="F29" s="73">
        <f>+D29-E29</f>
        <v>-599416</v>
      </c>
      <c r="G29" s="30">
        <f>+F29/E29</f>
        <v>-0.20109023289143196</v>
      </c>
      <c r="H29" s="30">
        <f>+D29/(+$D$6-$D$27)</f>
        <v>0.04241090004912289</v>
      </c>
      <c r="I29" s="30">
        <f>+E29/(+$E$6-$E$27)</f>
        <v>0.0493820278225272</v>
      </c>
      <c r="J29" s="92">
        <f>(+H29-I29)*100</f>
        <v>-0.6971127773404313</v>
      </c>
    </row>
    <row r="30" spans="1:10" ht="13.5">
      <c r="A30" s="9"/>
      <c r="B30" s="81"/>
      <c r="C30" s="10" t="s">
        <v>103</v>
      </c>
      <c r="D30" s="72">
        <f>SUM(D10:D12)</f>
        <v>14123282</v>
      </c>
      <c r="E30" s="72">
        <f>SUM(E10:E12)</f>
        <v>15957225</v>
      </c>
      <c r="F30" s="73">
        <f>+D30-E30</f>
        <v>-1833943</v>
      </c>
      <c r="G30" s="30">
        <f>+F30/E30</f>
        <v>-0.1149286921754879</v>
      </c>
      <c r="H30" s="30">
        <f>+D30/(+$D$6-$D$27)</f>
        <v>0.25152319157625885</v>
      </c>
      <c r="I30" s="30">
        <f>+E30/(+$E$6-$E$27)</f>
        <v>0.26435585543773754</v>
      </c>
      <c r="J30" s="92">
        <f>(+H30-I30)*100</f>
        <v>-1.2832663861478688</v>
      </c>
    </row>
    <row r="31" spans="1:10" ht="13.5">
      <c r="A31" s="11"/>
      <c r="B31" s="67"/>
      <c r="C31" s="32" t="s">
        <v>112</v>
      </c>
      <c r="D31" s="25">
        <f>SUM(D13:D26)</f>
        <v>39646316</v>
      </c>
      <c r="E31" s="25">
        <f>SUM(E13:E26)</f>
        <v>41424613</v>
      </c>
      <c r="F31" s="22">
        <f>+D31-E31</f>
        <v>-1778297</v>
      </c>
      <c r="G31" s="30">
        <f>+F31/E31</f>
        <v>-0.042928512090143124</v>
      </c>
      <c r="H31" s="30">
        <f>+D31/(+$D$6-$D$27)</f>
        <v>0.7060659083746182</v>
      </c>
      <c r="I31" s="30">
        <f>+E31/(+$E$6-$E$27)+0.001</f>
        <v>0.6872621167397353</v>
      </c>
      <c r="J31" s="90">
        <f>(+H31-I31)*100</f>
        <v>1.8803791634882994</v>
      </c>
    </row>
    <row r="32" spans="7:10" ht="13.5">
      <c r="G32" s="13"/>
      <c r="H32" s="13"/>
      <c r="I32" s="13"/>
      <c r="J32" s="13"/>
    </row>
    <row r="33" ht="13.5">
      <c r="B33" t="s">
        <v>124</v>
      </c>
    </row>
    <row r="34" ht="13.5">
      <c r="B34" t="s">
        <v>125</v>
      </c>
    </row>
    <row r="35" ht="13.5">
      <c r="B35" t="s">
        <v>126</v>
      </c>
    </row>
    <row r="37" ht="13.5">
      <c r="B37" t="s">
        <v>127</v>
      </c>
    </row>
  </sheetData>
  <sheetProtection/>
  <mergeCells count="2">
    <mergeCell ref="D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5"/>
  <sheetViews>
    <sheetView zoomScalePageLayoutView="0" workbookViewId="0" topLeftCell="A16">
      <selection activeCell="A7" sqref="A7"/>
    </sheetView>
  </sheetViews>
  <sheetFormatPr defaultColWidth="9.140625" defaultRowHeight="15"/>
  <cols>
    <col min="2" max="2" width="5.28125" style="0" customWidth="1"/>
    <col min="3" max="3" width="12.7109375" style="0" customWidth="1"/>
    <col min="4" max="4" width="12.421875" style="0" customWidth="1"/>
    <col min="5" max="5" width="12.57421875" style="0" customWidth="1"/>
    <col min="6" max="6" width="13.28125" style="0" customWidth="1"/>
    <col min="7" max="7" width="14.00390625" style="0" customWidth="1"/>
    <col min="8" max="8" width="14.140625" style="0" customWidth="1"/>
    <col min="9" max="9" width="13.140625" style="0" customWidth="1"/>
    <col min="10" max="10" width="12.8515625" style="0" customWidth="1"/>
    <col min="11" max="11" width="12.421875" style="0" customWidth="1"/>
    <col min="12" max="12" width="14.7109375" style="0" customWidth="1"/>
  </cols>
  <sheetData>
    <row r="1" ht="17.25">
      <c r="B1" s="188" t="s">
        <v>205</v>
      </c>
    </row>
    <row r="3" spans="2:12" ht="13.5">
      <c r="B3" s="189"/>
      <c r="C3" s="190"/>
      <c r="D3" s="191"/>
      <c r="E3" s="190"/>
      <c r="F3" s="190"/>
      <c r="G3" s="190"/>
      <c r="H3" s="190"/>
      <c r="I3" s="190"/>
      <c r="J3" s="190"/>
      <c r="K3" s="192"/>
      <c r="L3" s="193"/>
    </row>
    <row r="4" spans="2:12" ht="13.5">
      <c r="B4" s="9"/>
      <c r="C4" s="81"/>
      <c r="D4" s="95"/>
      <c r="E4" s="189"/>
      <c r="F4" s="190"/>
      <c r="G4" s="190"/>
      <c r="H4" s="189"/>
      <c r="I4" s="190"/>
      <c r="J4" s="192"/>
      <c r="K4" s="193"/>
      <c r="L4" s="2" t="s">
        <v>206</v>
      </c>
    </row>
    <row r="5" spans="2:12" ht="13.5">
      <c r="B5" s="9"/>
      <c r="C5" s="81"/>
      <c r="D5" s="186" t="s">
        <v>207</v>
      </c>
      <c r="E5" s="9" t="s">
        <v>208</v>
      </c>
      <c r="F5" s="193"/>
      <c r="G5" s="193"/>
      <c r="H5" s="81" t="s">
        <v>209</v>
      </c>
      <c r="I5" s="193"/>
      <c r="J5" s="193"/>
      <c r="K5" s="2" t="s">
        <v>210</v>
      </c>
      <c r="L5" s="2" t="s">
        <v>211</v>
      </c>
    </row>
    <row r="6" spans="2:12" ht="13.5">
      <c r="B6" s="11"/>
      <c r="C6" s="185"/>
      <c r="D6" s="96"/>
      <c r="E6" s="11"/>
      <c r="F6" s="3" t="s">
        <v>212</v>
      </c>
      <c r="G6" s="3" t="s">
        <v>213</v>
      </c>
      <c r="H6" s="185"/>
      <c r="I6" s="3" t="s">
        <v>212</v>
      </c>
      <c r="J6" s="3" t="s">
        <v>213</v>
      </c>
      <c r="K6" s="3" t="s">
        <v>214</v>
      </c>
      <c r="L6" s="3"/>
    </row>
    <row r="7" spans="2:12" ht="13.5">
      <c r="B7" s="193"/>
      <c r="C7" s="189"/>
      <c r="D7" s="193"/>
      <c r="E7" s="193"/>
      <c r="F7" s="193"/>
      <c r="G7" s="193"/>
      <c r="H7" s="193"/>
      <c r="I7" s="193"/>
      <c r="J7" s="192"/>
      <c r="K7" s="192"/>
      <c r="L7" s="193"/>
    </row>
    <row r="8" spans="2:12" ht="13.5">
      <c r="B8" s="97" t="s">
        <v>215</v>
      </c>
      <c r="C8" s="9" t="s">
        <v>216</v>
      </c>
      <c r="D8" s="73">
        <v>278859</v>
      </c>
      <c r="E8" s="73">
        <v>215844</v>
      </c>
      <c r="F8" s="73">
        <v>141117</v>
      </c>
      <c r="G8" s="73">
        <v>74727</v>
      </c>
      <c r="H8" s="73">
        <v>62469</v>
      </c>
      <c r="I8" s="73">
        <v>10960</v>
      </c>
      <c r="J8" s="98">
        <v>51509</v>
      </c>
      <c r="K8" s="98">
        <f>+D8-E8-H8</f>
        <v>546</v>
      </c>
      <c r="L8" s="73">
        <v>437493</v>
      </c>
    </row>
    <row r="9" spans="2:12" ht="13.5">
      <c r="B9" s="97" t="s">
        <v>217</v>
      </c>
      <c r="C9" s="9" t="s">
        <v>218</v>
      </c>
      <c r="D9" s="73">
        <v>272590</v>
      </c>
      <c r="E9" s="73">
        <v>203379</v>
      </c>
      <c r="F9" s="73">
        <v>135480</v>
      </c>
      <c r="G9" s="73">
        <v>67899</v>
      </c>
      <c r="H9" s="73">
        <v>67111</v>
      </c>
      <c r="I9" s="73">
        <v>11074</v>
      </c>
      <c r="J9" s="98">
        <v>56037</v>
      </c>
      <c r="K9" s="98">
        <f>+D9-E9-H9</f>
        <v>2100</v>
      </c>
      <c r="L9" s="73">
        <v>449269</v>
      </c>
    </row>
    <row r="10" spans="2:12" ht="13.5">
      <c r="B10" s="187" t="s">
        <v>219</v>
      </c>
      <c r="C10" s="11" t="s">
        <v>220</v>
      </c>
      <c r="D10" s="22">
        <v>265232</v>
      </c>
      <c r="E10" s="22">
        <v>188497</v>
      </c>
      <c r="F10" s="22">
        <v>128052</v>
      </c>
      <c r="G10" s="22">
        <v>60445</v>
      </c>
      <c r="H10" s="22">
        <v>72786</v>
      </c>
      <c r="I10" s="22">
        <v>11961</v>
      </c>
      <c r="J10" s="99">
        <v>60825</v>
      </c>
      <c r="K10" s="98">
        <f>+D10-E10-H10</f>
        <v>3949</v>
      </c>
      <c r="L10" s="22">
        <v>459177</v>
      </c>
    </row>
    <row r="11" spans="2:12" ht="13.5">
      <c r="B11" s="194"/>
      <c r="C11" s="189"/>
      <c r="D11" s="193"/>
      <c r="E11" s="193"/>
      <c r="F11" s="193"/>
      <c r="G11" s="193"/>
      <c r="H11" s="193"/>
      <c r="I11" s="193"/>
      <c r="J11" s="192"/>
      <c r="K11" s="192"/>
      <c r="L11" s="193"/>
    </row>
    <row r="12" spans="2:12" ht="13.5">
      <c r="B12" s="97" t="s">
        <v>221</v>
      </c>
      <c r="C12" s="9" t="s">
        <v>216</v>
      </c>
      <c r="D12" s="30">
        <v>1</v>
      </c>
      <c r="E12" s="30">
        <f aca="true" t="shared" si="0" ref="E12:J12">+E8/(+$E$8+$H$8)</f>
        <v>0.7755440816634509</v>
      </c>
      <c r="F12" s="30">
        <f t="shared" si="0"/>
        <v>0.5070442271830636</v>
      </c>
      <c r="G12" s="30">
        <f t="shared" si="0"/>
        <v>0.2684998544803872</v>
      </c>
      <c r="H12" s="30">
        <f t="shared" si="0"/>
        <v>0.22445591833654913</v>
      </c>
      <c r="I12" s="30">
        <f t="shared" si="0"/>
        <v>0.039380122380197835</v>
      </c>
      <c r="J12" s="30">
        <f t="shared" si="0"/>
        <v>0.1850757959563513</v>
      </c>
      <c r="K12" s="30"/>
      <c r="L12" s="2"/>
    </row>
    <row r="13" spans="2:12" ht="13.5">
      <c r="B13" s="97" t="s">
        <v>222</v>
      </c>
      <c r="C13" s="9" t="s">
        <v>218</v>
      </c>
      <c r="D13" s="30">
        <v>1</v>
      </c>
      <c r="E13" s="30">
        <f aca="true" t="shared" si="1" ref="E13:J13">+E9/(+$E$9+$H$9)</f>
        <v>0.7518910126067507</v>
      </c>
      <c r="F13" s="30">
        <f t="shared" si="1"/>
        <v>0.5008687936707457</v>
      </c>
      <c r="G13" s="30">
        <f t="shared" si="1"/>
        <v>0.251022218936005</v>
      </c>
      <c r="H13" s="30">
        <f t="shared" si="1"/>
        <v>0.2481089873932493</v>
      </c>
      <c r="I13" s="30">
        <f t="shared" si="1"/>
        <v>0.040940515361011495</v>
      </c>
      <c r="J13" s="30">
        <f t="shared" si="1"/>
        <v>0.2071684720322378</v>
      </c>
      <c r="K13" s="30"/>
      <c r="L13" s="2"/>
    </row>
    <row r="14" spans="2:12" ht="13.5">
      <c r="B14" s="187" t="s">
        <v>223</v>
      </c>
      <c r="C14" s="11" t="s">
        <v>220</v>
      </c>
      <c r="D14" s="30">
        <v>1</v>
      </c>
      <c r="E14" s="77">
        <f aca="true" t="shared" si="2" ref="E14:J14">+E10/(+$E$10+$H$10)</f>
        <v>0.721428489415691</v>
      </c>
      <c r="F14" s="77">
        <f t="shared" si="2"/>
        <v>0.4900892901566501</v>
      </c>
      <c r="G14" s="77">
        <f t="shared" si="2"/>
        <v>0.23133919925904095</v>
      </c>
      <c r="H14" s="77">
        <f t="shared" si="2"/>
        <v>0.27857151058430896</v>
      </c>
      <c r="I14" s="77">
        <f t="shared" si="2"/>
        <v>0.04577794957957464</v>
      </c>
      <c r="J14" s="77">
        <f t="shared" si="2"/>
        <v>0.23279356100473433</v>
      </c>
      <c r="K14" s="77"/>
      <c r="L14" s="3"/>
    </row>
    <row r="15" ht="13.5">
      <c r="D15" s="190"/>
    </row>
    <row r="16" ht="13.5">
      <c r="D16" s="100" t="s">
        <v>224</v>
      </c>
    </row>
    <row r="17" ht="13.5">
      <c r="D17" s="100"/>
    </row>
    <row r="20" ht="17.25">
      <c r="B20" s="188" t="s">
        <v>225</v>
      </c>
    </row>
    <row r="22" spans="2:12" ht="13.5">
      <c r="B22" s="189"/>
      <c r="C22" s="190"/>
      <c r="D22" s="191"/>
      <c r="E22" s="190"/>
      <c r="F22" s="190"/>
      <c r="G22" s="190"/>
      <c r="H22" s="190"/>
      <c r="I22" s="190"/>
      <c r="J22" s="190"/>
      <c r="K22" s="192"/>
      <c r="L22" s="193"/>
    </row>
    <row r="23" spans="2:12" ht="13.5">
      <c r="B23" s="9"/>
      <c r="C23" s="81"/>
      <c r="D23" s="95"/>
      <c r="E23" s="189"/>
      <c r="F23" s="190"/>
      <c r="G23" s="190"/>
      <c r="H23" s="189"/>
      <c r="I23" s="190"/>
      <c r="J23" s="192"/>
      <c r="K23" s="193"/>
      <c r="L23" s="2" t="s">
        <v>206</v>
      </c>
    </row>
    <row r="24" spans="2:12" ht="13.5">
      <c r="B24" s="9"/>
      <c r="C24" s="81"/>
      <c r="D24" s="186" t="s">
        <v>207</v>
      </c>
      <c r="E24" s="9" t="s">
        <v>208</v>
      </c>
      <c r="F24" s="193"/>
      <c r="G24" s="193"/>
      <c r="H24" s="81" t="s">
        <v>209</v>
      </c>
      <c r="I24" s="193"/>
      <c r="J24" s="193"/>
      <c r="K24" s="2" t="s">
        <v>210</v>
      </c>
      <c r="L24" s="2" t="s">
        <v>211</v>
      </c>
    </row>
    <row r="25" spans="2:12" ht="13.5">
      <c r="B25" s="11"/>
      <c r="C25" s="185"/>
      <c r="D25" s="96"/>
      <c r="E25" s="11"/>
      <c r="F25" s="3" t="s">
        <v>212</v>
      </c>
      <c r="G25" s="3" t="s">
        <v>213</v>
      </c>
      <c r="H25" s="185"/>
      <c r="I25" s="3" t="s">
        <v>212</v>
      </c>
      <c r="J25" s="3" t="s">
        <v>213</v>
      </c>
      <c r="K25" s="3" t="s">
        <v>214</v>
      </c>
      <c r="L25" s="3"/>
    </row>
    <row r="26" spans="2:12" ht="13.5">
      <c r="B26" s="193"/>
      <c r="C26" s="189"/>
      <c r="D26" s="193"/>
      <c r="E26" s="193"/>
      <c r="F26" s="193"/>
      <c r="G26" s="193"/>
      <c r="H26" s="193"/>
      <c r="I26" s="193"/>
      <c r="J26" s="192"/>
      <c r="K26" s="192"/>
      <c r="L26" s="195"/>
    </row>
    <row r="27" spans="2:12" ht="13.5">
      <c r="B27" s="97" t="s">
        <v>215</v>
      </c>
      <c r="C27" s="9" t="s">
        <v>216</v>
      </c>
      <c r="D27" s="73">
        <v>29292457</v>
      </c>
      <c r="E27" s="73">
        <v>23791718</v>
      </c>
      <c r="F27" s="73">
        <v>13139395</v>
      </c>
      <c r="G27" s="73">
        <v>10652323</v>
      </c>
      <c r="H27" s="73">
        <v>5226140</v>
      </c>
      <c r="I27" s="73">
        <v>935854</v>
      </c>
      <c r="J27" s="98">
        <v>4290286</v>
      </c>
      <c r="K27" s="98">
        <f>+D27-E27-H27</f>
        <v>274599</v>
      </c>
      <c r="L27" s="73">
        <v>46782383</v>
      </c>
    </row>
    <row r="28" spans="2:12" ht="13.5">
      <c r="B28" s="97" t="s">
        <v>217</v>
      </c>
      <c r="C28" s="9" t="s">
        <v>218</v>
      </c>
      <c r="D28" s="73">
        <v>29338243</v>
      </c>
      <c r="E28" s="73">
        <v>22670771</v>
      </c>
      <c r="F28" s="73">
        <v>13033783</v>
      </c>
      <c r="G28" s="73">
        <v>9636988</v>
      </c>
      <c r="H28" s="73">
        <v>6175362</v>
      </c>
      <c r="I28" s="73">
        <v>1024610</v>
      </c>
      <c r="J28" s="98">
        <v>5150752</v>
      </c>
      <c r="K28" s="98">
        <f>+D28-E28-H28</f>
        <v>492110</v>
      </c>
      <c r="L28" s="73">
        <v>49062530</v>
      </c>
    </row>
    <row r="29" spans="2:12" ht="13.5">
      <c r="B29" s="187" t="s">
        <v>219</v>
      </c>
      <c r="C29" s="11" t="s">
        <v>220</v>
      </c>
      <c r="D29" s="22">
        <v>29135873</v>
      </c>
      <c r="E29" s="22">
        <v>21183519</v>
      </c>
      <c r="F29" s="22">
        <v>12676196</v>
      </c>
      <c r="G29" s="22">
        <v>8507323</v>
      </c>
      <c r="H29" s="22">
        <v>6740472</v>
      </c>
      <c r="I29" s="22">
        <v>1112364</v>
      </c>
      <c r="J29" s="99">
        <v>5628108</v>
      </c>
      <c r="K29" s="98">
        <f>+D29-E29-H29</f>
        <v>1211882</v>
      </c>
      <c r="L29" s="22">
        <v>51842307</v>
      </c>
    </row>
    <row r="30" spans="2:12" ht="13.5">
      <c r="B30" s="194"/>
      <c r="C30" s="189"/>
      <c r="D30" s="193"/>
      <c r="E30" s="193"/>
      <c r="F30" s="193"/>
      <c r="G30" s="193"/>
      <c r="H30" s="193"/>
      <c r="I30" s="193"/>
      <c r="J30" s="192"/>
      <c r="K30" s="192"/>
      <c r="L30" s="193"/>
    </row>
    <row r="31" spans="2:12" ht="13.5">
      <c r="B31" s="97" t="s">
        <v>221</v>
      </c>
      <c r="C31" s="9" t="s">
        <v>216</v>
      </c>
      <c r="D31" s="30">
        <v>1</v>
      </c>
      <c r="E31" s="30">
        <f aca="true" t="shared" si="3" ref="E31:J31">+E27/(+$E$27+$H$27)</f>
        <v>0.8198991807045165</v>
      </c>
      <c r="F31" s="30">
        <f t="shared" si="3"/>
        <v>0.4528037527787199</v>
      </c>
      <c r="G31" s="30">
        <f t="shared" si="3"/>
        <v>0.3670954279257966</v>
      </c>
      <c r="H31" s="30">
        <f t="shared" si="3"/>
        <v>0.1801008192954835</v>
      </c>
      <c r="I31" s="30">
        <f t="shared" si="3"/>
        <v>0.032250967662740646</v>
      </c>
      <c r="J31" s="30">
        <f t="shared" si="3"/>
        <v>0.14784985163274283</v>
      </c>
      <c r="K31" s="30"/>
      <c r="L31" s="2"/>
    </row>
    <row r="32" spans="2:12" ht="13.5">
      <c r="B32" s="97" t="s">
        <v>222</v>
      </c>
      <c r="C32" s="9" t="s">
        <v>218</v>
      </c>
      <c r="D32" s="30">
        <v>1</v>
      </c>
      <c r="E32" s="30">
        <f aca="true" t="shared" si="4" ref="E32:J32">+E28/(+$E$28+$H$28)</f>
        <v>0.7859206292919748</v>
      </c>
      <c r="F32" s="30">
        <f t="shared" si="4"/>
        <v>0.45183813719502713</v>
      </c>
      <c r="G32" s="30">
        <f t="shared" si="4"/>
        <v>0.3340824920969476</v>
      </c>
      <c r="H32" s="30">
        <f t="shared" si="4"/>
        <v>0.21407937070802524</v>
      </c>
      <c r="I32" s="30">
        <f t="shared" si="4"/>
        <v>0.03551983900233698</v>
      </c>
      <c r="J32" s="30">
        <f t="shared" si="4"/>
        <v>0.17855953170568825</v>
      </c>
      <c r="K32" s="30"/>
      <c r="L32" s="2"/>
    </row>
    <row r="33" spans="2:12" ht="13.5">
      <c r="B33" s="187" t="s">
        <v>223</v>
      </c>
      <c r="C33" s="11" t="s">
        <v>220</v>
      </c>
      <c r="D33" s="30">
        <v>1</v>
      </c>
      <c r="E33" s="77">
        <f aca="true" t="shared" si="5" ref="E33:J33">+E29/(+$E$29+$H$29)</f>
        <v>0.7586135878642849</v>
      </c>
      <c r="F33" s="77">
        <f t="shared" si="5"/>
        <v>0.45395359137596053</v>
      </c>
      <c r="G33" s="77">
        <f t="shared" si="5"/>
        <v>0.3046599964883243</v>
      </c>
      <c r="H33" s="77">
        <f t="shared" si="5"/>
        <v>0.24138641213571513</v>
      </c>
      <c r="I33" s="77">
        <f t="shared" si="5"/>
        <v>0.039835423238748356</v>
      </c>
      <c r="J33" s="77">
        <f t="shared" si="5"/>
        <v>0.20155098889696677</v>
      </c>
      <c r="K33" s="77"/>
      <c r="L33" s="3"/>
    </row>
    <row r="34" ht="13.5">
      <c r="D34" s="190"/>
    </row>
    <row r="35" ht="13.5">
      <c r="D35" s="100" t="s">
        <v>224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K43">
      <selection activeCell="Y69" sqref="Y69"/>
    </sheetView>
  </sheetViews>
  <sheetFormatPr defaultColWidth="9.140625" defaultRowHeight="15"/>
  <cols>
    <col min="1" max="1" width="16.421875" style="0" customWidth="1"/>
  </cols>
  <sheetData>
    <row r="1" ht="17.25">
      <c r="A1" s="102" t="s">
        <v>129</v>
      </c>
    </row>
    <row r="2" ht="14.25" thickBot="1"/>
    <row r="3" spans="1:27" ht="13.5">
      <c r="A3" s="103"/>
      <c r="B3" s="213" t="s">
        <v>130</v>
      </c>
      <c r="C3" s="214"/>
      <c r="D3" s="214"/>
      <c r="E3" s="214"/>
      <c r="F3" s="214"/>
      <c r="G3" s="214"/>
      <c r="H3" s="214"/>
      <c r="I3" s="215"/>
      <c r="J3" s="213" t="s">
        <v>131</v>
      </c>
      <c r="K3" s="214"/>
      <c r="L3" s="214"/>
      <c r="M3" s="214"/>
      <c r="N3" s="214"/>
      <c r="O3" s="214"/>
      <c r="P3" s="214"/>
      <c r="Q3" s="215"/>
      <c r="R3" s="213" t="s">
        <v>132</v>
      </c>
      <c r="S3" s="214"/>
      <c r="T3" s="214"/>
      <c r="U3" s="214"/>
      <c r="V3" s="215"/>
      <c r="W3" s="213" t="s">
        <v>133</v>
      </c>
      <c r="X3" s="214"/>
      <c r="Y3" s="214"/>
      <c r="Z3" s="214"/>
      <c r="AA3" s="215"/>
    </row>
    <row r="4" spans="1:27" ht="13.5">
      <c r="A4" s="104"/>
      <c r="B4" s="105" t="s">
        <v>17</v>
      </c>
      <c r="C4" s="101"/>
      <c r="D4" s="101"/>
      <c r="E4" s="101"/>
      <c r="F4" s="101"/>
      <c r="G4" s="32"/>
      <c r="H4" s="2"/>
      <c r="I4" s="106"/>
      <c r="J4" s="105" t="s">
        <v>17</v>
      </c>
      <c r="K4" s="101"/>
      <c r="L4" s="101"/>
      <c r="M4" s="101"/>
      <c r="N4" s="101"/>
      <c r="O4" s="32"/>
      <c r="P4" s="2"/>
      <c r="Q4" s="106"/>
      <c r="R4" s="107"/>
      <c r="S4" s="14"/>
      <c r="T4" s="14"/>
      <c r="U4" s="14"/>
      <c r="V4" s="108"/>
      <c r="W4" s="107"/>
      <c r="X4" s="14"/>
      <c r="Y4" s="14"/>
      <c r="Z4" s="14"/>
      <c r="AA4" s="108"/>
    </row>
    <row r="5" spans="1:27" ht="13.5">
      <c r="A5" s="104" t="s">
        <v>134</v>
      </c>
      <c r="B5" s="109" t="s">
        <v>18</v>
      </c>
      <c r="C5" s="197" t="s">
        <v>9</v>
      </c>
      <c r="D5" s="197"/>
      <c r="E5" s="198"/>
      <c r="F5" s="1" t="s">
        <v>14</v>
      </c>
      <c r="G5" s="1" t="s">
        <v>25</v>
      </c>
      <c r="H5" s="2" t="s">
        <v>135</v>
      </c>
      <c r="I5" s="106" t="s">
        <v>136</v>
      </c>
      <c r="J5" s="109" t="s">
        <v>18</v>
      </c>
      <c r="K5" s="197" t="s">
        <v>9</v>
      </c>
      <c r="L5" s="197"/>
      <c r="M5" s="198"/>
      <c r="N5" s="1" t="s">
        <v>14</v>
      </c>
      <c r="O5" s="1" t="s">
        <v>25</v>
      </c>
      <c r="P5" s="2" t="s">
        <v>135</v>
      </c>
      <c r="Q5" s="106" t="s">
        <v>136</v>
      </c>
      <c r="R5" s="109" t="s">
        <v>17</v>
      </c>
      <c r="S5" s="216" t="s">
        <v>9</v>
      </c>
      <c r="T5" s="216"/>
      <c r="U5" s="217"/>
      <c r="V5" s="106" t="s">
        <v>14</v>
      </c>
      <c r="W5" s="109" t="s">
        <v>17</v>
      </c>
      <c r="X5" s="216" t="s">
        <v>9</v>
      </c>
      <c r="Y5" s="216"/>
      <c r="Z5" s="217"/>
      <c r="AA5" s="106" t="s">
        <v>14</v>
      </c>
    </row>
    <row r="6" spans="1:27" ht="14.25" thickBot="1">
      <c r="A6" s="110"/>
      <c r="B6" s="111" t="s">
        <v>92</v>
      </c>
      <c r="C6" s="112" t="s">
        <v>137</v>
      </c>
      <c r="D6" s="113" t="s">
        <v>138</v>
      </c>
      <c r="E6" s="113" t="s">
        <v>139</v>
      </c>
      <c r="F6" s="114" t="s">
        <v>140</v>
      </c>
      <c r="G6" s="114" t="s">
        <v>141</v>
      </c>
      <c r="H6" s="114" t="s">
        <v>28</v>
      </c>
      <c r="I6" s="115" t="s">
        <v>23</v>
      </c>
      <c r="J6" s="111" t="s">
        <v>92</v>
      </c>
      <c r="K6" s="112" t="s">
        <v>137</v>
      </c>
      <c r="L6" s="113" t="s">
        <v>138</v>
      </c>
      <c r="M6" s="113" t="s">
        <v>139</v>
      </c>
      <c r="N6" s="114" t="s">
        <v>140</v>
      </c>
      <c r="O6" s="114" t="s">
        <v>141</v>
      </c>
      <c r="P6" s="114" t="s">
        <v>28</v>
      </c>
      <c r="Q6" s="115" t="s">
        <v>23</v>
      </c>
      <c r="R6" s="111" t="s">
        <v>18</v>
      </c>
      <c r="S6" s="112" t="s">
        <v>0</v>
      </c>
      <c r="T6" s="113" t="s">
        <v>10</v>
      </c>
      <c r="U6" s="113" t="s">
        <v>12</v>
      </c>
      <c r="V6" s="115" t="s">
        <v>15</v>
      </c>
      <c r="W6" s="111" t="s">
        <v>18</v>
      </c>
      <c r="X6" s="112" t="s">
        <v>0</v>
      </c>
      <c r="Y6" s="113" t="s">
        <v>10</v>
      </c>
      <c r="Z6" s="113" t="s">
        <v>12</v>
      </c>
      <c r="AA6" s="115" t="s">
        <v>15</v>
      </c>
    </row>
    <row r="7" spans="1:27" ht="13.5">
      <c r="A7" s="116" t="s">
        <v>142</v>
      </c>
      <c r="B7" s="117">
        <v>972155</v>
      </c>
      <c r="C7" s="22">
        <v>571292</v>
      </c>
      <c r="D7" s="22">
        <v>531213</v>
      </c>
      <c r="E7" s="22">
        <v>40079</v>
      </c>
      <c r="F7" s="22">
        <v>380459</v>
      </c>
      <c r="G7" s="22">
        <v>20404</v>
      </c>
      <c r="H7" s="77">
        <f>+C7/(+B7-G7)</f>
        <v>0.6002536377687021</v>
      </c>
      <c r="I7" s="118">
        <f>+E7/C7</f>
        <v>0.07015501704907473</v>
      </c>
      <c r="J7" s="119">
        <f aca="true" t="shared" si="0" ref="J7:O7">+J9+J10+J11+J12+J13+J15+J16+J17+J18+J19+J21+J22+J23+J24+J26+J27+J28+J30+J31+J32+J34+J35+J36+J37+J38+J39+J40+J41+J42+J43+J44+J45+J46+J47+J48+J49+J50+J51+J53+J54+J55+J56+J57+J58</f>
        <v>983113</v>
      </c>
      <c r="K7" s="120">
        <f t="shared" si="0"/>
        <v>588853</v>
      </c>
      <c r="L7" s="120">
        <f t="shared" si="0"/>
        <v>552738</v>
      </c>
      <c r="M7" s="120">
        <f t="shared" si="0"/>
        <v>36115</v>
      </c>
      <c r="N7" s="120">
        <f t="shared" si="0"/>
        <v>379327</v>
      </c>
      <c r="O7" s="120">
        <f t="shared" si="0"/>
        <v>14933</v>
      </c>
      <c r="P7" s="77">
        <f>+K7/(+J7-O7)</f>
        <v>0.6082061186969365</v>
      </c>
      <c r="Q7" s="118">
        <f>+M7/K7</f>
        <v>0.061331096215863724</v>
      </c>
      <c r="R7" s="117">
        <f>+B7-J7</f>
        <v>-10958</v>
      </c>
      <c r="S7" s="22">
        <f>+C7-K7</f>
        <v>-17561</v>
      </c>
      <c r="T7" s="22">
        <f>+D7-L7</f>
        <v>-21525</v>
      </c>
      <c r="U7" s="22">
        <f>+E7-M7</f>
        <v>3964</v>
      </c>
      <c r="V7" s="121">
        <f>+F7-N7</f>
        <v>1132</v>
      </c>
      <c r="W7" s="122">
        <f>+R7/J7</f>
        <v>-0.011146226323932244</v>
      </c>
      <c r="X7" s="77">
        <f>+S7/K7</f>
        <v>-0.029822383515070824</v>
      </c>
      <c r="Y7" s="77">
        <f>+T7/L7</f>
        <v>-0.0389425007869913</v>
      </c>
      <c r="Z7" s="77">
        <f>+U7/M7</f>
        <v>0.10976048733213346</v>
      </c>
      <c r="AA7" s="118">
        <f>+V7/N7</f>
        <v>0.0029842326014230466</v>
      </c>
    </row>
    <row r="8" spans="1:27" ht="13.5">
      <c r="A8" s="123" t="s">
        <v>143</v>
      </c>
      <c r="B8" s="124">
        <v>339233</v>
      </c>
      <c r="C8" s="18">
        <v>202448</v>
      </c>
      <c r="D8" s="18">
        <v>189573</v>
      </c>
      <c r="E8" s="18">
        <v>12875</v>
      </c>
      <c r="F8" s="18">
        <v>122858</v>
      </c>
      <c r="G8" s="18">
        <v>13927</v>
      </c>
      <c r="H8" s="26">
        <f>+C8/(+B8-G8)</f>
        <v>0.6223309745285976</v>
      </c>
      <c r="I8" s="125">
        <f aca="true" t="shared" si="1" ref="I8:I58">+E8/C8</f>
        <v>0.0635965778866672</v>
      </c>
      <c r="J8" s="126">
        <f aca="true" t="shared" si="2" ref="J8:O8">SUM(J9:J13)</f>
        <v>335061</v>
      </c>
      <c r="K8" s="18">
        <f t="shared" si="2"/>
        <v>201787</v>
      </c>
      <c r="L8" s="18">
        <f t="shared" si="2"/>
        <v>189125</v>
      </c>
      <c r="M8" s="18">
        <f t="shared" si="2"/>
        <v>12662</v>
      </c>
      <c r="N8" s="18">
        <f t="shared" si="2"/>
        <v>123163</v>
      </c>
      <c r="O8" s="18">
        <f t="shared" si="2"/>
        <v>10111</v>
      </c>
      <c r="P8" s="26">
        <f>+K8/(+J8-O8)</f>
        <v>0.6209786120941684</v>
      </c>
      <c r="Q8" s="125">
        <f aca="true" t="shared" si="3" ref="Q8:Q58">+M8/K8</f>
        <v>0.0627493346945046</v>
      </c>
      <c r="R8" s="127">
        <f aca="true" t="shared" si="4" ref="R8:V58">+B8-J8</f>
        <v>4172</v>
      </c>
      <c r="S8" s="73">
        <f t="shared" si="4"/>
        <v>661</v>
      </c>
      <c r="T8" s="73">
        <f t="shared" si="4"/>
        <v>448</v>
      </c>
      <c r="U8" s="73">
        <f t="shared" si="4"/>
        <v>213</v>
      </c>
      <c r="V8" s="128">
        <f t="shared" si="4"/>
        <v>-305</v>
      </c>
      <c r="W8" s="129">
        <f aca="true" t="shared" si="5" ref="W8:AA58">+R8/J8</f>
        <v>0.012451464061767857</v>
      </c>
      <c r="X8" s="30">
        <f t="shared" si="5"/>
        <v>0.0032757313404728748</v>
      </c>
      <c r="Y8" s="30">
        <f t="shared" si="5"/>
        <v>0.002368803701255783</v>
      </c>
      <c r="Z8" s="30">
        <f t="shared" si="5"/>
        <v>0.016821987047859737</v>
      </c>
      <c r="AA8" s="125">
        <f t="shared" si="5"/>
        <v>-0.002476393072594854</v>
      </c>
    </row>
    <row r="9" spans="1:27" ht="13.5">
      <c r="A9" s="104" t="s">
        <v>144</v>
      </c>
      <c r="B9" s="127">
        <v>267382</v>
      </c>
      <c r="C9" s="73">
        <v>158122</v>
      </c>
      <c r="D9" s="73">
        <v>147884</v>
      </c>
      <c r="E9" s="73">
        <v>10238</v>
      </c>
      <c r="F9" s="73">
        <v>97966</v>
      </c>
      <c r="G9" s="73">
        <v>11294</v>
      </c>
      <c r="H9" s="30">
        <f aca="true" t="shared" si="6" ref="H9:H58">+C9/(+B9-G9)</f>
        <v>0.6174518134391302</v>
      </c>
      <c r="I9" s="125">
        <f t="shared" si="1"/>
        <v>0.06474747346985239</v>
      </c>
      <c r="J9" s="130">
        <v>262789</v>
      </c>
      <c r="K9" s="73">
        <v>156357</v>
      </c>
      <c r="L9" s="73">
        <v>146338</v>
      </c>
      <c r="M9" s="73">
        <v>10019</v>
      </c>
      <c r="N9" s="73">
        <v>97500</v>
      </c>
      <c r="O9" s="73">
        <f>+J9-K9-N9</f>
        <v>8932</v>
      </c>
      <c r="P9" s="30">
        <f aca="true" t="shared" si="7" ref="P9:P58">+K9/(+J9-O9)</f>
        <v>0.6159255013649417</v>
      </c>
      <c r="Q9" s="125">
        <f t="shared" si="3"/>
        <v>0.06407771957763324</v>
      </c>
      <c r="R9" s="127">
        <f>+B9-J9</f>
        <v>4593</v>
      </c>
      <c r="S9" s="73">
        <f t="shared" si="4"/>
        <v>1765</v>
      </c>
      <c r="T9" s="73">
        <f t="shared" si="4"/>
        <v>1546</v>
      </c>
      <c r="U9" s="73">
        <f t="shared" si="4"/>
        <v>219</v>
      </c>
      <c r="V9" s="128">
        <f t="shared" si="4"/>
        <v>466</v>
      </c>
      <c r="W9" s="129">
        <f t="shared" si="5"/>
        <v>0.017477900520950267</v>
      </c>
      <c r="X9" s="30">
        <f t="shared" si="5"/>
        <v>0.011288269792845858</v>
      </c>
      <c r="Y9" s="30">
        <f t="shared" si="5"/>
        <v>0.01056458336180623</v>
      </c>
      <c r="Z9" s="30">
        <f t="shared" si="5"/>
        <v>0.02185846890907276</v>
      </c>
      <c r="AA9" s="125">
        <f t="shared" si="5"/>
        <v>0.004779487179487179</v>
      </c>
    </row>
    <row r="10" spans="1:27" ht="13.5">
      <c r="A10" s="104" t="s">
        <v>145</v>
      </c>
      <c r="B10" s="127">
        <v>24185</v>
      </c>
      <c r="C10" s="73">
        <v>15259</v>
      </c>
      <c r="D10" s="73">
        <v>14448</v>
      </c>
      <c r="E10" s="73">
        <v>811</v>
      </c>
      <c r="F10" s="73">
        <v>7753</v>
      </c>
      <c r="G10" s="73">
        <v>1173</v>
      </c>
      <c r="H10" s="30">
        <f t="shared" si="6"/>
        <v>0.6630888232226665</v>
      </c>
      <c r="I10" s="125">
        <f t="shared" si="1"/>
        <v>0.05314896126875942</v>
      </c>
      <c r="J10" s="130">
        <v>23814</v>
      </c>
      <c r="K10" s="73">
        <v>15013</v>
      </c>
      <c r="L10" s="73">
        <v>14170</v>
      </c>
      <c r="M10" s="73">
        <v>843</v>
      </c>
      <c r="N10" s="73">
        <v>8025</v>
      </c>
      <c r="O10" s="73">
        <f>+J10-K10-N10</f>
        <v>776</v>
      </c>
      <c r="P10" s="30">
        <f t="shared" si="7"/>
        <v>0.6516624707005817</v>
      </c>
      <c r="Q10" s="125">
        <f t="shared" si="3"/>
        <v>0.05615133550922534</v>
      </c>
      <c r="R10" s="127">
        <f t="shared" si="4"/>
        <v>371</v>
      </c>
      <c r="S10" s="73">
        <f t="shared" si="4"/>
        <v>246</v>
      </c>
      <c r="T10" s="73">
        <f t="shared" si="4"/>
        <v>278</v>
      </c>
      <c r="U10" s="73">
        <f t="shared" si="4"/>
        <v>-32</v>
      </c>
      <c r="V10" s="128">
        <f t="shared" si="4"/>
        <v>-272</v>
      </c>
      <c r="W10" s="129">
        <f t="shared" si="5"/>
        <v>0.01557907113462669</v>
      </c>
      <c r="X10" s="30">
        <f t="shared" si="5"/>
        <v>0.01638579897422234</v>
      </c>
      <c r="Y10" s="30">
        <f t="shared" si="5"/>
        <v>0.01961891319689485</v>
      </c>
      <c r="Z10" s="30">
        <f t="shared" si="5"/>
        <v>-0.03795966785290629</v>
      </c>
      <c r="AA10" s="125">
        <f t="shared" si="5"/>
        <v>-0.033894080996884735</v>
      </c>
    </row>
    <row r="11" spans="1:27" ht="13.5">
      <c r="A11" s="104" t="s">
        <v>146</v>
      </c>
      <c r="B11" s="127">
        <v>9544</v>
      </c>
      <c r="C11" s="73">
        <v>6054</v>
      </c>
      <c r="D11" s="73">
        <v>5714</v>
      </c>
      <c r="E11" s="73">
        <v>340</v>
      </c>
      <c r="F11" s="73">
        <v>3125</v>
      </c>
      <c r="G11" s="73">
        <v>365</v>
      </c>
      <c r="H11" s="30">
        <f t="shared" si="6"/>
        <v>0.6595489704760867</v>
      </c>
      <c r="I11" s="125">
        <f t="shared" si="1"/>
        <v>0.056161215725140406</v>
      </c>
      <c r="J11" s="130">
        <v>9934</v>
      </c>
      <c r="K11" s="73">
        <v>6370</v>
      </c>
      <c r="L11" s="73">
        <v>5982</v>
      </c>
      <c r="M11" s="73">
        <v>388</v>
      </c>
      <c r="N11" s="73">
        <v>3480</v>
      </c>
      <c r="O11" s="73">
        <f>+J11-K11-N11</f>
        <v>84</v>
      </c>
      <c r="P11" s="30">
        <f t="shared" si="7"/>
        <v>0.6467005076142132</v>
      </c>
      <c r="Q11" s="125">
        <f t="shared" si="3"/>
        <v>0.0609105180533752</v>
      </c>
      <c r="R11" s="127">
        <f t="shared" si="4"/>
        <v>-390</v>
      </c>
      <c r="S11" s="73">
        <f t="shared" si="4"/>
        <v>-316</v>
      </c>
      <c r="T11" s="73">
        <f t="shared" si="4"/>
        <v>-268</v>
      </c>
      <c r="U11" s="73">
        <f t="shared" si="4"/>
        <v>-48</v>
      </c>
      <c r="V11" s="128">
        <f t="shared" si="4"/>
        <v>-355</v>
      </c>
      <c r="W11" s="129">
        <f t="shared" si="5"/>
        <v>-0.039259110126837124</v>
      </c>
      <c r="X11" s="30">
        <f t="shared" si="5"/>
        <v>-0.049607535321821036</v>
      </c>
      <c r="Y11" s="30">
        <f t="shared" si="5"/>
        <v>-0.044801069876295556</v>
      </c>
      <c r="Z11" s="30">
        <f t="shared" si="5"/>
        <v>-0.12371134020618557</v>
      </c>
      <c r="AA11" s="125">
        <f t="shared" si="5"/>
        <v>-0.10201149425287356</v>
      </c>
    </row>
    <row r="12" spans="1:27" ht="13.5">
      <c r="A12" s="104" t="s">
        <v>147</v>
      </c>
      <c r="B12" s="127">
        <v>27973</v>
      </c>
      <c r="C12" s="73">
        <v>17101</v>
      </c>
      <c r="D12" s="73">
        <v>15991</v>
      </c>
      <c r="E12" s="73">
        <v>1110</v>
      </c>
      <c r="F12" s="73">
        <v>10083</v>
      </c>
      <c r="G12" s="73">
        <v>789</v>
      </c>
      <c r="H12" s="30">
        <f t="shared" si="6"/>
        <v>0.6290832842848735</v>
      </c>
      <c r="I12" s="125">
        <f t="shared" si="1"/>
        <v>0.06490848488392492</v>
      </c>
      <c r="J12" s="130">
        <v>27915</v>
      </c>
      <c r="K12" s="73">
        <v>17685</v>
      </c>
      <c r="L12" s="73">
        <v>16575</v>
      </c>
      <c r="M12" s="73">
        <v>1110</v>
      </c>
      <c r="N12" s="73">
        <v>10022</v>
      </c>
      <c r="O12" s="73">
        <f>+J12-K12-N12</f>
        <v>208</v>
      </c>
      <c r="P12" s="30">
        <f t="shared" si="7"/>
        <v>0.6382863536290468</v>
      </c>
      <c r="Q12" s="125">
        <f t="shared" si="3"/>
        <v>0.06276505513146735</v>
      </c>
      <c r="R12" s="127">
        <f t="shared" si="4"/>
        <v>58</v>
      </c>
      <c r="S12" s="73">
        <f t="shared" si="4"/>
        <v>-584</v>
      </c>
      <c r="T12" s="73">
        <f t="shared" si="4"/>
        <v>-584</v>
      </c>
      <c r="U12" s="73">
        <f t="shared" si="4"/>
        <v>0</v>
      </c>
      <c r="V12" s="128">
        <f t="shared" si="4"/>
        <v>61</v>
      </c>
      <c r="W12" s="129">
        <f t="shared" si="5"/>
        <v>0.002077735984237865</v>
      </c>
      <c r="X12" s="30">
        <f t="shared" si="5"/>
        <v>-0.033022335312411645</v>
      </c>
      <c r="Y12" s="30">
        <f t="shared" si="5"/>
        <v>-0.035233785822021114</v>
      </c>
      <c r="Z12" s="30">
        <f t="shared" si="5"/>
        <v>0</v>
      </c>
      <c r="AA12" s="125">
        <f t="shared" si="5"/>
        <v>0.006086609459189782</v>
      </c>
    </row>
    <row r="13" spans="1:27" ht="13.5">
      <c r="A13" s="104" t="s">
        <v>148</v>
      </c>
      <c r="B13" s="127">
        <v>10149</v>
      </c>
      <c r="C13" s="73">
        <v>5912</v>
      </c>
      <c r="D13" s="73">
        <v>5536</v>
      </c>
      <c r="E13" s="73">
        <v>376</v>
      </c>
      <c r="F13" s="73">
        <v>3931</v>
      </c>
      <c r="G13" s="73">
        <v>306</v>
      </c>
      <c r="H13" s="30">
        <f t="shared" si="6"/>
        <v>0.600629889261404</v>
      </c>
      <c r="I13" s="125">
        <f t="shared" si="1"/>
        <v>0.06359945872801083</v>
      </c>
      <c r="J13" s="130">
        <v>10609</v>
      </c>
      <c r="K13" s="73">
        <v>6362</v>
      </c>
      <c r="L13" s="73">
        <v>6060</v>
      </c>
      <c r="M13" s="73">
        <v>302</v>
      </c>
      <c r="N13" s="73">
        <v>4136</v>
      </c>
      <c r="O13" s="73">
        <f>+J13-K13-N13</f>
        <v>111</v>
      </c>
      <c r="P13" s="30">
        <f t="shared" si="7"/>
        <v>0.6060201943227281</v>
      </c>
      <c r="Q13" s="125">
        <f t="shared" si="3"/>
        <v>0.0474693492612386</v>
      </c>
      <c r="R13" s="127">
        <f t="shared" si="4"/>
        <v>-460</v>
      </c>
      <c r="S13" s="73">
        <f t="shared" si="4"/>
        <v>-450</v>
      </c>
      <c r="T13" s="73">
        <f t="shared" si="4"/>
        <v>-524</v>
      </c>
      <c r="U13" s="73">
        <f t="shared" si="4"/>
        <v>74</v>
      </c>
      <c r="V13" s="128">
        <f t="shared" si="4"/>
        <v>-205</v>
      </c>
      <c r="W13" s="129">
        <f t="shared" si="5"/>
        <v>-0.0433594118201527</v>
      </c>
      <c r="X13" s="30">
        <f t="shared" si="5"/>
        <v>-0.0707324740647595</v>
      </c>
      <c r="Y13" s="30">
        <f t="shared" si="5"/>
        <v>-0.08646864686468647</v>
      </c>
      <c r="Z13" s="30">
        <f t="shared" si="5"/>
        <v>0.24503311258278146</v>
      </c>
      <c r="AA13" s="125">
        <f t="shared" si="5"/>
        <v>-0.04956479690522244</v>
      </c>
    </row>
    <row r="14" spans="1:27" ht="13.5">
      <c r="A14" s="104" t="s">
        <v>149</v>
      </c>
      <c r="B14" s="127">
        <v>145002</v>
      </c>
      <c r="C14" s="73">
        <v>84898</v>
      </c>
      <c r="D14" s="73">
        <v>79035</v>
      </c>
      <c r="E14" s="73">
        <v>5863</v>
      </c>
      <c r="F14" s="73">
        <v>57898</v>
      </c>
      <c r="G14" s="73">
        <v>2206</v>
      </c>
      <c r="H14" s="30">
        <f t="shared" si="6"/>
        <v>0.5945404633183002</v>
      </c>
      <c r="I14" s="125">
        <f t="shared" si="1"/>
        <v>0.06905934179839336</v>
      </c>
      <c r="J14" s="130">
        <f aca="true" t="shared" si="8" ref="J14:O14">SUM(J15:J19)</f>
        <v>145675</v>
      </c>
      <c r="K14" s="73">
        <f t="shared" si="8"/>
        <v>86331</v>
      </c>
      <c r="L14" s="73">
        <f t="shared" si="8"/>
        <v>81263</v>
      </c>
      <c r="M14" s="73">
        <f t="shared" si="8"/>
        <v>5068</v>
      </c>
      <c r="N14" s="73">
        <f t="shared" si="8"/>
        <v>57065</v>
      </c>
      <c r="O14" s="73">
        <f t="shared" si="8"/>
        <v>2279</v>
      </c>
      <c r="P14" s="30">
        <f t="shared" si="7"/>
        <v>0.6020460821780245</v>
      </c>
      <c r="Q14" s="125">
        <f t="shared" si="3"/>
        <v>0.058704289305116356</v>
      </c>
      <c r="R14" s="127">
        <f t="shared" si="4"/>
        <v>-673</v>
      </c>
      <c r="S14" s="73">
        <f t="shared" si="4"/>
        <v>-1433</v>
      </c>
      <c r="T14" s="73">
        <f t="shared" si="4"/>
        <v>-2228</v>
      </c>
      <c r="U14" s="73">
        <f t="shared" si="4"/>
        <v>795</v>
      </c>
      <c r="V14" s="128">
        <f t="shared" si="4"/>
        <v>833</v>
      </c>
      <c r="W14" s="129">
        <f t="shared" si="5"/>
        <v>-0.004619873004976832</v>
      </c>
      <c r="X14" s="30">
        <f t="shared" si="5"/>
        <v>-0.016598904217488504</v>
      </c>
      <c r="Y14" s="30">
        <f t="shared" si="5"/>
        <v>-0.0274171517172637</v>
      </c>
      <c r="Z14" s="30">
        <f t="shared" si="5"/>
        <v>0.15686661404893448</v>
      </c>
      <c r="AA14" s="125">
        <f t="shared" si="5"/>
        <v>0.014597388942434066</v>
      </c>
    </row>
    <row r="15" spans="1:27" ht="13.5">
      <c r="A15" s="104" t="s">
        <v>150</v>
      </c>
      <c r="B15" s="127">
        <v>113863</v>
      </c>
      <c r="C15" s="73">
        <v>66727</v>
      </c>
      <c r="D15" s="73">
        <v>62026</v>
      </c>
      <c r="E15" s="73">
        <v>4701</v>
      </c>
      <c r="F15" s="73">
        <v>45207</v>
      </c>
      <c r="G15" s="73">
        <v>1929</v>
      </c>
      <c r="H15" s="30">
        <f t="shared" si="6"/>
        <v>0.5961280754730466</v>
      </c>
      <c r="I15" s="125">
        <f t="shared" si="1"/>
        <v>0.07045124162632817</v>
      </c>
      <c r="J15" s="130">
        <v>112815</v>
      </c>
      <c r="K15" s="73">
        <v>66140</v>
      </c>
      <c r="L15" s="73">
        <v>62044</v>
      </c>
      <c r="M15" s="73">
        <v>4096</v>
      </c>
      <c r="N15" s="73">
        <v>44444</v>
      </c>
      <c r="O15" s="73">
        <f>+J15-K15-N15</f>
        <v>2231</v>
      </c>
      <c r="P15" s="30">
        <f t="shared" si="7"/>
        <v>0.5980973739419807</v>
      </c>
      <c r="Q15" s="125">
        <f t="shared" si="3"/>
        <v>0.06192924100393105</v>
      </c>
      <c r="R15" s="127">
        <f t="shared" si="4"/>
        <v>1048</v>
      </c>
      <c r="S15" s="73">
        <f t="shared" si="4"/>
        <v>587</v>
      </c>
      <c r="T15" s="73">
        <f t="shared" si="4"/>
        <v>-18</v>
      </c>
      <c r="U15" s="73">
        <f t="shared" si="4"/>
        <v>605</v>
      </c>
      <c r="V15" s="128">
        <f t="shared" si="4"/>
        <v>763</v>
      </c>
      <c r="W15" s="129">
        <f t="shared" si="5"/>
        <v>0.009289544830031467</v>
      </c>
      <c r="X15" s="30">
        <f t="shared" si="5"/>
        <v>0.008875113395827033</v>
      </c>
      <c r="Y15" s="30">
        <f t="shared" si="5"/>
        <v>-0.00029011669138031073</v>
      </c>
      <c r="Z15" s="30">
        <f t="shared" si="5"/>
        <v>0.147705078125</v>
      </c>
      <c r="AA15" s="125">
        <f t="shared" si="5"/>
        <v>0.01716767167671677</v>
      </c>
    </row>
    <row r="16" spans="1:27" ht="13.5">
      <c r="A16" s="104" t="s">
        <v>151</v>
      </c>
      <c r="B16" s="127">
        <v>5785</v>
      </c>
      <c r="C16" s="73">
        <v>3393</v>
      </c>
      <c r="D16" s="73">
        <v>3147</v>
      </c>
      <c r="E16" s="73">
        <v>246</v>
      </c>
      <c r="F16" s="73">
        <v>2341</v>
      </c>
      <c r="G16" s="73">
        <v>51</v>
      </c>
      <c r="H16" s="30">
        <f t="shared" si="6"/>
        <v>0.5917335193582142</v>
      </c>
      <c r="I16" s="125">
        <f t="shared" si="1"/>
        <v>0.07250221043324491</v>
      </c>
      <c r="J16" s="130">
        <v>6022</v>
      </c>
      <c r="K16" s="73">
        <v>3599</v>
      </c>
      <c r="L16" s="73">
        <v>3421</v>
      </c>
      <c r="M16" s="73">
        <v>178</v>
      </c>
      <c r="N16" s="73">
        <v>2410</v>
      </c>
      <c r="O16" s="73">
        <f>+J16-K16-N16</f>
        <v>13</v>
      </c>
      <c r="P16" s="30">
        <f t="shared" si="7"/>
        <v>0.598934930936928</v>
      </c>
      <c r="Q16" s="125">
        <f t="shared" si="3"/>
        <v>0.04945818282856349</v>
      </c>
      <c r="R16" s="127">
        <f t="shared" si="4"/>
        <v>-237</v>
      </c>
      <c r="S16" s="73">
        <f t="shared" si="4"/>
        <v>-206</v>
      </c>
      <c r="T16" s="73">
        <f t="shared" si="4"/>
        <v>-274</v>
      </c>
      <c r="U16" s="73">
        <f t="shared" si="4"/>
        <v>68</v>
      </c>
      <c r="V16" s="128">
        <f t="shared" si="4"/>
        <v>-69</v>
      </c>
      <c r="W16" s="129">
        <f t="shared" si="5"/>
        <v>-0.03935569578213218</v>
      </c>
      <c r="X16" s="30">
        <f t="shared" si="5"/>
        <v>-0.05723812170047236</v>
      </c>
      <c r="Y16" s="30">
        <f t="shared" si="5"/>
        <v>-0.08009353990061385</v>
      </c>
      <c r="Z16" s="30">
        <f t="shared" si="5"/>
        <v>0.38202247191011235</v>
      </c>
      <c r="AA16" s="125">
        <f t="shared" si="5"/>
        <v>-0.02863070539419087</v>
      </c>
    </row>
    <row r="17" spans="1:27" ht="13.5">
      <c r="A17" s="104" t="s">
        <v>152</v>
      </c>
      <c r="B17" s="127">
        <v>9751</v>
      </c>
      <c r="C17" s="73">
        <v>5560</v>
      </c>
      <c r="D17" s="73">
        <v>5219</v>
      </c>
      <c r="E17" s="73">
        <v>341</v>
      </c>
      <c r="F17" s="73">
        <v>4090</v>
      </c>
      <c r="G17" s="73">
        <v>101</v>
      </c>
      <c r="H17" s="30">
        <f t="shared" si="6"/>
        <v>0.5761658031088083</v>
      </c>
      <c r="I17" s="125">
        <f t="shared" si="1"/>
        <v>0.061330935251798564</v>
      </c>
      <c r="J17" s="130">
        <v>10341</v>
      </c>
      <c r="K17" s="73">
        <v>6356</v>
      </c>
      <c r="L17" s="73">
        <v>6058</v>
      </c>
      <c r="M17" s="73">
        <v>298</v>
      </c>
      <c r="N17" s="73">
        <v>3969</v>
      </c>
      <c r="O17" s="73">
        <f>+J17-K17-N17</f>
        <v>16</v>
      </c>
      <c r="P17" s="30">
        <f t="shared" si="7"/>
        <v>0.615593220338983</v>
      </c>
      <c r="Q17" s="125">
        <f t="shared" si="3"/>
        <v>0.04688483322844556</v>
      </c>
      <c r="R17" s="127">
        <f t="shared" si="4"/>
        <v>-590</v>
      </c>
      <c r="S17" s="73">
        <f t="shared" si="4"/>
        <v>-796</v>
      </c>
      <c r="T17" s="73">
        <f t="shared" si="4"/>
        <v>-839</v>
      </c>
      <c r="U17" s="73">
        <f t="shared" si="4"/>
        <v>43</v>
      </c>
      <c r="V17" s="128">
        <f t="shared" si="4"/>
        <v>121</v>
      </c>
      <c r="W17" s="129">
        <f t="shared" si="5"/>
        <v>-0.05705444347741998</v>
      </c>
      <c r="X17" s="30">
        <f t="shared" si="5"/>
        <v>-0.1252359974826935</v>
      </c>
      <c r="Y17" s="30">
        <f t="shared" si="5"/>
        <v>-0.1384945526576428</v>
      </c>
      <c r="Z17" s="30">
        <f t="shared" si="5"/>
        <v>0.14429530201342283</v>
      </c>
      <c r="AA17" s="125">
        <f t="shared" si="5"/>
        <v>0.030486268581506677</v>
      </c>
    </row>
    <row r="18" spans="1:27" ht="13.5">
      <c r="A18" s="104" t="s">
        <v>153</v>
      </c>
      <c r="B18" s="127">
        <v>6784</v>
      </c>
      <c r="C18" s="73">
        <v>3942</v>
      </c>
      <c r="D18" s="73">
        <v>3679</v>
      </c>
      <c r="E18" s="73">
        <v>263</v>
      </c>
      <c r="F18" s="73">
        <v>2798</v>
      </c>
      <c r="G18" s="73">
        <v>44</v>
      </c>
      <c r="H18" s="30">
        <f t="shared" si="6"/>
        <v>0.58486646884273</v>
      </c>
      <c r="I18" s="125">
        <f t="shared" si="1"/>
        <v>0.06671740233384069</v>
      </c>
      <c r="J18" s="130">
        <v>7105</v>
      </c>
      <c r="K18" s="73">
        <v>4345</v>
      </c>
      <c r="L18" s="73">
        <v>4148</v>
      </c>
      <c r="M18" s="73">
        <v>197</v>
      </c>
      <c r="N18" s="73">
        <v>2751</v>
      </c>
      <c r="O18" s="73">
        <f>+J18-K18-N18</f>
        <v>9</v>
      </c>
      <c r="P18" s="30">
        <f t="shared" si="7"/>
        <v>0.6123167981961668</v>
      </c>
      <c r="Q18" s="125">
        <f t="shared" si="3"/>
        <v>0.045339470655926355</v>
      </c>
      <c r="R18" s="127">
        <f t="shared" si="4"/>
        <v>-321</v>
      </c>
      <c r="S18" s="73">
        <f t="shared" si="4"/>
        <v>-403</v>
      </c>
      <c r="T18" s="73">
        <f t="shared" si="4"/>
        <v>-469</v>
      </c>
      <c r="U18" s="73">
        <f t="shared" si="4"/>
        <v>66</v>
      </c>
      <c r="V18" s="128">
        <f t="shared" si="4"/>
        <v>47</v>
      </c>
      <c r="W18" s="129">
        <f t="shared" si="5"/>
        <v>-0.04517945109078114</v>
      </c>
      <c r="X18" s="30">
        <f t="shared" si="5"/>
        <v>-0.09275028768699654</v>
      </c>
      <c r="Y18" s="30">
        <f t="shared" si="5"/>
        <v>-0.1130665380906461</v>
      </c>
      <c r="Z18" s="30">
        <f t="shared" si="5"/>
        <v>0.3350253807106599</v>
      </c>
      <c r="AA18" s="125">
        <f t="shared" si="5"/>
        <v>0.01708469647400945</v>
      </c>
    </row>
    <row r="19" spans="1:27" ht="13.5">
      <c r="A19" s="104" t="s">
        <v>154</v>
      </c>
      <c r="B19" s="127">
        <v>8819</v>
      </c>
      <c r="C19" s="73">
        <v>5276</v>
      </c>
      <c r="D19" s="73">
        <v>4964</v>
      </c>
      <c r="E19" s="73">
        <v>312</v>
      </c>
      <c r="F19" s="73">
        <v>3462</v>
      </c>
      <c r="G19" s="73">
        <v>81</v>
      </c>
      <c r="H19" s="30">
        <f t="shared" si="6"/>
        <v>0.6037994964522774</v>
      </c>
      <c r="I19" s="125">
        <f t="shared" si="1"/>
        <v>0.05913570887035633</v>
      </c>
      <c r="J19" s="130">
        <v>9392</v>
      </c>
      <c r="K19" s="73">
        <v>5891</v>
      </c>
      <c r="L19" s="73">
        <v>5592</v>
      </c>
      <c r="M19" s="73">
        <v>299</v>
      </c>
      <c r="N19" s="73">
        <v>3491</v>
      </c>
      <c r="O19" s="73">
        <f>+J19-K19-N19</f>
        <v>10</v>
      </c>
      <c r="P19" s="30">
        <f t="shared" si="7"/>
        <v>0.6279044979748455</v>
      </c>
      <c r="Q19" s="125">
        <f t="shared" si="3"/>
        <v>0.050755389577321335</v>
      </c>
      <c r="R19" s="127">
        <f t="shared" si="4"/>
        <v>-573</v>
      </c>
      <c r="S19" s="73">
        <f t="shared" si="4"/>
        <v>-615</v>
      </c>
      <c r="T19" s="73">
        <f t="shared" si="4"/>
        <v>-628</v>
      </c>
      <c r="U19" s="73">
        <f t="shared" si="4"/>
        <v>13</v>
      </c>
      <c r="V19" s="128">
        <f t="shared" si="4"/>
        <v>-29</v>
      </c>
      <c r="W19" s="129">
        <f t="shared" si="5"/>
        <v>-0.06100936967632027</v>
      </c>
      <c r="X19" s="30">
        <f t="shared" si="5"/>
        <v>-0.104396537090477</v>
      </c>
      <c r="Y19" s="30">
        <f t="shared" si="5"/>
        <v>-0.1123032904148784</v>
      </c>
      <c r="Z19" s="30">
        <f t="shared" si="5"/>
        <v>0.043478260869565216</v>
      </c>
      <c r="AA19" s="125">
        <f t="shared" si="5"/>
        <v>-0.008307075336579777</v>
      </c>
    </row>
    <row r="20" spans="1:27" ht="13.5">
      <c r="A20" s="104" t="s">
        <v>155</v>
      </c>
      <c r="B20" s="127">
        <v>112703</v>
      </c>
      <c r="C20" s="73">
        <v>62508</v>
      </c>
      <c r="D20" s="73">
        <v>56959</v>
      </c>
      <c r="E20" s="73">
        <v>5549</v>
      </c>
      <c r="F20" s="73">
        <v>48760</v>
      </c>
      <c r="G20" s="73">
        <v>1435</v>
      </c>
      <c r="H20" s="30">
        <f t="shared" si="6"/>
        <v>0.5617787683790488</v>
      </c>
      <c r="I20" s="125">
        <f t="shared" si="1"/>
        <v>0.08877263710245088</v>
      </c>
      <c r="J20" s="130">
        <f aca="true" t="shared" si="9" ref="J20:O20">SUM(J21:J24)</f>
        <v>115229</v>
      </c>
      <c r="K20" s="73">
        <f t="shared" si="9"/>
        <v>65511</v>
      </c>
      <c r="L20" s="73">
        <f t="shared" si="9"/>
        <v>60562</v>
      </c>
      <c r="M20" s="73">
        <f t="shared" si="9"/>
        <v>4949</v>
      </c>
      <c r="N20" s="73">
        <f t="shared" si="9"/>
        <v>48774</v>
      </c>
      <c r="O20" s="73">
        <f t="shared" si="9"/>
        <v>944</v>
      </c>
      <c r="P20" s="30">
        <f t="shared" si="7"/>
        <v>0.5732248326552041</v>
      </c>
      <c r="Q20" s="125">
        <f t="shared" si="3"/>
        <v>0.07554456503487963</v>
      </c>
      <c r="R20" s="127">
        <f t="shared" si="4"/>
        <v>-2526</v>
      </c>
      <c r="S20" s="73">
        <f t="shared" si="4"/>
        <v>-3003</v>
      </c>
      <c r="T20" s="73">
        <f t="shared" si="4"/>
        <v>-3603</v>
      </c>
      <c r="U20" s="73">
        <f t="shared" si="4"/>
        <v>600</v>
      </c>
      <c r="V20" s="128">
        <f t="shared" si="4"/>
        <v>-14</v>
      </c>
      <c r="W20" s="129">
        <f t="shared" si="5"/>
        <v>-0.021921564883840006</v>
      </c>
      <c r="X20" s="30">
        <f t="shared" si="5"/>
        <v>-0.04583962998580391</v>
      </c>
      <c r="Y20" s="30">
        <f t="shared" si="5"/>
        <v>-0.05949275123014432</v>
      </c>
      <c r="Z20" s="30">
        <f t="shared" si="5"/>
        <v>0.1212366134572641</v>
      </c>
      <c r="AA20" s="125">
        <f t="shared" si="5"/>
        <v>-0.0002870381760774183</v>
      </c>
    </row>
    <row r="21" spans="1:27" ht="13.5">
      <c r="A21" s="104" t="s">
        <v>156</v>
      </c>
      <c r="B21" s="127">
        <v>101961</v>
      </c>
      <c r="C21" s="73">
        <v>56629</v>
      </c>
      <c r="D21" s="73">
        <v>51578</v>
      </c>
      <c r="E21" s="73">
        <v>5051</v>
      </c>
      <c r="F21" s="73">
        <v>43902</v>
      </c>
      <c r="G21" s="73">
        <v>1430</v>
      </c>
      <c r="H21" s="30">
        <f t="shared" si="6"/>
        <v>0.563298882931633</v>
      </c>
      <c r="I21" s="125">
        <f t="shared" si="1"/>
        <v>0.08919458228116336</v>
      </c>
      <c r="J21" s="130">
        <v>103469</v>
      </c>
      <c r="K21" s="73">
        <v>58804</v>
      </c>
      <c r="L21" s="73">
        <v>54285</v>
      </c>
      <c r="M21" s="73">
        <v>4519</v>
      </c>
      <c r="N21" s="73">
        <v>43732</v>
      </c>
      <c r="O21" s="73">
        <f>+J21-K21-N21</f>
        <v>933</v>
      </c>
      <c r="P21" s="30">
        <f t="shared" si="7"/>
        <v>0.5734961379417961</v>
      </c>
      <c r="Q21" s="125">
        <f t="shared" si="3"/>
        <v>0.07684851370655058</v>
      </c>
      <c r="R21" s="127">
        <f t="shared" si="4"/>
        <v>-1508</v>
      </c>
      <c r="S21" s="73">
        <f t="shared" si="4"/>
        <v>-2175</v>
      </c>
      <c r="T21" s="73">
        <f t="shared" si="4"/>
        <v>-2707</v>
      </c>
      <c r="U21" s="73">
        <f t="shared" si="4"/>
        <v>532</v>
      </c>
      <c r="V21" s="128">
        <f t="shared" si="4"/>
        <v>170</v>
      </c>
      <c r="W21" s="129">
        <f t="shared" si="5"/>
        <v>-0.014574413592476973</v>
      </c>
      <c r="X21" s="30">
        <f t="shared" si="5"/>
        <v>-0.03698727977688593</v>
      </c>
      <c r="Y21" s="30">
        <f t="shared" si="5"/>
        <v>-0.049866445611126464</v>
      </c>
      <c r="Z21" s="30">
        <f t="shared" si="5"/>
        <v>0.11772516043372427</v>
      </c>
      <c r="AA21" s="125">
        <f t="shared" si="5"/>
        <v>0.0038873136376109028</v>
      </c>
    </row>
    <row r="22" spans="1:27" ht="13.5">
      <c r="A22" s="104" t="s">
        <v>157</v>
      </c>
      <c r="B22" s="127">
        <v>3799</v>
      </c>
      <c r="C22" s="73">
        <v>2051</v>
      </c>
      <c r="D22" s="73">
        <v>1872</v>
      </c>
      <c r="E22" s="73">
        <v>179</v>
      </c>
      <c r="F22" s="73">
        <v>1747</v>
      </c>
      <c r="G22" s="73">
        <v>1</v>
      </c>
      <c r="H22" s="30">
        <f t="shared" si="6"/>
        <v>0.5400210637177462</v>
      </c>
      <c r="I22" s="125">
        <f t="shared" si="1"/>
        <v>0.08727450024378353</v>
      </c>
      <c r="J22" s="130">
        <v>4113</v>
      </c>
      <c r="K22" s="73">
        <v>2409</v>
      </c>
      <c r="L22" s="73">
        <v>2284</v>
      </c>
      <c r="M22" s="73">
        <v>125</v>
      </c>
      <c r="N22" s="73">
        <v>1703</v>
      </c>
      <c r="O22" s="73">
        <f>+J22-K22-N22</f>
        <v>1</v>
      </c>
      <c r="P22" s="30">
        <f t="shared" si="7"/>
        <v>0.5858463035019456</v>
      </c>
      <c r="Q22" s="125">
        <f t="shared" si="3"/>
        <v>0.05188875051888751</v>
      </c>
      <c r="R22" s="127">
        <f t="shared" si="4"/>
        <v>-314</v>
      </c>
      <c r="S22" s="73">
        <f t="shared" si="4"/>
        <v>-358</v>
      </c>
      <c r="T22" s="73">
        <f t="shared" si="4"/>
        <v>-412</v>
      </c>
      <c r="U22" s="73">
        <f t="shared" si="4"/>
        <v>54</v>
      </c>
      <c r="V22" s="128">
        <f t="shared" si="4"/>
        <v>44</v>
      </c>
      <c r="W22" s="129">
        <f t="shared" si="5"/>
        <v>-0.0763433017262339</v>
      </c>
      <c r="X22" s="30">
        <f t="shared" si="5"/>
        <v>-0.14860938148609382</v>
      </c>
      <c r="Y22" s="30">
        <f t="shared" si="5"/>
        <v>-0.18038528896672504</v>
      </c>
      <c r="Z22" s="30">
        <f t="shared" si="5"/>
        <v>0.432</v>
      </c>
      <c r="AA22" s="125">
        <f t="shared" si="5"/>
        <v>0.025836758661186142</v>
      </c>
    </row>
    <row r="23" spans="1:27" ht="13.5">
      <c r="A23" s="104" t="s">
        <v>158</v>
      </c>
      <c r="B23" s="127">
        <v>3565</v>
      </c>
      <c r="C23" s="73">
        <v>1899</v>
      </c>
      <c r="D23" s="73">
        <v>1756</v>
      </c>
      <c r="E23" s="73">
        <v>143</v>
      </c>
      <c r="F23" s="73">
        <v>1662</v>
      </c>
      <c r="G23" s="73">
        <v>4</v>
      </c>
      <c r="H23" s="30">
        <f t="shared" si="6"/>
        <v>0.5332771693344566</v>
      </c>
      <c r="I23" s="125">
        <f t="shared" si="1"/>
        <v>0.07530279094260137</v>
      </c>
      <c r="J23" s="130">
        <v>3943</v>
      </c>
      <c r="K23" s="73">
        <v>2174</v>
      </c>
      <c r="L23" s="73">
        <v>2009</v>
      </c>
      <c r="M23" s="73">
        <v>165</v>
      </c>
      <c r="N23" s="73">
        <v>1768</v>
      </c>
      <c r="O23" s="73">
        <f>+J23-K23-N23</f>
        <v>1</v>
      </c>
      <c r="P23" s="30">
        <f t="shared" si="7"/>
        <v>0.5514967021816337</v>
      </c>
      <c r="Q23" s="125">
        <f t="shared" si="3"/>
        <v>0.07589696412143514</v>
      </c>
      <c r="R23" s="127">
        <f t="shared" si="4"/>
        <v>-378</v>
      </c>
      <c r="S23" s="73">
        <f t="shared" si="4"/>
        <v>-275</v>
      </c>
      <c r="T23" s="73">
        <f t="shared" si="4"/>
        <v>-253</v>
      </c>
      <c r="U23" s="73">
        <f t="shared" si="4"/>
        <v>-22</v>
      </c>
      <c r="V23" s="128">
        <f t="shared" si="4"/>
        <v>-106</v>
      </c>
      <c r="W23" s="129">
        <f t="shared" si="5"/>
        <v>-0.09586609180826781</v>
      </c>
      <c r="X23" s="30">
        <f t="shared" si="5"/>
        <v>-0.1264949402023919</v>
      </c>
      <c r="Y23" s="30">
        <f t="shared" si="5"/>
        <v>-0.12593330014932802</v>
      </c>
      <c r="Z23" s="30">
        <f t="shared" si="5"/>
        <v>-0.13333333333333333</v>
      </c>
      <c r="AA23" s="125">
        <f t="shared" si="5"/>
        <v>-0.05995475113122172</v>
      </c>
    </row>
    <row r="24" spans="1:27" ht="13.5">
      <c r="A24" s="104" t="s">
        <v>159</v>
      </c>
      <c r="B24" s="127">
        <v>3378</v>
      </c>
      <c r="C24" s="73">
        <v>1929</v>
      </c>
      <c r="D24" s="73">
        <v>1753</v>
      </c>
      <c r="E24" s="73">
        <v>176</v>
      </c>
      <c r="F24" s="73">
        <v>1449</v>
      </c>
      <c r="G24" s="73">
        <v>0</v>
      </c>
      <c r="H24" s="30">
        <f t="shared" si="6"/>
        <v>0.5710479573712256</v>
      </c>
      <c r="I24" s="125">
        <f t="shared" si="1"/>
        <v>0.09123898392949716</v>
      </c>
      <c r="J24" s="130">
        <v>3704</v>
      </c>
      <c r="K24" s="73">
        <v>2124</v>
      </c>
      <c r="L24" s="73">
        <v>1984</v>
      </c>
      <c r="M24" s="73">
        <v>140</v>
      </c>
      <c r="N24" s="73">
        <v>1571</v>
      </c>
      <c r="O24" s="73">
        <f>+J24-K24-N24</f>
        <v>9</v>
      </c>
      <c r="P24" s="30">
        <f t="shared" si="7"/>
        <v>0.574830852503383</v>
      </c>
      <c r="Q24" s="125">
        <f t="shared" si="3"/>
        <v>0.06591337099811675</v>
      </c>
      <c r="R24" s="127">
        <f t="shared" si="4"/>
        <v>-326</v>
      </c>
      <c r="S24" s="73">
        <f t="shared" si="4"/>
        <v>-195</v>
      </c>
      <c r="T24" s="73">
        <f t="shared" si="4"/>
        <v>-231</v>
      </c>
      <c r="U24" s="73">
        <f t="shared" si="4"/>
        <v>36</v>
      </c>
      <c r="V24" s="128">
        <f t="shared" si="4"/>
        <v>-122</v>
      </c>
      <c r="W24" s="129">
        <f t="shared" si="5"/>
        <v>-0.08801295896328294</v>
      </c>
      <c r="X24" s="30">
        <f t="shared" si="5"/>
        <v>-0.09180790960451977</v>
      </c>
      <c r="Y24" s="30">
        <f t="shared" si="5"/>
        <v>-0.11643145161290322</v>
      </c>
      <c r="Z24" s="30">
        <f t="shared" si="5"/>
        <v>0.2571428571428571</v>
      </c>
      <c r="AA24" s="125">
        <f t="shared" si="5"/>
        <v>-0.07765754296626352</v>
      </c>
    </row>
    <row r="25" spans="1:27" ht="13.5">
      <c r="A25" s="104" t="s">
        <v>160</v>
      </c>
      <c r="B25" s="127">
        <v>50688</v>
      </c>
      <c r="C25" s="73">
        <v>27978</v>
      </c>
      <c r="D25" s="73">
        <v>25642</v>
      </c>
      <c r="E25" s="73">
        <v>2336</v>
      </c>
      <c r="F25" s="73">
        <v>22607</v>
      </c>
      <c r="G25" s="73">
        <v>103</v>
      </c>
      <c r="H25" s="30">
        <f t="shared" si="6"/>
        <v>0.5530888603340911</v>
      </c>
      <c r="I25" s="125">
        <f t="shared" si="1"/>
        <v>0.08349417399385231</v>
      </c>
      <c r="J25" s="130">
        <f aca="true" t="shared" si="10" ref="J25:O25">SUM(J26:J28)</f>
        <v>52955</v>
      </c>
      <c r="K25" s="73">
        <f t="shared" si="10"/>
        <v>29938</v>
      </c>
      <c r="L25" s="73">
        <f t="shared" si="10"/>
        <v>27917</v>
      </c>
      <c r="M25" s="73">
        <f t="shared" si="10"/>
        <v>2021</v>
      </c>
      <c r="N25" s="73">
        <f t="shared" si="10"/>
        <v>22852</v>
      </c>
      <c r="O25" s="73">
        <f t="shared" si="10"/>
        <v>165</v>
      </c>
      <c r="P25" s="30">
        <f t="shared" si="7"/>
        <v>0.5671149838984656</v>
      </c>
      <c r="Q25" s="125">
        <f t="shared" si="3"/>
        <v>0.06750617943750417</v>
      </c>
      <c r="R25" s="127">
        <f t="shared" si="4"/>
        <v>-2267</v>
      </c>
      <c r="S25" s="73">
        <f t="shared" si="4"/>
        <v>-1960</v>
      </c>
      <c r="T25" s="73">
        <f t="shared" si="4"/>
        <v>-2275</v>
      </c>
      <c r="U25" s="73">
        <f t="shared" si="4"/>
        <v>315</v>
      </c>
      <c r="V25" s="128">
        <f t="shared" si="4"/>
        <v>-245</v>
      </c>
      <c r="W25" s="129">
        <f t="shared" si="5"/>
        <v>-0.04280993296194882</v>
      </c>
      <c r="X25" s="30">
        <f t="shared" si="5"/>
        <v>-0.0654686351793707</v>
      </c>
      <c r="Y25" s="30">
        <f t="shared" si="5"/>
        <v>-0.0814915642798295</v>
      </c>
      <c r="Z25" s="30">
        <f t="shared" si="5"/>
        <v>0.15586343394359228</v>
      </c>
      <c r="AA25" s="125">
        <f t="shared" si="5"/>
        <v>-0.01072116226150884</v>
      </c>
    </row>
    <row r="26" spans="1:27" ht="13.5">
      <c r="A26" s="104" t="s">
        <v>161</v>
      </c>
      <c r="B26" s="127">
        <v>37125</v>
      </c>
      <c r="C26" s="73">
        <v>20329</v>
      </c>
      <c r="D26" s="73">
        <v>18582</v>
      </c>
      <c r="E26" s="73">
        <v>1747</v>
      </c>
      <c r="F26" s="73">
        <v>16716</v>
      </c>
      <c r="G26" s="73">
        <v>80</v>
      </c>
      <c r="H26" s="30">
        <f t="shared" si="6"/>
        <v>0.5487650155216628</v>
      </c>
      <c r="I26" s="125">
        <f t="shared" si="1"/>
        <v>0.08593634709036352</v>
      </c>
      <c r="J26" s="130">
        <v>38380</v>
      </c>
      <c r="K26" s="73">
        <v>21623</v>
      </c>
      <c r="L26" s="73">
        <v>20070</v>
      </c>
      <c r="M26" s="73">
        <v>1553</v>
      </c>
      <c r="N26" s="73">
        <v>16643</v>
      </c>
      <c r="O26" s="73">
        <f>+J26-K26-N26</f>
        <v>114</v>
      </c>
      <c r="P26" s="30">
        <f t="shared" si="7"/>
        <v>0.5650708200491298</v>
      </c>
      <c r="Q26" s="125">
        <f t="shared" si="3"/>
        <v>0.07182167136845026</v>
      </c>
      <c r="R26" s="127">
        <f t="shared" si="4"/>
        <v>-1255</v>
      </c>
      <c r="S26" s="73">
        <f t="shared" si="4"/>
        <v>-1294</v>
      </c>
      <c r="T26" s="73">
        <f t="shared" si="4"/>
        <v>-1488</v>
      </c>
      <c r="U26" s="73">
        <f t="shared" si="4"/>
        <v>194</v>
      </c>
      <c r="V26" s="128">
        <f t="shared" si="4"/>
        <v>73</v>
      </c>
      <c r="W26" s="129">
        <f t="shared" si="5"/>
        <v>-0.03269932256383533</v>
      </c>
      <c r="X26" s="30">
        <f t="shared" si="5"/>
        <v>-0.05984368496508347</v>
      </c>
      <c r="Y26" s="30">
        <f t="shared" si="5"/>
        <v>-0.07414050822122571</v>
      </c>
      <c r="Z26" s="30">
        <f t="shared" si="5"/>
        <v>0.12491951062459755</v>
      </c>
      <c r="AA26" s="125">
        <f t="shared" si="5"/>
        <v>0.004386228444391035</v>
      </c>
    </row>
    <row r="27" spans="1:27" ht="13.5">
      <c r="A27" s="104" t="s">
        <v>162</v>
      </c>
      <c r="B27" s="127">
        <v>4206</v>
      </c>
      <c r="C27" s="73">
        <v>2268</v>
      </c>
      <c r="D27" s="73">
        <v>2085</v>
      </c>
      <c r="E27" s="73">
        <v>183</v>
      </c>
      <c r="F27" s="73">
        <v>1936</v>
      </c>
      <c r="G27" s="73">
        <v>2</v>
      </c>
      <c r="H27" s="30">
        <f t="shared" si="6"/>
        <v>0.5394862036156042</v>
      </c>
      <c r="I27" s="125">
        <f t="shared" si="1"/>
        <v>0.08068783068783068</v>
      </c>
      <c r="J27" s="130">
        <v>4474</v>
      </c>
      <c r="K27" s="73">
        <v>2489</v>
      </c>
      <c r="L27" s="73">
        <v>2344</v>
      </c>
      <c r="M27" s="73">
        <v>145</v>
      </c>
      <c r="N27" s="73">
        <v>1982</v>
      </c>
      <c r="O27" s="73">
        <f>+J27-K27-N27</f>
        <v>3</v>
      </c>
      <c r="P27" s="30">
        <f t="shared" si="7"/>
        <v>0.5566987251174234</v>
      </c>
      <c r="Q27" s="125">
        <f t="shared" si="3"/>
        <v>0.05825632784250703</v>
      </c>
      <c r="R27" s="127">
        <f t="shared" si="4"/>
        <v>-268</v>
      </c>
      <c r="S27" s="73">
        <f t="shared" si="4"/>
        <v>-221</v>
      </c>
      <c r="T27" s="73">
        <f t="shared" si="4"/>
        <v>-259</v>
      </c>
      <c r="U27" s="73">
        <f t="shared" si="4"/>
        <v>38</v>
      </c>
      <c r="V27" s="128">
        <f t="shared" si="4"/>
        <v>-46</v>
      </c>
      <c r="W27" s="129">
        <f t="shared" si="5"/>
        <v>-0.059901654000894054</v>
      </c>
      <c r="X27" s="30">
        <f t="shared" si="5"/>
        <v>-0.0887906789875452</v>
      </c>
      <c r="Y27" s="30">
        <f t="shared" si="5"/>
        <v>-0.11049488054607509</v>
      </c>
      <c r="Z27" s="30">
        <f t="shared" si="5"/>
        <v>0.2620689655172414</v>
      </c>
      <c r="AA27" s="125">
        <f t="shared" si="5"/>
        <v>-0.02320887991927346</v>
      </c>
    </row>
    <row r="28" spans="1:27" ht="13.5">
      <c r="A28" s="104" t="s">
        <v>163</v>
      </c>
      <c r="B28" s="127">
        <v>9357</v>
      </c>
      <c r="C28" s="73">
        <v>5381</v>
      </c>
      <c r="D28" s="73">
        <v>4975</v>
      </c>
      <c r="E28" s="73">
        <v>406</v>
      </c>
      <c r="F28" s="73">
        <v>3955</v>
      </c>
      <c r="G28" s="73">
        <v>21</v>
      </c>
      <c r="H28" s="30">
        <f t="shared" si="6"/>
        <v>0.5763710368466153</v>
      </c>
      <c r="I28" s="125">
        <f t="shared" si="1"/>
        <v>0.07545065972867497</v>
      </c>
      <c r="J28" s="130">
        <v>10101</v>
      </c>
      <c r="K28" s="73">
        <v>5826</v>
      </c>
      <c r="L28" s="73">
        <v>5503</v>
      </c>
      <c r="M28" s="73">
        <v>323</v>
      </c>
      <c r="N28" s="73">
        <v>4227</v>
      </c>
      <c r="O28" s="73">
        <f>+J28-K28-N28</f>
        <v>48</v>
      </c>
      <c r="P28" s="30">
        <f t="shared" si="7"/>
        <v>0.5795284989555357</v>
      </c>
      <c r="Q28" s="125">
        <f t="shared" si="3"/>
        <v>0.05544112598695503</v>
      </c>
      <c r="R28" s="127">
        <f t="shared" si="4"/>
        <v>-744</v>
      </c>
      <c r="S28" s="73">
        <f t="shared" si="4"/>
        <v>-445</v>
      </c>
      <c r="T28" s="73">
        <f t="shared" si="4"/>
        <v>-528</v>
      </c>
      <c r="U28" s="73">
        <f t="shared" si="4"/>
        <v>83</v>
      </c>
      <c r="V28" s="128">
        <f t="shared" si="4"/>
        <v>-272</v>
      </c>
      <c r="W28" s="129">
        <f t="shared" si="5"/>
        <v>-0.07365607365607366</v>
      </c>
      <c r="X28" s="30">
        <f t="shared" si="5"/>
        <v>-0.07638173704085136</v>
      </c>
      <c r="Y28" s="30">
        <f t="shared" si="5"/>
        <v>-0.09594766491004907</v>
      </c>
      <c r="Z28" s="30">
        <f t="shared" si="5"/>
        <v>0.25696594427244585</v>
      </c>
      <c r="AA28" s="125">
        <f t="shared" si="5"/>
        <v>-0.06434823752070026</v>
      </c>
    </row>
    <row r="29" spans="1:27" ht="13.5">
      <c r="A29" s="104" t="s">
        <v>164</v>
      </c>
      <c r="B29" s="127">
        <v>41852</v>
      </c>
      <c r="C29" s="73">
        <v>25006</v>
      </c>
      <c r="D29" s="73">
        <v>23300</v>
      </c>
      <c r="E29" s="73">
        <v>1706</v>
      </c>
      <c r="F29" s="73">
        <v>16714</v>
      </c>
      <c r="G29" s="73">
        <v>132</v>
      </c>
      <c r="H29" s="30">
        <f t="shared" si="6"/>
        <v>0.5993767976989454</v>
      </c>
      <c r="I29" s="125">
        <f t="shared" si="1"/>
        <v>0.06822362632968088</v>
      </c>
      <c r="J29" s="130">
        <f aca="true" t="shared" si="11" ref="J29:O29">SUM(J30:J32)</f>
        <v>42768</v>
      </c>
      <c r="K29" s="73">
        <f t="shared" si="11"/>
        <v>26383</v>
      </c>
      <c r="L29" s="73">
        <f t="shared" si="11"/>
        <v>25125</v>
      </c>
      <c r="M29" s="73">
        <f t="shared" si="11"/>
        <v>1258</v>
      </c>
      <c r="N29" s="73">
        <f t="shared" si="11"/>
        <v>16192</v>
      </c>
      <c r="O29" s="73">
        <f t="shared" si="11"/>
        <v>193</v>
      </c>
      <c r="P29" s="30">
        <f t="shared" si="7"/>
        <v>0.61968291250734</v>
      </c>
      <c r="Q29" s="125">
        <f t="shared" si="3"/>
        <v>0.047682219611113213</v>
      </c>
      <c r="R29" s="127">
        <f t="shared" si="4"/>
        <v>-916</v>
      </c>
      <c r="S29" s="73">
        <f t="shared" si="4"/>
        <v>-1377</v>
      </c>
      <c r="T29" s="73">
        <f t="shared" si="4"/>
        <v>-1825</v>
      </c>
      <c r="U29" s="73">
        <f t="shared" si="4"/>
        <v>448</v>
      </c>
      <c r="V29" s="128">
        <f t="shared" si="4"/>
        <v>522</v>
      </c>
      <c r="W29" s="129">
        <f t="shared" si="5"/>
        <v>-0.02141788252899364</v>
      </c>
      <c r="X29" s="30">
        <f t="shared" si="5"/>
        <v>-0.0521926998445969</v>
      </c>
      <c r="Y29" s="30">
        <f t="shared" si="5"/>
        <v>-0.07263681592039802</v>
      </c>
      <c r="Z29" s="30">
        <f t="shared" si="5"/>
        <v>0.356120826709062</v>
      </c>
      <c r="AA29" s="125">
        <f t="shared" si="5"/>
        <v>0.03223814229249012</v>
      </c>
    </row>
    <row r="30" spans="1:27" ht="13.5">
      <c r="A30" s="104" t="s">
        <v>165</v>
      </c>
      <c r="B30" s="127">
        <v>32911</v>
      </c>
      <c r="C30" s="73">
        <v>19656</v>
      </c>
      <c r="D30" s="73">
        <v>18317</v>
      </c>
      <c r="E30" s="73">
        <v>1339</v>
      </c>
      <c r="F30" s="73">
        <v>13127</v>
      </c>
      <c r="G30" s="73">
        <v>128</v>
      </c>
      <c r="H30" s="30">
        <f t="shared" si="6"/>
        <v>0.599579050117439</v>
      </c>
      <c r="I30" s="125">
        <f t="shared" si="1"/>
        <v>0.06812169312169312</v>
      </c>
      <c r="J30" s="130">
        <v>33249</v>
      </c>
      <c r="K30" s="73">
        <v>20432</v>
      </c>
      <c r="L30" s="73">
        <v>19426</v>
      </c>
      <c r="M30" s="73">
        <v>1006</v>
      </c>
      <c r="N30" s="73">
        <v>12635</v>
      </c>
      <c r="O30" s="73">
        <f aca="true" t="shared" si="12" ref="O30:O58">+J30-K30-N30</f>
        <v>182</v>
      </c>
      <c r="P30" s="30">
        <f t="shared" si="7"/>
        <v>0.6178969970060786</v>
      </c>
      <c r="Q30" s="125">
        <f t="shared" si="3"/>
        <v>0.04923649177760376</v>
      </c>
      <c r="R30" s="127">
        <f t="shared" si="4"/>
        <v>-338</v>
      </c>
      <c r="S30" s="73">
        <f t="shared" si="4"/>
        <v>-776</v>
      </c>
      <c r="T30" s="73">
        <f t="shared" si="4"/>
        <v>-1109</v>
      </c>
      <c r="U30" s="73">
        <f t="shared" si="4"/>
        <v>333</v>
      </c>
      <c r="V30" s="128">
        <f t="shared" si="4"/>
        <v>492</v>
      </c>
      <c r="W30" s="129">
        <f t="shared" si="5"/>
        <v>-0.010165719269752474</v>
      </c>
      <c r="X30" s="30">
        <f t="shared" si="5"/>
        <v>-0.0379796397807361</v>
      </c>
      <c r="Y30" s="30">
        <f t="shared" si="5"/>
        <v>-0.057088438175640896</v>
      </c>
      <c r="Z30" s="30">
        <f t="shared" si="5"/>
        <v>0.33101391650099404</v>
      </c>
      <c r="AA30" s="125">
        <f t="shared" si="5"/>
        <v>0.038939453897902654</v>
      </c>
    </row>
    <row r="31" spans="1:27" ht="13.5">
      <c r="A31" s="104" t="s">
        <v>166</v>
      </c>
      <c r="B31" s="127">
        <v>7147</v>
      </c>
      <c r="C31" s="73">
        <v>4280</v>
      </c>
      <c r="D31" s="73">
        <v>3969</v>
      </c>
      <c r="E31" s="73">
        <v>311</v>
      </c>
      <c r="F31" s="73">
        <v>2863</v>
      </c>
      <c r="G31" s="73">
        <v>4</v>
      </c>
      <c r="H31" s="30">
        <f t="shared" si="6"/>
        <v>0.5991880162396752</v>
      </c>
      <c r="I31" s="125">
        <f t="shared" si="1"/>
        <v>0.07266355140186916</v>
      </c>
      <c r="J31" s="130">
        <v>7582</v>
      </c>
      <c r="K31" s="73">
        <v>4747</v>
      </c>
      <c r="L31" s="73">
        <v>4539</v>
      </c>
      <c r="M31" s="73">
        <v>208</v>
      </c>
      <c r="N31" s="73">
        <v>2824</v>
      </c>
      <c r="O31" s="73">
        <f t="shared" si="12"/>
        <v>11</v>
      </c>
      <c r="P31" s="30">
        <f t="shared" si="7"/>
        <v>0.6269977545898825</v>
      </c>
      <c r="Q31" s="125">
        <f t="shared" si="3"/>
        <v>0.04381714767221403</v>
      </c>
      <c r="R31" s="127">
        <f t="shared" si="4"/>
        <v>-435</v>
      </c>
      <c r="S31" s="73">
        <f t="shared" si="4"/>
        <v>-467</v>
      </c>
      <c r="T31" s="73">
        <f t="shared" si="4"/>
        <v>-570</v>
      </c>
      <c r="U31" s="73">
        <f t="shared" si="4"/>
        <v>103</v>
      </c>
      <c r="V31" s="128">
        <f t="shared" si="4"/>
        <v>39</v>
      </c>
      <c r="W31" s="129">
        <f t="shared" si="5"/>
        <v>-0.05737272487470325</v>
      </c>
      <c r="X31" s="30">
        <f t="shared" si="5"/>
        <v>-0.09837792289867285</v>
      </c>
      <c r="Y31" s="30">
        <f t="shared" si="5"/>
        <v>-0.1255783212161269</v>
      </c>
      <c r="Z31" s="30">
        <f t="shared" si="5"/>
        <v>0.4951923076923077</v>
      </c>
      <c r="AA31" s="125">
        <f t="shared" si="5"/>
        <v>0.013810198300283285</v>
      </c>
    </row>
    <row r="32" spans="1:27" ht="13.5">
      <c r="A32" s="104" t="s">
        <v>167</v>
      </c>
      <c r="B32" s="127">
        <v>1794</v>
      </c>
      <c r="C32" s="73">
        <v>1070</v>
      </c>
      <c r="D32" s="73">
        <v>1014</v>
      </c>
      <c r="E32" s="73">
        <v>56</v>
      </c>
      <c r="F32" s="73">
        <v>724</v>
      </c>
      <c r="G32" s="73">
        <v>0</v>
      </c>
      <c r="H32" s="30">
        <f t="shared" si="6"/>
        <v>0.5964325529542921</v>
      </c>
      <c r="I32" s="125">
        <f t="shared" si="1"/>
        <v>0.052336448598130844</v>
      </c>
      <c r="J32" s="130">
        <v>1937</v>
      </c>
      <c r="K32" s="73">
        <v>1204</v>
      </c>
      <c r="L32" s="73">
        <v>1160</v>
      </c>
      <c r="M32" s="73">
        <v>44</v>
      </c>
      <c r="N32" s="73">
        <v>733</v>
      </c>
      <c r="O32" s="73">
        <f t="shared" si="12"/>
        <v>0</v>
      </c>
      <c r="P32" s="30">
        <f t="shared" si="7"/>
        <v>0.6215797625193599</v>
      </c>
      <c r="Q32" s="125">
        <f t="shared" si="3"/>
        <v>0.036544850498338874</v>
      </c>
      <c r="R32" s="127">
        <f t="shared" si="4"/>
        <v>-143</v>
      </c>
      <c r="S32" s="73">
        <f t="shared" si="4"/>
        <v>-134</v>
      </c>
      <c r="T32" s="73">
        <f t="shared" si="4"/>
        <v>-146</v>
      </c>
      <c r="U32" s="73">
        <f t="shared" si="4"/>
        <v>12</v>
      </c>
      <c r="V32" s="128">
        <f t="shared" si="4"/>
        <v>-9</v>
      </c>
      <c r="W32" s="129">
        <f t="shared" si="5"/>
        <v>-0.0738255033557047</v>
      </c>
      <c r="X32" s="30">
        <f t="shared" si="5"/>
        <v>-0.11129568106312292</v>
      </c>
      <c r="Y32" s="30">
        <f t="shared" si="5"/>
        <v>-0.12586206896551724</v>
      </c>
      <c r="Z32" s="30">
        <f t="shared" si="5"/>
        <v>0.2727272727272727</v>
      </c>
      <c r="AA32" s="125">
        <f t="shared" si="5"/>
        <v>-0.01227830832196453</v>
      </c>
    </row>
    <row r="33" spans="1:27" ht="13.5">
      <c r="A33" s="104" t="s">
        <v>168</v>
      </c>
      <c r="B33" s="127">
        <v>53708</v>
      </c>
      <c r="C33" s="73">
        <v>32005</v>
      </c>
      <c r="D33" s="73">
        <v>29484</v>
      </c>
      <c r="E33" s="73">
        <v>2521</v>
      </c>
      <c r="F33" s="73">
        <v>20605</v>
      </c>
      <c r="G33" s="73">
        <v>1098</v>
      </c>
      <c r="H33" s="30">
        <f t="shared" si="6"/>
        <v>0.6083444212126972</v>
      </c>
      <c r="I33" s="125">
        <f t="shared" si="1"/>
        <v>0.07876894235275739</v>
      </c>
      <c r="J33" s="130">
        <f aca="true" t="shared" si="13" ref="J33:O33">SUM(J34:J35)</f>
        <v>53662</v>
      </c>
      <c r="K33" s="73">
        <f t="shared" si="13"/>
        <v>32672</v>
      </c>
      <c r="L33" s="73">
        <f t="shared" si="13"/>
        <v>30373</v>
      </c>
      <c r="M33" s="73">
        <f t="shared" si="13"/>
        <v>2299</v>
      </c>
      <c r="N33" s="73">
        <f t="shared" si="13"/>
        <v>20496</v>
      </c>
      <c r="O33" s="73">
        <f t="shared" si="13"/>
        <v>494</v>
      </c>
      <c r="P33" s="30">
        <f t="shared" si="7"/>
        <v>0.6145049653927174</v>
      </c>
      <c r="Q33" s="125">
        <f t="shared" si="3"/>
        <v>0.07036606268364348</v>
      </c>
      <c r="R33" s="127">
        <f t="shared" si="4"/>
        <v>46</v>
      </c>
      <c r="S33" s="73">
        <f t="shared" si="4"/>
        <v>-667</v>
      </c>
      <c r="T33" s="73">
        <f t="shared" si="4"/>
        <v>-889</v>
      </c>
      <c r="U33" s="73">
        <f t="shared" si="4"/>
        <v>222</v>
      </c>
      <c r="V33" s="128">
        <f t="shared" si="4"/>
        <v>109</v>
      </c>
      <c r="W33" s="129">
        <f t="shared" si="5"/>
        <v>0.0008572173977861429</v>
      </c>
      <c r="X33" s="30">
        <f t="shared" si="5"/>
        <v>-0.020415034280117532</v>
      </c>
      <c r="Y33" s="30">
        <f t="shared" si="5"/>
        <v>-0.02926941691634017</v>
      </c>
      <c r="Z33" s="30">
        <f t="shared" si="5"/>
        <v>0.09656372335798173</v>
      </c>
      <c r="AA33" s="125">
        <f t="shared" si="5"/>
        <v>0.005318110850897736</v>
      </c>
    </row>
    <row r="34" spans="1:27" ht="13.5">
      <c r="A34" s="104" t="s">
        <v>169</v>
      </c>
      <c r="B34" s="127">
        <v>49701</v>
      </c>
      <c r="C34" s="73">
        <v>29714</v>
      </c>
      <c r="D34" s="73">
        <v>27400</v>
      </c>
      <c r="E34" s="73">
        <v>2314</v>
      </c>
      <c r="F34" s="73">
        <v>18908</v>
      </c>
      <c r="G34" s="73">
        <v>1079</v>
      </c>
      <c r="H34" s="30">
        <f t="shared" si="6"/>
        <v>0.611122537123113</v>
      </c>
      <c r="I34" s="125">
        <f t="shared" si="1"/>
        <v>0.07787574880527698</v>
      </c>
      <c r="J34" s="130">
        <v>49345</v>
      </c>
      <c r="K34" s="73">
        <v>30057</v>
      </c>
      <c r="L34" s="73">
        <v>27900</v>
      </c>
      <c r="M34" s="73">
        <v>2157</v>
      </c>
      <c r="N34" s="73">
        <v>18794</v>
      </c>
      <c r="O34" s="73">
        <f t="shared" si="12"/>
        <v>494</v>
      </c>
      <c r="P34" s="30">
        <f t="shared" si="7"/>
        <v>0.6152791140406543</v>
      </c>
      <c r="Q34" s="125">
        <f t="shared" si="3"/>
        <v>0.07176364906677313</v>
      </c>
      <c r="R34" s="127">
        <f t="shared" si="4"/>
        <v>356</v>
      </c>
      <c r="S34" s="73">
        <f t="shared" si="4"/>
        <v>-343</v>
      </c>
      <c r="T34" s="73">
        <f t="shared" si="4"/>
        <v>-500</v>
      </c>
      <c r="U34" s="73">
        <f t="shared" si="4"/>
        <v>157</v>
      </c>
      <c r="V34" s="128">
        <f t="shared" si="4"/>
        <v>114</v>
      </c>
      <c r="W34" s="129">
        <f t="shared" si="5"/>
        <v>0.007214510082075185</v>
      </c>
      <c r="X34" s="30">
        <f t="shared" si="5"/>
        <v>-0.011411651196060817</v>
      </c>
      <c r="Y34" s="30">
        <f t="shared" si="5"/>
        <v>-0.017921146953405017</v>
      </c>
      <c r="Z34" s="30">
        <f t="shared" si="5"/>
        <v>0.0727862772369031</v>
      </c>
      <c r="AA34" s="125">
        <f t="shared" si="5"/>
        <v>0.0060657656698946474</v>
      </c>
    </row>
    <row r="35" spans="1:27" ht="13.5">
      <c r="A35" s="104" t="s">
        <v>170</v>
      </c>
      <c r="B35" s="127">
        <v>4007</v>
      </c>
      <c r="C35" s="73">
        <v>2291</v>
      </c>
      <c r="D35" s="73">
        <v>2084</v>
      </c>
      <c r="E35" s="73">
        <v>207</v>
      </c>
      <c r="F35" s="73">
        <v>1697</v>
      </c>
      <c r="G35" s="73">
        <v>19</v>
      </c>
      <c r="H35" s="30">
        <f t="shared" si="6"/>
        <v>0.5744734202607823</v>
      </c>
      <c r="I35" s="125">
        <f t="shared" si="1"/>
        <v>0.09035355739851593</v>
      </c>
      <c r="J35" s="130">
        <v>4317</v>
      </c>
      <c r="K35" s="73">
        <v>2615</v>
      </c>
      <c r="L35" s="73">
        <v>2473</v>
      </c>
      <c r="M35" s="73">
        <v>142</v>
      </c>
      <c r="N35" s="73">
        <v>1702</v>
      </c>
      <c r="O35" s="73">
        <f t="shared" si="12"/>
        <v>0</v>
      </c>
      <c r="P35" s="30">
        <f t="shared" si="7"/>
        <v>0.605744730136669</v>
      </c>
      <c r="Q35" s="125">
        <f t="shared" si="3"/>
        <v>0.05430210325047801</v>
      </c>
      <c r="R35" s="127">
        <f t="shared" si="4"/>
        <v>-310</v>
      </c>
      <c r="S35" s="73">
        <f t="shared" si="4"/>
        <v>-324</v>
      </c>
      <c r="T35" s="73">
        <f t="shared" si="4"/>
        <v>-389</v>
      </c>
      <c r="U35" s="73">
        <f t="shared" si="4"/>
        <v>65</v>
      </c>
      <c r="V35" s="128">
        <f t="shared" si="4"/>
        <v>-5</v>
      </c>
      <c r="W35" s="129">
        <f t="shared" si="5"/>
        <v>-0.07180912670836229</v>
      </c>
      <c r="X35" s="30">
        <f t="shared" si="5"/>
        <v>-0.12390057361376673</v>
      </c>
      <c r="Y35" s="30">
        <f t="shared" si="5"/>
        <v>-0.15729882733522038</v>
      </c>
      <c r="Z35" s="30">
        <f t="shared" si="5"/>
        <v>0.45774647887323944</v>
      </c>
      <c r="AA35" s="125">
        <f t="shared" si="5"/>
        <v>-0.002937720329024677</v>
      </c>
    </row>
    <row r="36" spans="1:27" ht="13.5">
      <c r="A36" s="104" t="s">
        <v>171</v>
      </c>
      <c r="B36" s="127">
        <v>18048</v>
      </c>
      <c r="C36" s="73">
        <v>10012</v>
      </c>
      <c r="D36" s="73">
        <v>9399</v>
      </c>
      <c r="E36" s="73">
        <v>613</v>
      </c>
      <c r="F36" s="73">
        <v>8002</v>
      </c>
      <c r="G36" s="73">
        <v>34</v>
      </c>
      <c r="H36" s="30">
        <f t="shared" si="6"/>
        <v>0.555789941156878</v>
      </c>
      <c r="I36" s="125">
        <f t="shared" si="1"/>
        <v>0.06122652816620056</v>
      </c>
      <c r="J36" s="130">
        <v>19323</v>
      </c>
      <c r="K36" s="73">
        <v>10966</v>
      </c>
      <c r="L36" s="73">
        <v>10296</v>
      </c>
      <c r="M36" s="73">
        <v>670</v>
      </c>
      <c r="N36" s="73">
        <v>8330</v>
      </c>
      <c r="O36" s="73">
        <f t="shared" si="12"/>
        <v>27</v>
      </c>
      <c r="P36" s="30">
        <f t="shared" si="7"/>
        <v>0.5683043117744611</v>
      </c>
      <c r="Q36" s="125">
        <f t="shared" si="3"/>
        <v>0.061097939084442825</v>
      </c>
      <c r="R36" s="127">
        <f t="shared" si="4"/>
        <v>-1275</v>
      </c>
      <c r="S36" s="73">
        <f t="shared" si="4"/>
        <v>-954</v>
      </c>
      <c r="T36" s="73">
        <f t="shared" si="4"/>
        <v>-897</v>
      </c>
      <c r="U36" s="73">
        <f t="shared" si="4"/>
        <v>-57</v>
      </c>
      <c r="V36" s="128">
        <f t="shared" si="4"/>
        <v>-328</v>
      </c>
      <c r="W36" s="129">
        <f t="shared" si="5"/>
        <v>-0.06598354292811676</v>
      </c>
      <c r="X36" s="30">
        <f t="shared" si="5"/>
        <v>-0.08699616997993799</v>
      </c>
      <c r="Y36" s="30">
        <f t="shared" si="5"/>
        <v>-0.08712121212121213</v>
      </c>
      <c r="Z36" s="30">
        <f t="shared" si="5"/>
        <v>-0.08507462686567165</v>
      </c>
      <c r="AA36" s="125">
        <f t="shared" si="5"/>
        <v>-0.03937575030012005</v>
      </c>
    </row>
    <row r="37" spans="1:27" ht="13.5">
      <c r="A37" s="104" t="s">
        <v>172</v>
      </c>
      <c r="B37" s="127">
        <v>28246</v>
      </c>
      <c r="C37" s="73">
        <v>17039</v>
      </c>
      <c r="D37" s="73">
        <v>15935</v>
      </c>
      <c r="E37" s="73">
        <v>1104</v>
      </c>
      <c r="F37" s="73">
        <v>10937</v>
      </c>
      <c r="G37" s="73">
        <v>270</v>
      </c>
      <c r="H37" s="30">
        <f t="shared" si="6"/>
        <v>0.6090577637975407</v>
      </c>
      <c r="I37" s="125">
        <f t="shared" si="1"/>
        <v>0.06479253477316745</v>
      </c>
      <c r="J37" s="130">
        <v>29335</v>
      </c>
      <c r="K37" s="73">
        <v>18530</v>
      </c>
      <c r="L37" s="73">
        <v>17484</v>
      </c>
      <c r="M37" s="73">
        <v>1046</v>
      </c>
      <c r="N37" s="73">
        <v>10765</v>
      </c>
      <c r="O37" s="73">
        <f t="shared" si="12"/>
        <v>40</v>
      </c>
      <c r="P37" s="30">
        <f t="shared" si="7"/>
        <v>0.6325311486601809</v>
      </c>
      <c r="Q37" s="125">
        <f t="shared" si="3"/>
        <v>0.05644900161899622</v>
      </c>
      <c r="R37" s="127">
        <f t="shared" si="4"/>
        <v>-1089</v>
      </c>
      <c r="S37" s="73">
        <f t="shared" si="4"/>
        <v>-1491</v>
      </c>
      <c r="T37" s="73">
        <f t="shared" si="4"/>
        <v>-1549</v>
      </c>
      <c r="U37" s="73">
        <f t="shared" si="4"/>
        <v>58</v>
      </c>
      <c r="V37" s="128">
        <f t="shared" si="4"/>
        <v>172</v>
      </c>
      <c r="W37" s="129">
        <f t="shared" si="5"/>
        <v>-0.037122890744844046</v>
      </c>
      <c r="X37" s="30">
        <f t="shared" si="5"/>
        <v>-0.08046411225040474</v>
      </c>
      <c r="Y37" s="30">
        <f t="shared" si="5"/>
        <v>-0.08859528711965226</v>
      </c>
      <c r="Z37" s="30">
        <f t="shared" si="5"/>
        <v>0.055449330783938815</v>
      </c>
      <c r="AA37" s="125">
        <f t="shared" si="5"/>
        <v>0.015977705527171388</v>
      </c>
    </row>
    <row r="38" spans="1:27" ht="13.5">
      <c r="A38" s="116" t="s">
        <v>173</v>
      </c>
      <c r="B38" s="117">
        <v>19057</v>
      </c>
      <c r="C38" s="22">
        <v>10932</v>
      </c>
      <c r="D38" s="22">
        <v>10176</v>
      </c>
      <c r="E38" s="22">
        <v>756</v>
      </c>
      <c r="F38" s="22">
        <v>7982</v>
      </c>
      <c r="G38" s="22">
        <v>143</v>
      </c>
      <c r="H38" s="30">
        <f t="shared" si="6"/>
        <v>0.5779845617003277</v>
      </c>
      <c r="I38" s="118">
        <f t="shared" si="1"/>
        <v>0.06915477497255763</v>
      </c>
      <c r="J38" s="119">
        <v>20267</v>
      </c>
      <c r="K38" s="22">
        <v>11992</v>
      </c>
      <c r="L38" s="22">
        <v>11408</v>
      </c>
      <c r="M38" s="22">
        <v>584</v>
      </c>
      <c r="N38" s="22">
        <v>8240</v>
      </c>
      <c r="O38" s="73">
        <f t="shared" si="12"/>
        <v>35</v>
      </c>
      <c r="P38" s="30">
        <f t="shared" si="7"/>
        <v>0.5927243969948597</v>
      </c>
      <c r="Q38" s="118">
        <f t="shared" si="3"/>
        <v>0.04869913275517011</v>
      </c>
      <c r="R38" s="117">
        <f t="shared" si="4"/>
        <v>-1210</v>
      </c>
      <c r="S38" s="22">
        <f t="shared" si="4"/>
        <v>-1060</v>
      </c>
      <c r="T38" s="22">
        <f t="shared" si="4"/>
        <v>-1232</v>
      </c>
      <c r="U38" s="22">
        <f t="shared" si="4"/>
        <v>172</v>
      </c>
      <c r="V38" s="121">
        <f t="shared" si="4"/>
        <v>-258</v>
      </c>
      <c r="W38" s="122">
        <f t="shared" si="5"/>
        <v>-0.059702965411753094</v>
      </c>
      <c r="X38" s="77">
        <f t="shared" si="5"/>
        <v>-0.08839226150767178</v>
      </c>
      <c r="Y38" s="77">
        <f t="shared" si="5"/>
        <v>-0.10799438990182328</v>
      </c>
      <c r="Z38" s="77">
        <f t="shared" si="5"/>
        <v>0.2945205479452055</v>
      </c>
      <c r="AA38" s="118">
        <f t="shared" si="5"/>
        <v>-0.03131067961165049</v>
      </c>
    </row>
    <row r="39" spans="1:27" ht="13.5">
      <c r="A39" s="131" t="s">
        <v>174</v>
      </c>
      <c r="B39" s="132">
        <v>20763</v>
      </c>
      <c r="C39" s="86">
        <v>12517</v>
      </c>
      <c r="D39" s="86">
        <v>11727</v>
      </c>
      <c r="E39" s="86">
        <v>790</v>
      </c>
      <c r="F39" s="86">
        <v>8100</v>
      </c>
      <c r="G39" s="86">
        <v>146</v>
      </c>
      <c r="H39" s="26">
        <f t="shared" si="6"/>
        <v>0.6071203375854877</v>
      </c>
      <c r="I39" s="118">
        <f t="shared" si="1"/>
        <v>0.0631141647359591</v>
      </c>
      <c r="J39" s="133">
        <v>20372</v>
      </c>
      <c r="K39" s="86">
        <v>12401</v>
      </c>
      <c r="L39" s="86">
        <v>11722</v>
      </c>
      <c r="M39" s="86">
        <v>679</v>
      </c>
      <c r="N39" s="86">
        <v>7758</v>
      </c>
      <c r="O39" s="86">
        <f t="shared" si="12"/>
        <v>213</v>
      </c>
      <c r="P39" s="26">
        <f t="shared" si="7"/>
        <v>0.6151594821171685</v>
      </c>
      <c r="Q39" s="118">
        <f t="shared" si="3"/>
        <v>0.05475364889928232</v>
      </c>
      <c r="R39" s="117">
        <f t="shared" si="4"/>
        <v>391</v>
      </c>
      <c r="S39" s="22">
        <f t="shared" si="4"/>
        <v>116</v>
      </c>
      <c r="T39" s="22">
        <f t="shared" si="4"/>
        <v>5</v>
      </c>
      <c r="U39" s="22">
        <f t="shared" si="4"/>
        <v>111</v>
      </c>
      <c r="V39" s="121">
        <f t="shared" si="4"/>
        <v>342</v>
      </c>
      <c r="W39" s="122">
        <f t="shared" si="5"/>
        <v>0.019193010013744356</v>
      </c>
      <c r="X39" s="77">
        <f t="shared" si="5"/>
        <v>0.009354084348036449</v>
      </c>
      <c r="Y39" s="77">
        <f t="shared" si="5"/>
        <v>0.00042654837058522436</v>
      </c>
      <c r="Z39" s="77">
        <f t="shared" si="5"/>
        <v>0.1634756995581738</v>
      </c>
      <c r="AA39" s="118">
        <f t="shared" si="5"/>
        <v>0.04408352668213457</v>
      </c>
    </row>
    <row r="40" spans="1:27" ht="13.5">
      <c r="A40" s="131" t="s">
        <v>175</v>
      </c>
      <c r="B40" s="132">
        <v>8846</v>
      </c>
      <c r="C40" s="86">
        <v>5314</v>
      </c>
      <c r="D40" s="86">
        <v>5037</v>
      </c>
      <c r="E40" s="86">
        <v>277</v>
      </c>
      <c r="F40" s="86">
        <v>3519</v>
      </c>
      <c r="G40" s="86">
        <v>13</v>
      </c>
      <c r="H40" s="26">
        <f t="shared" si="6"/>
        <v>0.6016076078342579</v>
      </c>
      <c r="I40" s="118">
        <f t="shared" si="1"/>
        <v>0.052126458411742564</v>
      </c>
      <c r="J40" s="133">
        <v>9281</v>
      </c>
      <c r="K40" s="86">
        <v>5778</v>
      </c>
      <c r="L40" s="86">
        <v>5467</v>
      </c>
      <c r="M40" s="86">
        <v>311</v>
      </c>
      <c r="N40" s="86">
        <v>3483</v>
      </c>
      <c r="O40" s="86">
        <f t="shared" si="12"/>
        <v>20</v>
      </c>
      <c r="P40" s="26">
        <f t="shared" si="7"/>
        <v>0.6239067055393586</v>
      </c>
      <c r="Q40" s="118">
        <f t="shared" si="3"/>
        <v>0.05382485289027345</v>
      </c>
      <c r="R40" s="117">
        <f t="shared" si="4"/>
        <v>-435</v>
      </c>
      <c r="S40" s="22">
        <f t="shared" si="4"/>
        <v>-464</v>
      </c>
      <c r="T40" s="22">
        <f t="shared" si="4"/>
        <v>-430</v>
      </c>
      <c r="U40" s="22">
        <f t="shared" si="4"/>
        <v>-34</v>
      </c>
      <c r="V40" s="121">
        <f t="shared" si="4"/>
        <v>36</v>
      </c>
      <c r="W40" s="122">
        <f t="shared" si="5"/>
        <v>-0.04686994935890529</v>
      </c>
      <c r="X40" s="77">
        <f t="shared" si="5"/>
        <v>-0.08030460366908965</v>
      </c>
      <c r="Y40" s="77">
        <f t="shared" si="5"/>
        <v>-0.07865374062557161</v>
      </c>
      <c r="Z40" s="77">
        <f t="shared" si="5"/>
        <v>-0.10932475884244373</v>
      </c>
      <c r="AA40" s="118">
        <f t="shared" si="5"/>
        <v>0.0103359173126615</v>
      </c>
    </row>
    <row r="41" spans="1:27" ht="13.5">
      <c r="A41" s="134" t="s">
        <v>176</v>
      </c>
      <c r="B41" s="124">
        <v>18258</v>
      </c>
      <c r="C41" s="18">
        <v>11073</v>
      </c>
      <c r="D41" s="18">
        <v>10379</v>
      </c>
      <c r="E41" s="18">
        <v>694</v>
      </c>
      <c r="F41" s="18">
        <v>6996</v>
      </c>
      <c r="G41" s="18">
        <v>189</v>
      </c>
      <c r="H41" s="26">
        <f t="shared" si="6"/>
        <v>0.612817532790968</v>
      </c>
      <c r="I41" s="135">
        <f t="shared" si="1"/>
        <v>0.06267497516481532</v>
      </c>
      <c r="J41" s="126">
        <v>18691</v>
      </c>
      <c r="K41" s="18">
        <v>11987</v>
      </c>
      <c r="L41" s="18">
        <v>11322</v>
      </c>
      <c r="M41" s="18">
        <v>665</v>
      </c>
      <c r="N41" s="18">
        <v>6652</v>
      </c>
      <c r="O41" s="73">
        <f t="shared" si="12"/>
        <v>52</v>
      </c>
      <c r="P41" s="26">
        <f t="shared" si="7"/>
        <v>0.6431139009603519</v>
      </c>
      <c r="Q41" s="135">
        <f t="shared" si="3"/>
        <v>0.055476766497038456</v>
      </c>
      <c r="R41" s="124">
        <f t="shared" si="4"/>
        <v>-433</v>
      </c>
      <c r="S41" s="73">
        <f t="shared" si="4"/>
        <v>-914</v>
      </c>
      <c r="T41" s="73">
        <f t="shared" si="4"/>
        <v>-943</v>
      </c>
      <c r="U41" s="73">
        <f t="shared" si="4"/>
        <v>29</v>
      </c>
      <c r="V41" s="128">
        <f t="shared" si="4"/>
        <v>344</v>
      </c>
      <c r="W41" s="136">
        <f t="shared" si="5"/>
        <v>-0.023166229736236693</v>
      </c>
      <c r="X41" s="26">
        <f t="shared" si="5"/>
        <v>-0.07624927004254609</v>
      </c>
      <c r="Y41" s="26">
        <f t="shared" si="5"/>
        <v>-0.08328917152446565</v>
      </c>
      <c r="Z41" s="26">
        <f t="shared" si="5"/>
        <v>0.04360902255639098</v>
      </c>
      <c r="AA41" s="135">
        <f t="shared" si="5"/>
        <v>0.05171377029464823</v>
      </c>
    </row>
    <row r="42" spans="1:27" ht="13.5">
      <c r="A42" s="137" t="s">
        <v>177</v>
      </c>
      <c r="B42" s="117">
        <v>6254</v>
      </c>
      <c r="C42" s="22">
        <v>3899</v>
      </c>
      <c r="D42" s="22">
        <v>3650</v>
      </c>
      <c r="E42" s="22">
        <v>249</v>
      </c>
      <c r="F42" s="22">
        <v>2338</v>
      </c>
      <c r="G42" s="22">
        <v>17</v>
      </c>
      <c r="H42" s="30">
        <f t="shared" si="6"/>
        <v>0.6251402918069585</v>
      </c>
      <c r="I42" s="118">
        <f t="shared" si="1"/>
        <v>0.06386252885355219</v>
      </c>
      <c r="J42" s="119">
        <v>6484</v>
      </c>
      <c r="K42" s="22">
        <v>4115</v>
      </c>
      <c r="L42" s="22">
        <v>3920</v>
      </c>
      <c r="M42" s="22">
        <v>195</v>
      </c>
      <c r="N42" s="22">
        <v>2348</v>
      </c>
      <c r="O42" s="22">
        <f t="shared" si="12"/>
        <v>21</v>
      </c>
      <c r="P42" s="30">
        <f t="shared" si="7"/>
        <v>0.6367012223425653</v>
      </c>
      <c r="Q42" s="118">
        <f t="shared" si="3"/>
        <v>0.04738760631834751</v>
      </c>
      <c r="R42" s="117">
        <f t="shared" si="4"/>
        <v>-230</v>
      </c>
      <c r="S42" s="22">
        <f t="shared" si="4"/>
        <v>-216</v>
      </c>
      <c r="T42" s="22">
        <f t="shared" si="4"/>
        <v>-270</v>
      </c>
      <c r="U42" s="22">
        <f t="shared" si="4"/>
        <v>54</v>
      </c>
      <c r="V42" s="121">
        <f t="shared" si="4"/>
        <v>-10</v>
      </c>
      <c r="W42" s="122">
        <f t="shared" si="5"/>
        <v>-0.035471930906847624</v>
      </c>
      <c r="X42" s="77">
        <f t="shared" si="5"/>
        <v>-0.05249088699878493</v>
      </c>
      <c r="Y42" s="77">
        <f t="shared" si="5"/>
        <v>-0.06887755102040816</v>
      </c>
      <c r="Z42" s="77">
        <f t="shared" si="5"/>
        <v>0.27692307692307694</v>
      </c>
      <c r="AA42" s="118">
        <f t="shared" si="5"/>
        <v>-0.004258943781942078</v>
      </c>
    </row>
    <row r="43" spans="1:27" ht="13.5">
      <c r="A43" s="134" t="s">
        <v>178</v>
      </c>
      <c r="B43" s="124">
        <v>18693</v>
      </c>
      <c r="C43" s="18">
        <v>10917</v>
      </c>
      <c r="D43" s="18">
        <v>9868</v>
      </c>
      <c r="E43" s="18">
        <v>1049</v>
      </c>
      <c r="F43" s="18">
        <v>7596</v>
      </c>
      <c r="G43" s="18">
        <v>180</v>
      </c>
      <c r="H43" s="26">
        <f t="shared" si="6"/>
        <v>0.5896937287311619</v>
      </c>
      <c r="I43" s="125">
        <f t="shared" si="1"/>
        <v>0.09608866904827333</v>
      </c>
      <c r="J43" s="126">
        <v>19394</v>
      </c>
      <c r="K43" s="18">
        <v>11300</v>
      </c>
      <c r="L43" s="18">
        <v>10557</v>
      </c>
      <c r="M43" s="18">
        <v>743</v>
      </c>
      <c r="N43" s="18">
        <v>7919</v>
      </c>
      <c r="O43" s="73">
        <f t="shared" si="12"/>
        <v>175</v>
      </c>
      <c r="P43" s="26">
        <f t="shared" si="7"/>
        <v>0.5879598314168271</v>
      </c>
      <c r="Q43" s="125">
        <f t="shared" si="3"/>
        <v>0.06575221238938053</v>
      </c>
      <c r="R43" s="127">
        <f t="shared" si="4"/>
        <v>-701</v>
      </c>
      <c r="S43" s="73">
        <f t="shared" si="4"/>
        <v>-383</v>
      </c>
      <c r="T43" s="73">
        <f t="shared" si="4"/>
        <v>-689</v>
      </c>
      <c r="U43" s="73">
        <f t="shared" si="4"/>
        <v>306</v>
      </c>
      <c r="V43" s="128">
        <f t="shared" si="4"/>
        <v>-323</v>
      </c>
      <c r="W43" s="129">
        <f t="shared" si="5"/>
        <v>-0.036145199546251415</v>
      </c>
      <c r="X43" s="30">
        <f t="shared" si="5"/>
        <v>-0.033893805309734515</v>
      </c>
      <c r="Y43" s="30">
        <f t="shared" si="5"/>
        <v>-0.06526475324429289</v>
      </c>
      <c r="Z43" s="30">
        <f t="shared" si="5"/>
        <v>0.41184387617765816</v>
      </c>
      <c r="AA43" s="125">
        <f t="shared" si="5"/>
        <v>-0.04078797828008587</v>
      </c>
    </row>
    <row r="44" spans="1:27" ht="13.5">
      <c r="A44" s="138" t="s">
        <v>179</v>
      </c>
      <c r="B44" s="127">
        <v>15367</v>
      </c>
      <c r="C44" s="73">
        <v>9922</v>
      </c>
      <c r="D44" s="73">
        <v>9154</v>
      </c>
      <c r="E44" s="73">
        <v>768</v>
      </c>
      <c r="F44" s="73">
        <v>5422</v>
      </c>
      <c r="G44" s="73">
        <v>23</v>
      </c>
      <c r="H44" s="30">
        <f t="shared" si="6"/>
        <v>0.6466371220020855</v>
      </c>
      <c r="I44" s="125">
        <f t="shared" si="1"/>
        <v>0.07740374924410401</v>
      </c>
      <c r="J44" s="130">
        <v>15611</v>
      </c>
      <c r="K44" s="73">
        <v>10451</v>
      </c>
      <c r="L44" s="73">
        <v>9910</v>
      </c>
      <c r="M44" s="73">
        <v>541</v>
      </c>
      <c r="N44" s="73">
        <v>5154</v>
      </c>
      <c r="O44" s="73">
        <f t="shared" si="12"/>
        <v>6</v>
      </c>
      <c r="P44" s="30">
        <f t="shared" si="7"/>
        <v>0.6697212431912849</v>
      </c>
      <c r="Q44" s="125">
        <f t="shared" si="3"/>
        <v>0.05176538130322457</v>
      </c>
      <c r="R44" s="127">
        <f t="shared" si="4"/>
        <v>-244</v>
      </c>
      <c r="S44" s="73">
        <f t="shared" si="4"/>
        <v>-529</v>
      </c>
      <c r="T44" s="73">
        <f t="shared" si="4"/>
        <v>-756</v>
      </c>
      <c r="U44" s="73">
        <f t="shared" si="4"/>
        <v>227</v>
      </c>
      <c r="V44" s="128">
        <f t="shared" si="4"/>
        <v>268</v>
      </c>
      <c r="W44" s="129">
        <f t="shared" si="5"/>
        <v>-0.01563000448401768</v>
      </c>
      <c r="X44" s="30">
        <f t="shared" si="5"/>
        <v>-0.050617165821452495</v>
      </c>
      <c r="Y44" s="30">
        <f t="shared" si="5"/>
        <v>-0.07628657921291625</v>
      </c>
      <c r="Z44" s="30">
        <f t="shared" si="5"/>
        <v>0.4195933456561922</v>
      </c>
      <c r="AA44" s="125">
        <f t="shared" si="5"/>
        <v>0.05199844780752813</v>
      </c>
    </row>
    <row r="45" spans="1:27" ht="13.5">
      <c r="A45" s="138" t="s">
        <v>180</v>
      </c>
      <c r="B45" s="127">
        <v>1104</v>
      </c>
      <c r="C45" s="73">
        <v>658</v>
      </c>
      <c r="D45" s="73">
        <v>638</v>
      </c>
      <c r="E45" s="73">
        <v>20</v>
      </c>
      <c r="F45" s="73">
        <v>446</v>
      </c>
      <c r="G45" s="73">
        <v>0</v>
      </c>
      <c r="H45" s="30">
        <f t="shared" si="6"/>
        <v>0.5960144927536232</v>
      </c>
      <c r="I45" s="125">
        <f t="shared" si="1"/>
        <v>0.030395136778115502</v>
      </c>
      <c r="J45" s="130">
        <v>1165</v>
      </c>
      <c r="K45" s="73">
        <v>759</v>
      </c>
      <c r="L45" s="73">
        <v>740</v>
      </c>
      <c r="M45" s="73">
        <v>19</v>
      </c>
      <c r="N45" s="73">
        <v>406</v>
      </c>
      <c r="O45" s="73">
        <f t="shared" si="12"/>
        <v>0</v>
      </c>
      <c r="P45" s="30">
        <f t="shared" si="7"/>
        <v>0.6515021459227468</v>
      </c>
      <c r="Q45" s="125">
        <f t="shared" si="3"/>
        <v>0.025032938076416336</v>
      </c>
      <c r="R45" s="127">
        <f t="shared" si="4"/>
        <v>-61</v>
      </c>
      <c r="S45" s="73">
        <f t="shared" si="4"/>
        <v>-101</v>
      </c>
      <c r="T45" s="73">
        <f t="shared" si="4"/>
        <v>-102</v>
      </c>
      <c r="U45" s="73">
        <f t="shared" si="4"/>
        <v>1</v>
      </c>
      <c r="V45" s="128">
        <f t="shared" si="4"/>
        <v>40</v>
      </c>
      <c r="W45" s="129">
        <f t="shared" si="5"/>
        <v>-0.05236051502145923</v>
      </c>
      <c r="X45" s="30">
        <f t="shared" si="5"/>
        <v>-0.13306982872200263</v>
      </c>
      <c r="Y45" s="30">
        <f t="shared" si="5"/>
        <v>-0.13783783783783785</v>
      </c>
      <c r="Z45" s="30">
        <f t="shared" si="5"/>
        <v>0.05263157894736842</v>
      </c>
      <c r="AA45" s="125">
        <f t="shared" si="5"/>
        <v>0.09852216748768473</v>
      </c>
    </row>
    <row r="46" spans="1:27" ht="13.5">
      <c r="A46" s="138" t="s">
        <v>181</v>
      </c>
      <c r="B46" s="127">
        <v>4490</v>
      </c>
      <c r="C46" s="73">
        <v>2658</v>
      </c>
      <c r="D46" s="73">
        <v>2491</v>
      </c>
      <c r="E46" s="73">
        <v>167</v>
      </c>
      <c r="F46" s="73">
        <v>1832</v>
      </c>
      <c r="G46" s="73">
        <v>0</v>
      </c>
      <c r="H46" s="30">
        <f t="shared" si="6"/>
        <v>0.5919821826280623</v>
      </c>
      <c r="I46" s="125">
        <f t="shared" si="1"/>
        <v>0.06282919488337095</v>
      </c>
      <c r="J46" s="130">
        <v>4796</v>
      </c>
      <c r="K46" s="73">
        <v>3026</v>
      </c>
      <c r="L46" s="73">
        <v>2894</v>
      </c>
      <c r="M46" s="73">
        <v>132</v>
      </c>
      <c r="N46" s="73">
        <v>1770</v>
      </c>
      <c r="O46" s="73">
        <f t="shared" si="12"/>
        <v>0</v>
      </c>
      <c r="P46" s="30">
        <f t="shared" si="7"/>
        <v>0.6309424520433695</v>
      </c>
      <c r="Q46" s="125">
        <f t="shared" si="3"/>
        <v>0.043621943159286185</v>
      </c>
      <c r="R46" s="127">
        <f t="shared" si="4"/>
        <v>-306</v>
      </c>
      <c r="S46" s="73">
        <f t="shared" si="4"/>
        <v>-368</v>
      </c>
      <c r="T46" s="73">
        <f t="shared" si="4"/>
        <v>-403</v>
      </c>
      <c r="U46" s="73">
        <f t="shared" si="4"/>
        <v>35</v>
      </c>
      <c r="V46" s="128">
        <f t="shared" si="4"/>
        <v>62</v>
      </c>
      <c r="W46" s="129">
        <f t="shared" si="5"/>
        <v>-0.06380316930775647</v>
      </c>
      <c r="X46" s="30">
        <f t="shared" si="5"/>
        <v>-0.12161269001982816</v>
      </c>
      <c r="Y46" s="30">
        <f t="shared" si="5"/>
        <v>-0.13925362819626813</v>
      </c>
      <c r="Z46" s="30">
        <f t="shared" si="5"/>
        <v>0.26515151515151514</v>
      </c>
      <c r="AA46" s="125">
        <f t="shared" si="5"/>
        <v>0.03502824858757062</v>
      </c>
    </row>
    <row r="47" spans="1:27" ht="13.5">
      <c r="A47" s="138" t="s">
        <v>182</v>
      </c>
      <c r="B47" s="127">
        <v>14464</v>
      </c>
      <c r="C47" s="73">
        <v>8962</v>
      </c>
      <c r="D47" s="73">
        <v>8339</v>
      </c>
      <c r="E47" s="73">
        <v>623</v>
      </c>
      <c r="F47" s="73">
        <v>5352</v>
      </c>
      <c r="G47" s="73">
        <v>150</v>
      </c>
      <c r="H47" s="30">
        <f t="shared" si="6"/>
        <v>0.6261003213636999</v>
      </c>
      <c r="I47" s="125">
        <f t="shared" si="1"/>
        <v>0.06951573309529123</v>
      </c>
      <c r="J47" s="130">
        <v>14632</v>
      </c>
      <c r="K47" s="73">
        <v>9616</v>
      </c>
      <c r="L47" s="73">
        <v>9086</v>
      </c>
      <c r="M47" s="73">
        <v>530</v>
      </c>
      <c r="N47" s="73">
        <v>5006</v>
      </c>
      <c r="O47" s="73">
        <f t="shared" si="12"/>
        <v>10</v>
      </c>
      <c r="P47" s="30">
        <f t="shared" si="7"/>
        <v>0.6576391738476268</v>
      </c>
      <c r="Q47" s="125">
        <f t="shared" si="3"/>
        <v>0.05511647254575707</v>
      </c>
      <c r="R47" s="127">
        <f t="shared" si="4"/>
        <v>-168</v>
      </c>
      <c r="S47" s="73">
        <f t="shared" si="4"/>
        <v>-654</v>
      </c>
      <c r="T47" s="73">
        <f t="shared" si="4"/>
        <v>-747</v>
      </c>
      <c r="U47" s="73">
        <f t="shared" si="4"/>
        <v>93</v>
      </c>
      <c r="V47" s="128">
        <f t="shared" si="4"/>
        <v>346</v>
      </c>
      <c r="W47" s="129">
        <f t="shared" si="5"/>
        <v>-0.011481683980317113</v>
      </c>
      <c r="X47" s="30">
        <f t="shared" si="5"/>
        <v>-0.0680116472545757</v>
      </c>
      <c r="Y47" s="30">
        <f t="shared" si="5"/>
        <v>-0.08221439577371781</v>
      </c>
      <c r="Z47" s="30">
        <f t="shared" si="5"/>
        <v>0.17547169811320754</v>
      </c>
      <c r="AA47" s="125">
        <f t="shared" si="5"/>
        <v>0.06911705952856573</v>
      </c>
    </row>
    <row r="48" spans="1:27" ht="13.5">
      <c r="A48" s="137" t="s">
        <v>183</v>
      </c>
      <c r="B48" s="117">
        <v>9666</v>
      </c>
      <c r="C48" s="22">
        <v>5790</v>
      </c>
      <c r="D48" s="22">
        <v>5232</v>
      </c>
      <c r="E48" s="22">
        <v>558</v>
      </c>
      <c r="F48" s="22">
        <v>3719</v>
      </c>
      <c r="G48" s="22">
        <v>157</v>
      </c>
      <c r="H48" s="30">
        <f t="shared" si="6"/>
        <v>0.6088968345777684</v>
      </c>
      <c r="I48" s="118">
        <f t="shared" si="1"/>
        <v>0.09637305699481866</v>
      </c>
      <c r="J48" s="119">
        <v>10124</v>
      </c>
      <c r="K48" s="22">
        <v>6296</v>
      </c>
      <c r="L48" s="22">
        <v>5869</v>
      </c>
      <c r="M48" s="22">
        <v>427</v>
      </c>
      <c r="N48" s="22">
        <v>3793</v>
      </c>
      <c r="O48" s="22">
        <f t="shared" si="12"/>
        <v>35</v>
      </c>
      <c r="P48" s="30">
        <f t="shared" si="7"/>
        <v>0.624045990682922</v>
      </c>
      <c r="Q48" s="118">
        <f t="shared" si="3"/>
        <v>0.06782083862770012</v>
      </c>
      <c r="R48" s="117">
        <f t="shared" si="4"/>
        <v>-458</v>
      </c>
      <c r="S48" s="22">
        <f t="shared" si="4"/>
        <v>-506</v>
      </c>
      <c r="T48" s="22">
        <f t="shared" si="4"/>
        <v>-637</v>
      </c>
      <c r="U48" s="22">
        <f t="shared" si="4"/>
        <v>131</v>
      </c>
      <c r="V48" s="121">
        <f t="shared" si="4"/>
        <v>-74</v>
      </c>
      <c r="W48" s="122">
        <f t="shared" si="5"/>
        <v>-0.04523903595416831</v>
      </c>
      <c r="X48" s="77">
        <f t="shared" si="5"/>
        <v>-0.08036848792884371</v>
      </c>
      <c r="Y48" s="77">
        <f t="shared" si="5"/>
        <v>-0.10853637757710002</v>
      </c>
      <c r="Z48" s="77">
        <f t="shared" si="5"/>
        <v>0.30679156908665106</v>
      </c>
      <c r="AA48" s="118">
        <f t="shared" si="5"/>
        <v>-0.019509622989717902</v>
      </c>
    </row>
    <row r="49" spans="1:27" ht="13.5">
      <c r="A49" s="134" t="s">
        <v>184</v>
      </c>
      <c r="B49" s="124">
        <v>16041</v>
      </c>
      <c r="C49" s="18">
        <v>9233</v>
      </c>
      <c r="D49" s="18">
        <v>8305</v>
      </c>
      <c r="E49" s="18">
        <v>928</v>
      </c>
      <c r="F49" s="18">
        <v>6634</v>
      </c>
      <c r="G49" s="18">
        <v>174</v>
      </c>
      <c r="H49" s="26">
        <f t="shared" si="6"/>
        <v>0.5818995399256318</v>
      </c>
      <c r="I49" s="125">
        <f t="shared" si="1"/>
        <v>0.10050904364778512</v>
      </c>
      <c r="J49" s="126">
        <v>16135</v>
      </c>
      <c r="K49" s="18">
        <v>9629</v>
      </c>
      <c r="L49" s="18">
        <v>8936</v>
      </c>
      <c r="M49" s="18">
        <v>693</v>
      </c>
      <c r="N49" s="18">
        <v>6411</v>
      </c>
      <c r="O49" s="73">
        <f t="shared" si="12"/>
        <v>95</v>
      </c>
      <c r="P49" s="26">
        <f t="shared" si="7"/>
        <v>0.6003117206982543</v>
      </c>
      <c r="Q49" s="125">
        <f t="shared" si="3"/>
        <v>0.07197009035206148</v>
      </c>
      <c r="R49" s="127">
        <f t="shared" si="4"/>
        <v>-94</v>
      </c>
      <c r="S49" s="73">
        <f t="shared" si="4"/>
        <v>-396</v>
      </c>
      <c r="T49" s="73">
        <f t="shared" si="4"/>
        <v>-631</v>
      </c>
      <c r="U49" s="73">
        <f t="shared" si="4"/>
        <v>235</v>
      </c>
      <c r="V49" s="128">
        <f t="shared" si="4"/>
        <v>223</v>
      </c>
      <c r="W49" s="129">
        <f t="shared" si="5"/>
        <v>-0.005825844437558104</v>
      </c>
      <c r="X49" s="30">
        <f t="shared" si="5"/>
        <v>-0.041125765915463706</v>
      </c>
      <c r="Y49" s="30">
        <f t="shared" si="5"/>
        <v>-0.07061324977618622</v>
      </c>
      <c r="Z49" s="30">
        <f t="shared" si="5"/>
        <v>0.33910533910533913</v>
      </c>
      <c r="AA49" s="125">
        <f t="shared" si="5"/>
        <v>0.03478396506005303</v>
      </c>
    </row>
    <row r="50" spans="1:27" ht="13.5">
      <c r="A50" s="138" t="s">
        <v>185</v>
      </c>
      <c r="B50" s="127">
        <v>1645</v>
      </c>
      <c r="C50" s="73">
        <v>969</v>
      </c>
      <c r="D50" s="73">
        <v>947</v>
      </c>
      <c r="E50" s="73">
        <v>22</v>
      </c>
      <c r="F50" s="73">
        <v>676</v>
      </c>
      <c r="G50" s="73">
        <v>0</v>
      </c>
      <c r="H50" s="30">
        <f t="shared" si="6"/>
        <v>0.5890577507598784</v>
      </c>
      <c r="I50" s="125">
        <f t="shared" si="1"/>
        <v>0.022703818369453045</v>
      </c>
      <c r="J50" s="130">
        <v>1792</v>
      </c>
      <c r="K50" s="73">
        <v>1115</v>
      </c>
      <c r="L50" s="73">
        <v>1093</v>
      </c>
      <c r="M50" s="73">
        <v>22</v>
      </c>
      <c r="N50" s="73">
        <v>677</v>
      </c>
      <c r="O50" s="73">
        <f t="shared" si="12"/>
        <v>0</v>
      </c>
      <c r="P50" s="30">
        <f t="shared" si="7"/>
        <v>0.6222098214285714</v>
      </c>
      <c r="Q50" s="125">
        <f t="shared" si="3"/>
        <v>0.019730941704035873</v>
      </c>
      <c r="R50" s="127">
        <f t="shared" si="4"/>
        <v>-147</v>
      </c>
      <c r="S50" s="73">
        <f t="shared" si="4"/>
        <v>-146</v>
      </c>
      <c r="T50" s="73">
        <f t="shared" si="4"/>
        <v>-146</v>
      </c>
      <c r="U50" s="73">
        <f t="shared" si="4"/>
        <v>0</v>
      </c>
      <c r="V50" s="128">
        <f t="shared" si="4"/>
        <v>-1</v>
      </c>
      <c r="W50" s="129">
        <f t="shared" si="5"/>
        <v>-0.08203125</v>
      </c>
      <c r="X50" s="30">
        <f t="shared" si="5"/>
        <v>-0.13094170403587443</v>
      </c>
      <c r="Y50" s="30">
        <f t="shared" si="5"/>
        <v>-0.13357731015553523</v>
      </c>
      <c r="Z50" s="30">
        <f t="shared" si="5"/>
        <v>0</v>
      </c>
      <c r="AA50" s="125">
        <f t="shared" si="5"/>
        <v>-0.0014771048744460858</v>
      </c>
    </row>
    <row r="51" spans="1:27" ht="13.5">
      <c r="A51" s="138" t="s">
        <v>186</v>
      </c>
      <c r="B51" s="127">
        <v>2715</v>
      </c>
      <c r="C51" s="73">
        <v>1558</v>
      </c>
      <c r="D51" s="73">
        <v>1515</v>
      </c>
      <c r="E51" s="73">
        <v>43</v>
      </c>
      <c r="F51" s="73">
        <v>1157</v>
      </c>
      <c r="G51" s="73">
        <v>0</v>
      </c>
      <c r="H51" s="30">
        <f t="shared" si="6"/>
        <v>0.5738489871086556</v>
      </c>
      <c r="I51" s="125">
        <f t="shared" si="1"/>
        <v>0.027599486521181</v>
      </c>
      <c r="J51" s="130">
        <v>3020</v>
      </c>
      <c r="K51" s="73">
        <v>1799</v>
      </c>
      <c r="L51" s="73">
        <v>1754</v>
      </c>
      <c r="M51" s="73">
        <v>45</v>
      </c>
      <c r="N51" s="73">
        <v>1220</v>
      </c>
      <c r="O51" s="73">
        <f t="shared" si="12"/>
        <v>1</v>
      </c>
      <c r="P51" s="30">
        <f t="shared" si="7"/>
        <v>0.5958926796952634</v>
      </c>
      <c r="Q51" s="125">
        <f t="shared" si="3"/>
        <v>0.02501389660922735</v>
      </c>
      <c r="R51" s="127">
        <f t="shared" si="4"/>
        <v>-305</v>
      </c>
      <c r="S51" s="73">
        <f t="shared" si="4"/>
        <v>-241</v>
      </c>
      <c r="T51" s="73">
        <f t="shared" si="4"/>
        <v>-239</v>
      </c>
      <c r="U51" s="73">
        <f t="shared" si="4"/>
        <v>-2</v>
      </c>
      <c r="V51" s="128">
        <f t="shared" si="4"/>
        <v>-63</v>
      </c>
      <c r="W51" s="129">
        <f t="shared" si="5"/>
        <v>-0.10099337748344371</v>
      </c>
      <c r="X51" s="30">
        <f t="shared" si="5"/>
        <v>-0.1339633129516398</v>
      </c>
      <c r="Y51" s="30">
        <f t="shared" si="5"/>
        <v>-0.1362599771949829</v>
      </c>
      <c r="Z51" s="30">
        <f t="shared" si="5"/>
        <v>-0.044444444444444446</v>
      </c>
      <c r="AA51" s="125">
        <f t="shared" si="5"/>
        <v>-0.051639344262295085</v>
      </c>
    </row>
    <row r="52" spans="1:27" ht="13.5">
      <c r="A52" s="138" t="s">
        <v>187</v>
      </c>
      <c r="B52" s="127">
        <v>5614</v>
      </c>
      <c r="C52" s="73">
        <v>3067</v>
      </c>
      <c r="D52" s="73">
        <v>2921</v>
      </c>
      <c r="E52" s="73">
        <v>146</v>
      </c>
      <c r="F52" s="73">
        <v>2545</v>
      </c>
      <c r="G52" s="73">
        <v>2</v>
      </c>
      <c r="H52" s="30">
        <f t="shared" si="6"/>
        <v>0.5465074839629366</v>
      </c>
      <c r="I52" s="125">
        <f t="shared" si="1"/>
        <v>0.04760352135637431</v>
      </c>
      <c r="J52" s="130">
        <f aca="true" t="shared" si="14" ref="J52:O52">SUM(J53:J55)</f>
        <v>6075</v>
      </c>
      <c r="K52" s="73">
        <f t="shared" si="14"/>
        <v>3486</v>
      </c>
      <c r="L52" s="73">
        <f t="shared" si="14"/>
        <v>3366</v>
      </c>
      <c r="M52" s="73">
        <f t="shared" si="14"/>
        <v>120</v>
      </c>
      <c r="N52" s="73">
        <f t="shared" si="14"/>
        <v>2584</v>
      </c>
      <c r="O52" s="73">
        <f t="shared" si="14"/>
        <v>5</v>
      </c>
      <c r="P52" s="30">
        <f t="shared" si="7"/>
        <v>0.5742998352553542</v>
      </c>
      <c r="Q52" s="125">
        <f t="shared" si="3"/>
        <v>0.03442340791738382</v>
      </c>
      <c r="R52" s="127">
        <f t="shared" si="4"/>
        <v>-461</v>
      </c>
      <c r="S52" s="73">
        <f t="shared" si="4"/>
        <v>-419</v>
      </c>
      <c r="T52" s="73">
        <f t="shared" si="4"/>
        <v>-445</v>
      </c>
      <c r="U52" s="73">
        <f t="shared" si="4"/>
        <v>26</v>
      </c>
      <c r="V52" s="128">
        <f t="shared" si="4"/>
        <v>-39</v>
      </c>
      <c r="W52" s="129">
        <f t="shared" si="5"/>
        <v>-0.07588477366255145</v>
      </c>
      <c r="X52" s="30">
        <f t="shared" si="5"/>
        <v>-0.12019506597819851</v>
      </c>
      <c r="Y52" s="30">
        <f t="shared" si="5"/>
        <v>-0.13220439691027927</v>
      </c>
      <c r="Z52" s="30">
        <f t="shared" si="5"/>
        <v>0.21666666666666667</v>
      </c>
      <c r="AA52" s="125">
        <f t="shared" si="5"/>
        <v>-0.015092879256965945</v>
      </c>
    </row>
    <row r="53" spans="1:27" ht="13.5">
      <c r="A53" s="138" t="s">
        <v>188</v>
      </c>
      <c r="B53" s="127">
        <v>1833</v>
      </c>
      <c r="C53" s="73">
        <v>1037</v>
      </c>
      <c r="D53" s="73">
        <v>987</v>
      </c>
      <c r="E53" s="73">
        <v>50</v>
      </c>
      <c r="F53" s="73">
        <v>795</v>
      </c>
      <c r="G53" s="73">
        <v>1</v>
      </c>
      <c r="H53" s="30">
        <f t="shared" si="6"/>
        <v>0.5660480349344978</v>
      </c>
      <c r="I53" s="125">
        <f t="shared" si="1"/>
        <v>0.048216007714561235</v>
      </c>
      <c r="J53" s="130">
        <v>2048</v>
      </c>
      <c r="K53" s="73">
        <v>1175</v>
      </c>
      <c r="L53" s="73">
        <v>1134</v>
      </c>
      <c r="M53" s="73">
        <v>41</v>
      </c>
      <c r="N53" s="73">
        <v>870</v>
      </c>
      <c r="O53" s="73">
        <f t="shared" si="12"/>
        <v>3</v>
      </c>
      <c r="P53" s="30">
        <f t="shared" si="7"/>
        <v>0.5745721271393643</v>
      </c>
      <c r="Q53" s="125">
        <f t="shared" si="3"/>
        <v>0.03489361702127659</v>
      </c>
      <c r="R53" s="127">
        <f t="shared" si="4"/>
        <v>-215</v>
      </c>
      <c r="S53" s="73">
        <f t="shared" si="4"/>
        <v>-138</v>
      </c>
      <c r="T53" s="73">
        <f t="shared" si="4"/>
        <v>-147</v>
      </c>
      <c r="U53" s="73">
        <f t="shared" si="4"/>
        <v>9</v>
      </c>
      <c r="V53" s="128">
        <f t="shared" si="4"/>
        <v>-75</v>
      </c>
      <c r="W53" s="129">
        <f t="shared" si="5"/>
        <v>-0.10498046875</v>
      </c>
      <c r="X53" s="30">
        <f t="shared" si="5"/>
        <v>-0.1174468085106383</v>
      </c>
      <c r="Y53" s="30">
        <f t="shared" si="5"/>
        <v>-0.12962962962962962</v>
      </c>
      <c r="Z53" s="30">
        <f t="shared" si="5"/>
        <v>0.21951219512195122</v>
      </c>
      <c r="AA53" s="125">
        <f t="shared" si="5"/>
        <v>-0.08620689655172414</v>
      </c>
    </row>
    <row r="54" spans="1:27" ht="13.5">
      <c r="A54" s="138" t="s">
        <v>189</v>
      </c>
      <c r="B54" s="127">
        <v>2110</v>
      </c>
      <c r="C54" s="73">
        <v>1146</v>
      </c>
      <c r="D54" s="73">
        <v>1087</v>
      </c>
      <c r="E54" s="73">
        <v>59</v>
      </c>
      <c r="F54" s="73">
        <v>963</v>
      </c>
      <c r="G54" s="73">
        <v>1</v>
      </c>
      <c r="H54" s="30">
        <f t="shared" si="6"/>
        <v>0.5433854907539118</v>
      </c>
      <c r="I54" s="125">
        <f t="shared" si="1"/>
        <v>0.05148342059336824</v>
      </c>
      <c r="J54" s="130">
        <v>2276</v>
      </c>
      <c r="K54" s="73">
        <v>1250</v>
      </c>
      <c r="L54" s="73">
        <v>1218</v>
      </c>
      <c r="M54" s="73">
        <v>32</v>
      </c>
      <c r="N54" s="73">
        <v>1026</v>
      </c>
      <c r="O54" s="73">
        <f t="shared" si="12"/>
        <v>0</v>
      </c>
      <c r="P54" s="30">
        <f t="shared" si="7"/>
        <v>0.5492091388400703</v>
      </c>
      <c r="Q54" s="125">
        <f t="shared" si="3"/>
        <v>0.0256</v>
      </c>
      <c r="R54" s="127">
        <f t="shared" si="4"/>
        <v>-166</v>
      </c>
      <c r="S54" s="73">
        <f t="shared" si="4"/>
        <v>-104</v>
      </c>
      <c r="T54" s="73">
        <f t="shared" si="4"/>
        <v>-131</v>
      </c>
      <c r="U54" s="73">
        <f t="shared" si="4"/>
        <v>27</v>
      </c>
      <c r="V54" s="128">
        <f t="shared" si="4"/>
        <v>-63</v>
      </c>
      <c r="W54" s="129">
        <f t="shared" si="5"/>
        <v>-0.07293497363796134</v>
      </c>
      <c r="X54" s="30">
        <f t="shared" si="5"/>
        <v>-0.0832</v>
      </c>
      <c r="Y54" s="30">
        <f t="shared" si="5"/>
        <v>-0.10755336617405582</v>
      </c>
      <c r="Z54" s="30">
        <f t="shared" si="5"/>
        <v>0.84375</v>
      </c>
      <c r="AA54" s="125">
        <f t="shared" si="5"/>
        <v>-0.06140350877192982</v>
      </c>
    </row>
    <row r="55" spans="1:27" ht="13.5">
      <c r="A55" s="137" t="s">
        <v>190</v>
      </c>
      <c r="B55" s="117">
        <v>1671</v>
      </c>
      <c r="C55" s="22">
        <v>884</v>
      </c>
      <c r="D55" s="22">
        <v>847</v>
      </c>
      <c r="E55" s="22">
        <v>37</v>
      </c>
      <c r="F55" s="22">
        <v>787</v>
      </c>
      <c r="G55" s="22">
        <v>0</v>
      </c>
      <c r="H55" s="30">
        <f t="shared" si="6"/>
        <v>0.5290245362058648</v>
      </c>
      <c r="I55" s="118">
        <f t="shared" si="1"/>
        <v>0.0418552036199095</v>
      </c>
      <c r="J55" s="119">
        <v>1751</v>
      </c>
      <c r="K55" s="22">
        <v>1061</v>
      </c>
      <c r="L55" s="22">
        <v>1014</v>
      </c>
      <c r="M55" s="22">
        <v>47</v>
      </c>
      <c r="N55" s="22">
        <v>688</v>
      </c>
      <c r="O55" s="22">
        <f t="shared" si="12"/>
        <v>2</v>
      </c>
      <c r="P55" s="30">
        <f t="shared" si="7"/>
        <v>0.6066323613493425</v>
      </c>
      <c r="Q55" s="118">
        <f t="shared" si="3"/>
        <v>0.04429783223374175</v>
      </c>
      <c r="R55" s="117">
        <f t="shared" si="4"/>
        <v>-80</v>
      </c>
      <c r="S55" s="22">
        <f t="shared" si="4"/>
        <v>-177</v>
      </c>
      <c r="T55" s="22">
        <f t="shared" si="4"/>
        <v>-167</v>
      </c>
      <c r="U55" s="22">
        <f t="shared" si="4"/>
        <v>-10</v>
      </c>
      <c r="V55" s="121">
        <f t="shared" si="4"/>
        <v>99</v>
      </c>
      <c r="W55" s="122">
        <f t="shared" si="5"/>
        <v>-0.045688178183894916</v>
      </c>
      <c r="X55" s="77">
        <f t="shared" si="5"/>
        <v>-0.16682375117813383</v>
      </c>
      <c r="Y55" s="77">
        <f t="shared" si="5"/>
        <v>-0.16469428007889547</v>
      </c>
      <c r="Z55" s="77">
        <f t="shared" si="5"/>
        <v>-0.2127659574468085</v>
      </c>
      <c r="AA55" s="118">
        <f t="shared" si="5"/>
        <v>0.1438953488372093</v>
      </c>
    </row>
    <row r="56" spans="1:27" ht="13.5">
      <c r="A56" s="134" t="s">
        <v>191</v>
      </c>
      <c r="B56" s="124">
        <v>11982</v>
      </c>
      <c r="C56" s="18">
        <v>7364</v>
      </c>
      <c r="D56" s="18">
        <v>7097</v>
      </c>
      <c r="E56" s="18">
        <v>267</v>
      </c>
      <c r="F56" s="18">
        <v>4613</v>
      </c>
      <c r="G56" s="18">
        <v>5</v>
      </c>
      <c r="H56" s="26">
        <f t="shared" si="6"/>
        <v>0.6148451198129748</v>
      </c>
      <c r="I56" s="125">
        <f t="shared" si="1"/>
        <v>0.03625746876697447</v>
      </c>
      <c r="J56" s="126">
        <v>12853</v>
      </c>
      <c r="K56" s="18">
        <v>7910</v>
      </c>
      <c r="L56" s="18">
        <v>7637</v>
      </c>
      <c r="M56" s="18">
        <v>273</v>
      </c>
      <c r="N56" s="18">
        <v>4932</v>
      </c>
      <c r="O56" s="73">
        <f t="shared" si="12"/>
        <v>11</v>
      </c>
      <c r="P56" s="26">
        <f t="shared" si="7"/>
        <v>0.6159476717022271</v>
      </c>
      <c r="Q56" s="125">
        <f t="shared" si="3"/>
        <v>0.034513274336283185</v>
      </c>
      <c r="R56" s="127">
        <f t="shared" si="4"/>
        <v>-871</v>
      </c>
      <c r="S56" s="73">
        <f t="shared" si="4"/>
        <v>-546</v>
      </c>
      <c r="T56" s="73">
        <f t="shared" si="4"/>
        <v>-540</v>
      </c>
      <c r="U56" s="73">
        <f t="shared" si="4"/>
        <v>-6</v>
      </c>
      <c r="V56" s="128">
        <f t="shared" si="4"/>
        <v>-319</v>
      </c>
      <c r="W56" s="129">
        <f t="shared" si="5"/>
        <v>-0.067766280245857</v>
      </c>
      <c r="X56" s="30">
        <f t="shared" si="5"/>
        <v>-0.06902654867256637</v>
      </c>
      <c r="Y56" s="30">
        <f t="shared" si="5"/>
        <v>-0.07070839334817337</v>
      </c>
      <c r="Z56" s="30">
        <f t="shared" si="5"/>
        <v>-0.02197802197802198</v>
      </c>
      <c r="AA56" s="125">
        <f t="shared" si="5"/>
        <v>-0.06467964314679643</v>
      </c>
    </row>
    <row r="57" spans="1:27" ht="13.5">
      <c r="A57" s="138" t="s">
        <v>192</v>
      </c>
      <c r="B57" s="127">
        <v>3961</v>
      </c>
      <c r="C57" s="73">
        <v>2406</v>
      </c>
      <c r="D57" s="73">
        <v>2338</v>
      </c>
      <c r="E57" s="73">
        <v>68</v>
      </c>
      <c r="F57" s="73">
        <v>1555</v>
      </c>
      <c r="G57" s="73">
        <v>0</v>
      </c>
      <c r="H57" s="30">
        <f t="shared" si="6"/>
        <v>0.6074223680888664</v>
      </c>
      <c r="I57" s="125">
        <f t="shared" si="1"/>
        <v>0.02826267664172901</v>
      </c>
      <c r="J57" s="130">
        <v>4402</v>
      </c>
      <c r="K57" s="73">
        <v>2684</v>
      </c>
      <c r="L57" s="73">
        <v>2599</v>
      </c>
      <c r="M57" s="73">
        <v>85</v>
      </c>
      <c r="N57" s="73">
        <v>1717</v>
      </c>
      <c r="O57" s="73">
        <f t="shared" si="12"/>
        <v>1</v>
      </c>
      <c r="P57" s="30">
        <f t="shared" si="7"/>
        <v>0.6098613951374687</v>
      </c>
      <c r="Q57" s="125">
        <f t="shared" si="3"/>
        <v>0.03166915052160954</v>
      </c>
      <c r="R57" s="127">
        <f t="shared" si="4"/>
        <v>-441</v>
      </c>
      <c r="S57" s="73">
        <f t="shared" si="4"/>
        <v>-278</v>
      </c>
      <c r="T57" s="73">
        <f t="shared" si="4"/>
        <v>-261</v>
      </c>
      <c r="U57" s="73">
        <f t="shared" si="4"/>
        <v>-17</v>
      </c>
      <c r="V57" s="128">
        <f t="shared" si="4"/>
        <v>-162</v>
      </c>
      <c r="W57" s="129">
        <f t="shared" si="5"/>
        <v>-0.10018173557473875</v>
      </c>
      <c r="X57" s="30">
        <f t="shared" si="5"/>
        <v>-0.10357675111773472</v>
      </c>
      <c r="Y57" s="30">
        <f t="shared" si="5"/>
        <v>-0.10042323970757984</v>
      </c>
      <c r="Z57" s="30">
        <f t="shared" si="5"/>
        <v>-0.2</v>
      </c>
      <c r="AA57" s="125">
        <f t="shared" si="5"/>
        <v>-0.09435061153174142</v>
      </c>
    </row>
    <row r="58" spans="1:27" ht="14.25" thickBot="1">
      <c r="A58" s="139" t="s">
        <v>193</v>
      </c>
      <c r="B58" s="140">
        <v>3755</v>
      </c>
      <c r="C58" s="141">
        <v>2159</v>
      </c>
      <c r="D58" s="141">
        <v>2072</v>
      </c>
      <c r="E58" s="141">
        <v>87</v>
      </c>
      <c r="F58" s="141">
        <v>1596</v>
      </c>
      <c r="G58" s="141">
        <v>0</v>
      </c>
      <c r="H58" s="30">
        <f t="shared" si="6"/>
        <v>0.5749667110519308</v>
      </c>
      <c r="I58" s="125">
        <f t="shared" si="1"/>
        <v>0.04029643353404354</v>
      </c>
      <c r="J58" s="142">
        <v>4011</v>
      </c>
      <c r="K58" s="141">
        <v>2391</v>
      </c>
      <c r="L58" s="141">
        <v>2313</v>
      </c>
      <c r="M58" s="141">
        <v>78</v>
      </c>
      <c r="N58" s="141">
        <v>1620</v>
      </c>
      <c r="O58" s="141">
        <f t="shared" si="12"/>
        <v>0</v>
      </c>
      <c r="P58" s="30">
        <f t="shared" si="7"/>
        <v>0.5961106955871354</v>
      </c>
      <c r="Q58" s="125">
        <f t="shared" si="3"/>
        <v>0.03262233375156838</v>
      </c>
      <c r="R58" s="127">
        <f t="shared" si="4"/>
        <v>-256</v>
      </c>
      <c r="S58" s="73">
        <f t="shared" si="4"/>
        <v>-232</v>
      </c>
      <c r="T58" s="73">
        <f t="shared" si="4"/>
        <v>-241</v>
      </c>
      <c r="U58" s="73">
        <f t="shared" si="4"/>
        <v>9</v>
      </c>
      <c r="V58" s="128">
        <f t="shared" si="4"/>
        <v>-24</v>
      </c>
      <c r="W58" s="129">
        <f t="shared" si="5"/>
        <v>-0.06382448267265022</v>
      </c>
      <c r="X58" s="30">
        <f t="shared" si="5"/>
        <v>-0.09703053115851108</v>
      </c>
      <c r="Y58" s="30">
        <f t="shared" si="5"/>
        <v>-0.1041936878512754</v>
      </c>
      <c r="Z58" s="30">
        <f t="shared" si="5"/>
        <v>0.11538461538461539</v>
      </c>
      <c r="AA58" s="125">
        <f t="shared" si="5"/>
        <v>-0.014814814814814815</v>
      </c>
    </row>
    <row r="59" spans="16:27" ht="13.5"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</row>
    <row r="60" spans="16:27" ht="13.5"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</sheetData>
  <sheetProtection/>
  <mergeCells count="8">
    <mergeCell ref="B3:I3"/>
    <mergeCell ref="J3:Q3"/>
    <mergeCell ref="R3:V3"/>
    <mergeCell ref="W3:AA3"/>
    <mergeCell ref="C5:E5"/>
    <mergeCell ref="K5:M5"/>
    <mergeCell ref="S5:U5"/>
    <mergeCell ref="X5:Z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K43">
      <selection activeCell="AA6" sqref="AA6"/>
    </sheetView>
  </sheetViews>
  <sheetFormatPr defaultColWidth="9.140625" defaultRowHeight="15"/>
  <cols>
    <col min="1" max="1" width="12.421875" style="0" customWidth="1"/>
    <col min="6" max="6" width="10.00390625" style="0" customWidth="1"/>
    <col min="23" max="23" width="9.8515625" style="0" customWidth="1"/>
  </cols>
  <sheetData>
    <row r="1" ht="17.25">
      <c r="A1" s="102" t="s">
        <v>194</v>
      </c>
    </row>
    <row r="2" ht="15.75" thickBot="1"/>
    <row r="3" spans="1:27" ht="15">
      <c r="A3" s="238" t="s">
        <v>134</v>
      </c>
      <c r="B3" s="241" t="s">
        <v>0</v>
      </c>
      <c r="C3" s="230" t="s">
        <v>195</v>
      </c>
      <c r="D3" s="214"/>
      <c r="E3" s="244"/>
      <c r="F3" s="230" t="s">
        <v>196</v>
      </c>
      <c r="G3" s="214"/>
      <c r="H3" s="244"/>
      <c r="I3" s="230" t="s">
        <v>197</v>
      </c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143"/>
      <c r="W3" s="218" t="s">
        <v>121</v>
      </c>
      <c r="X3" s="230" t="s">
        <v>198</v>
      </c>
      <c r="Y3" s="214"/>
      <c r="Z3" s="214"/>
      <c r="AA3" s="105"/>
    </row>
    <row r="4" spans="1:27" ht="15">
      <c r="A4" s="239"/>
      <c r="B4" s="242"/>
      <c r="C4" s="231" t="s">
        <v>97</v>
      </c>
      <c r="D4" s="144"/>
      <c r="E4" s="212" t="s">
        <v>101</v>
      </c>
      <c r="F4" s="224" t="s">
        <v>102</v>
      </c>
      <c r="G4" s="234" t="s">
        <v>104</v>
      </c>
      <c r="H4" s="234" t="s">
        <v>105</v>
      </c>
      <c r="I4" s="236" t="s">
        <v>199</v>
      </c>
      <c r="J4" s="221" t="s">
        <v>200</v>
      </c>
      <c r="K4" s="221" t="s">
        <v>108</v>
      </c>
      <c r="L4" s="226" t="s">
        <v>109</v>
      </c>
      <c r="M4" s="226" t="s">
        <v>110</v>
      </c>
      <c r="N4" s="226" t="s">
        <v>111</v>
      </c>
      <c r="O4" s="228" t="s">
        <v>113</v>
      </c>
      <c r="P4" s="245" t="s">
        <v>114</v>
      </c>
      <c r="Q4" s="224" t="s">
        <v>115</v>
      </c>
      <c r="R4" s="226" t="s">
        <v>116</v>
      </c>
      <c r="S4" s="226" t="s">
        <v>117</v>
      </c>
      <c r="T4" s="226" t="s">
        <v>201</v>
      </c>
      <c r="U4" s="228" t="s">
        <v>119</v>
      </c>
      <c r="V4" s="228" t="s">
        <v>120</v>
      </c>
      <c r="W4" s="219"/>
      <c r="X4" s="221" t="s">
        <v>195</v>
      </c>
      <c r="Y4" s="221" t="s">
        <v>196</v>
      </c>
      <c r="Z4" s="222" t="s">
        <v>202</v>
      </c>
      <c r="AA4" s="105"/>
    </row>
    <row r="5" spans="1:27" ht="15.75" thickBot="1">
      <c r="A5" s="240"/>
      <c r="B5" s="243"/>
      <c r="C5" s="232"/>
      <c r="D5" s="114" t="s">
        <v>203</v>
      </c>
      <c r="E5" s="233"/>
      <c r="F5" s="225"/>
      <c r="G5" s="235"/>
      <c r="H5" s="235"/>
      <c r="I5" s="237"/>
      <c r="J5" s="220"/>
      <c r="K5" s="220"/>
      <c r="L5" s="227"/>
      <c r="M5" s="227"/>
      <c r="N5" s="227"/>
      <c r="O5" s="229"/>
      <c r="P5" s="246"/>
      <c r="Q5" s="225"/>
      <c r="R5" s="227"/>
      <c r="S5" s="227"/>
      <c r="T5" s="227"/>
      <c r="U5" s="229"/>
      <c r="V5" s="229"/>
      <c r="W5" s="220"/>
      <c r="X5" s="220"/>
      <c r="Y5" s="220"/>
      <c r="Z5" s="223"/>
      <c r="AA5" s="105"/>
    </row>
    <row r="6" spans="1:27" ht="15">
      <c r="A6" s="116" t="s">
        <v>142</v>
      </c>
      <c r="B6" s="33">
        <v>531213</v>
      </c>
      <c r="C6" s="145">
        <v>56778</v>
      </c>
      <c r="D6" s="146">
        <v>53258</v>
      </c>
      <c r="E6" s="147">
        <v>3522</v>
      </c>
      <c r="F6" s="145">
        <v>158</v>
      </c>
      <c r="G6" s="146">
        <v>45554</v>
      </c>
      <c r="H6" s="147">
        <v>64926</v>
      </c>
      <c r="I6" s="145">
        <v>2224</v>
      </c>
      <c r="J6" s="146">
        <v>5279</v>
      </c>
      <c r="K6" s="146">
        <v>21864</v>
      </c>
      <c r="L6" s="146">
        <v>85108</v>
      </c>
      <c r="M6" s="146">
        <v>10794</v>
      </c>
      <c r="N6" s="146">
        <v>6027</v>
      </c>
      <c r="O6" s="146">
        <v>11731</v>
      </c>
      <c r="P6" s="146">
        <v>28964</v>
      </c>
      <c r="Q6" s="146">
        <v>20186</v>
      </c>
      <c r="R6" s="146">
        <v>23542</v>
      </c>
      <c r="S6" s="146">
        <v>70635</v>
      </c>
      <c r="T6" s="146">
        <v>5797</v>
      </c>
      <c r="U6" s="146">
        <v>26213</v>
      </c>
      <c r="V6" s="147">
        <v>23159</v>
      </c>
      <c r="W6" s="148">
        <v>18752</v>
      </c>
      <c r="X6" s="148">
        <v>60300</v>
      </c>
      <c r="Y6" s="148">
        <v>110638</v>
      </c>
      <c r="Z6" s="33">
        <v>341523</v>
      </c>
      <c r="AA6" s="105"/>
    </row>
    <row r="7" spans="1:27" ht="15">
      <c r="A7" s="107" t="s">
        <v>143</v>
      </c>
      <c r="B7" s="126">
        <v>189573</v>
      </c>
      <c r="C7" s="23">
        <v>9242</v>
      </c>
      <c r="D7" s="149">
        <v>8896</v>
      </c>
      <c r="E7" s="150">
        <v>372</v>
      </c>
      <c r="F7" s="23">
        <v>17</v>
      </c>
      <c r="G7" s="149">
        <v>13972</v>
      </c>
      <c r="H7" s="150">
        <v>15172</v>
      </c>
      <c r="I7" s="23">
        <v>1091</v>
      </c>
      <c r="J7" s="149">
        <v>3549</v>
      </c>
      <c r="K7" s="149">
        <v>7691</v>
      </c>
      <c r="L7" s="149">
        <v>33674</v>
      </c>
      <c r="M7" s="149">
        <v>5584</v>
      </c>
      <c r="N7" s="149">
        <v>3258</v>
      </c>
      <c r="O7" s="149">
        <v>5771</v>
      </c>
      <c r="P7" s="149">
        <v>12823</v>
      </c>
      <c r="Q7" s="149">
        <v>7641</v>
      </c>
      <c r="R7" s="149">
        <v>10942</v>
      </c>
      <c r="S7" s="149">
        <v>25460</v>
      </c>
      <c r="T7" s="149">
        <v>1161</v>
      </c>
      <c r="U7" s="149">
        <v>11180</v>
      </c>
      <c r="V7" s="150">
        <v>8384</v>
      </c>
      <c r="W7" s="18">
        <v>12589</v>
      </c>
      <c r="X7" s="18">
        <v>9614</v>
      </c>
      <c r="Y7" s="18">
        <v>29161</v>
      </c>
      <c r="Z7" s="17">
        <v>138209</v>
      </c>
      <c r="AA7" s="105"/>
    </row>
    <row r="8" spans="1:27" ht="15">
      <c r="A8" s="105" t="s">
        <v>144</v>
      </c>
      <c r="B8" s="130">
        <v>147884</v>
      </c>
      <c r="C8" s="72">
        <v>4536</v>
      </c>
      <c r="D8" s="151">
        <v>4327</v>
      </c>
      <c r="E8" s="98">
        <v>269</v>
      </c>
      <c r="F8" s="72">
        <v>12</v>
      </c>
      <c r="G8" s="151">
        <v>10604</v>
      </c>
      <c r="H8" s="98">
        <v>9780</v>
      </c>
      <c r="I8" s="72">
        <v>955</v>
      </c>
      <c r="J8" s="151">
        <v>3094</v>
      </c>
      <c r="K8" s="151">
        <v>6074</v>
      </c>
      <c r="L8" s="151">
        <v>27567</v>
      </c>
      <c r="M8" s="151">
        <v>4869</v>
      </c>
      <c r="N8" s="151">
        <v>2844</v>
      </c>
      <c r="O8" s="151">
        <v>4901</v>
      </c>
      <c r="P8" s="151">
        <v>10740</v>
      </c>
      <c r="Q8" s="151">
        <v>6161</v>
      </c>
      <c r="R8" s="151">
        <v>8862</v>
      </c>
      <c r="S8" s="151">
        <v>20178</v>
      </c>
      <c r="T8" s="151">
        <v>836</v>
      </c>
      <c r="U8" s="151">
        <v>9030</v>
      </c>
      <c r="V8" s="98">
        <v>6915</v>
      </c>
      <c r="W8" s="73">
        <v>9657</v>
      </c>
      <c r="X8" s="73">
        <v>4805</v>
      </c>
      <c r="Y8" s="73">
        <v>20396</v>
      </c>
      <c r="Z8" s="33">
        <v>113026</v>
      </c>
      <c r="AA8" s="105"/>
    </row>
    <row r="9" spans="1:27" ht="15">
      <c r="A9" s="105" t="s">
        <v>145</v>
      </c>
      <c r="B9" s="130">
        <v>14448</v>
      </c>
      <c r="C9" s="72">
        <v>1167</v>
      </c>
      <c r="D9" s="151">
        <v>1142</v>
      </c>
      <c r="E9" s="98">
        <v>3</v>
      </c>
      <c r="F9" s="72">
        <v>3</v>
      </c>
      <c r="G9" s="151">
        <v>1042</v>
      </c>
      <c r="H9" s="98">
        <v>1562</v>
      </c>
      <c r="I9" s="72">
        <v>47</v>
      </c>
      <c r="J9" s="151">
        <v>201</v>
      </c>
      <c r="K9" s="151">
        <v>530</v>
      </c>
      <c r="L9" s="151">
        <v>2074</v>
      </c>
      <c r="M9" s="151">
        <v>282</v>
      </c>
      <c r="N9" s="151">
        <v>194</v>
      </c>
      <c r="O9" s="151">
        <v>286</v>
      </c>
      <c r="P9" s="151">
        <v>810</v>
      </c>
      <c r="Q9" s="151">
        <v>516</v>
      </c>
      <c r="R9" s="151">
        <v>1057</v>
      </c>
      <c r="S9" s="151">
        <v>2167</v>
      </c>
      <c r="T9" s="151">
        <v>98</v>
      </c>
      <c r="U9" s="151">
        <v>758</v>
      </c>
      <c r="V9" s="98">
        <v>442</v>
      </c>
      <c r="W9" s="73">
        <v>1209</v>
      </c>
      <c r="X9" s="73">
        <v>1170</v>
      </c>
      <c r="Y9" s="73">
        <v>2607</v>
      </c>
      <c r="Z9" s="33">
        <v>9462</v>
      </c>
      <c r="AA9" s="105"/>
    </row>
    <row r="10" spans="1:27" ht="13.5">
      <c r="A10" s="105" t="s">
        <v>146</v>
      </c>
      <c r="B10" s="130">
        <v>5714</v>
      </c>
      <c r="C10" s="72">
        <v>1143</v>
      </c>
      <c r="D10" s="151">
        <v>1103</v>
      </c>
      <c r="E10" s="98">
        <v>3</v>
      </c>
      <c r="F10" s="72">
        <v>2</v>
      </c>
      <c r="G10" s="151">
        <v>554</v>
      </c>
      <c r="H10" s="98">
        <v>887</v>
      </c>
      <c r="I10" s="72">
        <v>16</v>
      </c>
      <c r="J10" s="151">
        <v>38</v>
      </c>
      <c r="K10" s="151">
        <v>209</v>
      </c>
      <c r="L10" s="151">
        <v>693</v>
      </c>
      <c r="M10" s="151">
        <v>49</v>
      </c>
      <c r="N10" s="151">
        <v>41</v>
      </c>
      <c r="O10" s="151">
        <v>58</v>
      </c>
      <c r="P10" s="151">
        <v>244</v>
      </c>
      <c r="Q10" s="151">
        <v>191</v>
      </c>
      <c r="R10" s="151">
        <v>129</v>
      </c>
      <c r="S10" s="151">
        <v>594</v>
      </c>
      <c r="T10" s="151">
        <v>48</v>
      </c>
      <c r="U10" s="151">
        <v>276</v>
      </c>
      <c r="V10" s="98">
        <v>122</v>
      </c>
      <c r="W10" s="73">
        <v>417</v>
      </c>
      <c r="X10" s="73">
        <v>1146</v>
      </c>
      <c r="Y10" s="73">
        <v>1443</v>
      </c>
      <c r="Z10" s="33">
        <v>2708</v>
      </c>
      <c r="AA10" s="105"/>
    </row>
    <row r="11" spans="1:27" ht="13.5">
      <c r="A11" s="105" t="s">
        <v>147</v>
      </c>
      <c r="B11" s="130">
        <v>15991</v>
      </c>
      <c r="C11" s="72">
        <v>1426</v>
      </c>
      <c r="D11" s="151">
        <v>1396</v>
      </c>
      <c r="E11" s="98">
        <v>93</v>
      </c>
      <c r="F11" s="72">
        <v>0</v>
      </c>
      <c r="G11" s="151">
        <v>1205</v>
      </c>
      <c r="H11" s="98">
        <v>2340</v>
      </c>
      <c r="I11" s="72">
        <v>60</v>
      </c>
      <c r="J11" s="151">
        <v>183</v>
      </c>
      <c r="K11" s="151">
        <v>673</v>
      </c>
      <c r="L11" s="151">
        <v>2606</v>
      </c>
      <c r="M11" s="151">
        <v>301</v>
      </c>
      <c r="N11" s="151">
        <v>150</v>
      </c>
      <c r="O11" s="151">
        <v>418</v>
      </c>
      <c r="P11" s="151">
        <v>820</v>
      </c>
      <c r="Q11" s="151">
        <v>598</v>
      </c>
      <c r="R11" s="151">
        <v>744</v>
      </c>
      <c r="S11" s="151">
        <v>1798</v>
      </c>
      <c r="T11" s="151">
        <v>102</v>
      </c>
      <c r="U11" s="151">
        <v>851</v>
      </c>
      <c r="V11" s="98">
        <v>701</v>
      </c>
      <c r="W11" s="73">
        <v>922</v>
      </c>
      <c r="X11" s="73">
        <v>1519</v>
      </c>
      <c r="Y11" s="73">
        <v>3545</v>
      </c>
      <c r="Z11" s="33">
        <v>10005</v>
      </c>
      <c r="AA11" s="105"/>
    </row>
    <row r="12" spans="1:27" ht="13.5">
      <c r="A12" s="105" t="s">
        <v>148</v>
      </c>
      <c r="B12" s="130">
        <v>5536</v>
      </c>
      <c r="C12" s="72">
        <v>970</v>
      </c>
      <c r="D12" s="151">
        <v>928</v>
      </c>
      <c r="E12" s="98">
        <v>4</v>
      </c>
      <c r="F12" s="72">
        <v>0</v>
      </c>
      <c r="G12" s="151">
        <v>567</v>
      </c>
      <c r="H12" s="98">
        <v>603</v>
      </c>
      <c r="I12" s="72">
        <v>13</v>
      </c>
      <c r="J12" s="151">
        <v>33</v>
      </c>
      <c r="K12" s="151">
        <v>205</v>
      </c>
      <c r="L12" s="151">
        <v>734</v>
      </c>
      <c r="M12" s="151">
        <v>83</v>
      </c>
      <c r="N12" s="151">
        <v>29</v>
      </c>
      <c r="O12" s="151">
        <v>108</v>
      </c>
      <c r="P12" s="151">
        <v>209</v>
      </c>
      <c r="Q12" s="151">
        <v>175</v>
      </c>
      <c r="R12" s="151">
        <v>150</v>
      </c>
      <c r="S12" s="151">
        <v>723</v>
      </c>
      <c r="T12" s="151">
        <v>77</v>
      </c>
      <c r="U12" s="151">
        <v>265</v>
      </c>
      <c r="V12" s="98">
        <v>204</v>
      </c>
      <c r="W12" s="73">
        <v>384</v>
      </c>
      <c r="X12" s="73">
        <v>974</v>
      </c>
      <c r="Y12" s="73">
        <v>1170</v>
      </c>
      <c r="Z12" s="33">
        <v>3008</v>
      </c>
      <c r="AA12" s="105"/>
    </row>
    <row r="13" spans="1:27" ht="13.5">
      <c r="A13" s="105" t="s">
        <v>149</v>
      </c>
      <c r="B13" s="130">
        <v>79035</v>
      </c>
      <c r="C13" s="72">
        <v>8003</v>
      </c>
      <c r="D13" s="151">
        <v>7735</v>
      </c>
      <c r="E13" s="98">
        <v>13</v>
      </c>
      <c r="F13" s="72">
        <v>29</v>
      </c>
      <c r="G13" s="151">
        <v>6883</v>
      </c>
      <c r="H13" s="98">
        <v>12225</v>
      </c>
      <c r="I13" s="72">
        <v>225</v>
      </c>
      <c r="J13" s="151">
        <v>456</v>
      </c>
      <c r="K13" s="151">
        <v>3460</v>
      </c>
      <c r="L13" s="151">
        <v>13708</v>
      </c>
      <c r="M13" s="151">
        <v>1308</v>
      </c>
      <c r="N13" s="151">
        <v>718</v>
      </c>
      <c r="O13" s="151">
        <v>1549</v>
      </c>
      <c r="P13" s="151">
        <v>3616</v>
      </c>
      <c r="Q13" s="151">
        <v>3121</v>
      </c>
      <c r="R13" s="151">
        <v>2911</v>
      </c>
      <c r="S13" s="151">
        <v>10865</v>
      </c>
      <c r="T13" s="151">
        <v>819</v>
      </c>
      <c r="U13" s="151">
        <v>3400</v>
      </c>
      <c r="V13" s="98">
        <v>3419</v>
      </c>
      <c r="W13" s="73">
        <v>2307</v>
      </c>
      <c r="X13" s="73">
        <v>8016</v>
      </c>
      <c r="Y13" s="73">
        <v>19137</v>
      </c>
      <c r="Z13" s="33">
        <v>49575</v>
      </c>
      <c r="AA13" s="105"/>
    </row>
    <row r="14" spans="1:27" ht="13.5">
      <c r="A14" s="105" t="s">
        <v>150</v>
      </c>
      <c r="B14" s="130">
        <v>62026</v>
      </c>
      <c r="C14" s="72">
        <v>4394</v>
      </c>
      <c r="D14" s="151">
        <v>4236</v>
      </c>
      <c r="E14" s="98">
        <v>8</v>
      </c>
      <c r="F14" s="72">
        <v>12</v>
      </c>
      <c r="G14" s="151">
        <v>5180</v>
      </c>
      <c r="H14" s="98">
        <v>9286</v>
      </c>
      <c r="I14" s="72">
        <v>195</v>
      </c>
      <c r="J14" s="151">
        <v>399</v>
      </c>
      <c r="K14" s="151">
        <v>2685</v>
      </c>
      <c r="L14" s="151">
        <v>11494</v>
      </c>
      <c r="M14" s="151">
        <v>1132</v>
      </c>
      <c r="N14" s="151">
        <v>624</v>
      </c>
      <c r="O14" s="151">
        <v>1332</v>
      </c>
      <c r="P14" s="151">
        <v>3104</v>
      </c>
      <c r="Q14" s="151">
        <v>2438</v>
      </c>
      <c r="R14" s="151">
        <v>2567</v>
      </c>
      <c r="S14" s="151">
        <v>8903</v>
      </c>
      <c r="T14" s="151">
        <v>618</v>
      </c>
      <c r="U14" s="151">
        <v>2733</v>
      </c>
      <c r="V14" s="98">
        <v>2966</v>
      </c>
      <c r="W14" s="73">
        <v>1956</v>
      </c>
      <c r="X14" s="73">
        <v>4402</v>
      </c>
      <c r="Y14" s="73">
        <v>14478</v>
      </c>
      <c r="Z14" s="33">
        <v>41190</v>
      </c>
      <c r="AA14" s="105"/>
    </row>
    <row r="15" spans="1:27" ht="13.5">
      <c r="A15" s="105" t="s">
        <v>151</v>
      </c>
      <c r="B15" s="130">
        <v>3147</v>
      </c>
      <c r="C15" s="72">
        <v>476</v>
      </c>
      <c r="D15" s="151">
        <v>435</v>
      </c>
      <c r="E15" s="98">
        <v>2</v>
      </c>
      <c r="F15" s="72">
        <v>1</v>
      </c>
      <c r="G15" s="151">
        <v>312</v>
      </c>
      <c r="H15" s="98">
        <v>580</v>
      </c>
      <c r="I15" s="72">
        <v>7</v>
      </c>
      <c r="J15" s="151">
        <v>13</v>
      </c>
      <c r="K15" s="151">
        <v>175</v>
      </c>
      <c r="L15" s="151">
        <v>436</v>
      </c>
      <c r="M15" s="151">
        <v>37</v>
      </c>
      <c r="N15" s="151">
        <v>17</v>
      </c>
      <c r="O15" s="151">
        <v>38</v>
      </c>
      <c r="P15" s="151">
        <v>114</v>
      </c>
      <c r="Q15" s="151">
        <v>153</v>
      </c>
      <c r="R15" s="151">
        <v>72</v>
      </c>
      <c r="S15" s="151">
        <v>395</v>
      </c>
      <c r="T15" s="151">
        <v>36</v>
      </c>
      <c r="U15" s="151">
        <v>140</v>
      </c>
      <c r="V15" s="98">
        <v>85</v>
      </c>
      <c r="W15" s="73">
        <v>58</v>
      </c>
      <c r="X15" s="73">
        <v>478</v>
      </c>
      <c r="Y15" s="73">
        <v>893</v>
      </c>
      <c r="Z15" s="33">
        <v>1718</v>
      </c>
      <c r="AA15" s="105"/>
    </row>
    <row r="16" spans="1:27" ht="13.5">
      <c r="A16" s="105" t="s">
        <v>152</v>
      </c>
      <c r="B16" s="130">
        <v>5219</v>
      </c>
      <c r="C16" s="72">
        <v>982</v>
      </c>
      <c r="D16" s="151">
        <v>951</v>
      </c>
      <c r="E16" s="98">
        <v>0</v>
      </c>
      <c r="F16" s="72">
        <v>3</v>
      </c>
      <c r="G16" s="151">
        <v>490</v>
      </c>
      <c r="H16" s="98">
        <v>962</v>
      </c>
      <c r="I16" s="72">
        <v>9</v>
      </c>
      <c r="J16" s="151">
        <v>17</v>
      </c>
      <c r="K16" s="151">
        <v>242</v>
      </c>
      <c r="L16" s="151">
        <v>713</v>
      </c>
      <c r="M16" s="151">
        <v>61</v>
      </c>
      <c r="N16" s="151">
        <v>51</v>
      </c>
      <c r="O16" s="151">
        <v>82</v>
      </c>
      <c r="P16" s="151">
        <v>149</v>
      </c>
      <c r="Q16" s="151">
        <v>203</v>
      </c>
      <c r="R16" s="151">
        <v>142</v>
      </c>
      <c r="S16" s="151">
        <v>572</v>
      </c>
      <c r="T16" s="151">
        <v>66</v>
      </c>
      <c r="U16" s="151">
        <v>224</v>
      </c>
      <c r="V16" s="98">
        <v>145</v>
      </c>
      <c r="W16" s="73">
        <v>106</v>
      </c>
      <c r="X16" s="73">
        <v>982</v>
      </c>
      <c r="Y16" s="73">
        <v>1455</v>
      </c>
      <c r="Z16" s="33">
        <v>2676</v>
      </c>
      <c r="AA16" s="105"/>
    </row>
    <row r="17" spans="1:27" ht="13.5">
      <c r="A17" s="105" t="s">
        <v>153</v>
      </c>
      <c r="B17" s="130">
        <v>3679</v>
      </c>
      <c r="C17" s="72">
        <v>690</v>
      </c>
      <c r="D17" s="151">
        <v>671</v>
      </c>
      <c r="E17" s="98">
        <v>1</v>
      </c>
      <c r="F17" s="72">
        <v>4</v>
      </c>
      <c r="G17" s="151">
        <v>426</v>
      </c>
      <c r="H17" s="98">
        <v>646</v>
      </c>
      <c r="I17" s="72">
        <v>6</v>
      </c>
      <c r="J17" s="151">
        <v>16</v>
      </c>
      <c r="K17" s="151">
        <v>169</v>
      </c>
      <c r="L17" s="151">
        <v>425</v>
      </c>
      <c r="M17" s="151">
        <v>38</v>
      </c>
      <c r="N17" s="151">
        <v>15</v>
      </c>
      <c r="O17" s="151">
        <v>44</v>
      </c>
      <c r="P17" s="151">
        <v>122</v>
      </c>
      <c r="Q17" s="151">
        <v>171</v>
      </c>
      <c r="R17" s="151">
        <v>53</v>
      </c>
      <c r="S17" s="151">
        <v>478</v>
      </c>
      <c r="T17" s="151">
        <v>52</v>
      </c>
      <c r="U17" s="151">
        <v>136</v>
      </c>
      <c r="V17" s="98">
        <v>112</v>
      </c>
      <c r="W17" s="73">
        <v>75</v>
      </c>
      <c r="X17" s="73">
        <v>691</v>
      </c>
      <c r="Y17" s="73">
        <v>1076</v>
      </c>
      <c r="Z17" s="33">
        <v>1837</v>
      </c>
      <c r="AA17" s="105"/>
    </row>
    <row r="18" spans="1:27" ht="13.5">
      <c r="A18" s="105" t="s">
        <v>154</v>
      </c>
      <c r="B18" s="130">
        <v>4964</v>
      </c>
      <c r="C18" s="72">
        <v>1461</v>
      </c>
      <c r="D18" s="151">
        <v>1442</v>
      </c>
      <c r="E18" s="98">
        <v>2</v>
      </c>
      <c r="F18" s="72">
        <v>9</v>
      </c>
      <c r="G18" s="151">
        <v>475</v>
      </c>
      <c r="H18" s="98">
        <v>751</v>
      </c>
      <c r="I18" s="72">
        <v>8</v>
      </c>
      <c r="J18" s="151">
        <v>11</v>
      </c>
      <c r="K18" s="151">
        <v>189</v>
      </c>
      <c r="L18" s="151">
        <v>640</v>
      </c>
      <c r="M18" s="151">
        <v>40</v>
      </c>
      <c r="N18" s="151">
        <v>11</v>
      </c>
      <c r="O18" s="151">
        <v>53</v>
      </c>
      <c r="P18" s="151">
        <v>127</v>
      </c>
      <c r="Q18" s="151">
        <v>156</v>
      </c>
      <c r="R18" s="151">
        <v>77</v>
      </c>
      <c r="S18" s="151">
        <v>517</v>
      </c>
      <c r="T18" s="151">
        <v>47</v>
      </c>
      <c r="U18" s="151">
        <v>167</v>
      </c>
      <c r="V18" s="98">
        <v>111</v>
      </c>
      <c r="W18" s="73">
        <v>112</v>
      </c>
      <c r="X18" s="73">
        <v>1463</v>
      </c>
      <c r="Y18" s="73">
        <v>1235</v>
      </c>
      <c r="Z18" s="33">
        <v>2154</v>
      </c>
      <c r="AA18" s="105"/>
    </row>
    <row r="19" spans="1:27" ht="13.5">
      <c r="A19" s="105" t="s">
        <v>155</v>
      </c>
      <c r="B19" s="130">
        <v>56959</v>
      </c>
      <c r="C19" s="72">
        <v>2228</v>
      </c>
      <c r="D19" s="151">
        <v>1845</v>
      </c>
      <c r="E19" s="98">
        <v>885</v>
      </c>
      <c r="F19" s="72">
        <v>11</v>
      </c>
      <c r="G19" s="151">
        <v>6445</v>
      </c>
      <c r="H19" s="98">
        <v>9635</v>
      </c>
      <c r="I19" s="72">
        <v>244</v>
      </c>
      <c r="J19" s="151">
        <v>501</v>
      </c>
      <c r="K19" s="151">
        <v>2286</v>
      </c>
      <c r="L19" s="151">
        <v>9102</v>
      </c>
      <c r="M19" s="151">
        <v>1009</v>
      </c>
      <c r="N19" s="151">
        <v>693</v>
      </c>
      <c r="O19" s="151">
        <v>1290</v>
      </c>
      <c r="P19" s="151">
        <v>3142</v>
      </c>
      <c r="Q19" s="151">
        <v>2365</v>
      </c>
      <c r="R19" s="151">
        <v>2539</v>
      </c>
      <c r="S19" s="151">
        <v>7927</v>
      </c>
      <c r="T19" s="151">
        <v>594</v>
      </c>
      <c r="U19" s="151">
        <v>2748</v>
      </c>
      <c r="V19" s="98">
        <v>1763</v>
      </c>
      <c r="W19" s="73">
        <v>1552</v>
      </c>
      <c r="X19" s="73">
        <v>3113</v>
      </c>
      <c r="Y19" s="73">
        <v>16091</v>
      </c>
      <c r="Z19" s="33">
        <v>36203</v>
      </c>
      <c r="AA19" s="105"/>
    </row>
    <row r="20" spans="1:27" ht="13.5">
      <c r="A20" s="105" t="s">
        <v>156</v>
      </c>
      <c r="B20" s="130">
        <v>51578</v>
      </c>
      <c r="C20" s="72">
        <v>1190</v>
      </c>
      <c r="D20" s="151">
        <v>1010</v>
      </c>
      <c r="E20" s="98">
        <v>520</v>
      </c>
      <c r="F20" s="72">
        <v>7</v>
      </c>
      <c r="G20" s="151">
        <v>5734</v>
      </c>
      <c r="H20" s="98">
        <v>8947</v>
      </c>
      <c r="I20" s="72">
        <v>235</v>
      </c>
      <c r="J20" s="151">
        <v>477</v>
      </c>
      <c r="K20" s="151">
        <v>2087</v>
      </c>
      <c r="L20" s="151">
        <v>8542</v>
      </c>
      <c r="M20" s="151">
        <v>959</v>
      </c>
      <c r="N20" s="151">
        <v>673</v>
      </c>
      <c r="O20" s="151">
        <v>1239</v>
      </c>
      <c r="P20" s="151">
        <v>2912</v>
      </c>
      <c r="Q20" s="151">
        <v>2214</v>
      </c>
      <c r="R20" s="151">
        <v>2435</v>
      </c>
      <c r="S20" s="151">
        <v>7242</v>
      </c>
      <c r="T20" s="151">
        <v>488</v>
      </c>
      <c r="U20" s="151">
        <v>2556</v>
      </c>
      <c r="V20" s="98">
        <v>1602</v>
      </c>
      <c r="W20" s="73">
        <v>1519</v>
      </c>
      <c r="X20" s="73">
        <v>1710</v>
      </c>
      <c r="Y20" s="73">
        <v>14688</v>
      </c>
      <c r="Z20" s="33">
        <v>33661</v>
      </c>
      <c r="AA20" s="105"/>
    </row>
    <row r="21" spans="1:27" ht="13.5">
      <c r="A21" s="105" t="s">
        <v>157</v>
      </c>
      <c r="B21" s="130">
        <v>1872</v>
      </c>
      <c r="C21" s="72">
        <v>477</v>
      </c>
      <c r="D21" s="151">
        <v>407</v>
      </c>
      <c r="E21" s="98">
        <v>0</v>
      </c>
      <c r="F21" s="72">
        <v>1</v>
      </c>
      <c r="G21" s="151">
        <v>302</v>
      </c>
      <c r="H21" s="98">
        <v>197</v>
      </c>
      <c r="I21" s="72">
        <v>3</v>
      </c>
      <c r="J21" s="151">
        <v>16</v>
      </c>
      <c r="K21" s="151">
        <v>63</v>
      </c>
      <c r="L21" s="151">
        <v>199</v>
      </c>
      <c r="M21" s="151">
        <v>19</v>
      </c>
      <c r="N21" s="151">
        <v>7</v>
      </c>
      <c r="O21" s="151">
        <v>21</v>
      </c>
      <c r="P21" s="151">
        <v>69</v>
      </c>
      <c r="Q21" s="151">
        <v>62</v>
      </c>
      <c r="R21" s="151">
        <v>34</v>
      </c>
      <c r="S21" s="151">
        <v>211</v>
      </c>
      <c r="T21" s="151">
        <v>39</v>
      </c>
      <c r="U21" s="151">
        <v>94</v>
      </c>
      <c r="V21" s="98">
        <v>53</v>
      </c>
      <c r="W21" s="73">
        <v>5</v>
      </c>
      <c r="X21" s="73">
        <v>477</v>
      </c>
      <c r="Y21" s="73">
        <v>500</v>
      </c>
      <c r="Z21" s="33">
        <v>890</v>
      </c>
      <c r="AA21" s="105"/>
    </row>
    <row r="22" spans="1:27" ht="13.5">
      <c r="A22" s="105" t="s">
        <v>158</v>
      </c>
      <c r="B22" s="130">
        <v>1756</v>
      </c>
      <c r="C22" s="72">
        <v>324</v>
      </c>
      <c r="D22" s="151">
        <v>239</v>
      </c>
      <c r="E22" s="98">
        <v>10</v>
      </c>
      <c r="F22" s="72">
        <v>3</v>
      </c>
      <c r="G22" s="151">
        <v>237</v>
      </c>
      <c r="H22" s="98">
        <v>312</v>
      </c>
      <c r="I22" s="72">
        <v>3</v>
      </c>
      <c r="J22" s="151">
        <v>1</v>
      </c>
      <c r="K22" s="151">
        <v>76</v>
      </c>
      <c r="L22" s="151">
        <v>181</v>
      </c>
      <c r="M22" s="151">
        <v>21</v>
      </c>
      <c r="N22" s="151">
        <v>10</v>
      </c>
      <c r="O22" s="151">
        <v>22</v>
      </c>
      <c r="P22" s="151">
        <v>81</v>
      </c>
      <c r="Q22" s="151">
        <v>42</v>
      </c>
      <c r="R22" s="151">
        <v>31</v>
      </c>
      <c r="S22" s="151">
        <v>238</v>
      </c>
      <c r="T22" s="151">
        <v>31</v>
      </c>
      <c r="U22" s="151">
        <v>68</v>
      </c>
      <c r="V22" s="98">
        <v>61</v>
      </c>
      <c r="W22" s="73">
        <v>4</v>
      </c>
      <c r="X22" s="73">
        <v>334</v>
      </c>
      <c r="Y22" s="73">
        <v>552</v>
      </c>
      <c r="Z22" s="33">
        <v>866</v>
      </c>
      <c r="AA22" s="105"/>
    </row>
    <row r="23" spans="1:27" ht="13.5">
      <c r="A23" s="105" t="s">
        <v>159</v>
      </c>
      <c r="B23" s="130">
        <v>1753</v>
      </c>
      <c r="C23" s="72">
        <v>237</v>
      </c>
      <c r="D23" s="151">
        <v>189</v>
      </c>
      <c r="E23" s="98">
        <v>355</v>
      </c>
      <c r="F23" s="72">
        <v>0</v>
      </c>
      <c r="G23" s="151">
        <v>172</v>
      </c>
      <c r="H23" s="98">
        <v>179</v>
      </c>
      <c r="I23" s="72">
        <v>3</v>
      </c>
      <c r="J23" s="151">
        <v>7</v>
      </c>
      <c r="K23" s="151">
        <v>60</v>
      </c>
      <c r="L23" s="151">
        <v>180</v>
      </c>
      <c r="M23" s="151">
        <v>10</v>
      </c>
      <c r="N23" s="151">
        <v>3</v>
      </c>
      <c r="O23" s="151">
        <v>8</v>
      </c>
      <c r="P23" s="151">
        <v>80</v>
      </c>
      <c r="Q23" s="151">
        <v>47</v>
      </c>
      <c r="R23" s="151">
        <v>39</v>
      </c>
      <c r="S23" s="151">
        <v>236</v>
      </c>
      <c r="T23" s="151">
        <v>36</v>
      </c>
      <c r="U23" s="151">
        <v>30</v>
      </c>
      <c r="V23" s="98">
        <v>47</v>
      </c>
      <c r="W23" s="73">
        <v>24</v>
      </c>
      <c r="X23" s="73">
        <v>592</v>
      </c>
      <c r="Y23" s="73">
        <v>351</v>
      </c>
      <c r="Z23" s="33">
        <v>786</v>
      </c>
      <c r="AA23" s="105"/>
    </row>
    <row r="24" spans="1:27" ht="13.5">
      <c r="A24" s="105" t="s">
        <v>160</v>
      </c>
      <c r="B24" s="130">
        <v>25642</v>
      </c>
      <c r="C24" s="72">
        <v>2488</v>
      </c>
      <c r="D24" s="151">
        <v>2315</v>
      </c>
      <c r="E24" s="98">
        <v>966</v>
      </c>
      <c r="F24" s="72">
        <v>14</v>
      </c>
      <c r="G24" s="151">
        <v>1889</v>
      </c>
      <c r="H24" s="98">
        <v>3772</v>
      </c>
      <c r="I24" s="72">
        <v>93</v>
      </c>
      <c r="J24" s="151">
        <v>81</v>
      </c>
      <c r="K24" s="151">
        <v>1585</v>
      </c>
      <c r="L24" s="151">
        <v>3890</v>
      </c>
      <c r="M24" s="151">
        <v>493</v>
      </c>
      <c r="N24" s="151">
        <v>137</v>
      </c>
      <c r="O24" s="151">
        <v>396</v>
      </c>
      <c r="P24" s="151">
        <v>1502</v>
      </c>
      <c r="Q24" s="151">
        <v>907</v>
      </c>
      <c r="R24" s="151">
        <v>1086</v>
      </c>
      <c r="S24" s="151">
        <v>3561</v>
      </c>
      <c r="T24" s="151">
        <v>426</v>
      </c>
      <c r="U24" s="151">
        <v>1198</v>
      </c>
      <c r="V24" s="98">
        <v>1105</v>
      </c>
      <c r="W24" s="73">
        <v>53</v>
      </c>
      <c r="X24" s="73">
        <v>3454</v>
      </c>
      <c r="Y24" s="73">
        <v>5675</v>
      </c>
      <c r="Z24" s="33">
        <v>16460</v>
      </c>
      <c r="AA24" s="105"/>
    </row>
    <row r="25" spans="1:27" ht="13.5">
      <c r="A25" s="105" t="s">
        <v>161</v>
      </c>
      <c r="B25" s="130">
        <v>18582</v>
      </c>
      <c r="C25" s="72">
        <v>1466</v>
      </c>
      <c r="D25" s="151">
        <v>1346</v>
      </c>
      <c r="E25" s="98">
        <v>393</v>
      </c>
      <c r="F25" s="72">
        <v>11</v>
      </c>
      <c r="G25" s="151">
        <v>1347</v>
      </c>
      <c r="H25" s="98">
        <v>2874</v>
      </c>
      <c r="I25" s="72">
        <v>82</v>
      </c>
      <c r="J25" s="151">
        <v>59</v>
      </c>
      <c r="K25" s="151">
        <v>985</v>
      </c>
      <c r="L25" s="151">
        <v>3040</v>
      </c>
      <c r="M25" s="151">
        <v>362</v>
      </c>
      <c r="N25" s="151">
        <v>112</v>
      </c>
      <c r="O25" s="151">
        <v>332</v>
      </c>
      <c r="P25" s="151">
        <v>1147</v>
      </c>
      <c r="Q25" s="151">
        <v>676</v>
      </c>
      <c r="R25" s="151">
        <v>910</v>
      </c>
      <c r="S25" s="151">
        <v>2651</v>
      </c>
      <c r="T25" s="151">
        <v>290</v>
      </c>
      <c r="U25" s="151">
        <v>922</v>
      </c>
      <c r="V25" s="98">
        <v>881</v>
      </c>
      <c r="W25" s="73">
        <v>42</v>
      </c>
      <c r="X25" s="73">
        <v>1859</v>
      </c>
      <c r="Y25" s="73">
        <v>4232</v>
      </c>
      <c r="Z25" s="33">
        <v>12449</v>
      </c>
      <c r="AA25" s="105"/>
    </row>
    <row r="26" spans="1:27" ht="13.5">
      <c r="A26" s="105" t="s">
        <v>162</v>
      </c>
      <c r="B26" s="130">
        <v>2085</v>
      </c>
      <c r="C26" s="72">
        <v>392</v>
      </c>
      <c r="D26" s="151">
        <v>350</v>
      </c>
      <c r="E26" s="98">
        <v>1</v>
      </c>
      <c r="F26" s="72">
        <v>2</v>
      </c>
      <c r="G26" s="151">
        <v>257</v>
      </c>
      <c r="H26" s="98">
        <v>406</v>
      </c>
      <c r="I26" s="72">
        <v>4</v>
      </c>
      <c r="J26" s="151">
        <v>9</v>
      </c>
      <c r="K26" s="151">
        <v>72</v>
      </c>
      <c r="L26" s="151">
        <v>206</v>
      </c>
      <c r="M26" s="151">
        <v>14</v>
      </c>
      <c r="N26" s="151">
        <v>7</v>
      </c>
      <c r="O26" s="151">
        <v>20</v>
      </c>
      <c r="P26" s="151">
        <v>113</v>
      </c>
      <c r="Q26" s="151">
        <v>60</v>
      </c>
      <c r="R26" s="151">
        <v>45</v>
      </c>
      <c r="S26" s="151">
        <v>253</v>
      </c>
      <c r="T26" s="151">
        <v>22</v>
      </c>
      <c r="U26" s="151">
        <v>113</v>
      </c>
      <c r="V26" s="98">
        <v>82</v>
      </c>
      <c r="W26" s="73">
        <v>7</v>
      </c>
      <c r="X26" s="73">
        <v>393</v>
      </c>
      <c r="Y26" s="73">
        <v>665</v>
      </c>
      <c r="Z26" s="33">
        <v>1020</v>
      </c>
      <c r="AA26" s="105"/>
    </row>
    <row r="27" spans="1:27" ht="13.5">
      <c r="A27" s="105" t="s">
        <v>163</v>
      </c>
      <c r="B27" s="130">
        <v>4975</v>
      </c>
      <c r="C27" s="72">
        <v>630</v>
      </c>
      <c r="D27" s="151">
        <v>619</v>
      </c>
      <c r="E27" s="98">
        <v>572</v>
      </c>
      <c r="F27" s="72">
        <v>1</v>
      </c>
      <c r="G27" s="151">
        <v>285</v>
      </c>
      <c r="H27" s="98">
        <v>492</v>
      </c>
      <c r="I27" s="72">
        <v>7</v>
      </c>
      <c r="J27" s="151">
        <v>13</v>
      </c>
      <c r="K27" s="151">
        <v>528</v>
      </c>
      <c r="L27" s="151">
        <v>644</v>
      </c>
      <c r="M27" s="151">
        <v>117</v>
      </c>
      <c r="N27" s="151">
        <v>18</v>
      </c>
      <c r="O27" s="151">
        <v>44</v>
      </c>
      <c r="P27" s="151">
        <v>242</v>
      </c>
      <c r="Q27" s="151">
        <v>171</v>
      </c>
      <c r="R27" s="151">
        <v>131</v>
      </c>
      <c r="S27" s="151">
        <v>657</v>
      </c>
      <c r="T27" s="151">
        <v>114</v>
      </c>
      <c r="U27" s="151">
        <v>163</v>
      </c>
      <c r="V27" s="98">
        <v>142</v>
      </c>
      <c r="W27" s="73">
        <v>4</v>
      </c>
      <c r="X27" s="73">
        <v>1202</v>
      </c>
      <c r="Y27" s="73">
        <v>778</v>
      </c>
      <c r="Z27" s="33">
        <v>2991</v>
      </c>
      <c r="AA27" s="105"/>
    </row>
    <row r="28" spans="1:27" ht="13.5">
      <c r="A28" s="105" t="s">
        <v>164</v>
      </c>
      <c r="B28" s="130">
        <v>23300</v>
      </c>
      <c r="C28" s="72">
        <v>5238</v>
      </c>
      <c r="D28" s="151">
        <v>4989</v>
      </c>
      <c r="E28" s="98">
        <v>10</v>
      </c>
      <c r="F28" s="72">
        <v>5</v>
      </c>
      <c r="G28" s="151">
        <v>1952</v>
      </c>
      <c r="H28" s="98">
        <v>2560</v>
      </c>
      <c r="I28" s="72">
        <v>39</v>
      </c>
      <c r="J28" s="151">
        <v>69</v>
      </c>
      <c r="K28" s="151">
        <v>716</v>
      </c>
      <c r="L28" s="151">
        <v>3198</v>
      </c>
      <c r="M28" s="151">
        <v>298</v>
      </c>
      <c r="N28" s="151">
        <v>184</v>
      </c>
      <c r="O28" s="151">
        <v>392</v>
      </c>
      <c r="P28" s="151">
        <v>1098</v>
      </c>
      <c r="Q28" s="151">
        <v>830</v>
      </c>
      <c r="R28" s="151">
        <v>807</v>
      </c>
      <c r="S28" s="151">
        <v>3195</v>
      </c>
      <c r="T28" s="151">
        <v>326</v>
      </c>
      <c r="U28" s="151">
        <v>1040</v>
      </c>
      <c r="V28" s="98">
        <v>1044</v>
      </c>
      <c r="W28" s="73">
        <v>299</v>
      </c>
      <c r="X28" s="73">
        <v>5248</v>
      </c>
      <c r="Y28" s="73">
        <v>4517</v>
      </c>
      <c r="Z28" s="33">
        <v>13236</v>
      </c>
      <c r="AA28" s="105"/>
    </row>
    <row r="29" spans="1:27" ht="13.5">
      <c r="A29" s="105" t="s">
        <v>165</v>
      </c>
      <c r="B29" s="130">
        <v>18317</v>
      </c>
      <c r="C29" s="72">
        <v>3497</v>
      </c>
      <c r="D29" s="151">
        <v>3338</v>
      </c>
      <c r="E29" s="98">
        <v>9</v>
      </c>
      <c r="F29" s="72">
        <v>2</v>
      </c>
      <c r="G29" s="151">
        <v>1438</v>
      </c>
      <c r="H29" s="98">
        <v>2061</v>
      </c>
      <c r="I29" s="72">
        <v>32</v>
      </c>
      <c r="J29" s="151">
        <v>58</v>
      </c>
      <c r="K29" s="151">
        <v>569</v>
      </c>
      <c r="L29" s="151">
        <v>2669</v>
      </c>
      <c r="M29" s="151">
        <v>258</v>
      </c>
      <c r="N29" s="151">
        <v>163</v>
      </c>
      <c r="O29" s="151">
        <v>331</v>
      </c>
      <c r="P29" s="151">
        <v>902</v>
      </c>
      <c r="Q29" s="151">
        <v>694</v>
      </c>
      <c r="R29" s="151">
        <v>716</v>
      </c>
      <c r="S29" s="151">
        <v>2638</v>
      </c>
      <c r="T29" s="151">
        <v>265</v>
      </c>
      <c r="U29" s="151">
        <v>860</v>
      </c>
      <c r="V29" s="98">
        <v>870</v>
      </c>
      <c r="W29" s="73">
        <v>285</v>
      </c>
      <c r="X29" s="73">
        <v>3506</v>
      </c>
      <c r="Y29" s="73">
        <v>3501</v>
      </c>
      <c r="Z29" s="33">
        <v>11025</v>
      </c>
      <c r="AA29" s="105"/>
    </row>
    <row r="30" spans="1:27" ht="13.5">
      <c r="A30" s="105" t="s">
        <v>166</v>
      </c>
      <c r="B30" s="130">
        <v>3969</v>
      </c>
      <c r="C30" s="72">
        <v>1378</v>
      </c>
      <c r="D30" s="151">
        <v>1348</v>
      </c>
      <c r="E30" s="98">
        <v>1</v>
      </c>
      <c r="F30" s="72">
        <v>3</v>
      </c>
      <c r="G30" s="151">
        <v>394</v>
      </c>
      <c r="H30" s="98">
        <v>414</v>
      </c>
      <c r="I30" s="72">
        <v>5</v>
      </c>
      <c r="J30" s="151">
        <v>10</v>
      </c>
      <c r="K30" s="151">
        <v>119</v>
      </c>
      <c r="L30" s="151">
        <v>430</v>
      </c>
      <c r="M30" s="151">
        <v>28</v>
      </c>
      <c r="N30" s="151">
        <v>18</v>
      </c>
      <c r="O30" s="151">
        <v>51</v>
      </c>
      <c r="P30" s="151">
        <v>156</v>
      </c>
      <c r="Q30" s="151">
        <v>109</v>
      </c>
      <c r="R30" s="151">
        <v>75</v>
      </c>
      <c r="S30" s="151">
        <v>443</v>
      </c>
      <c r="T30" s="151">
        <v>53</v>
      </c>
      <c r="U30" s="151">
        <v>141</v>
      </c>
      <c r="V30" s="98">
        <v>127</v>
      </c>
      <c r="W30" s="73">
        <v>14</v>
      </c>
      <c r="X30" s="73">
        <v>1379</v>
      </c>
      <c r="Y30" s="73">
        <v>811</v>
      </c>
      <c r="Z30" s="33">
        <v>1765</v>
      </c>
      <c r="AA30" s="105"/>
    </row>
    <row r="31" spans="1:27" ht="13.5">
      <c r="A31" s="105" t="s">
        <v>167</v>
      </c>
      <c r="B31" s="130">
        <v>1014</v>
      </c>
      <c r="C31" s="72">
        <v>363</v>
      </c>
      <c r="D31" s="151">
        <v>303</v>
      </c>
      <c r="E31" s="98">
        <v>0</v>
      </c>
      <c r="F31" s="72">
        <v>0</v>
      </c>
      <c r="G31" s="151">
        <v>120</v>
      </c>
      <c r="H31" s="98">
        <v>85</v>
      </c>
      <c r="I31" s="72">
        <v>2</v>
      </c>
      <c r="J31" s="151">
        <v>1</v>
      </c>
      <c r="K31" s="151">
        <v>28</v>
      </c>
      <c r="L31" s="151">
        <v>99</v>
      </c>
      <c r="M31" s="151">
        <v>12</v>
      </c>
      <c r="N31" s="151">
        <v>3</v>
      </c>
      <c r="O31" s="151">
        <v>10</v>
      </c>
      <c r="P31" s="151">
        <v>40</v>
      </c>
      <c r="Q31" s="151">
        <v>27</v>
      </c>
      <c r="R31" s="151">
        <v>16</v>
      </c>
      <c r="S31" s="151">
        <v>114</v>
      </c>
      <c r="T31" s="151">
        <v>8</v>
      </c>
      <c r="U31" s="151">
        <v>39</v>
      </c>
      <c r="V31" s="98">
        <v>47</v>
      </c>
      <c r="W31" s="73">
        <v>0</v>
      </c>
      <c r="X31" s="73">
        <v>363</v>
      </c>
      <c r="Y31" s="73">
        <v>205</v>
      </c>
      <c r="Z31" s="33">
        <v>446</v>
      </c>
      <c r="AA31" s="105"/>
    </row>
    <row r="32" spans="1:27" ht="13.5">
      <c r="A32" s="105" t="s">
        <v>168</v>
      </c>
      <c r="B32" s="130">
        <v>29484</v>
      </c>
      <c r="C32" s="72">
        <v>1847</v>
      </c>
      <c r="D32" s="151">
        <v>1550</v>
      </c>
      <c r="E32" s="98">
        <v>273</v>
      </c>
      <c r="F32" s="72">
        <v>13</v>
      </c>
      <c r="G32" s="151">
        <v>3292</v>
      </c>
      <c r="H32" s="98">
        <v>5196</v>
      </c>
      <c r="I32" s="72">
        <v>182</v>
      </c>
      <c r="J32" s="151">
        <v>144</v>
      </c>
      <c r="K32" s="151">
        <v>1394</v>
      </c>
      <c r="L32" s="151">
        <v>4767</v>
      </c>
      <c r="M32" s="151">
        <v>528</v>
      </c>
      <c r="N32" s="151">
        <v>313</v>
      </c>
      <c r="O32" s="151">
        <v>516</v>
      </c>
      <c r="P32" s="151">
        <v>1497</v>
      </c>
      <c r="Q32" s="151">
        <v>1059</v>
      </c>
      <c r="R32" s="151">
        <v>1173</v>
      </c>
      <c r="S32" s="151">
        <v>3979</v>
      </c>
      <c r="T32" s="151">
        <v>341</v>
      </c>
      <c r="U32" s="151">
        <v>1243</v>
      </c>
      <c r="V32" s="98">
        <v>975</v>
      </c>
      <c r="W32" s="73">
        <v>752</v>
      </c>
      <c r="X32" s="73">
        <v>2120</v>
      </c>
      <c r="Y32" s="73">
        <v>8501</v>
      </c>
      <c r="Z32" s="33">
        <v>18111</v>
      </c>
      <c r="AA32" s="105"/>
    </row>
    <row r="33" spans="1:27" ht="13.5">
      <c r="A33" s="105" t="s">
        <v>169</v>
      </c>
      <c r="B33" s="130">
        <v>27400</v>
      </c>
      <c r="C33" s="72">
        <v>1260</v>
      </c>
      <c r="D33" s="151">
        <v>1058</v>
      </c>
      <c r="E33" s="98">
        <v>271</v>
      </c>
      <c r="F33" s="72">
        <v>7</v>
      </c>
      <c r="G33" s="151">
        <v>3096</v>
      </c>
      <c r="H33" s="98">
        <v>4826</v>
      </c>
      <c r="I33" s="72">
        <v>173</v>
      </c>
      <c r="J33" s="151">
        <v>136</v>
      </c>
      <c r="K33" s="151">
        <v>1328</v>
      </c>
      <c r="L33" s="151">
        <v>4548</v>
      </c>
      <c r="M33" s="151">
        <v>506</v>
      </c>
      <c r="N33" s="151">
        <v>299</v>
      </c>
      <c r="O33" s="151">
        <v>488</v>
      </c>
      <c r="P33" s="151">
        <v>1439</v>
      </c>
      <c r="Q33" s="151">
        <v>1012</v>
      </c>
      <c r="R33" s="151">
        <v>1130</v>
      </c>
      <c r="S33" s="151">
        <v>3755</v>
      </c>
      <c r="T33" s="151">
        <v>301</v>
      </c>
      <c r="U33" s="151">
        <v>1186</v>
      </c>
      <c r="V33" s="98">
        <v>899</v>
      </c>
      <c r="W33" s="73">
        <v>740</v>
      </c>
      <c r="X33" s="73">
        <v>1531</v>
      </c>
      <c r="Y33" s="73">
        <v>7929</v>
      </c>
      <c r="Z33" s="33">
        <v>17200</v>
      </c>
      <c r="AA33" s="105"/>
    </row>
    <row r="34" spans="1:27" ht="13.5">
      <c r="A34" s="105" t="s">
        <v>170</v>
      </c>
      <c r="B34" s="130">
        <v>2084</v>
      </c>
      <c r="C34" s="72">
        <v>587</v>
      </c>
      <c r="D34" s="151">
        <v>492</v>
      </c>
      <c r="E34" s="98">
        <v>2</v>
      </c>
      <c r="F34" s="72">
        <v>6</v>
      </c>
      <c r="G34" s="151">
        <v>196</v>
      </c>
      <c r="H34" s="98">
        <v>370</v>
      </c>
      <c r="I34" s="72">
        <v>9</v>
      </c>
      <c r="J34" s="151">
        <v>8</v>
      </c>
      <c r="K34" s="151">
        <v>66</v>
      </c>
      <c r="L34" s="151">
        <v>219</v>
      </c>
      <c r="M34" s="151">
        <v>22</v>
      </c>
      <c r="N34" s="151">
        <v>14</v>
      </c>
      <c r="O34" s="151">
        <v>28</v>
      </c>
      <c r="P34" s="151">
        <v>58</v>
      </c>
      <c r="Q34" s="151">
        <v>47</v>
      </c>
      <c r="R34" s="151">
        <v>43</v>
      </c>
      <c r="S34" s="151">
        <v>224</v>
      </c>
      <c r="T34" s="151">
        <v>40</v>
      </c>
      <c r="U34" s="151">
        <v>57</v>
      </c>
      <c r="V34" s="98">
        <v>76</v>
      </c>
      <c r="W34" s="73">
        <v>12</v>
      </c>
      <c r="X34" s="73">
        <v>589</v>
      </c>
      <c r="Y34" s="73">
        <v>572</v>
      </c>
      <c r="Z34" s="33">
        <v>911</v>
      </c>
      <c r="AA34" s="105"/>
    </row>
    <row r="35" spans="1:27" ht="13.5">
      <c r="A35" s="105" t="s">
        <v>171</v>
      </c>
      <c r="B35" s="130">
        <v>9399</v>
      </c>
      <c r="C35" s="72">
        <v>2342</v>
      </c>
      <c r="D35" s="151">
        <v>2220</v>
      </c>
      <c r="E35" s="98">
        <v>287</v>
      </c>
      <c r="F35" s="72">
        <v>4</v>
      </c>
      <c r="G35" s="151">
        <v>676</v>
      </c>
      <c r="H35" s="98">
        <v>895</v>
      </c>
      <c r="I35" s="72">
        <v>16</v>
      </c>
      <c r="J35" s="151">
        <v>22</v>
      </c>
      <c r="K35" s="151">
        <v>307</v>
      </c>
      <c r="L35" s="151">
        <v>1142</v>
      </c>
      <c r="M35" s="151">
        <v>107</v>
      </c>
      <c r="N35" s="151">
        <v>36</v>
      </c>
      <c r="O35" s="151">
        <v>126</v>
      </c>
      <c r="P35" s="151">
        <v>383</v>
      </c>
      <c r="Q35" s="151">
        <v>294</v>
      </c>
      <c r="R35" s="151">
        <v>234</v>
      </c>
      <c r="S35" s="151">
        <v>1357</v>
      </c>
      <c r="T35" s="151">
        <v>195</v>
      </c>
      <c r="U35" s="151">
        <v>374</v>
      </c>
      <c r="V35" s="98">
        <v>545</v>
      </c>
      <c r="W35" s="73">
        <v>57</v>
      </c>
      <c r="X35" s="73">
        <v>2629</v>
      </c>
      <c r="Y35" s="73">
        <v>1575</v>
      </c>
      <c r="Z35" s="33">
        <v>5138</v>
      </c>
      <c r="AA35" s="105"/>
    </row>
    <row r="36" spans="1:27" ht="13.5">
      <c r="A36" s="105" t="s">
        <v>172</v>
      </c>
      <c r="B36" s="130">
        <v>15935</v>
      </c>
      <c r="C36" s="72">
        <v>4169</v>
      </c>
      <c r="D36" s="151">
        <v>4022</v>
      </c>
      <c r="E36" s="98">
        <v>21</v>
      </c>
      <c r="F36" s="72">
        <v>4</v>
      </c>
      <c r="G36" s="151">
        <v>1373</v>
      </c>
      <c r="H36" s="98">
        <v>1999</v>
      </c>
      <c r="I36" s="72">
        <v>44</v>
      </c>
      <c r="J36" s="151">
        <v>56</v>
      </c>
      <c r="K36" s="151">
        <v>499</v>
      </c>
      <c r="L36" s="151">
        <v>2039</v>
      </c>
      <c r="M36" s="151">
        <v>199</v>
      </c>
      <c r="N36" s="151">
        <v>108</v>
      </c>
      <c r="O36" s="151">
        <v>211</v>
      </c>
      <c r="P36" s="151">
        <v>619</v>
      </c>
      <c r="Q36" s="151">
        <v>635</v>
      </c>
      <c r="R36" s="151">
        <v>399</v>
      </c>
      <c r="S36" s="151">
        <v>1738</v>
      </c>
      <c r="T36" s="151">
        <v>296</v>
      </c>
      <c r="U36" s="151">
        <v>703</v>
      </c>
      <c r="V36" s="98">
        <v>618</v>
      </c>
      <c r="W36" s="73">
        <v>205</v>
      </c>
      <c r="X36" s="73">
        <v>4190</v>
      </c>
      <c r="Y36" s="73">
        <v>3376</v>
      </c>
      <c r="Z36" s="33">
        <v>8164</v>
      </c>
      <c r="AA36" s="105"/>
    </row>
    <row r="37" spans="1:27" ht="13.5">
      <c r="A37" s="105" t="s">
        <v>173</v>
      </c>
      <c r="B37" s="130">
        <v>10176</v>
      </c>
      <c r="C37" s="72">
        <v>2529</v>
      </c>
      <c r="D37" s="151">
        <v>2441</v>
      </c>
      <c r="E37" s="98">
        <v>1</v>
      </c>
      <c r="F37" s="72">
        <v>9</v>
      </c>
      <c r="G37" s="151">
        <v>780</v>
      </c>
      <c r="H37" s="98">
        <v>1135</v>
      </c>
      <c r="I37" s="72">
        <v>10</v>
      </c>
      <c r="J37" s="151">
        <v>22</v>
      </c>
      <c r="K37" s="151">
        <v>328</v>
      </c>
      <c r="L37" s="151">
        <v>1239</v>
      </c>
      <c r="M37" s="151">
        <v>93</v>
      </c>
      <c r="N37" s="151">
        <v>42</v>
      </c>
      <c r="O37" s="151">
        <v>120</v>
      </c>
      <c r="P37" s="151">
        <v>492</v>
      </c>
      <c r="Q37" s="151">
        <v>357</v>
      </c>
      <c r="R37" s="151">
        <v>265</v>
      </c>
      <c r="S37" s="151">
        <v>1214</v>
      </c>
      <c r="T37" s="151">
        <v>198</v>
      </c>
      <c r="U37" s="151">
        <v>400</v>
      </c>
      <c r="V37" s="98">
        <v>763</v>
      </c>
      <c r="W37" s="73">
        <v>179</v>
      </c>
      <c r="X37" s="73">
        <v>2530</v>
      </c>
      <c r="Y37" s="73">
        <v>1924</v>
      </c>
      <c r="Z37" s="33">
        <v>5543</v>
      </c>
      <c r="AA37" s="105"/>
    </row>
    <row r="38" spans="1:27" ht="13.5">
      <c r="A38" s="152" t="s">
        <v>174</v>
      </c>
      <c r="B38" s="133">
        <v>11727</v>
      </c>
      <c r="C38" s="78">
        <v>1019</v>
      </c>
      <c r="D38" s="153">
        <v>953</v>
      </c>
      <c r="E38" s="154">
        <v>10</v>
      </c>
      <c r="F38" s="78">
        <v>4</v>
      </c>
      <c r="G38" s="153">
        <v>1088</v>
      </c>
      <c r="H38" s="154">
        <v>1934</v>
      </c>
      <c r="I38" s="78">
        <v>27</v>
      </c>
      <c r="J38" s="153">
        <v>81</v>
      </c>
      <c r="K38" s="153">
        <v>651</v>
      </c>
      <c r="L38" s="153">
        <v>2000</v>
      </c>
      <c r="M38" s="153">
        <v>182</v>
      </c>
      <c r="N38" s="153">
        <v>101</v>
      </c>
      <c r="O38" s="153">
        <v>196</v>
      </c>
      <c r="P38" s="153">
        <v>454</v>
      </c>
      <c r="Q38" s="153">
        <v>424</v>
      </c>
      <c r="R38" s="153">
        <v>517</v>
      </c>
      <c r="S38" s="153">
        <v>1751</v>
      </c>
      <c r="T38" s="153">
        <v>119</v>
      </c>
      <c r="U38" s="153">
        <v>591</v>
      </c>
      <c r="V38" s="154">
        <v>435</v>
      </c>
      <c r="W38" s="86">
        <v>143</v>
      </c>
      <c r="X38" s="86">
        <v>1029</v>
      </c>
      <c r="Y38" s="86">
        <v>3026</v>
      </c>
      <c r="Z38" s="155">
        <v>7529</v>
      </c>
      <c r="AA38" s="105"/>
    </row>
    <row r="39" spans="1:27" ht="13.5">
      <c r="A39" s="152" t="s">
        <v>175</v>
      </c>
      <c r="B39" s="133">
        <v>5037</v>
      </c>
      <c r="C39" s="78">
        <v>1395</v>
      </c>
      <c r="D39" s="153">
        <v>1359</v>
      </c>
      <c r="E39" s="154">
        <v>1</v>
      </c>
      <c r="F39" s="78">
        <v>7</v>
      </c>
      <c r="G39" s="153">
        <v>429</v>
      </c>
      <c r="H39" s="154">
        <v>676</v>
      </c>
      <c r="I39" s="78">
        <v>12</v>
      </c>
      <c r="J39" s="153">
        <v>8</v>
      </c>
      <c r="K39" s="153">
        <v>154</v>
      </c>
      <c r="L39" s="153">
        <v>604</v>
      </c>
      <c r="M39" s="153">
        <v>53</v>
      </c>
      <c r="N39" s="153">
        <v>26</v>
      </c>
      <c r="O39" s="153">
        <v>88</v>
      </c>
      <c r="P39" s="153">
        <v>161</v>
      </c>
      <c r="Q39" s="153">
        <v>149</v>
      </c>
      <c r="R39" s="153">
        <v>121</v>
      </c>
      <c r="S39" s="153">
        <v>644</v>
      </c>
      <c r="T39" s="153">
        <v>106</v>
      </c>
      <c r="U39" s="153">
        <v>227</v>
      </c>
      <c r="V39" s="154">
        <v>162</v>
      </c>
      <c r="W39" s="86">
        <v>14</v>
      </c>
      <c r="X39" s="86">
        <v>1396</v>
      </c>
      <c r="Y39" s="86">
        <v>1112</v>
      </c>
      <c r="Z39" s="155">
        <v>2515</v>
      </c>
      <c r="AA39" s="105"/>
    </row>
    <row r="40" spans="1:27" ht="13.5">
      <c r="A40" s="156" t="s">
        <v>176</v>
      </c>
      <c r="B40" s="130">
        <v>10379</v>
      </c>
      <c r="C40" s="72">
        <v>2213</v>
      </c>
      <c r="D40" s="151">
        <v>2171</v>
      </c>
      <c r="E40" s="98">
        <v>6</v>
      </c>
      <c r="F40" s="72">
        <v>1</v>
      </c>
      <c r="G40" s="151">
        <v>1062</v>
      </c>
      <c r="H40" s="98">
        <v>1273</v>
      </c>
      <c r="I40" s="72">
        <v>24</v>
      </c>
      <c r="J40" s="151">
        <v>61</v>
      </c>
      <c r="K40" s="151">
        <v>376</v>
      </c>
      <c r="L40" s="151">
        <v>1537</v>
      </c>
      <c r="M40" s="151">
        <v>155</v>
      </c>
      <c r="N40" s="151">
        <v>79</v>
      </c>
      <c r="O40" s="151">
        <v>162</v>
      </c>
      <c r="P40" s="151">
        <v>318</v>
      </c>
      <c r="Q40" s="151">
        <v>352</v>
      </c>
      <c r="R40" s="151">
        <v>256</v>
      </c>
      <c r="S40" s="151">
        <v>1413</v>
      </c>
      <c r="T40" s="151">
        <v>150</v>
      </c>
      <c r="U40" s="151">
        <v>481</v>
      </c>
      <c r="V40" s="98">
        <v>313</v>
      </c>
      <c r="W40" s="73">
        <v>147</v>
      </c>
      <c r="X40" s="73">
        <v>2219</v>
      </c>
      <c r="Y40" s="73">
        <v>2336</v>
      </c>
      <c r="Z40" s="33">
        <v>5677</v>
      </c>
      <c r="AA40" s="105"/>
    </row>
    <row r="41" spans="1:27" ht="13.5">
      <c r="A41" s="157" t="s">
        <v>177</v>
      </c>
      <c r="B41" s="130">
        <v>3650</v>
      </c>
      <c r="C41" s="72">
        <v>898</v>
      </c>
      <c r="D41" s="151">
        <v>864</v>
      </c>
      <c r="E41" s="98">
        <v>9</v>
      </c>
      <c r="F41" s="72">
        <v>0</v>
      </c>
      <c r="G41" s="151">
        <v>340</v>
      </c>
      <c r="H41" s="98">
        <v>480</v>
      </c>
      <c r="I41" s="72">
        <v>2</v>
      </c>
      <c r="J41" s="151">
        <v>18</v>
      </c>
      <c r="K41" s="151">
        <v>155</v>
      </c>
      <c r="L41" s="151">
        <v>455</v>
      </c>
      <c r="M41" s="151">
        <v>34</v>
      </c>
      <c r="N41" s="151">
        <v>20</v>
      </c>
      <c r="O41" s="151">
        <v>27</v>
      </c>
      <c r="P41" s="151">
        <v>213</v>
      </c>
      <c r="Q41" s="151">
        <v>114</v>
      </c>
      <c r="R41" s="151">
        <v>98</v>
      </c>
      <c r="S41" s="151">
        <v>402</v>
      </c>
      <c r="T41" s="151">
        <v>65</v>
      </c>
      <c r="U41" s="151">
        <v>162</v>
      </c>
      <c r="V41" s="98">
        <v>126</v>
      </c>
      <c r="W41" s="73">
        <v>32</v>
      </c>
      <c r="X41" s="73">
        <v>907</v>
      </c>
      <c r="Y41" s="73">
        <v>820</v>
      </c>
      <c r="Z41" s="33">
        <v>1891</v>
      </c>
      <c r="AA41" s="105"/>
    </row>
    <row r="42" spans="1:27" ht="13.5">
      <c r="A42" s="158" t="s">
        <v>178</v>
      </c>
      <c r="B42" s="126">
        <v>9868</v>
      </c>
      <c r="C42" s="23">
        <v>1091</v>
      </c>
      <c r="D42" s="149">
        <v>1063</v>
      </c>
      <c r="E42" s="150">
        <v>15</v>
      </c>
      <c r="F42" s="23">
        <v>1</v>
      </c>
      <c r="G42" s="149">
        <v>645</v>
      </c>
      <c r="H42" s="150">
        <v>1379</v>
      </c>
      <c r="I42" s="23">
        <v>69</v>
      </c>
      <c r="J42" s="149">
        <v>56</v>
      </c>
      <c r="K42" s="149">
        <v>392</v>
      </c>
      <c r="L42" s="149">
        <v>1546</v>
      </c>
      <c r="M42" s="149">
        <v>215</v>
      </c>
      <c r="N42" s="149">
        <v>90</v>
      </c>
      <c r="O42" s="149">
        <v>218</v>
      </c>
      <c r="P42" s="149">
        <v>560</v>
      </c>
      <c r="Q42" s="149">
        <v>444</v>
      </c>
      <c r="R42" s="149">
        <v>548</v>
      </c>
      <c r="S42" s="149">
        <v>1205</v>
      </c>
      <c r="T42" s="149">
        <v>126</v>
      </c>
      <c r="U42" s="149">
        <v>440</v>
      </c>
      <c r="V42" s="150">
        <v>666</v>
      </c>
      <c r="W42" s="18">
        <v>162</v>
      </c>
      <c r="X42" s="18">
        <v>1106</v>
      </c>
      <c r="Y42" s="18">
        <v>2025</v>
      </c>
      <c r="Z42" s="17">
        <v>6575</v>
      </c>
      <c r="AA42" s="105"/>
    </row>
    <row r="43" spans="1:27" ht="13.5">
      <c r="A43" s="156" t="s">
        <v>179</v>
      </c>
      <c r="B43" s="130">
        <v>9154</v>
      </c>
      <c r="C43" s="72">
        <v>1683</v>
      </c>
      <c r="D43" s="151">
        <v>1667</v>
      </c>
      <c r="E43" s="98">
        <v>76</v>
      </c>
      <c r="F43" s="72">
        <v>4</v>
      </c>
      <c r="G43" s="151">
        <v>626</v>
      </c>
      <c r="H43" s="98">
        <v>1311</v>
      </c>
      <c r="I43" s="72">
        <v>25</v>
      </c>
      <c r="J43" s="151">
        <v>47</v>
      </c>
      <c r="K43" s="151">
        <v>320</v>
      </c>
      <c r="L43" s="151">
        <v>1222</v>
      </c>
      <c r="M43" s="151">
        <v>129</v>
      </c>
      <c r="N43" s="151">
        <v>40</v>
      </c>
      <c r="O43" s="151">
        <v>98</v>
      </c>
      <c r="P43" s="151">
        <v>358</v>
      </c>
      <c r="Q43" s="151">
        <v>315</v>
      </c>
      <c r="R43" s="151">
        <v>223</v>
      </c>
      <c r="S43" s="151">
        <v>936</v>
      </c>
      <c r="T43" s="151">
        <v>87</v>
      </c>
      <c r="U43" s="151">
        <v>409</v>
      </c>
      <c r="V43" s="98">
        <v>1225</v>
      </c>
      <c r="W43" s="73">
        <v>20</v>
      </c>
      <c r="X43" s="73">
        <v>1759</v>
      </c>
      <c r="Y43" s="73">
        <v>1941</v>
      </c>
      <c r="Z43" s="33">
        <v>5434</v>
      </c>
      <c r="AA43" s="105"/>
    </row>
    <row r="44" spans="1:27" ht="13.5">
      <c r="A44" s="156" t="s">
        <v>180</v>
      </c>
      <c r="B44" s="130">
        <v>638</v>
      </c>
      <c r="C44" s="72">
        <v>150</v>
      </c>
      <c r="D44" s="151">
        <v>89</v>
      </c>
      <c r="E44" s="98">
        <v>3</v>
      </c>
      <c r="F44" s="72">
        <v>0</v>
      </c>
      <c r="G44" s="151">
        <v>101</v>
      </c>
      <c r="H44" s="98">
        <v>27</v>
      </c>
      <c r="I44" s="72">
        <v>1</v>
      </c>
      <c r="J44" s="151">
        <v>0</v>
      </c>
      <c r="K44" s="151">
        <v>12</v>
      </c>
      <c r="L44" s="151">
        <v>44</v>
      </c>
      <c r="M44" s="151">
        <v>1</v>
      </c>
      <c r="N44" s="151">
        <v>1</v>
      </c>
      <c r="O44" s="151">
        <v>15</v>
      </c>
      <c r="P44" s="151">
        <v>38</v>
      </c>
      <c r="Q44" s="151">
        <v>30</v>
      </c>
      <c r="R44" s="151">
        <v>35</v>
      </c>
      <c r="S44" s="151">
        <v>82</v>
      </c>
      <c r="T44" s="151">
        <v>15</v>
      </c>
      <c r="U44" s="151">
        <v>24</v>
      </c>
      <c r="V44" s="98">
        <v>59</v>
      </c>
      <c r="W44" s="73">
        <v>0</v>
      </c>
      <c r="X44" s="73">
        <v>153</v>
      </c>
      <c r="Y44" s="73">
        <v>128</v>
      </c>
      <c r="Z44" s="33">
        <v>357</v>
      </c>
      <c r="AA44" s="105"/>
    </row>
    <row r="45" spans="1:27" ht="13.5">
      <c r="A45" s="156" t="s">
        <v>181</v>
      </c>
      <c r="B45" s="130">
        <v>2491</v>
      </c>
      <c r="C45" s="72">
        <v>594</v>
      </c>
      <c r="D45" s="151">
        <v>533</v>
      </c>
      <c r="E45" s="98">
        <v>5</v>
      </c>
      <c r="F45" s="72">
        <v>1</v>
      </c>
      <c r="G45" s="151">
        <v>218</v>
      </c>
      <c r="H45" s="98">
        <v>349</v>
      </c>
      <c r="I45" s="72">
        <v>17</v>
      </c>
      <c r="J45" s="151">
        <v>7</v>
      </c>
      <c r="K45" s="151">
        <v>94</v>
      </c>
      <c r="L45" s="151">
        <v>299</v>
      </c>
      <c r="M45" s="151">
        <v>33</v>
      </c>
      <c r="N45" s="151">
        <v>1</v>
      </c>
      <c r="O45" s="151">
        <v>21</v>
      </c>
      <c r="P45" s="151">
        <v>86</v>
      </c>
      <c r="Q45" s="151">
        <v>91</v>
      </c>
      <c r="R45" s="151">
        <v>64</v>
      </c>
      <c r="S45" s="151">
        <v>317</v>
      </c>
      <c r="T45" s="151">
        <v>36</v>
      </c>
      <c r="U45" s="151">
        <v>141</v>
      </c>
      <c r="V45" s="98">
        <v>116</v>
      </c>
      <c r="W45" s="73">
        <v>1</v>
      </c>
      <c r="X45" s="73">
        <v>599</v>
      </c>
      <c r="Y45" s="73">
        <v>568</v>
      </c>
      <c r="Z45" s="33">
        <v>1323</v>
      </c>
      <c r="AA45" s="105"/>
    </row>
    <row r="46" spans="1:27" ht="13.5">
      <c r="A46" s="156" t="s">
        <v>182</v>
      </c>
      <c r="B46" s="130">
        <v>8339</v>
      </c>
      <c r="C46" s="72">
        <v>2194</v>
      </c>
      <c r="D46" s="151">
        <v>2175</v>
      </c>
      <c r="E46" s="98">
        <v>329</v>
      </c>
      <c r="F46" s="72">
        <v>2</v>
      </c>
      <c r="G46" s="151">
        <v>550</v>
      </c>
      <c r="H46" s="98">
        <v>1208</v>
      </c>
      <c r="I46" s="72">
        <v>27</v>
      </c>
      <c r="J46" s="151">
        <v>20</v>
      </c>
      <c r="K46" s="151">
        <v>442</v>
      </c>
      <c r="L46" s="151">
        <v>901</v>
      </c>
      <c r="M46" s="151">
        <v>64</v>
      </c>
      <c r="N46" s="151">
        <v>26</v>
      </c>
      <c r="O46" s="151">
        <v>133</v>
      </c>
      <c r="P46" s="151">
        <v>280</v>
      </c>
      <c r="Q46" s="151">
        <v>214</v>
      </c>
      <c r="R46" s="151">
        <v>181</v>
      </c>
      <c r="S46" s="151">
        <v>914</v>
      </c>
      <c r="T46" s="151">
        <v>154</v>
      </c>
      <c r="U46" s="151">
        <v>353</v>
      </c>
      <c r="V46" s="98">
        <v>248</v>
      </c>
      <c r="W46" s="73">
        <v>99</v>
      </c>
      <c r="X46" s="73">
        <v>2523</v>
      </c>
      <c r="Y46" s="73">
        <v>1760</v>
      </c>
      <c r="Z46" s="33">
        <v>3957</v>
      </c>
      <c r="AA46" s="105"/>
    </row>
    <row r="47" spans="1:27" ht="13.5">
      <c r="A47" s="157" t="s">
        <v>183</v>
      </c>
      <c r="B47" s="130">
        <v>5232</v>
      </c>
      <c r="C47" s="72">
        <v>1437</v>
      </c>
      <c r="D47" s="151">
        <v>1406</v>
      </c>
      <c r="E47" s="98">
        <v>60</v>
      </c>
      <c r="F47" s="72">
        <v>2</v>
      </c>
      <c r="G47" s="151">
        <v>404</v>
      </c>
      <c r="H47" s="98">
        <v>855</v>
      </c>
      <c r="I47" s="72">
        <v>8</v>
      </c>
      <c r="J47" s="151">
        <v>14</v>
      </c>
      <c r="K47" s="151">
        <v>231</v>
      </c>
      <c r="L47" s="151">
        <v>667</v>
      </c>
      <c r="M47" s="151">
        <v>57</v>
      </c>
      <c r="N47" s="151">
        <v>10</v>
      </c>
      <c r="O47" s="151">
        <v>54</v>
      </c>
      <c r="P47" s="151">
        <v>156</v>
      </c>
      <c r="Q47" s="151">
        <v>159</v>
      </c>
      <c r="R47" s="151">
        <v>97</v>
      </c>
      <c r="S47" s="151">
        <v>518</v>
      </c>
      <c r="T47" s="151">
        <v>80</v>
      </c>
      <c r="U47" s="151">
        <v>172</v>
      </c>
      <c r="V47" s="98">
        <v>161</v>
      </c>
      <c r="W47" s="73">
        <v>90</v>
      </c>
      <c r="X47" s="73">
        <v>1497</v>
      </c>
      <c r="Y47" s="73">
        <v>1261</v>
      </c>
      <c r="Z47" s="33">
        <v>2384</v>
      </c>
      <c r="AA47" s="105"/>
    </row>
    <row r="48" spans="1:27" ht="13.5">
      <c r="A48" s="158" t="s">
        <v>184</v>
      </c>
      <c r="B48" s="126">
        <v>8305</v>
      </c>
      <c r="C48" s="23">
        <v>493</v>
      </c>
      <c r="D48" s="149">
        <v>439</v>
      </c>
      <c r="E48" s="150">
        <v>159</v>
      </c>
      <c r="F48" s="23">
        <v>4</v>
      </c>
      <c r="G48" s="149">
        <v>958</v>
      </c>
      <c r="H48" s="150">
        <v>1780</v>
      </c>
      <c r="I48" s="23">
        <v>20</v>
      </c>
      <c r="J48" s="149">
        <v>42</v>
      </c>
      <c r="K48" s="149">
        <v>343</v>
      </c>
      <c r="L48" s="149">
        <v>1372</v>
      </c>
      <c r="M48" s="149">
        <v>128</v>
      </c>
      <c r="N48" s="149">
        <v>72</v>
      </c>
      <c r="O48" s="149">
        <v>142</v>
      </c>
      <c r="P48" s="149">
        <v>297</v>
      </c>
      <c r="Q48" s="149">
        <v>307</v>
      </c>
      <c r="R48" s="149">
        <v>274</v>
      </c>
      <c r="S48" s="149">
        <v>1262</v>
      </c>
      <c r="T48" s="149">
        <v>83</v>
      </c>
      <c r="U48" s="149">
        <v>326</v>
      </c>
      <c r="V48" s="150">
        <v>200</v>
      </c>
      <c r="W48" s="18">
        <v>43</v>
      </c>
      <c r="X48" s="18">
        <v>652</v>
      </c>
      <c r="Y48" s="18">
        <v>2742</v>
      </c>
      <c r="Z48" s="17">
        <v>4868</v>
      </c>
      <c r="AA48" s="105"/>
    </row>
    <row r="49" spans="1:27" ht="13.5">
      <c r="A49" s="156" t="s">
        <v>185</v>
      </c>
      <c r="B49" s="130">
        <v>947</v>
      </c>
      <c r="C49" s="72">
        <v>392</v>
      </c>
      <c r="D49" s="151">
        <v>183</v>
      </c>
      <c r="E49" s="98">
        <v>0</v>
      </c>
      <c r="F49" s="72">
        <v>0</v>
      </c>
      <c r="G49" s="151">
        <v>90</v>
      </c>
      <c r="H49" s="98">
        <v>60</v>
      </c>
      <c r="I49" s="72">
        <v>20</v>
      </c>
      <c r="J49" s="151">
        <v>0</v>
      </c>
      <c r="K49" s="151">
        <v>21</v>
      </c>
      <c r="L49" s="151">
        <v>63</v>
      </c>
      <c r="M49" s="151">
        <v>1</v>
      </c>
      <c r="N49" s="151">
        <v>2</v>
      </c>
      <c r="O49" s="151">
        <v>5</v>
      </c>
      <c r="P49" s="151">
        <v>43</v>
      </c>
      <c r="Q49" s="151">
        <v>9</v>
      </c>
      <c r="R49" s="151">
        <v>48</v>
      </c>
      <c r="S49" s="151">
        <v>75</v>
      </c>
      <c r="T49" s="151">
        <v>20</v>
      </c>
      <c r="U49" s="151">
        <v>31</v>
      </c>
      <c r="V49" s="98">
        <v>67</v>
      </c>
      <c r="W49" s="73">
        <v>0</v>
      </c>
      <c r="X49" s="73">
        <v>392</v>
      </c>
      <c r="Y49" s="73">
        <v>150</v>
      </c>
      <c r="Z49" s="33">
        <v>405</v>
      </c>
      <c r="AA49" s="105"/>
    </row>
    <row r="50" spans="1:27" ht="13.5">
      <c r="A50" s="156" t="s">
        <v>186</v>
      </c>
      <c r="B50" s="130">
        <v>1515</v>
      </c>
      <c r="C50" s="72">
        <v>508</v>
      </c>
      <c r="D50" s="151">
        <v>264</v>
      </c>
      <c r="E50" s="98">
        <v>2</v>
      </c>
      <c r="F50" s="72">
        <v>14</v>
      </c>
      <c r="G50" s="151">
        <v>244</v>
      </c>
      <c r="H50" s="98">
        <v>55</v>
      </c>
      <c r="I50" s="72">
        <v>0</v>
      </c>
      <c r="J50" s="151">
        <v>0</v>
      </c>
      <c r="K50" s="151">
        <v>48</v>
      </c>
      <c r="L50" s="151">
        <v>98</v>
      </c>
      <c r="M50" s="151">
        <v>9</v>
      </c>
      <c r="N50" s="151">
        <v>1</v>
      </c>
      <c r="O50" s="151">
        <v>36</v>
      </c>
      <c r="P50" s="151">
        <v>74</v>
      </c>
      <c r="Q50" s="151">
        <v>17</v>
      </c>
      <c r="R50" s="151">
        <v>95</v>
      </c>
      <c r="S50" s="151">
        <v>140</v>
      </c>
      <c r="T50" s="151">
        <v>30</v>
      </c>
      <c r="U50" s="151">
        <v>41</v>
      </c>
      <c r="V50" s="98">
        <v>103</v>
      </c>
      <c r="W50" s="73">
        <v>0</v>
      </c>
      <c r="X50" s="73">
        <v>510</v>
      </c>
      <c r="Y50" s="73">
        <v>313</v>
      </c>
      <c r="Z50" s="33">
        <v>692</v>
      </c>
      <c r="AA50" s="105"/>
    </row>
    <row r="51" spans="1:27" ht="13.5">
      <c r="A51" s="156" t="s">
        <v>187</v>
      </c>
      <c r="B51" s="130">
        <v>2921</v>
      </c>
      <c r="C51" s="72">
        <v>1024</v>
      </c>
      <c r="D51" s="151">
        <v>776</v>
      </c>
      <c r="E51" s="98">
        <v>1</v>
      </c>
      <c r="F51" s="72">
        <v>5</v>
      </c>
      <c r="G51" s="151">
        <v>297</v>
      </c>
      <c r="H51" s="98">
        <v>203</v>
      </c>
      <c r="I51" s="72">
        <v>6</v>
      </c>
      <c r="J51" s="151">
        <v>5</v>
      </c>
      <c r="K51" s="151">
        <v>53</v>
      </c>
      <c r="L51" s="151">
        <v>231</v>
      </c>
      <c r="M51" s="151">
        <v>11</v>
      </c>
      <c r="N51" s="151">
        <v>4</v>
      </c>
      <c r="O51" s="151">
        <v>33</v>
      </c>
      <c r="P51" s="151">
        <v>85</v>
      </c>
      <c r="Q51" s="151">
        <v>77</v>
      </c>
      <c r="R51" s="151">
        <v>132</v>
      </c>
      <c r="S51" s="151">
        <v>354</v>
      </c>
      <c r="T51" s="151">
        <v>133</v>
      </c>
      <c r="U51" s="151">
        <v>105</v>
      </c>
      <c r="V51" s="98">
        <v>162</v>
      </c>
      <c r="W51" s="73">
        <v>0</v>
      </c>
      <c r="X51" s="73">
        <v>1025</v>
      </c>
      <c r="Y51" s="73">
        <v>505</v>
      </c>
      <c r="Z51" s="33">
        <v>1391</v>
      </c>
      <c r="AA51" s="105"/>
    </row>
    <row r="52" spans="1:27" ht="13.5">
      <c r="A52" s="156" t="s">
        <v>188</v>
      </c>
      <c r="B52" s="130">
        <v>987</v>
      </c>
      <c r="C52" s="72">
        <v>373</v>
      </c>
      <c r="D52" s="151">
        <v>273</v>
      </c>
      <c r="E52" s="98">
        <v>1</v>
      </c>
      <c r="F52" s="72">
        <v>2</v>
      </c>
      <c r="G52" s="151">
        <v>92</v>
      </c>
      <c r="H52" s="98">
        <v>58</v>
      </c>
      <c r="I52" s="72">
        <v>4</v>
      </c>
      <c r="J52" s="151">
        <v>0</v>
      </c>
      <c r="K52" s="151">
        <v>14</v>
      </c>
      <c r="L52" s="151">
        <v>71</v>
      </c>
      <c r="M52" s="151">
        <v>2</v>
      </c>
      <c r="N52" s="151">
        <v>3</v>
      </c>
      <c r="O52" s="151">
        <v>7</v>
      </c>
      <c r="P52" s="151">
        <v>38</v>
      </c>
      <c r="Q52" s="151">
        <v>40</v>
      </c>
      <c r="R52" s="151">
        <v>67</v>
      </c>
      <c r="S52" s="151">
        <v>101</v>
      </c>
      <c r="T52" s="151">
        <v>29</v>
      </c>
      <c r="U52" s="151">
        <v>29</v>
      </c>
      <c r="V52" s="98">
        <v>56</v>
      </c>
      <c r="W52" s="73">
        <v>0</v>
      </c>
      <c r="X52" s="73">
        <v>374</v>
      </c>
      <c r="Y52" s="73">
        <v>152</v>
      </c>
      <c r="Z52" s="33">
        <v>461</v>
      </c>
      <c r="AA52" s="105"/>
    </row>
    <row r="53" spans="1:27" ht="13.5">
      <c r="A53" s="156" t="s">
        <v>189</v>
      </c>
      <c r="B53" s="130">
        <v>1087</v>
      </c>
      <c r="C53" s="72">
        <v>326</v>
      </c>
      <c r="D53" s="151">
        <v>278</v>
      </c>
      <c r="E53" s="98">
        <v>0</v>
      </c>
      <c r="F53" s="72">
        <v>2</v>
      </c>
      <c r="G53" s="151">
        <v>121</v>
      </c>
      <c r="H53" s="98">
        <v>85</v>
      </c>
      <c r="I53" s="72">
        <v>2</v>
      </c>
      <c r="J53" s="151">
        <v>1</v>
      </c>
      <c r="K53" s="151">
        <v>24</v>
      </c>
      <c r="L53" s="151">
        <v>91</v>
      </c>
      <c r="M53" s="151">
        <v>5</v>
      </c>
      <c r="N53" s="151">
        <v>0</v>
      </c>
      <c r="O53" s="151">
        <v>19</v>
      </c>
      <c r="P53" s="151">
        <v>29</v>
      </c>
      <c r="Q53" s="151">
        <v>28</v>
      </c>
      <c r="R53" s="151">
        <v>30</v>
      </c>
      <c r="S53" s="151">
        <v>172</v>
      </c>
      <c r="T53" s="151">
        <v>45</v>
      </c>
      <c r="U53" s="151">
        <v>45</v>
      </c>
      <c r="V53" s="98">
        <v>62</v>
      </c>
      <c r="W53" s="73">
        <v>0</v>
      </c>
      <c r="X53" s="73">
        <v>326</v>
      </c>
      <c r="Y53" s="73">
        <v>208</v>
      </c>
      <c r="Z53" s="33">
        <v>553</v>
      </c>
      <c r="AA53" s="105"/>
    </row>
    <row r="54" spans="1:27" ht="13.5">
      <c r="A54" s="157" t="s">
        <v>190</v>
      </c>
      <c r="B54" s="130">
        <v>847</v>
      </c>
      <c r="C54" s="72">
        <v>325</v>
      </c>
      <c r="D54" s="151">
        <v>225</v>
      </c>
      <c r="E54" s="98">
        <v>0</v>
      </c>
      <c r="F54" s="72">
        <v>1</v>
      </c>
      <c r="G54" s="151">
        <v>84</v>
      </c>
      <c r="H54" s="98">
        <v>60</v>
      </c>
      <c r="I54" s="72">
        <v>0</v>
      </c>
      <c r="J54" s="151">
        <v>4</v>
      </c>
      <c r="K54" s="151">
        <v>15</v>
      </c>
      <c r="L54" s="151">
        <v>69</v>
      </c>
      <c r="M54" s="151">
        <v>4</v>
      </c>
      <c r="N54" s="151">
        <v>1</v>
      </c>
      <c r="O54" s="151">
        <v>7</v>
      </c>
      <c r="P54" s="151">
        <v>18</v>
      </c>
      <c r="Q54" s="151">
        <v>9</v>
      </c>
      <c r="R54" s="151">
        <v>35</v>
      </c>
      <c r="S54" s="151">
        <v>81</v>
      </c>
      <c r="T54" s="151">
        <v>59</v>
      </c>
      <c r="U54" s="151">
        <v>31</v>
      </c>
      <c r="V54" s="98">
        <v>44</v>
      </c>
      <c r="W54" s="73">
        <v>0</v>
      </c>
      <c r="X54" s="73">
        <v>325</v>
      </c>
      <c r="Y54" s="73">
        <v>145</v>
      </c>
      <c r="Z54" s="33">
        <v>377</v>
      </c>
      <c r="AA54" s="105"/>
    </row>
    <row r="55" spans="1:27" ht="13.5">
      <c r="A55" s="158" t="s">
        <v>191</v>
      </c>
      <c r="B55" s="126">
        <v>7097</v>
      </c>
      <c r="C55" s="23">
        <v>2016</v>
      </c>
      <c r="D55" s="149">
        <v>1921</v>
      </c>
      <c r="E55" s="150">
        <v>1</v>
      </c>
      <c r="F55" s="23">
        <v>5</v>
      </c>
      <c r="G55" s="149">
        <v>790</v>
      </c>
      <c r="H55" s="150">
        <v>377</v>
      </c>
      <c r="I55" s="23">
        <v>16</v>
      </c>
      <c r="J55" s="149">
        <v>15</v>
      </c>
      <c r="K55" s="149">
        <v>205</v>
      </c>
      <c r="L55" s="149">
        <v>900</v>
      </c>
      <c r="M55" s="149">
        <v>72</v>
      </c>
      <c r="N55" s="149">
        <v>53</v>
      </c>
      <c r="O55" s="149">
        <v>98</v>
      </c>
      <c r="P55" s="149">
        <v>486</v>
      </c>
      <c r="Q55" s="149">
        <v>179</v>
      </c>
      <c r="R55" s="149">
        <v>280</v>
      </c>
      <c r="S55" s="149">
        <v>843</v>
      </c>
      <c r="T55" s="149">
        <v>171</v>
      </c>
      <c r="U55" s="149">
        <v>265</v>
      </c>
      <c r="V55" s="150">
        <v>318</v>
      </c>
      <c r="W55" s="18">
        <v>7</v>
      </c>
      <c r="X55" s="18">
        <v>2017</v>
      </c>
      <c r="Y55" s="18">
        <v>1172</v>
      </c>
      <c r="Z55" s="17">
        <v>3901</v>
      </c>
      <c r="AA55" s="105"/>
    </row>
    <row r="56" spans="1:27" ht="13.5">
      <c r="A56" s="156" t="s">
        <v>192</v>
      </c>
      <c r="B56" s="130">
        <v>2338</v>
      </c>
      <c r="C56" s="72">
        <v>830</v>
      </c>
      <c r="D56" s="151">
        <v>758</v>
      </c>
      <c r="E56" s="98">
        <v>2</v>
      </c>
      <c r="F56" s="72">
        <v>1</v>
      </c>
      <c r="G56" s="151">
        <v>250</v>
      </c>
      <c r="H56" s="98">
        <v>262</v>
      </c>
      <c r="I56" s="72">
        <v>3</v>
      </c>
      <c r="J56" s="151">
        <v>5</v>
      </c>
      <c r="K56" s="151">
        <v>62</v>
      </c>
      <c r="L56" s="151">
        <v>210</v>
      </c>
      <c r="M56" s="151">
        <v>21</v>
      </c>
      <c r="N56" s="151">
        <v>6</v>
      </c>
      <c r="O56" s="151">
        <v>18</v>
      </c>
      <c r="P56" s="151">
        <v>78</v>
      </c>
      <c r="Q56" s="151">
        <v>58</v>
      </c>
      <c r="R56" s="151">
        <v>79</v>
      </c>
      <c r="S56" s="151">
        <v>232</v>
      </c>
      <c r="T56" s="151">
        <v>34</v>
      </c>
      <c r="U56" s="151">
        <v>86</v>
      </c>
      <c r="V56" s="98">
        <v>101</v>
      </c>
      <c r="W56" s="73">
        <v>0</v>
      </c>
      <c r="X56" s="73">
        <v>832</v>
      </c>
      <c r="Y56" s="73">
        <v>513</v>
      </c>
      <c r="Z56" s="33">
        <v>993</v>
      </c>
      <c r="AA56" s="105"/>
    </row>
    <row r="57" spans="1:27" ht="14.25" thickBot="1">
      <c r="A57" s="159" t="s">
        <v>193</v>
      </c>
      <c r="B57" s="142">
        <v>2072</v>
      </c>
      <c r="C57" s="160">
        <v>755</v>
      </c>
      <c r="D57" s="161">
        <v>624</v>
      </c>
      <c r="E57" s="162">
        <v>15</v>
      </c>
      <c r="F57" s="160">
        <v>1</v>
      </c>
      <c r="G57" s="161">
        <v>200</v>
      </c>
      <c r="H57" s="162">
        <v>108</v>
      </c>
      <c r="I57" s="160">
        <v>3</v>
      </c>
      <c r="J57" s="161">
        <v>0</v>
      </c>
      <c r="K57" s="161">
        <v>39</v>
      </c>
      <c r="L57" s="161">
        <v>200</v>
      </c>
      <c r="M57" s="161">
        <v>10</v>
      </c>
      <c r="N57" s="161">
        <v>6</v>
      </c>
      <c r="O57" s="161">
        <v>16</v>
      </c>
      <c r="P57" s="161">
        <v>105</v>
      </c>
      <c r="Q57" s="161">
        <v>38</v>
      </c>
      <c r="R57" s="161">
        <v>138</v>
      </c>
      <c r="S57" s="161">
        <v>251</v>
      </c>
      <c r="T57" s="161">
        <v>32</v>
      </c>
      <c r="U57" s="161">
        <v>73</v>
      </c>
      <c r="V57" s="162">
        <v>81</v>
      </c>
      <c r="W57" s="141">
        <v>1</v>
      </c>
      <c r="X57" s="141">
        <v>770</v>
      </c>
      <c r="Y57" s="141">
        <v>309</v>
      </c>
      <c r="Z57" s="33">
        <v>992</v>
      </c>
      <c r="AA57" s="105"/>
    </row>
    <row r="58" ht="13.5">
      <c r="Z58" s="184"/>
    </row>
  </sheetData>
  <sheetProtection/>
  <mergeCells count="29">
    <mergeCell ref="A3:A5"/>
    <mergeCell ref="B3:B5"/>
    <mergeCell ref="C3:E3"/>
    <mergeCell ref="F3:H3"/>
    <mergeCell ref="I3:U3"/>
    <mergeCell ref="M4:M5"/>
    <mergeCell ref="N4:N5"/>
    <mergeCell ref="O4:O5"/>
    <mergeCell ref="P4:P5"/>
    <mergeCell ref="X3:Z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W3:W5"/>
    <mergeCell ref="X4:X5"/>
    <mergeCell ref="Y4:Y5"/>
    <mergeCell ref="Z4:Z5"/>
    <mergeCell ref="Q4:Q5"/>
    <mergeCell ref="R4:R5"/>
    <mergeCell ref="S4:S5"/>
    <mergeCell ref="T4:T5"/>
    <mergeCell ref="U4:U5"/>
    <mergeCell ref="V4:V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820137</dc:creator>
  <cp:keywords/>
  <dc:description/>
  <cp:lastModifiedBy>820137</cp:lastModifiedBy>
  <cp:lastPrinted>2012-06-14T05:08:58Z</cp:lastPrinted>
  <dcterms:created xsi:type="dcterms:W3CDTF">2012-03-07T07:00:48Z</dcterms:created>
  <dcterms:modified xsi:type="dcterms:W3CDTF">2012-06-14T05:15:47Z</dcterms:modified>
  <cp:category/>
  <cp:version/>
  <cp:contentType/>
  <cp:contentStatus/>
</cp:coreProperties>
</file>