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3農集排\"/>
    </mc:Choice>
  </mc:AlternateContent>
  <xr:revisionPtr revIDLastSave="0" documentId="13_ncr:1_{C3706EF9-523B-4CFB-804A-011965DFDE6F}" xr6:coauthVersionLast="47" xr6:coauthVersionMax="47" xr10:uidLastSave="{00000000-0000-0000-0000-000000000000}"/>
  <workbookProtection workbookAlgorithmName="SHA-512" workbookHashValue="lnrXnpl3lGDrzyShtxHKaS5JmToAZVe7Ei8e4TH3qqPmmfdIJ1liv+MXQcDlruHvVEUcvC/rNGWulUt17M8jYA==" workbookSaltValue="B2SUZXiDy2P51j/UHRxv4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<sst xmlns="http://schemas.openxmlformats.org/spreadsheetml/2006/main" count="231" uniqueCount="115">
  <si>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</si>
  <si>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</si>
  <si>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</si>
  <si>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</si>
  <si>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</si>
  <si>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</si>
  <si>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</si>
  <si>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</si>
  <si>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</si>
  <si>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</si>
  <si>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</si>
  <si>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</si>
  <si>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</si>
  <si>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</si>
  <si>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</si>
  <si>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</si>
  <si>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</si>
  <si>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</si>
  <si>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</si>
  <si>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</si>
  <si>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</si>
  <si>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</si>
  <si>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</si>
  <si>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</si>
  <si>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</si>
  <si>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</si>
  <si>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</si>
  <si>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</si>
  <si>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</si>
  <si>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</si>
  <si>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</si>
  <si>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</si>
  <si>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</si>
  <si>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</si>
  <si>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</si>
  <si>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</si>
  <si>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</si>
  <si>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</si>
  <si>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</si>
  <si>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</si>
  <si>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</si>
  <si>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</si>
  <si>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</si>
  <si>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</si>
  <si>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</si>
  <si>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</si>
  <si>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</si>
  <si>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</si>
  <si>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</si>
  <si>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</si>
  <si>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</si>
  <si>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</si>
  <si>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</si>
  <si>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</si>
  <si>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</si>
  <si>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</si>
  <si>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</si>
  <si>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</si>
  <si>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</si>
  <si>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</si>
  <si>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</si>
  <si>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</si>
  <si>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</si>
  <si>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</si>
  <si>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</si>
  <si>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</si>
  <si>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</si>
  <si>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</si>
  <si>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</si>
  <si>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</si>
  <si>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</si>
  <si>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</si>
  <si>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</si>
  <si>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</si>
  <si>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</si>
  <si>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</si>
  <si>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</si>
  <si>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</si>
  <si>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</si>
  <si>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</si>
  <si>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</si>
  <si>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</si>
  <si>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　「有形固定資産減価償却率」は、類似団体平均や全国平均よりも高くなっており、今後も年々上昇していくと見込まれます。
　「管渠老朽化率」と「管渠改善率」は平成4年に供用を開始しており、法定耐用年数の経過による管渠の更新はないため、いずれも0（ゼロ）となっています。</t>
    <rPh sb="76" eb="78">
      <t>ヘイセイ</t>
    </rPh>
    <rPh sb="79" eb="80">
      <t>ネン</t>
    </rPh>
    <phoneticPr fontId="1"/>
  </si>
  <si>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</si>
  <si>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</si>
  <si>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</si>
  <si>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</si>
  <si>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</si>
  <si>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</si>
  <si>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</si>
  <si>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</si>
  <si>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</si>
  <si>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</si>
  <si>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</si>
  <si>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</si>
  <si>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</si>
  <si>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宮崎市</t>
  </si>
  <si>
    <t>法適用</t>
  </si>
  <si>
    <t>下水道事業</t>
  </si>
  <si>
    <t>農業集落排水</t>
  </si>
  <si>
    <t>F1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</si>
  <si>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</si>
  <si>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</si>
  <si>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</si>
  <si>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</si>
  <si>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</si>
  <si>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</si>
  <si>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</si>
  <si>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</si>
  <si>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</si>
  <si>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</si>
  <si>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</si>
  <si>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</si>
  <si>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本市の農業集落排水事業は、施設規模も小さく、集落が点在するなど効率性が低い状況にあります。
　今後も、「経営戦略」及び「みやざき水ビジョン2020」を基に、施設の機能診断を行いながら、費用対効果を検証のうえ、公共下水道へ接続するなど、施設の統廃合等を検討することとしています。
　また、公営企業の原則である独立採算の観点から、使用料の改定について検討していく必要があります。
　なお、農業集落排水事業の使用料体系は公共下水道事業と同一となっています。</t>
    <rPh sb="4" eb="6">
      <t>ノウギョウ</t>
    </rPh>
    <rPh sb="6" eb="8">
      <t>シュウラク</t>
    </rPh>
    <rPh sb="8" eb="10">
      <t>ハイスイ</t>
    </rPh>
    <rPh sb="10" eb="12">
      <t>ジギョウ</t>
    </rPh>
    <rPh sb="58" eb="59">
      <t>オヨ</t>
    </rPh>
    <rPh sb="65" eb="66">
      <t>ミズ</t>
    </rPh>
    <phoneticPr fontId="1"/>
  </si>
  <si>
    <t>●経営の健全性について
　「経常収支比率」は100％以上を維持していますが、収支不足分を一般会計からの繰入金で賄っているためです。
　「流動比率」は100％を下回る状況が続いていますが、類似団体平均や全国平均より高い水準であり、累積欠損もありません。
　「企業債残高対事業規模比率」は繰出基準割合の算出が平成29年度より100％となったため全て一般会計で賄うこととなり、0（ゼロ）となっています。
　「経費回収率」は、100％を下回る水準が続いています。独立採算の観点から、下水道使用料と同様に見直しが必要な状況です。
●効率性について
　「汚水処理原価」は汚水処理費用の増加により昨年度より上昇しましたが、全国平均や類似団体平均を大きく下回っています。
　「施設利用率」は、類似団体平均や全国平均より低くなっており、公共下水道への接続等、より効率的な施設運営を検討する必要があります。　
　「水洗化率」について類似団体平均より低い水準で推移しているため、未接続世帯への広報・啓発に取り組んでいく必要があります。</t>
    <rPh sb="240" eb="242">
      <t>しよう</t>
    </rPh>
    <rPh sb="292" eb="295">
      <t>さくねんど</t>
    </rPh>
    <rPh sb="369" eb="370">
      <t>とう</t>
    </rPh>
    <phoneticPr fontId="1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</si>
</sst>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C8-48DC-BE7B-84827CE684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87C8-48DC-BE7B-84827CE684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47.99</c:v>
                </c:pt>
                <c:pt idx="1">
                  <c:v>43.98</c:v>
                </c:pt>
                <c:pt idx="2">
                  <c:v>44.22</c:v>
                </c:pt>
                <c:pt idx="3">
                  <c:v>44.16</c:v>
                </c:pt>
                <c:pt idx="4">
                  <c:v>44.93</c:v>
                </c:pt>
              </c:numCache>
            </c:numRef>
          </c:val>
          <c:extLst>
            <c:ext xmlns:c16="http://schemas.microsoft.com/office/drawing/2014/chart" uri="{C3380CC4-5D6E-409C-BE32-E72D297353CC}">
              <c16:uniqueId val="{00000000-1E0A-4F89-B813-E2EDB070BE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1E0A-4F89-B813-E2EDB070BE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84.12</c:v>
                </c:pt>
                <c:pt idx="1">
                  <c:v>82.72</c:v>
                </c:pt>
                <c:pt idx="2">
                  <c:v>83.32</c:v>
                </c:pt>
                <c:pt idx="3">
                  <c:v>83.79</c:v>
                </c:pt>
                <c:pt idx="4">
                  <c:v>84.09</c:v>
                </c:pt>
              </c:numCache>
            </c:numRef>
          </c:val>
          <c:extLst>
            <c:ext xmlns:c16="http://schemas.microsoft.com/office/drawing/2014/chart" uri="{C3380CC4-5D6E-409C-BE32-E72D297353CC}">
              <c16:uniqueId val="{00000000-F7A9-41A4-872C-4A8ECAB4F5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F7A9-41A4-872C-4A8ECAB4F5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107.3</c:v>
                </c:pt>
                <c:pt idx="1">
                  <c:v>105.88</c:v>
                </c:pt>
                <c:pt idx="2">
                  <c:v>103.41</c:v>
                </c:pt>
                <c:pt idx="3">
                  <c:v>103.67</c:v>
                </c:pt>
                <c:pt idx="4">
                  <c:v>103.63</c:v>
                </c:pt>
              </c:numCache>
            </c:numRef>
          </c:val>
          <c:extLst>
            <c:ext xmlns:c16="http://schemas.microsoft.com/office/drawing/2014/chart" uri="{C3380CC4-5D6E-409C-BE32-E72D297353CC}">
              <c16:uniqueId val="{00000000-8FCF-40AA-BAE0-20CFBE3C04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8FCF-40AA-BAE0-20CFBE3C04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31.05</c:v>
                </c:pt>
                <c:pt idx="1">
                  <c:v>33.08</c:v>
                </c:pt>
                <c:pt idx="2">
                  <c:v>35.33</c:v>
                </c:pt>
                <c:pt idx="3">
                  <c:v>37.51</c:v>
                </c:pt>
                <c:pt idx="4">
                  <c:v>39.64</c:v>
                </c:pt>
              </c:numCache>
            </c:numRef>
          </c:val>
          <c:extLst>
            <c:ext xmlns:c16="http://schemas.microsoft.com/office/drawing/2014/chart" uri="{C3380CC4-5D6E-409C-BE32-E72D297353CC}">
              <c16:uniqueId val="{00000000-4086-4B28-ABA3-512F2284C0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4086-4B28-ABA3-512F2284C0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2-468D-A4B9-BDDC12C2B1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F2-468D-A4B9-BDDC12C2B1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26-4CD1-9097-3A1082C0F8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5026-4CD1-9097-3A1082C0F8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68.05</c:v>
                </c:pt>
                <c:pt idx="1">
                  <c:v>66.260000000000005</c:v>
                </c:pt>
                <c:pt idx="2">
                  <c:v>53.02</c:v>
                </c:pt>
                <c:pt idx="3">
                  <c:v>58.71</c:v>
                </c:pt>
                <c:pt idx="4">
                  <c:v>68.19</c:v>
                </c:pt>
              </c:numCache>
            </c:numRef>
          </c:val>
          <c:extLst>
            <c:ext xmlns:c16="http://schemas.microsoft.com/office/drawing/2014/chart" uri="{C3380CC4-5D6E-409C-BE32-E72D297353CC}">
              <c16:uniqueId val="{00000000-5B72-4CFE-8CD2-212684BD47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5B72-4CFE-8CD2-212684BD47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118.02</c:v>
                </c:pt>
                <c:pt idx="1">
                  <c:v>0</c:v>
                </c:pt>
                <c:pt idx="2">
                  <c:v>0</c:v>
                </c:pt>
                <c:pt idx="3">
                  <c:v>0</c:v>
                </c:pt>
                <c:pt idx="4">
                  <c:v>0</c:v>
                </c:pt>
              </c:numCache>
            </c:numRef>
          </c:val>
          <c:extLst>
            <c:ext xmlns:c16="http://schemas.microsoft.com/office/drawing/2014/chart" uri="{C3380CC4-5D6E-409C-BE32-E72D297353CC}">
              <c16:uniqueId val="{00000000-9A8E-4D15-96A0-58124DB127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9A8E-4D15-96A0-58124DB127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81.47</c:v>
                </c:pt>
                <c:pt idx="1">
                  <c:v>74.77</c:v>
                </c:pt>
                <c:pt idx="2">
                  <c:v>73.67</c:v>
                </c:pt>
                <c:pt idx="3">
                  <c:v>71.41</c:v>
                </c:pt>
                <c:pt idx="4">
                  <c:v>62.3</c:v>
                </c:pt>
              </c:numCache>
            </c:numRef>
          </c:val>
          <c:extLst>
            <c:ext xmlns:c16="http://schemas.microsoft.com/office/drawing/2014/chart" uri="{C3380CC4-5D6E-409C-BE32-E72D297353CC}">
              <c16:uniqueId val="{00000000-567E-4112-9140-557455D91E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567E-4112-9140-557455D91E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164.42</c:v>
                </c:pt>
                <c:pt idx="2">
                  <c:v>166.64</c:v>
                </c:pt>
                <c:pt idx="3">
                  <c:v>171.87</c:v>
                </c:pt>
                <c:pt idx="4">
                  <c:v>196.86</c:v>
                </c:pt>
              </c:numCache>
            </c:numRef>
          </c:val>
          <c:extLst>
            <c:ext xmlns:c16="http://schemas.microsoft.com/office/drawing/2014/chart" uri="{C3380CC4-5D6E-409C-BE32-E72D297353CC}">
              <c16:uniqueId val="{00000000-2C6F-4B31-8EAC-20B8AFFF21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2C6F-4B31-8EAC-20B8AFFF21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CH10" sqref="CH10"/>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宮崎市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F1</v>
      </c>
      <c r="X8" s="45"/>
      <c r="Y8" s="45"/>
      <c r="Z8" s="45"/>
      <c r="AA8" s="45"/>
      <c r="AB8" s="45"/>
      <c r="AC8" s="45"/>
      <c r="AD8" s="46" t="str">
        <f>データ!$M$6</f>
        <v>自治体職員</v>
      </c>
      <c r="AE8" s="46"/>
      <c r="AF8" s="46"/>
      <c r="AG8" s="46"/>
      <c r="AH8" s="46"/>
      <c r="AI8" s="46"/>
      <c r="AJ8" s="46"/>
      <c r="AK8" s="3"/>
      <c r="AL8" s="47">
        <f>データ!S6</f>
        <v>402038</v>
      </c>
      <c r="AM8" s="47"/>
      <c r="AN8" s="47"/>
      <c r="AO8" s="47"/>
      <c r="AP8" s="47"/>
      <c r="AQ8" s="47"/>
      <c r="AR8" s="47"/>
      <c r="AS8" s="47"/>
      <c r="AT8" s="48">
        <f>データ!T6</f>
        <v>643.66999999999996</v>
      </c>
      <c r="AU8" s="48"/>
      <c r="AV8" s="48"/>
      <c r="AW8" s="48"/>
      <c r="AX8" s="48"/>
      <c r="AY8" s="48"/>
      <c r="AZ8" s="48"/>
      <c r="BA8" s="48"/>
      <c r="BB8" s="48">
        <f>データ!U6</f>
        <v>624.6</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2">
      <c r="A9" s="2"/>
      <c r="B9" s="44" t="s">
        <v>21</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31</v>
      </c>
      <c r="BC9" s="44"/>
      <c r="BD9" s="44"/>
      <c r="BE9" s="44"/>
      <c r="BF9" s="44"/>
      <c r="BG9" s="44"/>
      <c r="BH9" s="44"/>
      <c r="BI9" s="44"/>
      <c r="BJ9" s="3"/>
      <c r="BK9" s="3"/>
      <c r="BL9" s="51" t="s">
        <v>34</v>
      </c>
      <c r="BM9" s="52"/>
      <c r="BN9" s="18" t="s">
        <v>35</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f>データ!O6</f>
        <v>60.16</v>
      </c>
      <c r="J10" s="48"/>
      <c r="K10" s="48"/>
      <c r="L10" s="48"/>
      <c r="M10" s="48"/>
      <c r="N10" s="48"/>
      <c r="O10" s="48"/>
      <c r="P10" s="48">
        <f>データ!P6</f>
        <v>3.29</v>
      </c>
      <c r="Q10" s="48"/>
      <c r="R10" s="48"/>
      <c r="S10" s="48"/>
      <c r="T10" s="48"/>
      <c r="U10" s="48"/>
      <c r="V10" s="48"/>
      <c r="W10" s="48">
        <f>データ!Q6</f>
        <v>100.27</v>
      </c>
      <c r="X10" s="48"/>
      <c r="Y10" s="48"/>
      <c r="Z10" s="48"/>
      <c r="AA10" s="48"/>
      <c r="AB10" s="48"/>
      <c r="AC10" s="48"/>
      <c r="AD10" s="47">
        <f>データ!R6</f>
        <v>2430</v>
      </c>
      <c r="AE10" s="47"/>
      <c r="AF10" s="47"/>
      <c r="AG10" s="47"/>
      <c r="AH10" s="47"/>
      <c r="AI10" s="47"/>
      <c r="AJ10" s="47"/>
      <c r="AK10" s="2"/>
      <c r="AL10" s="47">
        <f>データ!V6</f>
        <v>13197</v>
      </c>
      <c r="AM10" s="47"/>
      <c r="AN10" s="47"/>
      <c r="AO10" s="47"/>
      <c r="AP10" s="47"/>
      <c r="AQ10" s="47"/>
      <c r="AR10" s="47"/>
      <c r="AS10" s="47"/>
      <c r="AT10" s="48">
        <f>データ!W6</f>
        <v>7.55</v>
      </c>
      <c r="AU10" s="48"/>
      <c r="AV10" s="48"/>
      <c r="AW10" s="48"/>
      <c r="AX10" s="48"/>
      <c r="AY10" s="48"/>
      <c r="AZ10" s="48"/>
      <c r="BA10" s="48"/>
      <c r="BB10" s="48">
        <f>データ!X6</f>
        <v>1747.95</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0"/>
      <c r="BM44" s="71"/>
      <c r="BN44" s="71"/>
      <c r="BO44" s="71"/>
      <c r="BP44" s="71"/>
      <c r="BQ44" s="71"/>
      <c r="BR44" s="71"/>
      <c r="BS44" s="71"/>
      <c r="BT44" s="71"/>
      <c r="BU44" s="71"/>
      <c r="BV44" s="71"/>
      <c r="BW44" s="71"/>
      <c r="BX44" s="71"/>
      <c r="BY44" s="71"/>
      <c r="BZ44" s="72"/>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82</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41</v>
      </c>
    </row>
    <row r="84" spans="1:78" hidden="1" x14ac:dyDescent="0.2">
      <c r="B84" s="6" t="s">
        <v>42</v>
      </c>
      <c r="C84" s="6"/>
      <c r="D84" s="6"/>
      <c r="E84" s="6" t="s">
        <v>43</v>
      </c>
      <c r="F84" s="6" t="s">
        <v>45</v>
      </c>
      <c r="G84" s="6" t="s">
        <v>46</v>
      </c>
      <c r="H84" s="6" t="s">
        <v>0</v>
      </c>
      <c r="I84" s="6" t="s">
        <v>11</v>
      </c>
      <c r="J84" s="6" t="s">
        <v>47</v>
      </c>
      <c r="K84" s="6" t="s">
        <v>48</v>
      </c>
      <c r="L84" s="6" t="s">
        <v>32</v>
      </c>
      <c r="M84" s="6" t="s">
        <v>36</v>
      </c>
      <c r="N84" s="6" t="s">
        <v>49</v>
      </c>
      <c r="O84" s="6" t="s">
        <v>51</v>
      </c>
    </row>
    <row r="85" spans="1:78" hidden="1" x14ac:dyDescent="0.2">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OIg13TBfR0KB1ghvtNdTSxNEwpiU1C+b0FVkmdnp8mcRvs6lNxL6JWHpbAX/sG2bZc0L5jPK449oY8DSSVs5lw==" saltValue="OCyFjmYnG3e8z3ftOy/HH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2">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19</v>
      </c>
      <c r="B3" s="30" t="s">
        <v>33</v>
      </c>
      <c r="C3" s="30" t="s">
        <v>56</v>
      </c>
      <c r="D3" s="30" t="s">
        <v>57</v>
      </c>
      <c r="E3" s="30" t="s">
        <v>6</v>
      </c>
      <c r="F3" s="30" t="s">
        <v>5</v>
      </c>
      <c r="G3" s="30" t="s">
        <v>25</v>
      </c>
      <c r="H3" s="78" t="s">
        <v>58</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8" t="s">
        <v>59</v>
      </c>
      <c r="B4" s="31"/>
      <c r="C4" s="31"/>
      <c r="D4" s="31"/>
      <c r="E4" s="31"/>
      <c r="F4" s="31"/>
      <c r="G4" s="31"/>
      <c r="H4" s="81"/>
      <c r="I4" s="82"/>
      <c r="J4" s="82"/>
      <c r="K4" s="82"/>
      <c r="L4" s="82"/>
      <c r="M4" s="82"/>
      <c r="N4" s="82"/>
      <c r="O4" s="82"/>
      <c r="P4" s="82"/>
      <c r="Q4" s="82"/>
      <c r="R4" s="82"/>
      <c r="S4" s="82"/>
      <c r="T4" s="82"/>
      <c r="U4" s="82"/>
      <c r="V4" s="82"/>
      <c r="W4" s="82"/>
      <c r="X4" s="83"/>
      <c r="Y4" s="77" t="s">
        <v>50</v>
      </c>
      <c r="Z4" s="77"/>
      <c r="AA4" s="77"/>
      <c r="AB4" s="77"/>
      <c r="AC4" s="77"/>
      <c r="AD4" s="77"/>
      <c r="AE4" s="77"/>
      <c r="AF4" s="77"/>
      <c r="AG4" s="77"/>
      <c r="AH4" s="77"/>
      <c r="AI4" s="77"/>
      <c r="AJ4" s="77" t="s">
        <v>44</v>
      </c>
      <c r="AK4" s="77"/>
      <c r="AL4" s="77"/>
      <c r="AM4" s="77"/>
      <c r="AN4" s="77"/>
      <c r="AO4" s="77"/>
      <c r="AP4" s="77"/>
      <c r="AQ4" s="77"/>
      <c r="AR4" s="77"/>
      <c r="AS4" s="77"/>
      <c r="AT4" s="77"/>
      <c r="AU4" s="77" t="s">
        <v>28</v>
      </c>
      <c r="AV4" s="77"/>
      <c r="AW4" s="77"/>
      <c r="AX4" s="77"/>
      <c r="AY4" s="77"/>
      <c r="AZ4" s="77"/>
      <c r="BA4" s="77"/>
      <c r="BB4" s="77"/>
      <c r="BC4" s="77"/>
      <c r="BD4" s="77"/>
      <c r="BE4" s="77"/>
      <c r="BF4" s="77" t="s">
        <v>60</v>
      </c>
      <c r="BG4" s="77"/>
      <c r="BH4" s="77"/>
      <c r="BI4" s="77"/>
      <c r="BJ4" s="77"/>
      <c r="BK4" s="77"/>
      <c r="BL4" s="77"/>
      <c r="BM4" s="77"/>
      <c r="BN4" s="77"/>
      <c r="BO4" s="77"/>
      <c r="BP4" s="77"/>
      <c r="BQ4" s="77" t="s">
        <v>15</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x14ac:dyDescent="0.2">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62</v>
      </c>
      <c r="V5" s="37" t="s">
        <v>80</v>
      </c>
      <c r="W5" s="37" t="s">
        <v>81</v>
      </c>
      <c r="X5" s="37" t="s">
        <v>83</v>
      </c>
      <c r="Y5" s="37" t="s">
        <v>84</v>
      </c>
      <c r="Z5" s="37" t="s">
        <v>85</v>
      </c>
      <c r="AA5" s="37" t="s">
        <v>86</v>
      </c>
      <c r="AB5" s="37" t="s">
        <v>87</v>
      </c>
      <c r="AC5" s="37" t="s">
        <v>88</v>
      </c>
      <c r="AD5" s="37" t="s">
        <v>89</v>
      </c>
      <c r="AE5" s="37" t="s">
        <v>91</v>
      </c>
      <c r="AF5" s="37" t="s">
        <v>92</v>
      </c>
      <c r="AG5" s="37" t="s">
        <v>93</v>
      </c>
      <c r="AH5" s="37" t="s">
        <v>94</v>
      </c>
      <c r="AI5" s="37" t="s">
        <v>42</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2">
      <c r="A6" s="28" t="s">
        <v>95</v>
      </c>
      <c r="B6" s="33">
        <f t="shared" ref="B6:X6" si="1">B7</f>
        <v>2020</v>
      </c>
      <c r="C6" s="33">
        <f t="shared" si="1"/>
        <v>452017</v>
      </c>
      <c r="D6" s="33">
        <f t="shared" si="1"/>
        <v>46</v>
      </c>
      <c r="E6" s="33">
        <f t="shared" si="1"/>
        <v>17</v>
      </c>
      <c r="F6" s="33">
        <f t="shared" si="1"/>
        <v>5</v>
      </c>
      <c r="G6" s="33">
        <f t="shared" si="1"/>
        <v>0</v>
      </c>
      <c r="H6" s="33" t="str">
        <f t="shared" si="1"/>
        <v>宮崎県　宮崎市</v>
      </c>
      <c r="I6" s="33" t="str">
        <f t="shared" si="1"/>
        <v>法適用</v>
      </c>
      <c r="J6" s="33" t="str">
        <f t="shared" si="1"/>
        <v>下水道事業</v>
      </c>
      <c r="K6" s="33" t="str">
        <f t="shared" si="1"/>
        <v>農業集落排水</v>
      </c>
      <c r="L6" s="33" t="str">
        <f t="shared" si="1"/>
        <v>F1</v>
      </c>
      <c r="M6" s="33" t="str">
        <f t="shared" si="1"/>
        <v>自治体職員</v>
      </c>
      <c r="N6" s="38" t="str">
        <f t="shared" si="1"/>
        <v>-</v>
      </c>
      <c r="O6" s="38">
        <f t="shared" si="1"/>
        <v>60.16</v>
      </c>
      <c r="P6" s="38">
        <f t="shared" si="1"/>
        <v>3.29</v>
      </c>
      <c r="Q6" s="38">
        <f t="shared" si="1"/>
        <v>100.27</v>
      </c>
      <c r="R6" s="38">
        <f t="shared" si="1"/>
        <v>2430</v>
      </c>
      <c r="S6" s="38">
        <f t="shared" si="1"/>
        <v>402038</v>
      </c>
      <c r="T6" s="38">
        <f t="shared" si="1"/>
        <v>643.66999999999996</v>
      </c>
      <c r="U6" s="38">
        <f t="shared" si="1"/>
        <v>624.6</v>
      </c>
      <c r="V6" s="38">
        <f t="shared" si="1"/>
        <v>13197</v>
      </c>
      <c r="W6" s="38">
        <f t="shared" si="1"/>
        <v>7.55</v>
      </c>
      <c r="X6" s="38">
        <f t="shared" si="1"/>
        <v>1747.95</v>
      </c>
      <c r="Y6" s="42">
        <f t="shared" ref="Y6:AH6" si="2">IF(Y7="",NA(),Y7)</f>
        <v>107.3</v>
      </c>
      <c r="Z6" s="42">
        <f t="shared" si="2"/>
        <v>105.88</v>
      </c>
      <c r="AA6" s="42">
        <f t="shared" si="2"/>
        <v>103.41</v>
      </c>
      <c r="AB6" s="42">
        <f t="shared" si="2"/>
        <v>103.67</v>
      </c>
      <c r="AC6" s="42">
        <f t="shared" si="2"/>
        <v>103.63</v>
      </c>
      <c r="AD6" s="42">
        <f t="shared" si="2"/>
        <v>97.34</v>
      </c>
      <c r="AE6" s="42">
        <f t="shared" si="2"/>
        <v>100.99</v>
      </c>
      <c r="AF6" s="42">
        <f t="shared" si="2"/>
        <v>101.27</v>
      </c>
      <c r="AG6" s="42">
        <f t="shared" si="2"/>
        <v>101.91</v>
      </c>
      <c r="AH6" s="42">
        <f t="shared" si="2"/>
        <v>103.09</v>
      </c>
      <c r="AI6" s="38" t="str">
        <f>IF(AI7="","",IF(AI7="-","【-】","【"&amp;SUBSTITUTE(TEXT(AI7,"#,##0.00"),"-","△")&amp;"】"))</f>
        <v>【104.99】</v>
      </c>
      <c r="AJ6" s="38">
        <f t="shared" ref="AJ6:AS6" si="3">IF(AJ7="",NA(),AJ7)</f>
        <v>0</v>
      </c>
      <c r="AK6" s="38">
        <f t="shared" si="3"/>
        <v>0</v>
      </c>
      <c r="AL6" s="38">
        <f t="shared" si="3"/>
        <v>0</v>
      </c>
      <c r="AM6" s="38">
        <f t="shared" si="3"/>
        <v>0</v>
      </c>
      <c r="AN6" s="38">
        <f t="shared" si="3"/>
        <v>0</v>
      </c>
      <c r="AO6" s="42">
        <f t="shared" si="3"/>
        <v>148.37</v>
      </c>
      <c r="AP6" s="42">
        <f t="shared" si="3"/>
        <v>149.02000000000001</v>
      </c>
      <c r="AQ6" s="42">
        <f t="shared" si="3"/>
        <v>137.09</v>
      </c>
      <c r="AR6" s="42">
        <f t="shared" si="3"/>
        <v>127.98</v>
      </c>
      <c r="AS6" s="42">
        <f t="shared" si="3"/>
        <v>101.24</v>
      </c>
      <c r="AT6" s="38" t="str">
        <f>IF(AT7="","",IF(AT7="-","【-】","【"&amp;SUBSTITUTE(TEXT(AT7,"#,##0.00"),"-","△")&amp;"】"))</f>
        <v>【121.19】</v>
      </c>
      <c r="AU6" s="42">
        <f t="shared" ref="AU6:BD6" si="4">IF(AU7="",NA(),AU7)</f>
        <v>68.05</v>
      </c>
      <c r="AV6" s="42">
        <f t="shared" si="4"/>
        <v>66.260000000000005</v>
      </c>
      <c r="AW6" s="42">
        <f t="shared" si="4"/>
        <v>53.02</v>
      </c>
      <c r="AX6" s="42">
        <f t="shared" si="4"/>
        <v>58.71</v>
      </c>
      <c r="AY6" s="42">
        <f t="shared" si="4"/>
        <v>68.19</v>
      </c>
      <c r="AZ6" s="42">
        <f t="shared" si="4"/>
        <v>40.78</v>
      </c>
      <c r="BA6" s="42">
        <f t="shared" si="4"/>
        <v>38.119999999999997</v>
      </c>
      <c r="BB6" s="42">
        <f t="shared" si="4"/>
        <v>43.5</v>
      </c>
      <c r="BC6" s="42">
        <f t="shared" si="4"/>
        <v>44.14</v>
      </c>
      <c r="BD6" s="42">
        <f t="shared" si="4"/>
        <v>37.24</v>
      </c>
      <c r="BE6" s="38" t="str">
        <f>IF(BE7="","",IF(BE7="-","【-】","【"&amp;SUBSTITUTE(TEXT(BE7,"#,##0.00"),"-","△")&amp;"】"))</f>
        <v>【32.80】</v>
      </c>
      <c r="BF6" s="42">
        <f t="shared" ref="BF6:BO6" si="5">IF(BF7="",NA(),BF7)</f>
        <v>118.02</v>
      </c>
      <c r="BG6" s="38">
        <f t="shared" si="5"/>
        <v>0</v>
      </c>
      <c r="BH6" s="38">
        <f t="shared" si="5"/>
        <v>0</v>
      </c>
      <c r="BI6" s="38">
        <f t="shared" si="5"/>
        <v>0</v>
      </c>
      <c r="BJ6" s="38">
        <f t="shared" si="5"/>
        <v>0</v>
      </c>
      <c r="BK6" s="42">
        <f t="shared" si="5"/>
        <v>685.34</v>
      </c>
      <c r="BL6" s="42">
        <f t="shared" si="5"/>
        <v>684.74</v>
      </c>
      <c r="BM6" s="42">
        <f t="shared" si="5"/>
        <v>654.91999999999996</v>
      </c>
      <c r="BN6" s="42">
        <f t="shared" si="5"/>
        <v>654.71</v>
      </c>
      <c r="BO6" s="42">
        <f t="shared" si="5"/>
        <v>783.8</v>
      </c>
      <c r="BP6" s="38" t="str">
        <f>IF(BP7="","",IF(BP7="-","【-】","【"&amp;SUBSTITUTE(TEXT(BP7,"#,##0.00"),"-","△")&amp;"】"))</f>
        <v>【832.52】</v>
      </c>
      <c r="BQ6" s="42">
        <f t="shared" ref="BQ6:BZ6" si="6">IF(BQ7="",NA(),BQ7)</f>
        <v>81.47</v>
      </c>
      <c r="BR6" s="42">
        <f t="shared" si="6"/>
        <v>74.77</v>
      </c>
      <c r="BS6" s="42">
        <f t="shared" si="6"/>
        <v>73.67</v>
      </c>
      <c r="BT6" s="42">
        <f t="shared" si="6"/>
        <v>71.41</v>
      </c>
      <c r="BU6" s="42">
        <f t="shared" si="6"/>
        <v>62.3</v>
      </c>
      <c r="BV6" s="42">
        <f t="shared" si="6"/>
        <v>59.83</v>
      </c>
      <c r="BW6" s="42">
        <f t="shared" si="6"/>
        <v>65.33</v>
      </c>
      <c r="BX6" s="42">
        <f t="shared" si="6"/>
        <v>65.39</v>
      </c>
      <c r="BY6" s="42">
        <f t="shared" si="6"/>
        <v>65.37</v>
      </c>
      <c r="BZ6" s="42">
        <f t="shared" si="6"/>
        <v>68.11</v>
      </c>
      <c r="CA6" s="38" t="str">
        <f>IF(CA7="","",IF(CA7="-","【-】","【"&amp;SUBSTITUTE(TEXT(CA7,"#,##0.00"),"-","△")&amp;"】"))</f>
        <v>【60.94】</v>
      </c>
      <c r="CB6" s="42">
        <f t="shared" ref="CB6:CK6" si="7">IF(CB7="",NA(),CB7)</f>
        <v>150</v>
      </c>
      <c r="CC6" s="42">
        <f t="shared" si="7"/>
        <v>164.42</v>
      </c>
      <c r="CD6" s="42">
        <f t="shared" si="7"/>
        <v>166.64</v>
      </c>
      <c r="CE6" s="42">
        <f t="shared" si="7"/>
        <v>171.87</v>
      </c>
      <c r="CF6" s="42">
        <f t="shared" si="7"/>
        <v>196.86</v>
      </c>
      <c r="CG6" s="42">
        <f t="shared" si="7"/>
        <v>246.66</v>
      </c>
      <c r="CH6" s="42">
        <f t="shared" si="7"/>
        <v>227.43</v>
      </c>
      <c r="CI6" s="42">
        <f t="shared" si="7"/>
        <v>230.88</v>
      </c>
      <c r="CJ6" s="42">
        <f t="shared" si="7"/>
        <v>228.99</v>
      </c>
      <c r="CK6" s="42">
        <f t="shared" si="7"/>
        <v>222.41</v>
      </c>
      <c r="CL6" s="38" t="str">
        <f>IF(CL7="","",IF(CL7="-","【-】","【"&amp;SUBSTITUTE(TEXT(CL7,"#,##0.00"),"-","△")&amp;"】"))</f>
        <v>【253.04】</v>
      </c>
      <c r="CM6" s="42">
        <f t="shared" ref="CM6:CV6" si="8">IF(CM7="",NA(),CM7)</f>
        <v>47.99</v>
      </c>
      <c r="CN6" s="42">
        <f t="shared" si="8"/>
        <v>43.98</v>
      </c>
      <c r="CO6" s="42">
        <f t="shared" si="8"/>
        <v>44.22</v>
      </c>
      <c r="CP6" s="42">
        <f t="shared" si="8"/>
        <v>44.16</v>
      </c>
      <c r="CQ6" s="42">
        <f t="shared" si="8"/>
        <v>44.93</v>
      </c>
      <c r="CR6" s="42">
        <f t="shared" si="8"/>
        <v>56</v>
      </c>
      <c r="CS6" s="42">
        <f t="shared" si="8"/>
        <v>56.01</v>
      </c>
      <c r="CT6" s="42">
        <f t="shared" si="8"/>
        <v>56.72</v>
      </c>
      <c r="CU6" s="42">
        <f t="shared" si="8"/>
        <v>54.06</v>
      </c>
      <c r="CV6" s="42">
        <f t="shared" si="8"/>
        <v>55.26</v>
      </c>
      <c r="CW6" s="38" t="str">
        <f>IF(CW7="","",IF(CW7="-","【-】","【"&amp;SUBSTITUTE(TEXT(CW7,"#,##0.00"),"-","△")&amp;"】"))</f>
        <v>【54.84】</v>
      </c>
      <c r="CX6" s="42">
        <f t="shared" ref="CX6:DG6" si="9">IF(CX7="",NA(),CX7)</f>
        <v>84.12</v>
      </c>
      <c r="CY6" s="42">
        <f t="shared" si="9"/>
        <v>82.72</v>
      </c>
      <c r="CZ6" s="42">
        <f t="shared" si="9"/>
        <v>83.32</v>
      </c>
      <c r="DA6" s="42">
        <f t="shared" si="9"/>
        <v>83.79</v>
      </c>
      <c r="DB6" s="42">
        <f t="shared" si="9"/>
        <v>84.09</v>
      </c>
      <c r="DC6" s="42">
        <f t="shared" si="9"/>
        <v>89.51</v>
      </c>
      <c r="DD6" s="42">
        <f t="shared" si="9"/>
        <v>89.77</v>
      </c>
      <c r="DE6" s="42">
        <f t="shared" si="9"/>
        <v>90.04</v>
      </c>
      <c r="DF6" s="42">
        <f t="shared" si="9"/>
        <v>90.11</v>
      </c>
      <c r="DG6" s="42">
        <f t="shared" si="9"/>
        <v>90.52</v>
      </c>
      <c r="DH6" s="38" t="str">
        <f>IF(DH7="","",IF(DH7="-","【-】","【"&amp;SUBSTITUTE(TEXT(DH7,"#,##0.00"),"-","△")&amp;"】"))</f>
        <v>【86.60】</v>
      </c>
      <c r="DI6" s="42">
        <f t="shared" ref="DI6:DR6" si="10">IF(DI7="",NA(),DI7)</f>
        <v>31.05</v>
      </c>
      <c r="DJ6" s="42">
        <f t="shared" si="10"/>
        <v>33.08</v>
      </c>
      <c r="DK6" s="42">
        <f t="shared" si="10"/>
        <v>35.33</v>
      </c>
      <c r="DL6" s="42">
        <f t="shared" si="10"/>
        <v>37.51</v>
      </c>
      <c r="DM6" s="42">
        <f t="shared" si="10"/>
        <v>39.64</v>
      </c>
      <c r="DN6" s="42">
        <f t="shared" si="10"/>
        <v>21.33</v>
      </c>
      <c r="DO6" s="42">
        <f t="shared" si="10"/>
        <v>22.69</v>
      </c>
      <c r="DP6" s="42">
        <f t="shared" si="10"/>
        <v>24.32</v>
      </c>
      <c r="DQ6" s="42">
        <f t="shared" si="10"/>
        <v>28.19</v>
      </c>
      <c r="DR6" s="42">
        <f t="shared" si="10"/>
        <v>24.8</v>
      </c>
      <c r="DS6" s="38" t="str">
        <f>IF(DS7="","",IF(DS7="-","【-】","【"&amp;SUBSTITUTE(TEXT(DS7,"#,##0.00"),"-","△")&amp;"】"))</f>
        <v>【22.21】</v>
      </c>
      <c r="DT6" s="38">
        <f t="shared" ref="DT6:EC6" si="11">IF(DT7="",NA(),DT7)</f>
        <v>0</v>
      </c>
      <c r="DU6" s="38">
        <f t="shared" si="11"/>
        <v>0</v>
      </c>
      <c r="DV6" s="38">
        <f t="shared" si="11"/>
        <v>0</v>
      </c>
      <c r="DW6" s="38">
        <f t="shared" si="11"/>
        <v>0</v>
      </c>
      <c r="DX6" s="38">
        <f t="shared" si="11"/>
        <v>0</v>
      </c>
      <c r="DY6" s="38">
        <f t="shared" si="11"/>
        <v>0</v>
      </c>
      <c r="DZ6" s="38">
        <f t="shared" si="11"/>
        <v>0</v>
      </c>
      <c r="EA6" s="38">
        <f t="shared" si="11"/>
        <v>0</v>
      </c>
      <c r="EB6" s="38">
        <f t="shared" si="11"/>
        <v>0</v>
      </c>
      <c r="EC6" s="38">
        <f t="shared" si="11"/>
        <v>0</v>
      </c>
      <c r="ED6" s="38" t="str">
        <f>IF(ED7="","",IF(ED7="-","【-】","【"&amp;SUBSTITUTE(TEXT(ED7,"#,##0.00"),"-","△")&amp;"】"))</f>
        <v>【0.00】</v>
      </c>
      <c r="EE6" s="38">
        <f t="shared" ref="EE6:EN6" si="12">IF(EE7="",NA(),EE7)</f>
        <v>0</v>
      </c>
      <c r="EF6" s="38">
        <f t="shared" si="12"/>
        <v>0</v>
      </c>
      <c r="EG6" s="38">
        <f t="shared" si="12"/>
        <v>0</v>
      </c>
      <c r="EH6" s="38">
        <f t="shared" si="12"/>
        <v>0</v>
      </c>
      <c r="EI6" s="38">
        <f t="shared" si="12"/>
        <v>0</v>
      </c>
      <c r="EJ6" s="42">
        <f t="shared" si="12"/>
        <v>0.05</v>
      </c>
      <c r="EK6" s="42">
        <f t="shared" si="12"/>
        <v>0.44</v>
      </c>
      <c r="EL6" s="42">
        <f t="shared" si="12"/>
        <v>0.04</v>
      </c>
      <c r="EM6" s="42">
        <f t="shared" si="12"/>
        <v>0.02</v>
      </c>
      <c r="EN6" s="42">
        <f t="shared" si="12"/>
        <v>0.02</v>
      </c>
      <c r="EO6" s="38" t="str">
        <f>IF(EO7="","",IF(EO7="-","【-】","【"&amp;SUBSTITUTE(TEXT(EO7,"#,##0.00"),"-","△")&amp;"】"))</f>
        <v>【0.16】</v>
      </c>
    </row>
    <row r="7" spans="1:148" s="27" customFormat="1" x14ac:dyDescent="0.2">
      <c r="A7" s="28"/>
      <c r="B7" s="34">
        <v>2020</v>
      </c>
      <c r="C7" s="34">
        <v>452017</v>
      </c>
      <c r="D7" s="34">
        <v>46</v>
      </c>
      <c r="E7" s="34">
        <v>17</v>
      </c>
      <c r="F7" s="34">
        <v>5</v>
      </c>
      <c r="G7" s="34">
        <v>0</v>
      </c>
      <c r="H7" s="34" t="s">
        <v>96</v>
      </c>
      <c r="I7" s="34" t="s">
        <v>97</v>
      </c>
      <c r="J7" s="34" t="s">
        <v>98</v>
      </c>
      <c r="K7" s="34" t="s">
        <v>99</v>
      </c>
      <c r="L7" s="34" t="s">
        <v>100</v>
      </c>
      <c r="M7" s="34" t="s">
        <v>101</v>
      </c>
      <c r="N7" s="39" t="s">
        <v>102</v>
      </c>
      <c r="O7" s="39">
        <v>60.16</v>
      </c>
      <c r="P7" s="39">
        <v>3.29</v>
      </c>
      <c r="Q7" s="39">
        <v>100.27</v>
      </c>
      <c r="R7" s="39">
        <v>2430</v>
      </c>
      <c r="S7" s="39">
        <v>402038</v>
      </c>
      <c r="T7" s="39">
        <v>643.66999999999996</v>
      </c>
      <c r="U7" s="39">
        <v>624.6</v>
      </c>
      <c r="V7" s="39">
        <v>13197</v>
      </c>
      <c r="W7" s="39">
        <v>7.55</v>
      </c>
      <c r="X7" s="39">
        <v>1747.95</v>
      </c>
      <c r="Y7" s="39">
        <v>107.3</v>
      </c>
      <c r="Z7" s="39">
        <v>105.88</v>
      </c>
      <c r="AA7" s="39">
        <v>103.41</v>
      </c>
      <c r="AB7" s="39">
        <v>103.67</v>
      </c>
      <c r="AC7" s="39">
        <v>103.63</v>
      </c>
      <c r="AD7" s="39">
        <v>97.34</v>
      </c>
      <c r="AE7" s="39">
        <v>100.99</v>
      </c>
      <c r="AF7" s="39">
        <v>101.27</v>
      </c>
      <c r="AG7" s="39">
        <v>101.91</v>
      </c>
      <c r="AH7" s="39">
        <v>103.09</v>
      </c>
      <c r="AI7" s="39">
        <v>104.99</v>
      </c>
      <c r="AJ7" s="39">
        <v>0</v>
      </c>
      <c r="AK7" s="39">
        <v>0</v>
      </c>
      <c r="AL7" s="39">
        <v>0</v>
      </c>
      <c r="AM7" s="39">
        <v>0</v>
      </c>
      <c r="AN7" s="39">
        <v>0</v>
      </c>
      <c r="AO7" s="39">
        <v>148.37</v>
      </c>
      <c r="AP7" s="39">
        <v>149.02000000000001</v>
      </c>
      <c r="AQ7" s="39">
        <v>137.09</v>
      </c>
      <c r="AR7" s="39">
        <v>127.98</v>
      </c>
      <c r="AS7" s="39">
        <v>101.24</v>
      </c>
      <c r="AT7" s="39">
        <v>121.19</v>
      </c>
      <c r="AU7" s="39">
        <v>68.05</v>
      </c>
      <c r="AV7" s="39">
        <v>66.260000000000005</v>
      </c>
      <c r="AW7" s="39">
        <v>53.02</v>
      </c>
      <c r="AX7" s="39">
        <v>58.71</v>
      </c>
      <c r="AY7" s="39">
        <v>68.19</v>
      </c>
      <c r="AZ7" s="39">
        <v>40.78</v>
      </c>
      <c r="BA7" s="39">
        <v>38.119999999999997</v>
      </c>
      <c r="BB7" s="39">
        <v>43.5</v>
      </c>
      <c r="BC7" s="39">
        <v>44.14</v>
      </c>
      <c r="BD7" s="39">
        <v>37.24</v>
      </c>
      <c r="BE7" s="39">
        <v>32.799999999999997</v>
      </c>
      <c r="BF7" s="39">
        <v>118.02</v>
      </c>
      <c r="BG7" s="39">
        <v>0</v>
      </c>
      <c r="BH7" s="39">
        <v>0</v>
      </c>
      <c r="BI7" s="39">
        <v>0</v>
      </c>
      <c r="BJ7" s="39">
        <v>0</v>
      </c>
      <c r="BK7" s="39">
        <v>685.34</v>
      </c>
      <c r="BL7" s="39">
        <v>684.74</v>
      </c>
      <c r="BM7" s="39">
        <v>654.91999999999996</v>
      </c>
      <c r="BN7" s="39">
        <v>654.71</v>
      </c>
      <c r="BO7" s="39">
        <v>783.8</v>
      </c>
      <c r="BP7" s="39">
        <v>832.52</v>
      </c>
      <c r="BQ7" s="39">
        <v>81.47</v>
      </c>
      <c r="BR7" s="39">
        <v>74.77</v>
      </c>
      <c r="BS7" s="39">
        <v>73.67</v>
      </c>
      <c r="BT7" s="39">
        <v>71.41</v>
      </c>
      <c r="BU7" s="39">
        <v>62.3</v>
      </c>
      <c r="BV7" s="39">
        <v>59.83</v>
      </c>
      <c r="BW7" s="39">
        <v>65.33</v>
      </c>
      <c r="BX7" s="39">
        <v>65.39</v>
      </c>
      <c r="BY7" s="39">
        <v>65.37</v>
      </c>
      <c r="BZ7" s="39">
        <v>68.11</v>
      </c>
      <c r="CA7" s="39">
        <v>60.94</v>
      </c>
      <c r="CB7" s="39">
        <v>150</v>
      </c>
      <c r="CC7" s="39">
        <v>164.42</v>
      </c>
      <c r="CD7" s="39">
        <v>166.64</v>
      </c>
      <c r="CE7" s="39">
        <v>171.87</v>
      </c>
      <c r="CF7" s="39">
        <v>196.86</v>
      </c>
      <c r="CG7" s="39">
        <v>246.66</v>
      </c>
      <c r="CH7" s="39">
        <v>227.43</v>
      </c>
      <c r="CI7" s="39">
        <v>230.88</v>
      </c>
      <c r="CJ7" s="39">
        <v>228.99</v>
      </c>
      <c r="CK7" s="39">
        <v>222.41</v>
      </c>
      <c r="CL7" s="39">
        <v>253.04</v>
      </c>
      <c r="CM7" s="39">
        <v>47.99</v>
      </c>
      <c r="CN7" s="39">
        <v>43.98</v>
      </c>
      <c r="CO7" s="39">
        <v>44.22</v>
      </c>
      <c r="CP7" s="39">
        <v>44.16</v>
      </c>
      <c r="CQ7" s="39">
        <v>44.93</v>
      </c>
      <c r="CR7" s="39">
        <v>56</v>
      </c>
      <c r="CS7" s="39">
        <v>56.01</v>
      </c>
      <c r="CT7" s="39">
        <v>56.72</v>
      </c>
      <c r="CU7" s="39">
        <v>54.06</v>
      </c>
      <c r="CV7" s="39">
        <v>55.26</v>
      </c>
      <c r="CW7" s="39">
        <v>54.84</v>
      </c>
      <c r="CX7" s="39">
        <v>84.12</v>
      </c>
      <c r="CY7" s="39">
        <v>82.72</v>
      </c>
      <c r="CZ7" s="39">
        <v>83.32</v>
      </c>
      <c r="DA7" s="39">
        <v>83.79</v>
      </c>
      <c r="DB7" s="39">
        <v>84.09</v>
      </c>
      <c r="DC7" s="39">
        <v>89.51</v>
      </c>
      <c r="DD7" s="39">
        <v>89.77</v>
      </c>
      <c r="DE7" s="39">
        <v>90.04</v>
      </c>
      <c r="DF7" s="39">
        <v>90.11</v>
      </c>
      <c r="DG7" s="39">
        <v>90.52</v>
      </c>
      <c r="DH7" s="39">
        <v>86.6</v>
      </c>
      <c r="DI7" s="39">
        <v>31.05</v>
      </c>
      <c r="DJ7" s="39">
        <v>33.08</v>
      </c>
      <c r="DK7" s="39">
        <v>35.33</v>
      </c>
      <c r="DL7" s="39">
        <v>37.51</v>
      </c>
      <c r="DM7" s="39">
        <v>39.64</v>
      </c>
      <c r="DN7" s="39">
        <v>21.33</v>
      </c>
      <c r="DO7" s="39">
        <v>22.69</v>
      </c>
      <c r="DP7" s="39">
        <v>24.32</v>
      </c>
      <c r="DQ7" s="39">
        <v>28.19</v>
      </c>
      <c r="DR7" s="39">
        <v>24.8</v>
      </c>
      <c r="DS7" s="39">
        <v>22.21</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0.44</v>
      </c>
      <c r="EL7" s="39">
        <v>0.04</v>
      </c>
      <c r="EM7" s="39">
        <v>0.02</v>
      </c>
      <c r="EN7" s="39">
        <v>0.02</v>
      </c>
      <c r="EO7" s="39">
        <v>0.16</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2021-12-03T07:35:29Z</dcterms:created>
  <dcterms:modified xsi:type="dcterms:W3CDTF">2022-02-21T04:38:19Z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2022-01-25T06:02:30Z</vt:filetime>
  </property>
</Properties>
</file>