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2法非適用\06下水道事業\02特環下水\"/>
    </mc:Choice>
  </mc:AlternateContent>
  <xr:revisionPtr revIDLastSave="0" documentId="13_ncr:1_{17A0233F-A37F-4EC5-8061-3E03BC411FB4}" xr6:coauthVersionLast="47" xr6:coauthVersionMax="47" xr10:uidLastSave="{00000000-0000-0000-0000-000000000000}"/>
  <workbookProtection workbookAlgorithmName="SHA-512" workbookHashValue="yBUazZmTtWHUH8OKaABZhw8gi4Zi6O2BBQspmBwS+N4jdiTMHzYW7ZUpDTMfgj9N7MRpj8zciraOgW+35aA7wQ==" workbookSaltValue="O7pxpnjNoamrNXS4A3UXG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L10" i="4"/>
  <c r="AD10" i="4"/>
  <c r="P10" i="4"/>
  <c r="B10" i="4"/>
  <c r="AT8" i="4"/>
  <c r="AD8" i="4"/>
  <c r="I8" i="4"/>
  <c r="B8"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<sst xmlns="http://schemas.openxmlformats.org/spreadsheetml/2006/main" count="236" uniqueCount="120">
  <si>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</si>
  <si>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</si>
  <si>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</si>
  <si>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</si>
  <si>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</si>
  <si>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</si>
  <si>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</si>
  <si>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</si>
  <si>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</si>
  <si>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</si>
  <si>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</si>
  <si>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</si>
  <si>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</si>
  <si>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</si>
  <si>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</si>
  <si>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</si>
  <si>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</si>
  <si>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</si>
  <si>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</si>
  <si>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</si>
  <si>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</si>
  <si>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</si>
  <si>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</si>
  <si>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</si>
  <si>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</si>
  <si>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</si>
  <si>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</si>
  <si>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</si>
  <si>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</si>
  <si>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</si>
  <si>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</si>
  <si>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</si>
  <si>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</si>
  <si>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</si>
  <si>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</si>
  <si>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</si>
  <si>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</si>
  <si>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</si>
  <si>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</si>
  <si>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</si>
  <si>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</si>
  <si>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</si>
  <si>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</si>
  <si>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</si>
  <si>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</si>
  <si>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</si>
  <si>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</si>
  <si>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</si>
  <si>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</si>
  <si>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</si>
  <si>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</si>
  <si>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</si>
  <si>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</si>
  <si>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</si>
  <si>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</si>
  <si>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</si>
  <si>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</si>
  <si>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</si>
  <si>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</si>
  <si>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</si>
  <si>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</si>
  <si>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</si>
  <si>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</si>
  <si>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</si>
  <si>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</si>
  <si>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</si>
  <si>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</si>
  <si>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</si>
  <si>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</si>
  <si>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</si>
  <si>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</si>
  <si>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</si>
  <si>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</si>
  <si>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</si>
  <si>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</si>
  <si>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</si>
  <si>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</si>
  <si>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</si>
  <si>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</si>
  <si>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</si>
  <si>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</si>
  <si>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</si>
  <si>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</si>
  <si>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</si>
  <si>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</si>
  <si>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</si>
  <si>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</si>
  <si>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</si>
  <si>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</si>
  <si>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</si>
  <si>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</si>
  <si>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</si>
  <si>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</si>
  <si>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</si>
  <si>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</si>
  <si>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</si>
  <si>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</si>
  <si>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</si>
  <si>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西米良村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</si>
  <si>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</si>
  <si>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</si>
  <si>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</si>
  <si>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</si>
  <si>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</si>
  <si>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</si>
  <si>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</si>
  <si>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</si>
  <si>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</si>
  <si>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</si>
  <si>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</si>
  <si>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</si>
  <si>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</si>
  <si>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</si>
  <si>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</si>
  <si>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</si>
  <si>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</si>
  <si>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</si>
  <si>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t>
    </r>
    <r>
      <rPr>
        <sz val="9"/>
        <color theme="1"/>
        <rFont val="ＭＳ ゴシック"/>
        <family val="3"/>
        <charset val="128"/>
      </rPr>
      <t>地方債の完済に伴い汚水処理費用は減少し経営状態も改善されてきていたが、修繕の増加、有収水量の減少により経営を圧迫してきている。策定したストックマネジメント計画に基づき計画的な改築更新を計画することにより修繕費の縮減を意識したい。
　また、今後とも経営状況に注視し安定した経営を実施できるように努めたい。</t>
    </r>
    <rPh sb="42" eb="44">
      <t>ユウシュウ</t>
    </rPh>
    <rPh sb="44" eb="46">
      <t>スイリョウ</t>
    </rPh>
    <rPh sb="47" eb="49">
      <t>ゲンショウ</t>
    </rPh>
    <rPh sb="64" eb="66">
      <t>サクテイ</t>
    </rPh>
    <rPh sb="78" eb="80">
      <t>ケイカク</t>
    </rPh>
    <rPh sb="81" eb="82">
      <t>モト</t>
    </rPh>
    <rPh sb="84" eb="87">
      <t>ケイカクテキ</t>
    </rPh>
    <rPh sb="88" eb="90">
      <t>カイチク</t>
    </rPh>
    <rPh sb="90" eb="92">
      <t>コウシン</t>
    </rPh>
    <rPh sb="93" eb="95">
      <t>ケイカク</t>
    </rPh>
    <rPh sb="102" eb="104">
      <t>シュウゼン</t>
    </rPh>
    <rPh sb="104" eb="105">
      <t>ヒ</t>
    </rPh>
    <rPh sb="106" eb="108">
      <t>シュクゲン</t>
    </rPh>
    <rPh sb="109" eb="111">
      <t>イシキ</t>
    </rPh>
    <phoneticPr fontId="4"/>
  </si>
  <si>
    <t>①収益的収支比率
　当該年度決算においては前年度と比較して22ポイント程度増加した。
　前年度と比較した場合償還金支払金額が減少し、使用料収入が増加したことが主要因と考えられる。新型コロナウイルス感染症の流行による在宅時間の増により排水需要が増加し料金収入の増加へ繋がったものと考えられる。
⑤経費回収率
　平成28年度からの経費回収率は60～70％台で推移していたが令和元年度においては繰入金の増等により49％と大きく落ち込んだ。しかしながら当該年度においては令和元年度と比較し6ポイント程度増の55％となっている。これは使用料収入の増が要因となっていると考えられる。しかしながら修繕件数や維持管理に係る委託料等は年々増加する傾向にあるため、今後も動向を注視したい。
⑥汚水処理原価
　地方債の償還完了や経営見直し等により、平成28年度までは平均より低い水準で推移していた原価であるが、施設の維持管理費の増などにより平成29年度から令和元年度にかけて大きく上昇した。令和2年度については、料金収入の増により34円程度の減少となった。
⑦施設利用率
　当該年度利用率についてだが、類似団体平均と同程度となっている。汚水処理量の増加により前年度とくらべ3ポイント程度の増加となっている。令和2年度の晴天時最大流入量が150㎥/日であり最大処理能力の50％、また平均流入量が120㎥/日で最大処理能力の40％となっていることから、施設規模は適正と考え維持管理に努めたい。
⑧水洗化率
　事業区域内でほぼ100％を実現している。今後も維持したい。</t>
    <rPh sb="35" eb="37">
      <t>テイド</t>
    </rPh>
    <rPh sb="37" eb="39">
      <t>ゾウカ</t>
    </rPh>
    <rPh sb="48" eb="50">
      <t>ヒカク</t>
    </rPh>
    <rPh sb="52" eb="54">
      <t>バアイ</t>
    </rPh>
    <rPh sb="54" eb="57">
      <t>ショウカンキン</t>
    </rPh>
    <rPh sb="57" eb="59">
      <t>シハラ</t>
    </rPh>
    <rPh sb="59" eb="61">
      <t>キンガク</t>
    </rPh>
    <rPh sb="62" eb="64">
      <t>ゲンショウ</t>
    </rPh>
    <rPh sb="66" eb="69">
      <t>シヨウリョウ</t>
    </rPh>
    <rPh sb="69" eb="71">
      <t>シュウニュウ</t>
    </rPh>
    <rPh sb="72" eb="74">
      <t>ゾウカ</t>
    </rPh>
    <rPh sb="79" eb="82">
      <t>シュヨウイン</t>
    </rPh>
    <rPh sb="83" eb="84">
      <t>カンガ</t>
    </rPh>
    <rPh sb="89" eb="91">
      <t>シンガタ</t>
    </rPh>
    <rPh sb="98" eb="101">
      <t>カンセンショウ</t>
    </rPh>
    <rPh sb="102" eb="104">
      <t>リュウコウ</t>
    </rPh>
    <rPh sb="107" eb="109">
      <t>ザイタク</t>
    </rPh>
    <rPh sb="109" eb="111">
      <t>ジカン</t>
    </rPh>
    <rPh sb="112" eb="113">
      <t>ゾウ</t>
    </rPh>
    <rPh sb="116" eb="118">
      <t>ハイスイ</t>
    </rPh>
    <rPh sb="118" eb="120">
      <t>ジュヨウ</t>
    </rPh>
    <rPh sb="121" eb="123">
      <t>ゾウカ</t>
    </rPh>
    <rPh sb="124" eb="126">
      <t>リョウキン</t>
    </rPh>
    <rPh sb="126" eb="128">
      <t>シュウニュウ</t>
    </rPh>
    <rPh sb="129" eb="131">
      <t>ゾウカ</t>
    </rPh>
    <rPh sb="132" eb="133">
      <t>ツナ</t>
    </rPh>
    <rPh sb="139" eb="140">
      <t>カンガ</t>
    </rPh>
    <rPh sb="185" eb="187">
      <t>レイワ</t>
    </rPh>
    <rPh sb="187" eb="188">
      <t>ガン</t>
    </rPh>
    <rPh sb="188" eb="190">
      <t>ネンド</t>
    </rPh>
    <rPh sb="195" eb="197">
      <t>クリイレ</t>
    </rPh>
    <rPh sb="197" eb="198">
      <t>キン</t>
    </rPh>
    <rPh sb="199" eb="200">
      <t>ゾウ</t>
    </rPh>
    <rPh sb="200" eb="201">
      <t>トウ</t>
    </rPh>
    <rPh sb="208" eb="209">
      <t>オオ</t>
    </rPh>
    <rPh sb="211" eb="212">
      <t>オ</t>
    </rPh>
    <rPh sb="213" eb="214">
      <t>コ</t>
    </rPh>
    <rPh sb="223" eb="225">
      <t>トウガイ</t>
    </rPh>
    <rPh sb="225" eb="227">
      <t>ネンド</t>
    </rPh>
    <rPh sb="232" eb="234">
      <t>レイワ</t>
    </rPh>
    <rPh sb="238" eb="240">
      <t>ヒカク</t>
    </rPh>
    <rPh sb="246" eb="248">
      <t>テイド</t>
    </rPh>
    <rPh sb="248" eb="249">
      <t>ゾウ</t>
    </rPh>
    <rPh sb="263" eb="265">
      <t>シヨウ</t>
    </rPh>
    <rPh sb="265" eb="266">
      <t>リョウ</t>
    </rPh>
    <rPh sb="266" eb="268">
      <t>シュウニュウ</t>
    </rPh>
    <rPh sb="269" eb="270">
      <t>ゾウ</t>
    </rPh>
    <rPh sb="271" eb="273">
      <t>ヨウイン</t>
    </rPh>
    <rPh sb="280" eb="281">
      <t>カンガ</t>
    </rPh>
    <rPh sb="292" eb="294">
      <t>シュウゼン</t>
    </rPh>
    <rPh sb="294" eb="296">
      <t>ケンスウ</t>
    </rPh>
    <rPh sb="297" eb="299">
      <t>イジ</t>
    </rPh>
    <rPh sb="299" eb="301">
      <t>カンリ</t>
    </rPh>
    <rPh sb="302" eb="303">
      <t>カカ</t>
    </rPh>
    <rPh sb="304" eb="306">
      <t>イタク</t>
    </rPh>
    <rPh sb="306" eb="307">
      <t>リョウ</t>
    </rPh>
    <rPh sb="307" eb="308">
      <t>トウ</t>
    </rPh>
    <rPh sb="309" eb="311">
      <t>ネンネン</t>
    </rPh>
    <rPh sb="311" eb="313">
      <t>ゾウカ</t>
    </rPh>
    <rPh sb="315" eb="317">
      <t>ケイコウ</t>
    </rPh>
    <rPh sb="323" eb="325">
      <t>コンゴ</t>
    </rPh>
    <rPh sb="326" eb="328">
      <t>ドウコウ</t>
    </rPh>
    <rPh sb="329" eb="331">
      <t>チュウシ</t>
    </rPh>
    <rPh sb="365" eb="367">
      <t>ヘイセイ</t>
    </rPh>
    <rPh sb="369" eb="371">
      <t>ネンド</t>
    </rPh>
    <rPh sb="396" eb="398">
      <t>シセツ</t>
    </rPh>
    <rPh sb="399" eb="401">
      <t>イジ</t>
    </rPh>
    <rPh sb="401" eb="404">
      <t>カンリヒ</t>
    </rPh>
    <rPh sb="405" eb="406">
      <t>ゾウ</t>
    </rPh>
    <rPh sb="411" eb="413">
      <t>ヘイセイ</t>
    </rPh>
    <rPh sb="415" eb="417">
      <t>ネンド</t>
    </rPh>
    <rPh sb="419" eb="421">
      <t>レイワ</t>
    </rPh>
    <rPh sb="421" eb="422">
      <t>ガン</t>
    </rPh>
    <rPh sb="422" eb="424">
      <t>ネンド</t>
    </rPh>
    <rPh sb="428" eb="429">
      <t>オオ</t>
    </rPh>
    <rPh sb="431" eb="433">
      <t>ジョウショウ</t>
    </rPh>
    <rPh sb="436" eb="438">
      <t>レイワ</t>
    </rPh>
    <rPh sb="439" eb="441">
      <t>ネンド</t>
    </rPh>
    <rPh sb="458" eb="459">
      <t>エン</t>
    </rPh>
    <rPh sb="459" eb="461">
      <t>テイド</t>
    </rPh>
    <rPh sb="462" eb="464">
      <t>ゲンショウ</t>
    </rPh>
    <rPh sb="473" eb="475">
      <t>シセツ</t>
    </rPh>
    <rPh sb="475" eb="478">
      <t>リヨウリツ</t>
    </rPh>
    <rPh sb="480" eb="482">
      <t>トウガイ</t>
    </rPh>
    <rPh sb="482" eb="484">
      <t>ネンド</t>
    </rPh>
    <rPh sb="484" eb="487">
      <t>リヨウリツ</t>
    </rPh>
    <rPh sb="494" eb="496">
      <t>ルイジ</t>
    </rPh>
    <rPh sb="496" eb="498">
      <t>ダンタイ</t>
    </rPh>
    <rPh sb="498" eb="500">
      <t>ヘイキン</t>
    </rPh>
    <rPh sb="501" eb="504">
      <t>ドウテイド</t>
    </rPh>
    <rPh sb="511" eb="513">
      <t>オスイ</t>
    </rPh>
    <rPh sb="513" eb="515">
      <t>ショリ</t>
    </rPh>
    <rPh sb="515" eb="516">
      <t>リョウ</t>
    </rPh>
    <rPh sb="517" eb="519">
      <t>ゾウカ</t>
    </rPh>
    <rPh sb="522" eb="525">
      <t>ゼンネンド</t>
    </rPh>
    <rPh sb="534" eb="536">
      <t>テイド</t>
    </rPh>
    <rPh sb="537" eb="539">
      <t>ゾウカ</t>
    </rPh>
    <rPh sb="546" eb="548">
      <t>レイワ</t>
    </rPh>
    <rPh sb="549" eb="551">
      <t>ネンド</t>
    </rPh>
    <rPh sb="552" eb="554">
      <t>セイテン</t>
    </rPh>
    <rPh sb="554" eb="555">
      <t>ジ</t>
    </rPh>
    <rPh sb="555" eb="557">
      <t>サイダイ</t>
    </rPh>
    <rPh sb="557" eb="559">
      <t>リュウニュウ</t>
    </rPh>
    <rPh sb="559" eb="560">
      <t>リョウ</t>
    </rPh>
    <rPh sb="566" eb="567">
      <t>ニチ</t>
    </rPh>
    <rPh sb="570" eb="572">
      <t>サイダイ</t>
    </rPh>
    <rPh sb="572" eb="574">
      <t>ショリ</t>
    </rPh>
    <rPh sb="574" eb="576">
      <t>ノウリョク</t>
    </rPh>
    <rPh sb="583" eb="585">
      <t>ヘイキン</t>
    </rPh>
    <rPh sb="585" eb="587">
      <t>リュウニュウ</t>
    </rPh>
    <rPh sb="587" eb="588">
      <t>リョウ</t>
    </rPh>
    <rPh sb="594" eb="595">
      <t>ニチ</t>
    </rPh>
    <rPh sb="596" eb="598">
      <t>サイダイ</t>
    </rPh>
    <rPh sb="598" eb="600">
      <t>ショリ</t>
    </rPh>
    <rPh sb="600" eb="602">
      <t>ノウリョク</t>
    </rPh>
    <rPh sb="617" eb="619">
      <t>シセツ</t>
    </rPh>
    <rPh sb="619" eb="621">
      <t>キボ</t>
    </rPh>
    <rPh sb="622" eb="624">
      <t>テキセイ</t>
    </rPh>
    <rPh sb="625" eb="626">
      <t>カンガ</t>
    </rPh>
    <rPh sb="627" eb="629">
      <t>イジ</t>
    </rPh>
    <rPh sb="629" eb="631">
      <t>カンリ</t>
    </rPh>
    <rPh sb="632" eb="633">
      <t>ツト</t>
    </rPh>
    <rPh sb="640" eb="643">
      <t>スイセンカ</t>
    </rPh>
    <rPh sb="643" eb="644">
      <t>リツ</t>
    </rPh>
    <rPh sb="646" eb="648">
      <t>ジギョウ</t>
    </rPh>
    <rPh sb="648" eb="650">
      <t>クイキ</t>
    </rPh>
    <rPh sb="650" eb="651">
      <t>ナイ</t>
    </rPh>
    <rPh sb="659" eb="661">
      <t>ジツゲン</t>
    </rPh>
    <rPh sb="666" eb="668">
      <t>コンゴ</t>
    </rPh>
    <rPh sb="669" eb="671">
      <t>イジ</t>
    </rPh>
    <phoneticPr fontId="4"/>
  </si>
  <si>
    <r>
      <t>　</t>
    </r>
    <r>
      <rPr>
        <sz val="9"/>
        <color theme="1"/>
        <rFont val="ＭＳ ゴシック"/>
        <family val="3"/>
        <charset val="128"/>
      </rPr>
      <t>本村処理場は平成12年に供用を開始して以来稼働19年を経ており本格的な設備更新時期を迎えている。策定したストックマネジメント計画を活用し、点検・更新の実施に注力したい。
　管渠については耐用年数を3分の1程度を経過した状況であり更新の必要はないと考えられる。</t>
    </r>
    <rPh sb="49" eb="51">
      <t>サクテイ</t>
    </rPh>
    <rPh sb="66" eb="68">
      <t>カツヨウ</t>
    </rPh>
    <rPh sb="76" eb="7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</si>
</sst>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22-410A-BF26-01EA9419FD1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AD22-410A-BF26-01EA9419FD1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49.67</c:v>
                </c:pt>
                <c:pt idx="1">
                  <c:v>49</c:v>
                </c:pt>
                <c:pt idx="2">
                  <c:v>43</c:v>
                </c:pt>
                <c:pt idx="3">
                  <c:v>37.67</c:v>
                </c:pt>
                <c:pt idx="4">
                  <c:v>40</c:v>
                </c:pt>
              </c:numCache>
            </c:numRef>
          </c:val>
          <c:extLst>
            <c:ext xmlns:c16="http://schemas.microsoft.com/office/drawing/2014/chart" uri="{C3380CC4-5D6E-409C-BE32-E72D297353CC}">
              <c16:uniqueId val="{00000000-DA36-415E-9FB6-FC8DBDAEE7B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DA36-415E-9FB6-FC8DBDAEE7B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99.05</c:v>
                </c:pt>
                <c:pt idx="4">
                  <c:v>99.05</c:v>
                </c:pt>
              </c:numCache>
            </c:numRef>
          </c:val>
          <c:extLst>
            <c:ext xmlns:c16="http://schemas.microsoft.com/office/drawing/2014/chart" uri="{C3380CC4-5D6E-409C-BE32-E72D297353CC}">
              <c16:uniqueId val="{00000000-6033-4FB6-B706-F734A5AC5F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6033-4FB6-B706-F734A5AC5F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96.85</c:v>
                </c:pt>
                <c:pt idx="1">
                  <c:v>102.93</c:v>
                </c:pt>
                <c:pt idx="2">
                  <c:v>101.4</c:v>
                </c:pt>
                <c:pt idx="3">
                  <c:v>95.72</c:v>
                </c:pt>
                <c:pt idx="4">
                  <c:v>118.29</c:v>
                </c:pt>
              </c:numCache>
            </c:numRef>
          </c:val>
          <c:extLst>
            <c:ext xmlns:c16="http://schemas.microsoft.com/office/drawing/2014/chart" uri="{C3380CC4-5D6E-409C-BE32-E72D297353CC}">
              <c16:uniqueId val="{00000000-EC70-4AC5-8A7A-03B6841EF69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70-4AC5-8A7A-03B6841EF69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C8-476C-A4FA-FA0DA574E19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C8-476C-A4FA-FA0DA574E19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2C-41BA-9649-E1C85FEEC2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2C-41BA-9649-E1C85FEEC2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6F-4F0A-8C43-BF47000289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6F-4F0A-8C43-BF47000289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80-45AD-B282-42A9227E043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80-45AD-B282-42A9227E043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10-4148-9C67-6288CFF9996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7A10-4148-9C67-6288CFF9996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76.38</c:v>
                </c:pt>
                <c:pt idx="1">
                  <c:v>62.18</c:v>
                </c:pt>
                <c:pt idx="2">
                  <c:v>62.5</c:v>
                </c:pt>
                <c:pt idx="3">
                  <c:v>49.07</c:v>
                </c:pt>
                <c:pt idx="4">
                  <c:v>55.36</c:v>
                </c:pt>
              </c:numCache>
            </c:numRef>
          </c:val>
          <c:extLst>
            <c:ext xmlns:c16="http://schemas.microsoft.com/office/drawing/2014/chart" uri="{C3380CC4-5D6E-409C-BE32-E72D297353CC}">
              <c16:uniqueId val="{00000000-8719-49BE-8D41-727951EB359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8719-49BE-8D41-727951EB359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192.82</c:v>
                </c:pt>
                <c:pt idx="1">
                  <c:v>238.67</c:v>
                </c:pt>
                <c:pt idx="2">
                  <c:v>239.89</c:v>
                </c:pt>
                <c:pt idx="3">
                  <c:v>314.31</c:v>
                </c:pt>
                <c:pt idx="4">
                  <c:v>280.44</c:v>
                </c:pt>
              </c:numCache>
            </c:numRef>
          </c:val>
          <c:extLst>
            <c:ext xmlns:c16="http://schemas.microsoft.com/office/drawing/2014/chart" uri="{C3380CC4-5D6E-409C-BE32-E72D297353CC}">
              <c16:uniqueId val="{00000000-0905-4E98-A1BD-CDF42CF0407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0905-4E98-A1BD-CDF42CF0407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47" sqref="BL47:BZ6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宮崎県　西米良村</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3"/>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3"/>
      <c r="BK7" s="3"/>
      <c r="BL7" s="4" t="s">
        <v>9</v>
      </c>
      <c r="BM7" s="5"/>
      <c r="BN7" s="5"/>
      <c r="BO7" s="5"/>
      <c r="BP7" s="5"/>
      <c r="BQ7" s="5"/>
      <c r="BR7" s="5"/>
      <c r="BS7" s="5"/>
      <c r="BT7" s="5"/>
      <c r="BU7" s="5"/>
      <c r="BV7" s="5"/>
      <c r="BW7" s="5"/>
      <c r="BX7" s="5"/>
      <c r="BY7" s="6"/>
    </row>
    <row r="8" spans="1:78" ht="18.75" customHeight="1" x14ac:dyDescent="0.2">
      <c r="A8" s="2"/>
      <c r="B8" s="73" t="str">
        <f>データ!I6</f>
        <v>法非適用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tr">
        <f>データ!$M$6</f>
        <v>非設置</v>
      </c>
      <c r="AE8" s="74"/>
      <c r="AF8" s="74"/>
      <c r="AG8" s="74"/>
      <c r="AH8" s="74"/>
      <c r="AI8" s="74"/>
      <c r="AJ8" s="74"/>
      <c r="AK8" s="3"/>
      <c r="AL8" s="70">
        <f>データ!S6</f>
        <v>1102</v>
      </c>
      <c r="AM8" s="70"/>
      <c r="AN8" s="70"/>
      <c r="AO8" s="70"/>
      <c r="AP8" s="70"/>
      <c r="AQ8" s="70"/>
      <c r="AR8" s="70"/>
      <c r="AS8" s="70"/>
      <c r="AT8" s="69">
        <f>データ!T6</f>
        <v>271.51</v>
      </c>
      <c r="AU8" s="69"/>
      <c r="AV8" s="69"/>
      <c r="AW8" s="69"/>
      <c r="AX8" s="69"/>
      <c r="AY8" s="69"/>
      <c r="AZ8" s="69"/>
      <c r="BA8" s="69"/>
      <c r="BB8" s="69">
        <f>データ!U6</f>
        <v>4.0599999999999996</v>
      </c>
      <c r="BC8" s="69"/>
      <c r="BD8" s="69"/>
      <c r="BE8" s="69"/>
      <c r="BF8" s="69"/>
      <c r="BG8" s="69"/>
      <c r="BH8" s="69"/>
      <c r="BI8" s="69"/>
      <c r="BJ8" s="3"/>
      <c r="BK8" s="3"/>
      <c r="BL8" s="71" t="s">
        <v>10</v>
      </c>
      <c r="BM8" s="72"/>
      <c r="BN8" s="7" t="s">
        <v>11</v>
      </c>
      <c r="BO8" s="8"/>
      <c r="BP8" s="8"/>
      <c r="BQ8" s="8"/>
      <c r="BR8" s="8"/>
      <c r="BS8" s="8"/>
      <c r="BT8" s="8"/>
      <c r="BU8" s="8"/>
      <c r="BV8" s="8"/>
      <c r="BW8" s="8"/>
      <c r="BX8" s="8"/>
      <c r="BY8" s="9"/>
    </row>
    <row r="9" spans="1:78" ht="18.75" customHeight="1" x14ac:dyDescent="0.2">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3"/>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3"/>
      <c r="BK9" s="3"/>
      <c r="BL9" s="67" t="s">
        <v>20</v>
      </c>
      <c r="BM9" s="68"/>
      <c r="BN9" s="10" t="s">
        <v>21</v>
      </c>
      <c r="BO9" s="11"/>
      <c r="BP9" s="11"/>
      <c r="BQ9" s="11"/>
      <c r="BR9" s="11"/>
      <c r="BS9" s="11"/>
      <c r="BT9" s="11"/>
      <c r="BU9" s="11"/>
      <c r="BV9" s="11"/>
      <c r="BW9" s="11"/>
      <c r="BX9" s="11"/>
      <c r="BY9" s="12"/>
    </row>
    <row r="10" spans="1:78" ht="18.75" customHeight="1" x14ac:dyDescent="0.2">
      <c r="A10" s="2"/>
      <c r="B10" s="69" t="str">
        <f>データ!N6</f>
        <v>-</v>
      </c>
      <c r="C10" s="69"/>
      <c r="D10" s="69"/>
      <c r="E10" s="69"/>
      <c r="F10" s="69"/>
      <c r="G10" s="69"/>
      <c r="H10" s="69"/>
      <c r="I10" s="69" t="str">
        <f>データ!O6</f>
        <v>該当数値なし</v>
      </c>
      <c r="J10" s="69"/>
      <c r="K10" s="69"/>
      <c r="L10" s="69"/>
      <c r="M10" s="69"/>
      <c r="N10" s="69"/>
      <c r="O10" s="69"/>
      <c r="P10" s="69">
        <f>データ!P6</f>
        <v>38.82</v>
      </c>
      <c r="Q10" s="69"/>
      <c r="R10" s="69"/>
      <c r="S10" s="69"/>
      <c r="T10" s="69"/>
      <c r="U10" s="69"/>
      <c r="V10" s="69"/>
      <c r="W10" s="69">
        <f>データ!Q6</f>
        <v>60.93</v>
      </c>
      <c r="X10" s="69"/>
      <c r="Y10" s="69"/>
      <c r="Z10" s="69"/>
      <c r="AA10" s="69"/>
      <c r="AB10" s="69"/>
      <c r="AC10" s="69"/>
      <c r="AD10" s="70">
        <f>データ!R6</f>
        <v>2500</v>
      </c>
      <c r="AE10" s="70"/>
      <c r="AF10" s="70"/>
      <c r="AG10" s="70"/>
      <c r="AH10" s="70"/>
      <c r="AI10" s="70"/>
      <c r="AJ10" s="70"/>
      <c r="AK10" s="2"/>
      <c r="AL10" s="70">
        <f>データ!V6</f>
        <v>420</v>
      </c>
      <c r="AM10" s="70"/>
      <c r="AN10" s="70"/>
      <c r="AO10" s="70"/>
      <c r="AP10" s="70"/>
      <c r="AQ10" s="70"/>
      <c r="AR10" s="70"/>
      <c r="AS10" s="70"/>
      <c r="AT10" s="69">
        <f>データ!W6</f>
        <v>0.23</v>
      </c>
      <c r="AU10" s="69"/>
      <c r="AV10" s="69"/>
      <c r="AW10" s="69"/>
      <c r="AX10" s="69"/>
      <c r="AY10" s="69"/>
      <c r="AZ10" s="69"/>
      <c r="BA10" s="69"/>
      <c r="BB10" s="69">
        <f>データ!X6</f>
        <v>1826.09</v>
      </c>
      <c r="BC10" s="69"/>
      <c r="BD10" s="69"/>
      <c r="BE10" s="69"/>
      <c r="BF10" s="69"/>
      <c r="BG10" s="69"/>
      <c r="BH10" s="69"/>
      <c r="BI10" s="69"/>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uLKojGZTh2TcvxvhV/O2YCsPc2YEwER8vMJElvfXQnKi2IEeKdcxhs+o/jWmptwAxKj2OtThXDw8F/XMtlUK4g==" saltValue="HP22HQ71F8C1wlIdOpS3j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8" t="s">
        <v>54</v>
      </c>
      <c r="I3" s="79"/>
      <c r="J3" s="79"/>
      <c r="K3" s="79"/>
      <c r="L3" s="79"/>
      <c r="M3" s="79"/>
      <c r="N3" s="79"/>
      <c r="O3" s="79"/>
      <c r="P3" s="79"/>
      <c r="Q3" s="79"/>
      <c r="R3" s="79"/>
      <c r="S3" s="79"/>
      <c r="T3" s="79"/>
      <c r="U3" s="79"/>
      <c r="V3" s="79"/>
      <c r="W3" s="79"/>
      <c r="X3" s="80"/>
      <c r="Y3" s="84"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2">
      <c r="A4" s="28" t="s">
        <v>57</v>
      </c>
      <c r="B4" s="30"/>
      <c r="C4" s="30"/>
      <c r="D4" s="30"/>
      <c r="E4" s="30"/>
      <c r="F4" s="30"/>
      <c r="G4" s="30"/>
      <c r="H4" s="81"/>
      <c r="I4" s="82"/>
      <c r="J4" s="82"/>
      <c r="K4" s="82"/>
      <c r="L4" s="82"/>
      <c r="M4" s="82"/>
      <c r="N4" s="82"/>
      <c r="O4" s="82"/>
      <c r="P4" s="82"/>
      <c r="Q4" s="82"/>
      <c r="R4" s="82"/>
      <c r="S4" s="82"/>
      <c r="T4" s="82"/>
      <c r="U4" s="82"/>
      <c r="V4" s="82"/>
      <c r="W4" s="82"/>
      <c r="X4" s="83"/>
      <c r="Y4" s="77" t="s">
        <v>58</v>
      </c>
      <c r="Z4" s="77"/>
      <c r="AA4" s="77"/>
      <c r="AB4" s="77"/>
      <c r="AC4" s="77"/>
      <c r="AD4" s="77"/>
      <c r="AE4" s="77"/>
      <c r="AF4" s="77"/>
      <c r="AG4" s="77"/>
      <c r="AH4" s="77"/>
      <c r="AI4" s="77"/>
      <c r="AJ4" s="77" t="s">
        <v>59</v>
      </c>
      <c r="AK4" s="77"/>
      <c r="AL4" s="77"/>
      <c r="AM4" s="77"/>
      <c r="AN4" s="77"/>
      <c r="AO4" s="77"/>
      <c r="AP4" s="77"/>
      <c r="AQ4" s="77"/>
      <c r="AR4" s="77"/>
      <c r="AS4" s="77"/>
      <c r="AT4" s="77"/>
      <c r="AU4" s="77" t="s">
        <v>60</v>
      </c>
      <c r="AV4" s="77"/>
      <c r="AW4" s="77"/>
      <c r="AX4" s="77"/>
      <c r="AY4" s="77"/>
      <c r="AZ4" s="77"/>
      <c r="BA4" s="77"/>
      <c r="BB4" s="77"/>
      <c r="BC4" s="77"/>
      <c r="BD4" s="77"/>
      <c r="BE4" s="77"/>
      <c r="BF4" s="77" t="s">
        <v>61</v>
      </c>
      <c r="BG4" s="77"/>
      <c r="BH4" s="77"/>
      <c r="BI4" s="77"/>
      <c r="BJ4" s="77"/>
      <c r="BK4" s="77"/>
      <c r="BL4" s="77"/>
      <c r="BM4" s="77"/>
      <c r="BN4" s="77"/>
      <c r="BO4" s="77"/>
      <c r="BP4" s="77"/>
      <c r="BQ4" s="77" t="s">
        <v>62</v>
      </c>
      <c r="BR4" s="77"/>
      <c r="BS4" s="77"/>
      <c r="BT4" s="77"/>
      <c r="BU4" s="77"/>
      <c r="BV4" s="77"/>
      <c r="BW4" s="77"/>
      <c r="BX4" s="77"/>
      <c r="BY4" s="77"/>
      <c r="BZ4" s="77"/>
      <c r="CA4" s="77"/>
      <c r="CB4" s="77" t="s">
        <v>63</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2020</v>
      </c>
      <c r="C6" s="33">
        <f t="shared" ref="C6:X6" si="3">C7</f>
        <v>454036</v>
      </c>
      <c r="D6" s="33">
        <f t="shared" si="3"/>
        <v>47</v>
      </c>
      <c r="E6" s="33">
        <f t="shared" si="3"/>
        <v>17</v>
      </c>
      <c r="F6" s="33">
        <f t="shared" si="3"/>
        <v>4</v>
      </c>
      <c r="G6" s="33">
        <f t="shared" si="3"/>
        <v>0</v>
      </c>
      <c r="H6" s="33" t="str">
        <f t="shared" si="3"/>
        <v>宮崎県　西米良村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38.82</v>
      </c>
      <c r="Q6" s="34">
        <f t="shared" si="3"/>
        <v>60.93</v>
      </c>
      <c r="R6" s="34">
        <f t="shared" si="3"/>
        <v>2500</v>
      </c>
      <c r="S6" s="34">
        <f t="shared" si="3"/>
        <v>1102</v>
      </c>
      <c r="T6" s="34">
        <f t="shared" si="3"/>
        <v>271.51</v>
      </c>
      <c r="U6" s="34">
        <f t="shared" si="3"/>
        <v>4.0599999999999996</v>
      </c>
      <c r="V6" s="34">
        <f t="shared" si="3"/>
        <v>420</v>
      </c>
      <c r="W6" s="34">
        <f t="shared" si="3"/>
        <v>0.23</v>
      </c>
      <c r="X6" s="34">
        <f t="shared" si="3"/>
        <v>1826.09</v>
      </c>
      <c r="Y6" s="35">
        <f>IF(Y7="",NA(),Y7)</f>
        <v>96.85</v>
      </c>
      <c r="Z6" s="35">
        <f t="shared" ref="Z6:AH6" si="4">IF(Z7="",NA(),Z7)</f>
        <v>102.93</v>
      </c>
      <c r="AA6" s="35">
        <f t="shared" si="4"/>
        <v>101.4</v>
      </c>
      <c r="AB6" s="35">
        <f t="shared" si="4"/>
        <v>95.72</v>
      </c>
      <c r="AC6" s="35">
        <f t="shared" si="4"/>
        <v>118.29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76.38</v>
      </c>
      <c r="BR6" s="35">
        <f t="shared" ref="BR6:BZ6" si="8">IF(BR7="",NA(),BR7)</f>
        <v>62.18</v>
      </c>
      <c r="BS6" s="35">
        <f t="shared" si="8"/>
        <v>62.5</v>
      </c>
      <c r="BT6" s="35">
        <f t="shared" si="8"/>
        <v>49.07</v>
      </c>
      <c r="BU6" s="35">
        <f t="shared" si="8"/>
        <v>55.36</v>
      </c>
      <c r="BV6" s="35">
        <f t="shared" si="8"/>
        <v>69.87</v>
      </c>
      <c r="BW6" s="35">
        <f t="shared" si="8"/>
        <v>74.3</v>
      </c>
      <c r="BX6" s="35">
        <f t="shared" si="8"/>
        <v>72.260000000000005</v>
      </c>
      <c r="BY6" s="35">
        <f t="shared" si="8"/>
        <v>71.84</v>
      </c>
      <c r="BZ6" s="35">
        <f t="shared" si="8"/>
        <v>73.36</v>
      </c>
      <c r="CA6" s="34" t="str">
        <f>IF(CA7="","",IF(CA7="-","【-】","【"&amp;SUBSTITUTE(TEXT(CA7,"#,##0.00"),"-","△")&amp;"】"))</f>
        <v>【75.29】</v>
      </c>
      <c r="CB6" s="35">
        <f>IF(CB7="",NA(),CB7)</f>
        <v>192.82</v>
      </c>
      <c r="CC6" s="35">
        <f t="shared" ref="CC6:CK6" si="9">IF(CC7="",NA(),CC7)</f>
        <v>238.67</v>
      </c>
      <c r="CD6" s="35">
        <f t="shared" si="9"/>
        <v>239.89</v>
      </c>
      <c r="CE6" s="35">
        <f t="shared" si="9"/>
        <v>314.31</v>
      </c>
      <c r="CF6" s="35">
        <f t="shared" si="9"/>
        <v>280.44</v>
      </c>
      <c r="CG6" s="35">
        <f t="shared" si="9"/>
        <v>234.96</v>
      </c>
      <c r="CH6" s="35">
        <f t="shared" si="9"/>
        <v>221.81</v>
      </c>
      <c r="CI6" s="35">
        <f t="shared" si="9"/>
        <v>230.02</v>
      </c>
      <c r="CJ6" s="35">
        <f t="shared" si="9"/>
        <v>228.47</v>
      </c>
      <c r="CK6" s="35">
        <f t="shared" si="9"/>
        <v>224.88</v>
      </c>
      <c r="CL6" s="34" t="str">
        <f>IF(CL7="","",IF(CL7="-","【-】","【"&amp;SUBSTITUTE(TEXT(CL7,"#,##0.00"),"-","△")&amp;"】"))</f>
        <v>【215.41】</v>
      </c>
      <c r="CM6" s="35">
        <f>IF(CM7="",NA(),CM7)</f>
        <v>49.67</v>
      </c>
      <c r="CN6" s="35">
        <f t="shared" ref="CN6:CV6" si="10">IF(CN7="",NA(),CN7)</f>
        <v>49</v>
      </c>
      <c r="CO6" s="35">
        <f t="shared" si="10"/>
        <v>43</v>
      </c>
      <c r="CP6" s="35">
        <f t="shared" si="10"/>
        <v>37.67</v>
      </c>
      <c r="CQ6" s="35">
        <f t="shared" si="10"/>
        <v>40</v>
      </c>
      <c r="CR6" s="35">
        <f t="shared" si="10"/>
        <v>42.9</v>
      </c>
      <c r="CS6" s="35">
        <f t="shared" si="10"/>
        <v>43.36</v>
      </c>
      <c r="CT6" s="35">
        <f t="shared" si="10"/>
        <v>42.56</v>
      </c>
      <c r="CU6" s="35">
        <f t="shared" si="10"/>
        <v>42.47</v>
      </c>
      <c r="CV6" s="35">
        <f t="shared" si="10"/>
        <v>42.4</v>
      </c>
      <c r="CW6" s="34" t="str">
        <f>IF(CW7="","",IF(CW7="-","【-】","【"&amp;SUBSTITUTE(TEXT(CW7,"#,##0.00"),"-","△")&amp;"】"))</f>
        <v>【42.90】</v>
      </c>
      <c r="CX6" s="35">
        <f>IF(CX7="",NA(),CX7)</f>
        <v>100</v>
      </c>
      <c r="CY6" s="35">
        <f t="shared" ref="CY6:DG6" si="11">IF(CY7="",NA(),CY7)</f>
        <v>100</v>
      </c>
      <c r="CZ6" s="35">
        <f t="shared" si="11"/>
        <v>100</v>
      </c>
      <c r="DA6" s="35">
        <f t="shared" si="11"/>
        <v>99.05</v>
      </c>
      <c r="DB6" s="35">
        <f t="shared" si="11"/>
        <v>99.05</v>
      </c>
      <c r="DC6" s="35">
        <f t="shared" si="11"/>
        <v>83.5</v>
      </c>
      <c r="DD6" s="35">
        <f t="shared" si="11"/>
        <v>83.06</v>
      </c>
      <c r="DE6" s="35">
        <f t="shared" si="11"/>
        <v>83.32</v>
      </c>
      <c r="DF6" s="35">
        <f t="shared" si="11"/>
        <v>83.75</v>
      </c>
      <c r="DG6" s="35">
        <f t="shared" si="11"/>
        <v>84.19</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5" s="36" customFormat="1" x14ac:dyDescent="0.2">
      <c r="A7" s="28"/>
      <c r="B7" s="37">
        <v>2020</v>
      </c>
      <c r="C7" s="37">
        <v>454036</v>
      </c>
      <c r="D7" s="37">
        <v>47</v>
      </c>
      <c r="E7" s="37">
        <v>17</v>
      </c>
      <c r="F7" s="37">
        <v>4</v>
      </c>
      <c r="G7" s="37">
        <v>0</v>
      </c>
      <c r="H7" s="37" t="s">
        <v>98</v>
      </c>
      <c r="I7" s="37" t="s">
        <v>99</v>
      </c>
      <c r="J7" s="37" t="s">
        <v>100</v>
      </c>
      <c r="K7" s="37" t="s">
        <v>101</v>
      </c>
      <c r="L7" s="37" t="s">
        <v>102</v>
      </c>
      <c r="M7" s="37" t="s">
        <v>103</v>
      </c>
      <c r="N7" s="38" t="s">
        <v>104</v>
      </c>
      <c r="O7" s="38" t="s">
        <v>105</v>
      </c>
      <c r="P7" s="38">
        <v>38.82</v>
      </c>
      <c r="Q7" s="38">
        <v>60.93</v>
      </c>
      <c r="R7" s="38">
        <v>2500</v>
      </c>
      <c r="S7" s="38">
        <v>1102</v>
      </c>
      <c r="T7" s="38">
        <v>271.51</v>
      </c>
      <c r="U7" s="38">
        <v>4.0599999999999996</v>
      </c>
      <c r="V7" s="38">
        <v>420</v>
      </c>
      <c r="W7" s="38">
        <v>0.23</v>
      </c>
      <c r="X7" s="38">
        <v>1826.09</v>
      </c>
      <c r="Y7" s="38">
        <v>96.85</v>
      </c>
      <c r="Z7" s="38">
        <v>102.93</v>
      </c>
      <c r="AA7" s="38">
        <v>101.4</v>
      </c>
      <c r="AB7" s="38">
        <v>95.72</v>
      </c>
      <c r="AC7" s="38">
        <v>118.29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1298.9100000000001</v>
      </c>
      <c r="BL7" s="38">
        <v>1243.71</v>
      </c>
      <c r="BM7" s="38">
        <v>1194.1500000000001</v>
      </c>
      <c r="BN7" s="38">
        <v>1206.79</v>
      </c>
      <c r="BO7" s="38">
        <v>1258.43</v>
      </c>
      <c r="BP7" s="38">
        <v>1260.21</v>
      </c>
      <c r="BQ7" s="38">
        <v>76.38</v>
      </c>
      <c r="BR7" s="38">
        <v>62.18</v>
      </c>
      <c r="BS7" s="38">
        <v>62.5</v>
      </c>
      <c r="BT7" s="38">
        <v>49.07</v>
      </c>
      <c r="BU7" s="38">
        <v>55.36</v>
      </c>
      <c r="BV7" s="38">
        <v>69.87</v>
      </c>
      <c r="BW7" s="38">
        <v>74.3</v>
      </c>
      <c r="BX7" s="38">
        <v>72.260000000000005</v>
      </c>
      <c r="BY7" s="38">
        <v>71.84</v>
      </c>
      <c r="BZ7" s="38">
        <v>73.36</v>
      </c>
      <c r="CA7" s="38">
        <v>75.290000000000006</v>
      </c>
      <c r="CB7" s="38">
        <v>192.82</v>
      </c>
      <c r="CC7" s="38">
        <v>238.67</v>
      </c>
      <c r="CD7" s="38">
        <v>239.89</v>
      </c>
      <c r="CE7" s="38">
        <v>314.31</v>
      </c>
      <c r="CF7" s="38">
        <v>280.44</v>
      </c>
      <c r="CG7" s="38">
        <v>234.96</v>
      </c>
      <c r="CH7" s="38">
        <v>221.81</v>
      </c>
      <c r="CI7" s="38">
        <v>230.02</v>
      </c>
      <c r="CJ7" s="38">
        <v>228.47</v>
      </c>
      <c r="CK7" s="38">
        <v>224.88</v>
      </c>
      <c r="CL7" s="38">
        <v>215.41</v>
      </c>
      <c r="CM7" s="38">
        <v>49.67</v>
      </c>
      <c r="CN7" s="38">
        <v>49</v>
      </c>
      <c r="CO7" s="38">
        <v>43</v>
      </c>
      <c r="CP7" s="38">
        <v>37.67</v>
      </c>
      <c r="CQ7" s="38">
        <v>40</v>
      </c>
      <c r="CR7" s="38">
        <v>42.9</v>
      </c>
      <c r="CS7" s="38">
        <v>43.36</v>
      </c>
      <c r="CT7" s="38">
        <v>42.56</v>
      </c>
      <c r="CU7" s="38">
        <v>42.47</v>
      </c>
      <c r="CV7" s="38">
        <v>42.4</v>
      </c>
      <c r="CW7" s="38">
        <v>42.9</v>
      </c>
      <c r="CX7" s="38">
        <v>100</v>
      </c>
      <c r="CY7" s="38">
        <v>100</v>
      </c>
      <c r="CZ7" s="38">
        <v>100</v>
      </c>
      <c r="DA7" s="38">
        <v>99.05</v>
      </c>
      <c r="DB7" s="38">
        <v>99.05</v>
      </c>
      <c r="DC7" s="38">
        <v>83.5</v>
      </c>
      <c r="DD7" s="38">
        <v>83.06</v>
      </c>
      <c r="DE7" s="38">
        <v>83.32</v>
      </c>
      <c r="DF7" s="38">
        <v>83.75</v>
      </c>
      <c r="DG7" s="38">
        <v>84.19</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0.09</v>
      </c>
      <c r="EL7" s="38">
        <v>0.13</v>
      </c>
      <c r="EM7" s="38">
        <v>0.36</v>
      </c>
      <c r="EN7" s="38">
        <v>0.39</v>
      </c>
      <c r="EO7" s="38">
        <v>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111</v>
      </c>
    </row>
    <row r="12" spans="1:145" x14ac:dyDescent="0.2">
      <c r="B12">
        <v>1</v>
      </c>
      <c r="C12">
        <v>1</v>
      </c>
      <c r="D12">
        <v>1</v>
      </c>
      <c r="E12">
        <v>1</v>
      </c>
      <c r="F12">
        <v>2</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2022-02-01T06:59:47Z</cp:lastPrinted>
  <dcterms:created xsi:type="dcterms:W3CDTF">2021-12-03T07:53:13Z</dcterms:created>
  <dcterms:modified xsi:type="dcterms:W3CDTF">2022-02-21T04:58:41Z</dcterms:modified>
  <cp:category/>
</cp:coreProperties>
</file>