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2法非適用\06下水道事業\05特排\"/>
    </mc:Choice>
  </mc:AlternateContent>
  <xr:revisionPtr revIDLastSave="0" documentId="13_ncr:1_{7BE0E503-097A-48A0-B421-8C7763B28A1A}" xr6:coauthVersionLast="47" xr6:coauthVersionMax="47" xr10:uidLastSave="{00000000-0000-0000-0000-000000000000}"/>
  <workbookProtection workbookAlgorithmName="SHA-512" workbookHashValue="uqBfCHOzQIen6qHd01IQE0eqTim1NwozyKqNectewpVmCtlueZqdGAewA1Nir27xItBgniIcQj+yJnND3XzwqA==" workbookSaltValue="bXuS2GEBxLaQe5XRCnBcM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AD10" i="4" s="1"/>
  <c r="Q6" i="5"/>
  <c r="P6" i="5"/>
  <c r="O6" i="5"/>
  <c r="I10" i="4" s="1"/>
  <c r="N6" i="5"/>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BB10" i="4"/>
  <c r="AL10" i="4"/>
  <c r="W10" i="4"/>
  <c r="P10" i="4"/>
  <c r="B10" i="4"/>
  <c r="BB8" i="4"/>
  <c r="AT8" i="4"/>
  <c r="B8" i="4"/>
  <c r="B6" i="4"/>
</calcChain>
</file>

<file path=xl/sharedStrings.xml><?xml version="1.0" encoding="utf-8"?>
<sst xmlns="http://schemas.openxmlformats.org/spreadsheetml/2006/main" count="247" uniqueCount="121">
  <si>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</si>
  <si>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</si>
  <si>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</si>
  <si>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</si>
  <si>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</si>
  <si>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</si>
  <si>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</si>
  <si>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</si>
  <si>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</si>
  <si>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</si>
  <si>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</si>
  <si>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</si>
  <si>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</si>
  <si>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</si>
  <si>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</si>
  <si>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</si>
  <si>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</si>
  <si>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</si>
  <si>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</si>
  <si>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</si>
  <si>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</si>
  <si>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</si>
  <si>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</si>
  <si>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</si>
  <si>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</si>
  <si>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</si>
  <si>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</si>
  <si>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</si>
  <si>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</si>
  <si>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</si>
  <si>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</si>
  <si>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</si>
  <si>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</si>
  <si>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</si>
  <si>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</si>
  <si>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</si>
  <si>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</si>
  <si>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</si>
  <si>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</si>
  <si>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</si>
  <si>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</si>
  <si>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</si>
  <si>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</si>
  <si>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</si>
  <si>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</si>
  <si>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</si>
  <si>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</si>
  <si>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</si>
  <si>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</si>
  <si>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</si>
  <si>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</si>
  <si>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</si>
  <si>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</si>
  <si>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</si>
  <si>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</si>
  <si>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</si>
  <si>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</si>
  <si>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</si>
  <si>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</si>
  <si>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</si>
  <si>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</si>
  <si>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</si>
  <si>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</si>
  <si>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</si>
  <si>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</si>
  <si>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</si>
  <si>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</si>
  <si>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</si>
  <si>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</si>
  <si>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</si>
  <si>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</si>
  <si>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</si>
  <si>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</si>
  <si>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</si>
  <si>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</si>
  <si>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</si>
  <si>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</si>
  <si>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</si>
  <si>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</si>
  <si>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</si>
  <si>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</si>
  <si>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</si>
  <si>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</si>
  <si>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</si>
  <si>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</si>
  <si>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</si>
  <si>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</si>
  <si>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</si>
  <si>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</si>
  <si>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</si>
  <si>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</si>
  <si>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</si>
  <si>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</si>
  <si>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</si>
  <si>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</si>
  <si>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</si>
  <si>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</si>
  <si>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</si>
  <si>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</si>
  <si>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</si>
  <si>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</si>
  <si>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</si>
  <si>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</si>
  <si>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</si>
  <si>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</si>
  <si>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</si>
  <si>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</si>
  <si>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</si>
  <si>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</si>
  <si>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</si>
  <si>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</si>
  <si>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</si>
  <si>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</si>
  <si>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</si>
  <si>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</si>
  <si>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</si>
  <si>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</si>
  <si>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</si>
  <si>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事業の主な収入源は、使用料収入と建設改良に係る国交付金及び地方債となっています。また、使用料収入のほとんどが維持管理経費に充てられるため、修繕費や建設改良費を含めて黒字経営するには、一般会計からの繰入金が必至となっています。なお、使用料については、５年毎に見直しを検討することとしています。
　今後は、令和３年度に経営戦略を策定し、令和４年度から公営企業会計に移行することにより、経営状況を把握し、適正な経営管理に努めます。</t>
    <rPh sb="5" eb="6">
      <t>オモ</t>
    </rPh>
    <rPh sb="7" eb="10">
      <t>シュウニュウゲン</t>
    </rPh>
    <rPh sb="12" eb="15">
      <t>シヨウリョウ</t>
    </rPh>
    <rPh sb="15" eb="17">
      <t>シュウニュウ</t>
    </rPh>
    <rPh sb="18" eb="20">
      <t>ケンセツ</t>
    </rPh>
    <rPh sb="20" eb="22">
      <t>カイリョウ</t>
    </rPh>
    <rPh sb="23" eb="24">
      <t>カカ</t>
    </rPh>
    <rPh sb="25" eb="26">
      <t>クニ</t>
    </rPh>
    <rPh sb="26" eb="29">
      <t>コウフキン</t>
    </rPh>
    <rPh sb="29" eb="30">
      <t>オヨ</t>
    </rPh>
    <rPh sb="31" eb="34">
      <t>チホウサイ</t>
    </rPh>
    <rPh sb="45" eb="48">
      <t>シヨウリョウ</t>
    </rPh>
    <rPh sb="48" eb="50">
      <t>シュウニュウ</t>
    </rPh>
    <rPh sb="60" eb="62">
      <t>ケイヒ</t>
    </rPh>
    <rPh sb="63" eb="64">
      <t>ア</t>
    </rPh>
    <rPh sb="71" eb="74">
      <t>シュウゼンヒ</t>
    </rPh>
    <rPh sb="75" eb="77">
      <t>ケンセツ</t>
    </rPh>
    <rPh sb="77" eb="79">
      <t>カイリョウ</t>
    </rPh>
    <rPh sb="79" eb="80">
      <t>ヒ</t>
    </rPh>
    <rPh sb="81" eb="82">
      <t>フク</t>
    </rPh>
    <rPh sb="84" eb="86">
      <t>クロジ</t>
    </rPh>
    <rPh sb="86" eb="88">
      <t>ケイエイ</t>
    </rPh>
    <rPh sb="93" eb="95">
      <t>イッパン</t>
    </rPh>
    <rPh sb="95" eb="97">
      <t>カイケイ</t>
    </rPh>
    <rPh sb="100" eb="102">
      <t>クリイレ</t>
    </rPh>
    <rPh sb="102" eb="103">
      <t>キン</t>
    </rPh>
    <rPh sb="104" eb="106">
      <t>ヒッシ</t>
    </rPh>
    <rPh sb="117" eb="120">
      <t>シヨウリョウ</t>
    </rPh>
    <rPh sb="130" eb="132">
      <t>ミナオ</t>
    </rPh>
    <rPh sb="134" eb="136">
      <t>ケントウ</t>
    </rPh>
    <rPh sb="149" eb="151">
      <t>コンゴ</t>
    </rPh>
    <phoneticPr fontId="4"/>
  </si>
  <si>
    <t>各項目について、以下のとおり分析しました。
①収益的収支比率
　設置基数が増えたことにより使用料収入は増加したものの、地方債の元金償還が始まり償還額が増加したことから、前年度より減となっています。黒字を示す100％は超えているため、経営は概ね健全といえますが、依然として一般会計からの繰入金に依存している状況にあります。
④企業債残高対事業規模比率
　地方債償還金の財源を全て一般会計からの繰入金により賄っているため、０％で推移しています。
⑤経費回収率
　使用料は、浄化槽の点検、清掃、法定検査及びブロワの修理に係る維持管理経費を算出根拠としています。一方で、汚水処理費は、維持管理経費に加えて一般管理費が含まれることから、経費回収率は100%に達していない状況です。しかし、使用料収入の伸び率が、費用の伸び率を上回ったことから、対前年度比は増となっています。今後は、使用料改定など経費回収率を向上する方策を検討します。
⑥汚水処理原価
　汚水処理費の伸び率に対し、年間有収水量の伸び率が上回ったことから、対前年度比で微減となっており、効率的に汚水処理を実施している状況です。
⑦施設利用率・⑧水洗化率
　当該事業は、市民からの申請により浄化槽を設置するものであり、経営の効率性に直接影響するものではないといえます。</t>
    <rPh sb="0" eb="3">
      <t>カクコウモク</t>
    </rPh>
    <rPh sb="8" eb="10">
      <t>イカ</t>
    </rPh>
    <rPh sb="14" eb="16">
      <t>ブンセキ</t>
    </rPh>
    <rPh sb="51" eb="53">
      <t>ゾウカ</t>
    </rPh>
    <rPh sb="68" eb="69">
      <t>ハジ</t>
    </rPh>
    <rPh sb="71" eb="73">
      <t>ショウカン</t>
    </rPh>
    <rPh sb="73" eb="74">
      <t>ガク</t>
    </rPh>
    <rPh sb="75" eb="77">
      <t>ゾウカ</t>
    </rPh>
    <rPh sb="98" eb="99">
      <t>クロ</t>
    </rPh>
    <rPh sb="116" eb="118">
      <t>ケイエイ</t>
    </rPh>
    <rPh sb="257" eb="258">
      <t>カカ</t>
    </rPh>
    <rPh sb="259" eb="261">
      <t>イジ</t>
    </rPh>
    <rPh sb="261" eb="263">
      <t>カンリ</t>
    </rPh>
    <rPh sb="263" eb="265">
      <t>ケイヒ</t>
    </rPh>
    <rPh sb="266" eb="268">
      <t>サンシュツ</t>
    </rPh>
    <rPh sb="268" eb="270">
      <t>コンキョ</t>
    </rPh>
    <rPh sb="277" eb="279">
      <t>イッポウ</t>
    </rPh>
    <rPh sb="281" eb="283">
      <t>オスイ</t>
    </rPh>
    <rPh sb="283" eb="285">
      <t>ショリ</t>
    </rPh>
    <rPh sb="285" eb="286">
      <t>ヒ</t>
    </rPh>
    <rPh sb="288" eb="290">
      <t>イジ</t>
    </rPh>
    <rPh sb="290" eb="292">
      <t>カンリ</t>
    </rPh>
    <rPh sb="292" eb="294">
      <t>ケイヒ</t>
    </rPh>
    <rPh sb="295" eb="296">
      <t>クワ</t>
    </rPh>
    <rPh sb="300" eb="303">
      <t>カンリヒ</t>
    </rPh>
    <rPh sb="304" eb="305">
      <t>フク</t>
    </rPh>
    <rPh sb="313" eb="315">
      <t>ケイヒ</t>
    </rPh>
    <rPh sb="315" eb="317">
      <t>カイシュウ</t>
    </rPh>
    <rPh sb="317" eb="318">
      <t>リツ</t>
    </rPh>
    <rPh sb="381" eb="383">
      <t>コンゴ</t>
    </rPh>
    <rPh sb="385" eb="388">
      <t>シヨウリョウ</t>
    </rPh>
    <rPh sb="388" eb="390">
      <t>カイテイ</t>
    </rPh>
    <rPh sb="392" eb="394">
      <t>ケイヒ</t>
    </rPh>
    <rPh sb="394" eb="396">
      <t>カイシュウ</t>
    </rPh>
    <rPh sb="396" eb="397">
      <t>リツ</t>
    </rPh>
    <rPh sb="398" eb="400">
      <t>コウジョウ</t>
    </rPh>
    <rPh sb="402" eb="404">
      <t>ホウサク</t>
    </rPh>
    <rPh sb="405" eb="407">
      <t>ケントウ</t>
    </rPh>
    <rPh sb="454" eb="455">
      <t>タイ</t>
    </rPh>
    <rPh sb="455" eb="458">
      <t>ゼンネンド</t>
    </rPh>
    <rPh sb="458" eb="459">
      <t>ヒ</t>
    </rPh>
    <rPh sb="460" eb="462">
      <t>ビゲン</t>
    </rPh>
    <rPh sb="469" eb="472">
      <t>コウリツテキ</t>
    </rPh>
    <rPh sb="473" eb="475">
      <t>オスイ</t>
    </rPh>
    <rPh sb="475" eb="477">
      <t>ショリ</t>
    </rPh>
    <rPh sb="478" eb="480">
      <t>ジッシ</t>
    </rPh>
    <rPh sb="484" eb="486">
      <t>ジョウキョウ</t>
    </rPh>
    <phoneticPr fontId="4"/>
  </si>
  <si>
    <t>　本事業は、事業開始から８年経過しましたが、浄化槽本体の老朽化に関する大きな問題は発生していません。
　しかし、浄化槽に付属するブロワ（電気製品・空気ポンプ）は消耗品であり、耐用年数が８～15年とされているため、軽微な修繕が増加傾向にあります。
　事業開始からの経過年数を鑑みると、これらの修繕等が今後も増加することが見込まるため、計画的なブロワ更新について検討します。</t>
    <rPh sb="22" eb="25">
      <t>ジョウカソウ</t>
    </rPh>
    <rPh sb="25" eb="27">
      <t>ホンタイ</t>
    </rPh>
    <rPh sb="112" eb="114">
      <t>ゾウカ</t>
    </rPh>
    <rPh sb="114" eb="116">
      <t>ケイコウ</t>
    </rPh>
    <rPh sb="149" eb="151">
      <t>コンゴ</t>
    </rPh>
    <rPh sb="159" eb="161">
      <t>ミコ</t>
    </rPh>
    <rPh sb="166" eb="169">
      <t>ケイカクテキ</t>
    </rPh>
    <rPh sb="173" eb="175">
      <t>コウシン</t>
    </rPh>
    <rPh sb="179" eb="18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</si>
</sst>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11-4D27-A6E5-C5C73E671E7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411-4D27-A6E5-C5C73E671E7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96.43</c:v>
                </c:pt>
                <c:pt idx="1">
                  <c:v>125.1</c:v>
                </c:pt>
                <c:pt idx="2">
                  <c:v>134.07</c:v>
                </c:pt>
                <c:pt idx="3">
                  <c:v>121.89</c:v>
                </c:pt>
                <c:pt idx="4">
                  <c:v>113.96</c:v>
                </c:pt>
              </c:numCache>
            </c:numRef>
          </c:val>
          <c:extLst>
            <c:ext xmlns:c16="http://schemas.microsoft.com/office/drawing/2014/chart" uri="{C3380CC4-5D6E-409C-BE32-E72D297353CC}">
              <c16:uniqueId val="{00000000-B035-4368-871D-C0314A5C2E2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35-4368-871D-C0314A5C2E2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CC-48AB-9E80-257D6015B3D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CC-48AB-9E80-257D6015B3D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AE-40C8-AF52-97C64CE3C1F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AE-40C8-AF52-97C64CE3C1F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71-4472-A8E6-42B0F7A0C6E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71-4472-A8E6-42B0F7A0C6E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A7-4788-968B-6F94A890B50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A7-4788-968B-6F94A890B50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D2-4590-AC78-A126ADDA0EE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8DD2-4590-AC78-A126ADDA0EE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46.84</c:v>
                </c:pt>
                <c:pt idx="1">
                  <c:v>59.35</c:v>
                </c:pt>
                <c:pt idx="2">
                  <c:v>66.58</c:v>
                </c:pt>
                <c:pt idx="3">
                  <c:v>72.78</c:v>
                </c:pt>
                <c:pt idx="4">
                  <c:v>75.81</c:v>
                </c:pt>
              </c:numCache>
            </c:numRef>
          </c:val>
          <c:extLst>
            <c:ext xmlns:c16="http://schemas.microsoft.com/office/drawing/2014/chart" uri="{C3380CC4-5D6E-409C-BE32-E72D297353CC}">
              <c16:uniqueId val="{00000000-3A46-46DB-AFC0-6021FAA5A72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3A46-46DB-AFC0-6021FAA5A72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413.04</c:v>
                </c:pt>
                <c:pt idx="1">
                  <c:v>285.44</c:v>
                </c:pt>
                <c:pt idx="2">
                  <c:v>253.01</c:v>
                </c:pt>
                <c:pt idx="3">
                  <c:v>241.4</c:v>
                </c:pt>
                <c:pt idx="4">
                  <c:v>235.36</c:v>
                </c:pt>
              </c:numCache>
            </c:numRef>
          </c:val>
          <c:extLst>
            <c:ext xmlns:c16="http://schemas.microsoft.com/office/drawing/2014/chart" uri="{C3380CC4-5D6E-409C-BE32-E72D297353CC}">
              <c16:uniqueId val="{00000000-70DC-4124-B078-0997EBED507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70DC-4124-B078-0997EBED507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0.24</c:v>
                </c:pt>
                <c:pt idx="1">
                  <c:v>0.18</c:v>
                </c:pt>
                <c:pt idx="2">
                  <c:v>0.15</c:v>
                </c:pt>
                <c:pt idx="3" formatCode="#,##0.00;&quot;△&quot;#,##0.00">
                  <c:v>0</c:v>
                </c:pt>
                <c:pt idx="4">
                  <c:v>0.11</c:v>
                </c:pt>
              </c:numCache>
            </c:numRef>
          </c:val>
          <c:extLst>
            <c:ext xmlns:c16="http://schemas.microsoft.com/office/drawing/2014/chart" uri="{C3380CC4-5D6E-409C-BE32-E72D297353CC}">
              <c16:uniqueId val="{00000000-B993-49BB-ADE1-A58FF9AC70F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B993-49BB-ADE1-A58FF9AC70F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B19-40F3-901A-9A15AC2A182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FB19-40F3-901A-9A15AC2A182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宮崎県　日南市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8" t="str">
        <f>データ!I6</f>
        <v>法非適用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K3</v>
      </c>
      <c r="X8" s="78"/>
      <c r="Y8" s="78"/>
      <c r="Z8" s="78"/>
      <c r="AA8" s="78"/>
      <c r="AB8" s="78"/>
      <c r="AC8" s="78"/>
      <c r="AD8" s="79" t="str">
        <f>データ!$M$6</f>
        <v>非設置</v>
      </c>
      <c r="AE8" s="79"/>
      <c r="AF8" s="79"/>
      <c r="AG8" s="79"/>
      <c r="AH8" s="79"/>
      <c r="AI8" s="79"/>
      <c r="AJ8" s="79"/>
      <c r="AK8" s="3"/>
      <c r="AL8" s="75">
        <f>データ!S6</f>
        <v>51878</v>
      </c>
      <c r="AM8" s="75"/>
      <c r="AN8" s="75"/>
      <c r="AO8" s="75"/>
      <c r="AP8" s="75"/>
      <c r="AQ8" s="75"/>
      <c r="AR8" s="75"/>
      <c r="AS8" s="75"/>
      <c r="AT8" s="74">
        <f>データ!T6</f>
        <v>536.11</v>
      </c>
      <c r="AU8" s="74"/>
      <c r="AV8" s="74"/>
      <c r="AW8" s="74"/>
      <c r="AX8" s="74"/>
      <c r="AY8" s="74"/>
      <c r="AZ8" s="74"/>
      <c r="BA8" s="74"/>
      <c r="BB8" s="74">
        <f>データ!U6</f>
        <v>96.77</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
      <c r="A10" s="2"/>
      <c r="B10" s="74" t="str">
        <f>データ!N6</f>
        <v>-</v>
      </c>
      <c r="C10" s="74"/>
      <c r="D10" s="74"/>
      <c r="E10" s="74"/>
      <c r="F10" s="74"/>
      <c r="G10" s="74"/>
      <c r="H10" s="74"/>
      <c r="I10" s="74" t="str">
        <f>データ!O6</f>
        <v>該当数値なし</v>
      </c>
      <c r="J10" s="74"/>
      <c r="K10" s="74"/>
      <c r="L10" s="74"/>
      <c r="M10" s="74"/>
      <c r="N10" s="74"/>
      <c r="O10" s="74"/>
      <c r="P10" s="74">
        <f>データ!P6</f>
        <v>4.93</v>
      </c>
      <c r="Q10" s="74"/>
      <c r="R10" s="74"/>
      <c r="S10" s="74"/>
      <c r="T10" s="74"/>
      <c r="U10" s="74"/>
      <c r="V10" s="74"/>
      <c r="W10" s="74">
        <f>データ!Q6</f>
        <v>100</v>
      </c>
      <c r="X10" s="74"/>
      <c r="Y10" s="74"/>
      <c r="Z10" s="74"/>
      <c r="AA10" s="74"/>
      <c r="AB10" s="74"/>
      <c r="AC10" s="74"/>
      <c r="AD10" s="75">
        <f>データ!R6</f>
        <v>3553</v>
      </c>
      <c r="AE10" s="75"/>
      <c r="AF10" s="75"/>
      <c r="AG10" s="75"/>
      <c r="AH10" s="75"/>
      <c r="AI10" s="75"/>
      <c r="AJ10" s="75"/>
      <c r="AK10" s="2"/>
      <c r="AL10" s="75">
        <f>データ!V6</f>
        <v>2539</v>
      </c>
      <c r="AM10" s="75"/>
      <c r="AN10" s="75"/>
      <c r="AO10" s="75"/>
      <c r="AP10" s="75"/>
      <c r="AQ10" s="75"/>
      <c r="AR10" s="75"/>
      <c r="AS10" s="75"/>
      <c r="AT10" s="74">
        <f>データ!W6</f>
        <v>0.01</v>
      </c>
      <c r="AU10" s="74"/>
      <c r="AV10" s="74"/>
      <c r="AW10" s="74"/>
      <c r="AX10" s="74"/>
      <c r="AY10" s="74"/>
      <c r="AZ10" s="74"/>
      <c r="BA10" s="74"/>
      <c r="BB10" s="74">
        <f>データ!X6</f>
        <v>253900</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119</v>
      </c>
      <c r="BM16" s="66"/>
      <c r="BN16" s="66"/>
      <c r="BO16" s="66"/>
      <c r="BP16" s="66"/>
      <c r="BQ16" s="66"/>
      <c r="BR16" s="66"/>
      <c r="BS16" s="66"/>
      <c r="BT16" s="66"/>
      <c r="BU16" s="66"/>
      <c r="BV16" s="66"/>
      <c r="BW16" s="66"/>
      <c r="BX16" s="66"/>
      <c r="BY16" s="66"/>
      <c r="BZ16" s="67"/>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45</v>
      </c>
      <c r="O86" s="26" t="str">
        <f>データ!EO6</f>
        <v>【-】</v>
      </c>
    </row>
  </sheetData>
  <sheetProtection algorithmName="SHA-512" hashValue="q97bMMQGvC7ciqUAxaVfvjGqIuvaXxxECKejpntYJuJAsl2f/eIalVTprqih2NZGp1Mbb8RD8tgh2i6bxZAlaA==" saltValue="H/HlqXbNVx9SGQGywrMa3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2020</v>
      </c>
      <c r="C6" s="33">
        <f t="shared" ref="C6:X6" si="3">C7</f>
        <v>452041</v>
      </c>
      <c r="D6" s="33">
        <f t="shared" si="3"/>
        <v>47</v>
      </c>
      <c r="E6" s="33">
        <f t="shared" si="3"/>
        <v>18</v>
      </c>
      <c r="F6" s="33">
        <f t="shared" si="3"/>
        <v>0</v>
      </c>
      <c r="G6" s="33">
        <f t="shared" si="3"/>
        <v>0</v>
      </c>
      <c r="H6" s="33" t="str">
        <f t="shared" si="3"/>
        <v>宮崎県　日南市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4.93</v>
      </c>
      <c r="Q6" s="34">
        <f t="shared" si="3"/>
        <v>100</v>
      </c>
      <c r="R6" s="34">
        <f t="shared" si="3"/>
        <v>3553</v>
      </c>
      <c r="S6" s="34">
        <f t="shared" si="3"/>
        <v>51878</v>
      </c>
      <c r="T6" s="34">
        <f t="shared" si="3"/>
        <v>536.11</v>
      </c>
      <c r="U6" s="34">
        <f t="shared" si="3"/>
        <v>96.77</v>
      </c>
      <c r="V6" s="34">
        <f t="shared" si="3"/>
        <v>2539</v>
      </c>
      <c r="W6" s="34">
        <f t="shared" si="3"/>
        <v>0.01</v>
      </c>
      <c r="X6" s="34">
        <f t="shared" si="3"/>
        <v>253900</v>
      </c>
      <c r="Y6" s="35">
        <f>IF(Y7="",NA(),Y7)</f>
        <v>96.43</v>
      </c>
      <c r="Z6" s="35">
        <f t="shared" ref="Z6:AH6" si="4">IF(Z7="",NA(),Z7)</f>
        <v>125.1</v>
      </c>
      <c r="AA6" s="35">
        <f t="shared" si="4"/>
        <v>134.07</v>
      </c>
      <c r="AB6" s="35">
        <f t="shared" si="4"/>
        <v>121.89</v>
      </c>
      <c r="AC6" s="35">
        <f t="shared" si="4"/>
        <v>113.96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413.5</v>
      </c>
      <c r="BL6" s="35">
        <f t="shared" si="7"/>
        <v>407.42</v>
      </c>
      <c r="BM6" s="35">
        <f t="shared" si="7"/>
        <v>386.46</v>
      </c>
      <c r="BN6" s="35">
        <f t="shared" si="7"/>
        <v>421.25</v>
      </c>
      <c r="BO6" s="35">
        <f t="shared" si="7"/>
        <v>398.42</v>
      </c>
      <c r="BP6" s="34" t="str">
        <f>IF(BP7="","",IF(BP7="-","【-】","【"&amp;SUBSTITUTE(TEXT(BP7,"#,##0.00"),"-","△")&amp;"】"))</f>
        <v>【314.13】</v>
      </c>
      <c r="BQ6" s="35">
        <f>IF(BQ7="",NA(),BQ7)</f>
        <v>46.84</v>
      </c>
      <c r="BR6" s="35">
        <f t="shared" ref="BR6:BZ6" si="8">IF(BR7="",NA(),BR7)</f>
        <v>59.35</v>
      </c>
      <c r="BS6" s="35">
        <f t="shared" si="8"/>
        <v>66.58</v>
      </c>
      <c r="BT6" s="35">
        <f t="shared" si="8"/>
        <v>72.78</v>
      </c>
      <c r="BU6" s="35">
        <f t="shared" si="8"/>
        <v>75.81</v>
      </c>
      <c r="BV6" s="35">
        <f t="shared" si="8"/>
        <v>55.84</v>
      </c>
      <c r="BW6" s="35">
        <f t="shared" si="8"/>
        <v>57.08</v>
      </c>
      <c r="BX6" s="35">
        <f t="shared" si="8"/>
        <v>55.85</v>
      </c>
      <c r="BY6" s="35">
        <f t="shared" si="8"/>
        <v>53.23</v>
      </c>
      <c r="BZ6" s="35">
        <f t="shared" si="8"/>
        <v>50.7</v>
      </c>
      <c r="CA6" s="34" t="str">
        <f>IF(CA7="","",IF(CA7="-","【-】","【"&amp;SUBSTITUTE(TEXT(CA7,"#,##0.00"),"-","△")&amp;"】"))</f>
        <v>【58.42】</v>
      </c>
      <c r="CB6" s="35">
        <f>IF(CB7="",NA(),CB7)</f>
        <v>413.04</v>
      </c>
      <c r="CC6" s="35">
        <f t="shared" ref="CC6:CK6" si="9">IF(CC7="",NA(),CC7)</f>
        <v>285.44</v>
      </c>
      <c r="CD6" s="35">
        <f t="shared" si="9"/>
        <v>253.01</v>
      </c>
      <c r="CE6" s="35">
        <f t="shared" si="9"/>
        <v>241.4</v>
      </c>
      <c r="CF6" s="35">
        <f t="shared" si="9"/>
        <v>235.36</v>
      </c>
      <c r="CG6" s="35">
        <f t="shared" si="9"/>
        <v>287.57</v>
      </c>
      <c r="CH6" s="35">
        <f t="shared" si="9"/>
        <v>286.86</v>
      </c>
      <c r="CI6" s="35">
        <f t="shared" si="9"/>
        <v>287.91000000000003</v>
      </c>
      <c r="CJ6" s="35">
        <f t="shared" si="9"/>
        <v>283.3</v>
      </c>
      <c r="CK6" s="35">
        <f t="shared" si="9"/>
        <v>289.81</v>
      </c>
      <c r="CL6" s="34" t="str">
        <f>IF(CL7="","",IF(CL7="-","【-】","【"&amp;SUBSTITUTE(TEXT(CL7,"#,##0.00"),"-","△")&amp;"】"))</f>
        <v>【282.28】</v>
      </c>
      <c r="CM6" s="35">
        <f>IF(CM7="",NA(),CM7)</f>
        <v>0.24</v>
      </c>
      <c r="CN6" s="35">
        <f t="shared" ref="CN6:CV6" si="10">IF(CN7="",NA(),CN7)</f>
        <v>0.18</v>
      </c>
      <c r="CO6" s="35">
        <f t="shared" si="10"/>
        <v>0.15</v>
      </c>
      <c r="CP6" s="34">
        <f t="shared" si="10"/>
        <v>0</v>
      </c>
      <c r="CQ6" s="35">
        <f t="shared" si="10"/>
        <v>0.11</v>
      </c>
      <c r="CR6" s="35">
        <f t="shared" si="10"/>
        <v>61.55</v>
      </c>
      <c r="CS6" s="35">
        <f t="shared" si="10"/>
        <v>57.22</v>
      </c>
      <c r="CT6" s="35">
        <f t="shared" si="10"/>
        <v>54.93</v>
      </c>
      <c r="CU6" s="35">
        <f t="shared" si="10"/>
        <v>55.96</v>
      </c>
      <c r="CV6" s="35">
        <f t="shared" si="10"/>
        <v>56.45</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2020</v>
      </c>
      <c r="C7" s="37">
        <v>452041</v>
      </c>
      <c r="D7" s="37">
        <v>47</v>
      </c>
      <c r="E7" s="37">
        <v>18</v>
      </c>
      <c r="F7" s="37">
        <v>0</v>
      </c>
      <c r="G7" s="37">
        <v>0</v>
      </c>
      <c r="H7" s="37" t="s">
        <v>99</v>
      </c>
      <c r="I7" s="37" t="s">
        <v>100</v>
      </c>
      <c r="J7" s="37" t="s">
        <v>101</v>
      </c>
      <c r="K7" s="37" t="s">
        <v>102</v>
      </c>
      <c r="L7" s="37" t="s">
        <v>103</v>
      </c>
      <c r="M7" s="37" t="s">
        <v>104</v>
      </c>
      <c r="N7" s="38" t="s">
        <v>105</v>
      </c>
      <c r="O7" s="38" t="s">
        <v>106</v>
      </c>
      <c r="P7" s="38">
        <v>4.93</v>
      </c>
      <c r="Q7" s="38">
        <v>100</v>
      </c>
      <c r="R7" s="38">
        <v>3553</v>
      </c>
      <c r="S7" s="38">
        <v>51878</v>
      </c>
      <c r="T7" s="38">
        <v>536.11</v>
      </c>
      <c r="U7" s="38">
        <v>96.77</v>
      </c>
      <c r="V7" s="38">
        <v>2539</v>
      </c>
      <c r="W7" s="38">
        <v>0.01</v>
      </c>
      <c r="X7" s="38">
        <v>253900</v>
      </c>
      <c r="Y7" s="38">
        <v>96.43</v>
      </c>
      <c r="Z7" s="38">
        <v>125.1</v>
      </c>
      <c r="AA7" s="38">
        <v>134.07</v>
      </c>
      <c r="AB7" s="38">
        <v>121.89</v>
      </c>
      <c r="AC7" s="38">
        <v>113.96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413.5</v>
      </c>
      <c r="BL7" s="38">
        <v>407.42</v>
      </c>
      <c r="BM7" s="38">
        <v>386.46</v>
      </c>
      <c r="BN7" s="38">
        <v>421.25</v>
      </c>
      <c r="BO7" s="38">
        <v>398.42</v>
      </c>
      <c r="BP7" s="38">
        <v>314.13</v>
      </c>
      <c r="BQ7" s="38">
        <v>46.84</v>
      </c>
      <c r="BR7" s="38">
        <v>59.35</v>
      </c>
      <c r="BS7" s="38">
        <v>66.58</v>
      </c>
      <c r="BT7" s="38">
        <v>72.78</v>
      </c>
      <c r="BU7" s="38">
        <v>75.81</v>
      </c>
      <c r="BV7" s="38">
        <v>55.84</v>
      </c>
      <c r="BW7" s="38">
        <v>57.08</v>
      </c>
      <c r="BX7" s="38">
        <v>55.85</v>
      </c>
      <c r="BY7" s="38">
        <v>53.23</v>
      </c>
      <c r="BZ7" s="38">
        <v>50.7</v>
      </c>
      <c r="CA7" s="38">
        <v>58.42</v>
      </c>
      <c r="CB7" s="38">
        <v>413.04</v>
      </c>
      <c r="CC7" s="38">
        <v>285.44</v>
      </c>
      <c r="CD7" s="38">
        <v>253.01</v>
      </c>
      <c r="CE7" s="38">
        <v>241.4</v>
      </c>
      <c r="CF7" s="38">
        <v>235.36</v>
      </c>
      <c r="CG7" s="38">
        <v>287.57</v>
      </c>
      <c r="CH7" s="38">
        <v>286.86</v>
      </c>
      <c r="CI7" s="38">
        <v>287.91000000000003</v>
      </c>
      <c r="CJ7" s="38">
        <v>283.3</v>
      </c>
      <c r="CK7" s="38">
        <v>289.81</v>
      </c>
      <c r="CL7" s="38">
        <v>282.27999999999997</v>
      </c>
      <c r="CM7" s="38">
        <v>0.24</v>
      </c>
      <c r="CN7" s="38">
        <v>0.18</v>
      </c>
      <c r="CO7" s="38">
        <v>0.15</v>
      </c>
      <c r="CP7" s="38">
        <v>0</v>
      </c>
      <c r="CQ7" s="38">
        <v>0.11</v>
      </c>
      <c r="CR7" s="38">
        <v>61.55</v>
      </c>
      <c r="CS7" s="38">
        <v>57.22</v>
      </c>
      <c r="CT7" s="38">
        <v>54.93</v>
      </c>
      <c r="CU7" s="38">
        <v>55.96</v>
      </c>
      <c r="CV7" s="38">
        <v>56.45</v>
      </c>
      <c r="CW7" s="38">
        <v>57.83</v>
      </c>
      <c r="CX7" s="38">
        <v>100</v>
      </c>
      <c r="CY7" s="38">
        <v>100</v>
      </c>
      <c r="CZ7" s="38">
        <v>100</v>
      </c>
      <c r="DA7" s="38">
        <v>100</v>
      </c>
      <c r="DB7" s="38">
        <v>100</v>
      </c>
      <c r="DC7" s="38">
        <v>67.489999999999995</v>
      </c>
      <c r="DD7" s="38">
        <v>67.290000000000006</v>
      </c>
      <c r="DE7" s="38">
        <v>65.569999999999993</v>
      </c>
      <c r="DF7" s="38">
        <v>60.12</v>
      </c>
      <c r="DG7" s="38">
        <v>54.99</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112</v>
      </c>
    </row>
    <row r="12" spans="1:145" x14ac:dyDescent="0.2">
      <c r="B12">
        <v>1</v>
      </c>
      <c r="C12">
        <v>1</v>
      </c>
      <c r="D12">
        <v>1</v>
      </c>
      <c r="E12">
        <v>1</v>
      </c>
      <c r="F12">
        <v>2</v>
      </c>
      <c r="G12" t="s">
        <v>113</v>
      </c>
    </row>
    <row r="13" spans="1:145" x14ac:dyDescent="0.2">
      <c r="B13" t="s">
        <v>114</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2022-01-13T04:33:14Z</cp:lastPrinted>
  <dcterms:created xsi:type="dcterms:W3CDTF">2021-12-03T08:12:20Z</dcterms:created>
  <dcterms:modified xsi:type="dcterms:W3CDTF">2022-02-21T05:07:44Z</dcterms:modified>
  <cp:category/>
</cp:coreProperties>
</file>