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20105【】公営企業に係る「経営比較分析表」の分析等について（照会）\03市町村→県\02法非適用\06下水道事業\01公共下水\"/>
    </mc:Choice>
  </mc:AlternateContent>
  <xr:revisionPtr revIDLastSave="0" documentId="13_ncr:1_{0827942C-7607-41C5-98DB-6E4E11AC680E}" xr6:coauthVersionLast="47" xr6:coauthVersionMax="47" xr10:uidLastSave="{00000000-0000-0000-0000-000000000000}"/>
  <workbookProtection workbookAlgorithmName="SHA-512" workbookHashValue="SfnFm4ASYdChir/j5O0ASRFRAK+dDLXRGm/vzpGuGbX+W8cqWoFMyzsfvhx/xJ/btAjpDKxr2GfpGV1BEhDDyA==" workbookSaltValue="NcQ69707RRPQ2woigQ8YBA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B10" i="4" s="1"/>
  <c r="M6" i="5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AD10" i="4"/>
  <c r="P10" i="4"/>
  <c r="AT8" i="4"/>
  <c r="AD8" i="4"/>
</calcChain>
</file>

<file path=xl/sharedStrings.xml><?xml version="1.0" encoding="utf-8"?>
<sst xmlns="http://schemas.openxmlformats.org/spreadsheetml/2006/main" count="236" uniqueCount="119">
  <si>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</si>
  <si>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</si>
  <si>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</si>
  <si>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</si>
  <si>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</si>
  <si>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</si>
  <si>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</si>
  <si>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</si>
  <si>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</si>
  <si>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</si>
  <si>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</si>
  <si>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</si>
  <si>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</si>
  <si>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</si>
  <si>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</si>
  <si>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</si>
  <si>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</si>
  <si>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</si>
  <si>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</si>
  <si>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</si>
  <si>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</si>
  <si>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</si>
  <si>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</si>
  <si>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</si>
  <si>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</si>
  <si>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</si>
  <si>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</si>
  <si>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</si>
  <si>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</si>
  <si>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</si>
  <si>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</si>
  <si>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</si>
  <si>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</si>
  <si>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</si>
  <si>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</si>
  <si>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</si>
  <si>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</si>
  <si>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</si>
  <si>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</si>
  <si>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</si>
  <si>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</si>
  <si>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</si>
  <si>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</si>
  <si>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</si>
  <si>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</si>
  <si>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</si>
  <si>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</si>
  <si>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</si>
  <si>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</si>
  <si>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</si>
  <si>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</si>
  <si>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</si>
  <si>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</si>
  <si>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</si>
  <si>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</si>
  <si>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</si>
  <si>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</si>
  <si>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</si>
  <si>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</si>
  <si>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</si>
  <si>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</si>
  <si>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</si>
  <si>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</si>
  <si>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</si>
  <si>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</si>
  <si>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</si>
  <si>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</si>
  <si>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</si>
  <si>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</si>
  <si>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</si>
  <si>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</si>
  <si>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</si>
  <si>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</si>
  <si>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</si>
  <si>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</si>
  <si>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</si>
  <si>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</si>
  <si>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</si>
  <si>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</si>
  <si>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</si>
  <si>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</si>
  <si>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</si>
  <si>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</si>
  <si>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</si>
  <si>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</si>
  <si>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</si>
  <si>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</si>
  <si>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</si>
  <si>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</si>
  <si>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</si>
  <si>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</si>
  <si>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</si>
  <si>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</si>
  <si>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</si>
  <si>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</si>
  <si>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</si>
  <si>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</si>
  <si>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</si>
  <si>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</si>
  <si>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</si>
  <si>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</si>
  <si>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</si>
  <si>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</si>
  <si>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</si>
  <si>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</si>
  <si>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</si>
  <si>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</si>
  <si>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</si>
  <si>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</si>
  <si>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</si>
  <si>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</si>
  <si>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</si>
  <si>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</si>
  <si>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</si>
  <si>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</si>
  <si>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</si>
  <si>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17年の供用開始から16年が経過していますが、耐用年数を超えている管渠はなく、現時点で必要な改築等は無いため、管渠改善率は低い水準となっています。しかし、処理施設については、今後徐々に耐用年数を迎えることから、施設の長寿命化計画を作成し、随時改築・修繕を行っていくことが必要となります。</t>
    <phoneticPr fontId="4"/>
  </si>
  <si>
    <r>
      <t>　本町の公共下水道は、平成17年に</t>
    </r>
    <r>
      <rPr>
        <sz val="10.199999999999999"/>
        <rFont val="ＭＳ ゴシック"/>
        <family val="3"/>
        <charset val="128"/>
      </rPr>
      <t>供用</t>
    </r>
    <r>
      <rPr>
        <sz val="10.199999999999999"/>
        <color theme="1"/>
        <rFont val="ＭＳ ゴシック"/>
        <family val="3"/>
        <charset val="128"/>
      </rPr>
      <t>開始し、16年が経過していますが、普及率は44.25％と低く、未普及対策を進めています。
　また、平成30年度から令和2年度にかけて行っている処理槽の増設工事により、事業整備投資が増加しています。
　①「収益的収支比率」は、95.20％で100％を下回ってますが、下水道整備の拡大に伴う接続件数の増加により、使用料収入は増加しており、徐々に改善されております。
　④「企業債残高対事業規模比率」は、現在、一般会計繰入金により賄われている状況でありますが、使用料収入の増加に伴い、起債償還への充当が見込めることから、一般会計繰入金が減少し、企業債比率が改善されると予想されます。
　また⑤「経費回収率」は、類似団体平均値82.65％に対し、本町は93.99％と上回っており、経営の改善が進んでいることが確認できます。
　⑥「汚水処理原価」は、平成30年度まで類似団体平均値を下回っていましたが、今後は施設の更新等が出てくることから、「汚水処理原価」が高くなることが予想されます。そのため、施設の延命化に努める必要が出てきます。
　⑦「施設利用率」は、平成28年度から類似団体平均値を上回っていますが、更に効率性の向上に努める必要があります。
　⑧「水洗化率」は、現在下水道整備を進めている状況であるため、ほぼ横ばいになっています。類似団体との比較では、平均値を大幅に下回っており、更なる接続推進に努める必要があります。</t>
    </r>
    <rPh sb="17" eb="19">
      <t>キョウヨウ</t>
    </rPh>
    <phoneticPr fontId="4"/>
  </si>
  <si>
    <r>
      <t>　平成28年度に策定した経営戦略を基に、経営の健全性と効率性を高めるため、水洗化率</t>
    </r>
    <r>
      <rPr>
        <sz val="11"/>
        <rFont val="ＭＳ ゴシック"/>
        <family val="3"/>
        <charset val="128"/>
      </rPr>
      <t>向上の</t>
    </r>
    <r>
      <rPr>
        <sz val="11"/>
        <color theme="1"/>
        <rFont val="ＭＳ ゴシック"/>
        <family val="3"/>
        <charset val="128"/>
      </rPr>
      <t>ための対策、汚水処理施設の統合等による効率性向上</t>
    </r>
    <r>
      <rPr>
        <sz val="11"/>
        <rFont val="ＭＳ ゴシック"/>
        <family val="3"/>
        <charset val="128"/>
      </rPr>
      <t>のための対策</t>
    </r>
    <r>
      <rPr>
        <sz val="11"/>
        <color theme="1"/>
        <rFont val="ＭＳ ゴシック"/>
        <family val="3"/>
        <charset val="128"/>
      </rPr>
      <t>が必要です。</t>
    </r>
    <rPh sb="41" eb="43">
      <t>コウジョウ</t>
    </rPh>
    <rPh sb="72" eb="74">
      <t>タイサク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</si>
</sst>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8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.199999999999999"/>
      <color theme="1"/>
      <name val="ＭＳ ゴシック"/>
      <family val="3"/>
      <charset val="128"/>
    </font>
    <font>
      <sz val="10.199999999999999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2-40A4-A657-70A5626B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8872"/>
        <c:axId val="67764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0.15</c:v>
                </c:pt>
                <c:pt idx="2">
                  <c:v>0.25</c:v>
                </c:pt>
                <c:pt idx="3">
                  <c:v>0.15</c:v>
                </c:pt>
                <c:pt idx="4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2-40A4-A657-70A5626B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648872"/>
        <c:axId val="677646520"/>
      </c:lineChart>
      <c:dateAx>
        <c:axId val="6776488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7646520"/>
        <c:crosses val="autoZero"/>
        <c:auto val="1"/>
        <c:lblOffset val="100"/>
        <c:baseTimeUnit val="years"/>
      </c:dateAx>
      <c:valAx>
        <c:axId val="67764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7648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60.67</c:v>
                </c:pt>
                <c:pt idx="1">
                  <c:v>65.38</c:v>
                </c:pt>
                <c:pt idx="2">
                  <c:v>69.86</c:v>
                </c:pt>
                <c:pt idx="3">
                  <c:v>73</c:v>
                </c:pt>
                <c:pt idx="4">
                  <c:v>77.709999999999994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8-45EE-BD2A-743B45EF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752264"/>
        <c:axId val="629753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40.75</c:v>
                </c:pt>
                <c:pt idx="1">
                  <c:v>42.4</c:v>
                </c:pt>
                <c:pt idx="2">
                  <c:v>45.44</c:v>
                </c:pt>
                <c:pt idx="3">
                  <c:v>50.94</c:v>
                </c:pt>
                <c:pt idx="4">
                  <c:v>50.53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8-45EE-BD2A-743B45EFC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752264"/>
        <c:axId val="629753048"/>
      </c:lineChart>
      <c:dateAx>
        <c:axId val="629752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9753048"/>
        <c:crosses val="autoZero"/>
        <c:auto val="1"/>
        <c:lblOffset val="100"/>
        <c:baseTimeUnit val="years"/>
      </c:dateAx>
      <c:valAx>
        <c:axId val="629753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9752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56.23</c:v>
                </c:pt>
                <c:pt idx="1">
                  <c:v>55.87</c:v>
                </c:pt>
                <c:pt idx="2">
                  <c:v>58.54</c:v>
                </c:pt>
                <c:pt idx="3">
                  <c:v>60.83</c:v>
                </c:pt>
                <c:pt idx="4">
                  <c:v>60.36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4-4ABA-9B34-51AABA246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9753440"/>
        <c:axId val="62975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64.97</c:v>
                </c:pt>
                <c:pt idx="1">
                  <c:v>65.77</c:v>
                </c:pt>
                <c:pt idx="2">
                  <c:v>65.97</c:v>
                </c:pt>
                <c:pt idx="3">
                  <c:v>82.55</c:v>
                </c:pt>
                <c:pt idx="4">
                  <c:v>82.08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F4-4ABA-9B34-51AABA246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9753440"/>
        <c:axId val="629754224"/>
      </c:lineChart>
      <c:dateAx>
        <c:axId val="6297534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9754224"/>
        <c:crosses val="autoZero"/>
        <c:auto val="1"/>
        <c:lblOffset val="100"/>
        <c:baseTimeUnit val="years"/>
      </c:dateAx>
      <c:valAx>
        <c:axId val="62975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2975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84.67</c:v>
                </c:pt>
                <c:pt idx="1">
                  <c:v>93.86</c:v>
                </c:pt>
                <c:pt idx="2">
                  <c:v>91.27</c:v>
                </c:pt>
                <c:pt idx="3">
                  <c:v>95.12</c:v>
                </c:pt>
                <c:pt idx="4">
                  <c:v>95.2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2-47DE-A38F-4971605B8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7646912"/>
        <c:axId val="67764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2-47DE-A38F-4971605B8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7646912"/>
        <c:axId val="677645736"/>
      </c:lineChart>
      <c:dateAx>
        <c:axId val="677646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7645736"/>
        <c:crosses val="autoZero"/>
        <c:auto val="1"/>
        <c:lblOffset val="100"/>
        <c:baseTimeUnit val="years"/>
      </c:dateAx>
      <c:valAx>
        <c:axId val="67764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7646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99-47EF-A955-489B2E9E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495464"/>
        <c:axId val="47495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99-47EF-A955-489B2E9E5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95464"/>
        <c:axId val="47495856"/>
      </c:lineChart>
      <c:dateAx>
        <c:axId val="474954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47495856"/>
        <c:crosses val="autoZero"/>
        <c:auto val="1"/>
        <c:lblOffset val="100"/>
        <c:baseTimeUnit val="years"/>
      </c:dateAx>
      <c:valAx>
        <c:axId val="47495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7495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3-4EF4-992D-024D41C0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749496"/>
        <c:axId val="765864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83-4EF4-992D-024D41C0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49496"/>
        <c:axId val="765864016"/>
      </c:lineChart>
      <c:dateAx>
        <c:axId val="6657494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5864016"/>
        <c:crosses val="autoZero"/>
        <c:auto val="1"/>
        <c:lblOffset val="100"/>
        <c:baseTimeUnit val="years"/>
      </c:dateAx>
      <c:valAx>
        <c:axId val="765864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749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C-4686-9C8A-3C8B4DD1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865976"/>
        <c:axId val="765865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C-4686-9C8A-3C8B4DD19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65976"/>
        <c:axId val="765865192"/>
      </c:lineChart>
      <c:dateAx>
        <c:axId val="765865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5865192"/>
        <c:crosses val="autoZero"/>
        <c:auto val="1"/>
        <c:lblOffset val="100"/>
        <c:baseTimeUnit val="years"/>
      </c:dateAx>
      <c:valAx>
        <c:axId val="765865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865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65-4D4F-B955-C0FA7E75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5866760"/>
        <c:axId val="765863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65-4D4F-B955-C0FA7E75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866760"/>
        <c:axId val="765863232"/>
      </c:lineChart>
      <c:dateAx>
        <c:axId val="7658667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65863232"/>
        <c:crosses val="autoZero"/>
        <c:auto val="1"/>
        <c:lblOffset val="100"/>
        <c:baseTimeUnit val="years"/>
      </c:dateAx>
      <c:valAx>
        <c:axId val="765863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65866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1910.13</c:v>
                </c:pt>
                <c:pt idx="1">
                  <c:v>1398.93</c:v>
                </c:pt>
                <c:pt idx="2">
                  <c:v>1522.39</c:v>
                </c:pt>
                <c:pt idx="3">
                  <c:v>1369.93</c:v>
                </c:pt>
                <c:pt idx="4">
                  <c:v>1344.6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2-4C78-9015-A1A51021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443984"/>
        <c:axId val="679440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1193.49</c:v>
                </c:pt>
                <c:pt idx="1">
                  <c:v>876.19</c:v>
                </c:pt>
                <c:pt idx="2">
                  <c:v>722.53</c:v>
                </c:pt>
                <c:pt idx="3">
                  <c:v>1001.3</c:v>
                </c:pt>
                <c:pt idx="4">
                  <c:v>1050.51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2-4C78-9015-A1A51021E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43984"/>
        <c:axId val="679440456"/>
      </c:lineChart>
      <c:dateAx>
        <c:axId val="6794439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9440456"/>
        <c:crosses val="autoZero"/>
        <c:auto val="1"/>
        <c:lblOffset val="100"/>
        <c:baseTimeUnit val="years"/>
      </c:dateAx>
      <c:valAx>
        <c:axId val="679440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44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79.47</c:v>
                </c:pt>
                <c:pt idx="1">
                  <c:v>92.47</c:v>
                </c:pt>
                <c:pt idx="2">
                  <c:v>89.01</c:v>
                </c:pt>
                <c:pt idx="3">
                  <c:v>94.04</c:v>
                </c:pt>
                <c:pt idx="4">
                  <c:v>93.99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0E-4D48-BA84-804E4E437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442416"/>
        <c:axId val="679441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75.7</c:v>
                </c:pt>
                <c:pt idx="2">
                  <c:v>74.61</c:v>
                </c:pt>
                <c:pt idx="3">
                  <c:v>81.88</c:v>
                </c:pt>
                <c:pt idx="4">
                  <c:v>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0E-4D48-BA84-804E4E4371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42416"/>
        <c:axId val="679441632"/>
      </c:lineChart>
      <c:dateAx>
        <c:axId val="6794424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9441632"/>
        <c:crosses val="autoZero"/>
        <c:auto val="1"/>
        <c:lblOffset val="100"/>
        <c:baseTimeUnit val="years"/>
      </c:dateAx>
      <c:valAx>
        <c:axId val="679441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442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240.19</c:v>
                </c:pt>
                <c:pt idx="1">
                  <c:v>206.93</c:v>
                </c:pt>
                <c:pt idx="2">
                  <c:v>213.68</c:v>
                </c:pt>
                <c:pt idx="3">
                  <c:v>202.69</c:v>
                </c:pt>
                <c:pt idx="4">
                  <c:v>204.84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4-45C4-BFE2-17DFF2934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443592"/>
        <c:axId val="62975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263.04000000000002</c:v>
                </c:pt>
                <c:pt idx="1">
                  <c:v>230.04</c:v>
                </c:pt>
                <c:pt idx="2">
                  <c:v>233.5</c:v>
                </c:pt>
                <c:pt idx="3">
                  <c:v>187.55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44-45C4-BFE2-17DFF2934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443592"/>
        <c:axId val="629752656"/>
      </c:lineChart>
      <c:dateAx>
        <c:axId val="679443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29752656"/>
        <c:crosses val="autoZero"/>
        <c:auto val="1"/>
        <c:lblOffset val="100"/>
        <c:baseTimeUnit val="years"/>
      </c:dateAx>
      <c:valAx>
        <c:axId val="62975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944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【705.21】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</row>
    <row r="3" spans="1:78" ht="9.75" customHeight="1" x14ac:dyDescent="0.2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</row>
    <row r="4" spans="1:78" ht="9.75" customHeight="1" x14ac:dyDescent="0.2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81" t="str">
        <f>データ!H6</f>
        <v>宮崎県　三股町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71" t="s">
        <v>1</v>
      </c>
      <c r="C7" s="71"/>
      <c r="D7" s="71"/>
      <c r="E7" s="71"/>
      <c r="F7" s="71"/>
      <c r="G7" s="71"/>
      <c r="H7" s="71"/>
      <c r="I7" s="71" t="s">
        <v>2</v>
      </c>
      <c r="J7" s="71"/>
      <c r="K7" s="71"/>
      <c r="L7" s="71"/>
      <c r="M7" s="71"/>
      <c r="N7" s="71"/>
      <c r="O7" s="71"/>
      <c r="P7" s="71" t="s">
        <v>3</v>
      </c>
      <c r="Q7" s="71"/>
      <c r="R7" s="71"/>
      <c r="S7" s="71"/>
      <c r="T7" s="71"/>
      <c r="U7" s="71"/>
      <c r="V7" s="71"/>
      <c r="W7" s="71" t="s">
        <v>4</v>
      </c>
      <c r="X7" s="71"/>
      <c r="Y7" s="71"/>
      <c r="Z7" s="71"/>
      <c r="AA7" s="71"/>
      <c r="AB7" s="71"/>
      <c r="AC7" s="71"/>
      <c r="AD7" s="71" t="s">
        <v>5</v>
      </c>
      <c r="AE7" s="71"/>
      <c r="AF7" s="71"/>
      <c r="AG7" s="71"/>
      <c r="AH7" s="71"/>
      <c r="AI7" s="71"/>
      <c r="AJ7" s="71"/>
      <c r="AK7" s="3"/>
      <c r="AL7" s="71" t="s">
        <v>6</v>
      </c>
      <c r="AM7" s="71"/>
      <c r="AN7" s="71"/>
      <c r="AO7" s="71"/>
      <c r="AP7" s="71"/>
      <c r="AQ7" s="71"/>
      <c r="AR7" s="71"/>
      <c r="AS7" s="71"/>
      <c r="AT7" s="71" t="s">
        <v>7</v>
      </c>
      <c r="AU7" s="71"/>
      <c r="AV7" s="71"/>
      <c r="AW7" s="71"/>
      <c r="AX7" s="71"/>
      <c r="AY7" s="71"/>
      <c r="AZ7" s="71"/>
      <c r="BA7" s="71"/>
      <c r="BB7" s="71" t="s">
        <v>8</v>
      </c>
      <c r="BC7" s="71"/>
      <c r="BD7" s="71"/>
      <c r="BE7" s="71"/>
      <c r="BF7" s="71"/>
      <c r="BG7" s="71"/>
      <c r="BH7" s="71"/>
      <c r="BI7" s="71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8" t="str">
        <f>データ!I6</f>
        <v>法非適用</v>
      </c>
      <c r="C8" s="78"/>
      <c r="D8" s="78"/>
      <c r="E8" s="78"/>
      <c r="F8" s="78"/>
      <c r="G8" s="78"/>
      <c r="H8" s="78"/>
      <c r="I8" s="78" t="str">
        <f>データ!J6</f>
        <v>下水道事業</v>
      </c>
      <c r="J8" s="78"/>
      <c r="K8" s="78"/>
      <c r="L8" s="78"/>
      <c r="M8" s="78"/>
      <c r="N8" s="78"/>
      <c r="O8" s="78"/>
      <c r="P8" s="78" t="str">
        <f>データ!K6</f>
        <v>公共下水道</v>
      </c>
      <c r="Q8" s="78"/>
      <c r="R8" s="78"/>
      <c r="S8" s="78"/>
      <c r="T8" s="78"/>
      <c r="U8" s="78"/>
      <c r="V8" s="78"/>
      <c r="W8" s="78" t="str">
        <f>データ!L6</f>
        <v>Cc2</v>
      </c>
      <c r="X8" s="78"/>
      <c r="Y8" s="78"/>
      <c r="Z8" s="78"/>
      <c r="AA8" s="78"/>
      <c r="AB8" s="78"/>
      <c r="AC8" s="78"/>
      <c r="AD8" s="79" t="str">
        <f>データ!$M$6</f>
        <v>非設置</v>
      </c>
      <c r="AE8" s="79"/>
      <c r="AF8" s="79"/>
      <c r="AG8" s="79"/>
      <c r="AH8" s="79"/>
      <c r="AI8" s="79"/>
      <c r="AJ8" s="79"/>
      <c r="AK8" s="3"/>
      <c r="AL8" s="75">
        <f>データ!S6</f>
        <v>26026</v>
      </c>
      <c r="AM8" s="75"/>
      <c r="AN8" s="75"/>
      <c r="AO8" s="75"/>
      <c r="AP8" s="75"/>
      <c r="AQ8" s="75"/>
      <c r="AR8" s="75"/>
      <c r="AS8" s="75"/>
      <c r="AT8" s="74">
        <f>データ!T6</f>
        <v>110.02</v>
      </c>
      <c r="AU8" s="74"/>
      <c r="AV8" s="74"/>
      <c r="AW8" s="74"/>
      <c r="AX8" s="74"/>
      <c r="AY8" s="74"/>
      <c r="AZ8" s="74"/>
      <c r="BA8" s="74"/>
      <c r="BB8" s="74">
        <f>データ!U6</f>
        <v>236.56</v>
      </c>
      <c r="BC8" s="74"/>
      <c r="BD8" s="74"/>
      <c r="BE8" s="74"/>
      <c r="BF8" s="74"/>
      <c r="BG8" s="74"/>
      <c r="BH8" s="74"/>
      <c r="BI8" s="74"/>
      <c r="BJ8" s="3"/>
      <c r="BK8" s="3"/>
      <c r="BL8" s="76" t="s">
        <v>10</v>
      </c>
      <c r="BM8" s="7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71" t="s">
        <v>12</v>
      </c>
      <c r="C9" s="71"/>
      <c r="D9" s="71"/>
      <c r="E9" s="71"/>
      <c r="F9" s="71"/>
      <c r="G9" s="71"/>
      <c r="H9" s="71"/>
      <c r="I9" s="71" t="s">
        <v>13</v>
      </c>
      <c r="J9" s="71"/>
      <c r="K9" s="71"/>
      <c r="L9" s="71"/>
      <c r="M9" s="71"/>
      <c r="N9" s="71"/>
      <c r="O9" s="71"/>
      <c r="P9" s="71" t="s">
        <v>14</v>
      </c>
      <c r="Q9" s="71"/>
      <c r="R9" s="71"/>
      <c r="S9" s="71"/>
      <c r="T9" s="71"/>
      <c r="U9" s="71"/>
      <c r="V9" s="71"/>
      <c r="W9" s="71" t="s">
        <v>15</v>
      </c>
      <c r="X9" s="71"/>
      <c r="Y9" s="71"/>
      <c r="Z9" s="71"/>
      <c r="AA9" s="71"/>
      <c r="AB9" s="71"/>
      <c r="AC9" s="71"/>
      <c r="AD9" s="71" t="s">
        <v>16</v>
      </c>
      <c r="AE9" s="71"/>
      <c r="AF9" s="71"/>
      <c r="AG9" s="71"/>
      <c r="AH9" s="71"/>
      <c r="AI9" s="71"/>
      <c r="AJ9" s="71"/>
      <c r="AK9" s="3"/>
      <c r="AL9" s="71" t="s">
        <v>17</v>
      </c>
      <c r="AM9" s="71"/>
      <c r="AN9" s="71"/>
      <c r="AO9" s="71"/>
      <c r="AP9" s="71"/>
      <c r="AQ9" s="71"/>
      <c r="AR9" s="71"/>
      <c r="AS9" s="71"/>
      <c r="AT9" s="71" t="s">
        <v>18</v>
      </c>
      <c r="AU9" s="71"/>
      <c r="AV9" s="71"/>
      <c r="AW9" s="71"/>
      <c r="AX9" s="71"/>
      <c r="AY9" s="71"/>
      <c r="AZ9" s="71"/>
      <c r="BA9" s="71"/>
      <c r="BB9" s="71" t="s">
        <v>19</v>
      </c>
      <c r="BC9" s="71"/>
      <c r="BD9" s="71"/>
      <c r="BE9" s="71"/>
      <c r="BF9" s="71"/>
      <c r="BG9" s="71"/>
      <c r="BH9" s="71"/>
      <c r="BI9" s="71"/>
      <c r="BJ9" s="3"/>
      <c r="BK9" s="3"/>
      <c r="BL9" s="72" t="s">
        <v>20</v>
      </c>
      <c r="BM9" s="7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74" t="str">
        <f>データ!N6</f>
        <v>-</v>
      </c>
      <c r="C10" s="74"/>
      <c r="D10" s="74"/>
      <c r="E10" s="74"/>
      <c r="F10" s="74"/>
      <c r="G10" s="74"/>
      <c r="H10" s="74"/>
      <c r="I10" s="74" t="str">
        <f>データ!O6</f>
        <v>該当数値なし</v>
      </c>
      <c r="J10" s="74"/>
      <c r="K10" s="74"/>
      <c r="L10" s="74"/>
      <c r="M10" s="74"/>
      <c r="N10" s="74"/>
      <c r="O10" s="74"/>
      <c r="P10" s="74">
        <f>データ!P6</f>
        <v>44.25</v>
      </c>
      <c r="Q10" s="74"/>
      <c r="R10" s="74"/>
      <c r="S10" s="74"/>
      <c r="T10" s="74"/>
      <c r="U10" s="74"/>
      <c r="V10" s="74"/>
      <c r="W10" s="74">
        <f>データ!Q6</f>
        <v>100.99</v>
      </c>
      <c r="X10" s="74"/>
      <c r="Y10" s="74"/>
      <c r="Z10" s="74"/>
      <c r="AA10" s="74"/>
      <c r="AB10" s="74"/>
      <c r="AC10" s="74"/>
      <c r="AD10" s="75">
        <f>データ!R6</f>
        <v>3388</v>
      </c>
      <c r="AE10" s="75"/>
      <c r="AF10" s="75"/>
      <c r="AG10" s="75"/>
      <c r="AH10" s="75"/>
      <c r="AI10" s="75"/>
      <c r="AJ10" s="75"/>
      <c r="AK10" s="2"/>
      <c r="AL10" s="75">
        <f>データ!V6</f>
        <v>11534</v>
      </c>
      <c r="AM10" s="75"/>
      <c r="AN10" s="75"/>
      <c r="AO10" s="75"/>
      <c r="AP10" s="75"/>
      <c r="AQ10" s="75"/>
      <c r="AR10" s="75"/>
      <c r="AS10" s="75"/>
      <c r="AT10" s="74">
        <f>データ!W6</f>
        <v>3.45</v>
      </c>
      <c r="AU10" s="74"/>
      <c r="AV10" s="74"/>
      <c r="AW10" s="74"/>
      <c r="AX10" s="74"/>
      <c r="AY10" s="74"/>
      <c r="AZ10" s="74"/>
      <c r="BA10" s="74"/>
      <c r="BB10" s="74">
        <f>データ!X6</f>
        <v>3343.19</v>
      </c>
      <c r="BC10" s="74"/>
      <c r="BD10" s="74"/>
      <c r="BE10" s="74"/>
      <c r="BF10" s="74"/>
      <c r="BG10" s="74"/>
      <c r="BH10" s="74"/>
      <c r="BI10" s="74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5" t="s">
        <v>117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118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【705.21】</v>
      </c>
      <c r="I86" s="26" t="str">
        <f>データ!CA6</f>
        <v>【98.96】</v>
      </c>
      <c r="J86" s="26" t="str">
        <f>データ!CL6</f>
        <v>【134.52】</v>
      </c>
      <c r="K86" s="26" t="str">
        <f>データ!CW6</f>
        <v>【59.57】</v>
      </c>
      <c r="L86" s="26" t="str">
        <f>データ!DH6</f>
        <v>【95.57】</v>
      </c>
      <c r="M86" s="26" t="s">
        <v>44</v>
      </c>
      <c r="N86" s="26" t="s">
        <v>43</v>
      </c>
      <c r="O86" s="26" t="str">
        <f>データ!EO6</f>
        <v>【0.30】</v>
      </c>
    </row>
  </sheetData>
  <sheetProtection algorithmName="SHA-512" hashValue="1k/T+Q1V7n1dExBJkipK8JF9nmGSYXt6Ls/32/mKRH/kjI3JxLOITZ7q+F4fYaZ5qsmZSPZDgGNCcHBIKTxrkw==" saltValue="ytY2LBgbscXAvbCsS4FSZ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83" t="s">
        <v>54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55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56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2">
      <c r="A4" s="28" t="s">
        <v>57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58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59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60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61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62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63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64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65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66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67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68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2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2">
      <c r="A6" s="28" t="s">
        <v>97</v>
      </c>
      <c r="B6" s="33">
        <f>B7</f>
        <v>2020</v>
      </c>
      <c r="C6" s="33">
        <f t="shared" ref="C6:X6" si="3">C7</f>
        <v>453412</v>
      </c>
      <c r="D6" s="33">
        <f t="shared" si="3"/>
        <v>47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宮崎県　三股町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Cc2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44.25</v>
      </c>
      <c r="Q6" s="34">
        <f t="shared" si="3"/>
        <v>100.99</v>
      </c>
      <c r="R6" s="34">
        <f t="shared" si="3"/>
        <v>3388</v>
      </c>
      <c r="S6" s="34">
        <f t="shared" si="3"/>
        <v>26026</v>
      </c>
      <c r="T6" s="34">
        <f t="shared" si="3"/>
        <v>110.02</v>
      </c>
      <c r="U6" s="34">
        <f t="shared" si="3"/>
        <v>236.56</v>
      </c>
      <c r="V6" s="34">
        <f t="shared" si="3"/>
        <v>11534</v>
      </c>
      <c r="W6" s="34">
        <f t="shared" si="3"/>
        <v>3.45</v>
      </c>
      <c r="X6" s="34">
        <f t="shared" si="3"/>
        <v>3343.19</v>
      </c>
      <c r="Y6" s="35">
        <f>IF(Y7="",NA(),Y7)</f>
        <v>84.67</v>
      </c>
      <c r="Z6" s="35">
        <f t="shared" ref="Z6:AH6" si="4">IF(Z7="",NA(),Z7)</f>
        <v>93.86</v>
      </c>
      <c r="AA6" s="35">
        <f t="shared" si="4"/>
        <v>91.27</v>
      </c>
      <c r="AB6" s="35">
        <f t="shared" si="4"/>
        <v>95.12</v>
      </c>
      <c r="AC6" s="35">
        <f t="shared" si="4"/>
        <v>95.2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1910.13</v>
      </c>
      <c r="BG6" s="35">
        <f t="shared" ref="BG6:BO6" si="7">IF(BG7="",NA(),BG7)</f>
        <v>1398.93</v>
      </c>
      <c r="BH6" s="35">
        <f t="shared" si="7"/>
        <v>1522.39</v>
      </c>
      <c r="BI6" s="35">
        <f t="shared" si="7"/>
        <v>1369.93</v>
      </c>
      <c r="BJ6" s="35">
        <f t="shared" si="7"/>
        <v>1344.6</v>
      </c>
      <c r="BK6" s="35">
        <f t="shared" si="7"/>
        <v>1193.49</v>
      </c>
      <c r="BL6" s="35">
        <f t="shared" si="7"/>
        <v>876.19</v>
      </c>
      <c r="BM6" s="35">
        <f t="shared" si="7"/>
        <v>722.53</v>
      </c>
      <c r="BN6" s="35">
        <f t="shared" si="7"/>
        <v>1001.3</v>
      </c>
      <c r="BO6" s="35">
        <f t="shared" si="7"/>
        <v>1050.51</v>
      </c>
      <c r="BP6" s="34" t="str">
        <f>IF(BP7="","",IF(BP7="-","【-】","【"&amp;SUBSTITUTE(TEXT(BP7,"#,##0.00"),"-","△")&amp;"】"))</f>
        <v>【705.21】</v>
      </c>
      <c r="BQ6" s="35">
        <f>IF(BQ7="",NA(),BQ7)</f>
        <v>79.47</v>
      </c>
      <c r="BR6" s="35">
        <f t="shared" ref="BR6:BZ6" si="8">IF(BR7="",NA(),BR7)</f>
        <v>92.47</v>
      </c>
      <c r="BS6" s="35">
        <f t="shared" si="8"/>
        <v>89.01</v>
      </c>
      <c r="BT6" s="35">
        <f t="shared" si="8"/>
        <v>94.04</v>
      </c>
      <c r="BU6" s="35">
        <f t="shared" si="8"/>
        <v>93.99</v>
      </c>
      <c r="BV6" s="35">
        <f t="shared" si="8"/>
        <v>65.569999999999993</v>
      </c>
      <c r="BW6" s="35">
        <f t="shared" si="8"/>
        <v>75.7</v>
      </c>
      <c r="BX6" s="35">
        <f t="shared" si="8"/>
        <v>74.61</v>
      </c>
      <c r="BY6" s="35">
        <f t="shared" si="8"/>
        <v>81.88</v>
      </c>
      <c r="BZ6" s="35">
        <f t="shared" si="8"/>
        <v>82.65</v>
      </c>
      <c r="CA6" s="34" t="str">
        <f>IF(CA7="","",IF(CA7="-","【-】","【"&amp;SUBSTITUTE(TEXT(CA7,"#,##0.00"),"-","△")&amp;"】"))</f>
        <v>【98.96】</v>
      </c>
      <c r="CB6" s="35">
        <f>IF(CB7="",NA(),CB7)</f>
        <v>240.19</v>
      </c>
      <c r="CC6" s="35">
        <f t="shared" ref="CC6:CK6" si="9">IF(CC7="",NA(),CC7)</f>
        <v>206.93</v>
      </c>
      <c r="CD6" s="35">
        <f t="shared" si="9"/>
        <v>213.68</v>
      </c>
      <c r="CE6" s="35">
        <f t="shared" si="9"/>
        <v>202.69</v>
      </c>
      <c r="CF6" s="35">
        <f t="shared" si="9"/>
        <v>204.84</v>
      </c>
      <c r="CG6" s="35">
        <f t="shared" si="9"/>
        <v>263.04000000000002</v>
      </c>
      <c r="CH6" s="35">
        <f t="shared" si="9"/>
        <v>230.04</v>
      </c>
      <c r="CI6" s="35">
        <f t="shared" si="9"/>
        <v>233.5</v>
      </c>
      <c r="CJ6" s="35">
        <f t="shared" si="9"/>
        <v>187.55</v>
      </c>
      <c r="CK6" s="35">
        <f t="shared" si="9"/>
        <v>186.3</v>
      </c>
      <c r="CL6" s="34" t="str">
        <f>IF(CL7="","",IF(CL7="-","【-】","【"&amp;SUBSTITUTE(TEXT(CL7,"#,##0.00"),"-","△")&amp;"】"))</f>
        <v>【134.52】</v>
      </c>
      <c r="CM6" s="35">
        <f>IF(CM7="",NA(),CM7)</f>
        <v>60.67</v>
      </c>
      <c r="CN6" s="35">
        <f t="shared" ref="CN6:CV6" si="10">IF(CN7="",NA(),CN7)</f>
        <v>65.38</v>
      </c>
      <c r="CO6" s="35">
        <f t="shared" si="10"/>
        <v>69.86</v>
      </c>
      <c r="CP6" s="35">
        <f t="shared" si="10"/>
        <v>73</v>
      </c>
      <c r="CQ6" s="35">
        <f t="shared" si="10"/>
        <v>77.709999999999994</v>
      </c>
      <c r="CR6" s="35">
        <f t="shared" si="10"/>
        <v>40.75</v>
      </c>
      <c r="CS6" s="35">
        <f t="shared" si="10"/>
        <v>42.4</v>
      </c>
      <c r="CT6" s="35">
        <f t="shared" si="10"/>
        <v>45.44</v>
      </c>
      <c r="CU6" s="35">
        <f t="shared" si="10"/>
        <v>50.94</v>
      </c>
      <c r="CV6" s="35">
        <f t="shared" si="10"/>
        <v>50.53</v>
      </c>
      <c r="CW6" s="34" t="str">
        <f>IF(CW7="","",IF(CW7="-","【-】","【"&amp;SUBSTITUTE(TEXT(CW7,"#,##0.00"),"-","△")&amp;"】"))</f>
        <v>【59.57】</v>
      </c>
      <c r="CX6" s="35">
        <f>IF(CX7="",NA(),CX7)</f>
        <v>56.23</v>
      </c>
      <c r="CY6" s="35">
        <f t="shared" ref="CY6:DG6" si="11">IF(CY7="",NA(),CY7)</f>
        <v>55.87</v>
      </c>
      <c r="CZ6" s="35">
        <f t="shared" si="11"/>
        <v>58.54</v>
      </c>
      <c r="DA6" s="35">
        <f t="shared" si="11"/>
        <v>60.83</v>
      </c>
      <c r="DB6" s="35">
        <f t="shared" si="11"/>
        <v>60.36</v>
      </c>
      <c r="DC6" s="35">
        <f t="shared" si="11"/>
        <v>64.97</v>
      </c>
      <c r="DD6" s="35">
        <f t="shared" si="11"/>
        <v>65.77</v>
      </c>
      <c r="DE6" s="35">
        <f t="shared" si="11"/>
        <v>65.97</v>
      </c>
      <c r="DF6" s="35">
        <f t="shared" si="11"/>
        <v>82.55</v>
      </c>
      <c r="DG6" s="35">
        <f t="shared" si="11"/>
        <v>82.08</v>
      </c>
      <c r="DH6" s="34" t="str">
        <f>IF(DH7="","",IF(DH7="-","【-】","【"&amp;SUBSTITUTE(TEXT(DH7,"#,##0.00"),"-","△")&amp;"】"))</f>
        <v>【95.57】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0.21</v>
      </c>
      <c r="EK6" s="35">
        <f t="shared" si="14"/>
        <v>0.15</v>
      </c>
      <c r="EL6" s="35">
        <f t="shared" si="14"/>
        <v>0.25</v>
      </c>
      <c r="EM6" s="35">
        <f t="shared" si="14"/>
        <v>0.15</v>
      </c>
      <c r="EN6" s="35">
        <f t="shared" si="14"/>
        <v>1.65</v>
      </c>
      <c r="EO6" s="34" t="str">
        <f>IF(EO7="","",IF(EO7="-","【-】","【"&amp;SUBSTITUTE(TEXT(EO7,"#,##0.00"),"-","△")&amp;"】"))</f>
        <v>【0.30】</v>
      </c>
    </row>
    <row r="7" spans="1:145" s="36" customFormat="1" x14ac:dyDescent="0.2">
      <c r="A7" s="28"/>
      <c r="B7" s="37">
        <v>2020</v>
      </c>
      <c r="C7" s="37">
        <v>453412</v>
      </c>
      <c r="D7" s="37">
        <v>47</v>
      </c>
      <c r="E7" s="37">
        <v>17</v>
      </c>
      <c r="F7" s="37">
        <v>1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44.25</v>
      </c>
      <c r="Q7" s="38">
        <v>100.99</v>
      </c>
      <c r="R7" s="38">
        <v>3388</v>
      </c>
      <c r="S7" s="38">
        <v>26026</v>
      </c>
      <c r="T7" s="38">
        <v>110.02</v>
      </c>
      <c r="U7" s="38">
        <v>236.56</v>
      </c>
      <c r="V7" s="38">
        <v>11534</v>
      </c>
      <c r="W7" s="38">
        <v>3.45</v>
      </c>
      <c r="X7" s="38">
        <v>3343.19</v>
      </c>
      <c r="Y7" s="38">
        <v>84.67</v>
      </c>
      <c r="Z7" s="38">
        <v>93.86</v>
      </c>
      <c r="AA7" s="38">
        <v>91.27</v>
      </c>
      <c r="AB7" s="38">
        <v>95.12</v>
      </c>
      <c r="AC7" s="38">
        <v>95.2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1910.13</v>
      </c>
      <c r="BG7" s="38">
        <v>1398.93</v>
      </c>
      <c r="BH7" s="38">
        <v>1522.39</v>
      </c>
      <c r="BI7" s="38">
        <v>1369.93</v>
      </c>
      <c r="BJ7" s="38">
        <v>1344.6</v>
      </c>
      <c r="BK7" s="38">
        <v>1193.49</v>
      </c>
      <c r="BL7" s="38">
        <v>876.19</v>
      </c>
      <c r="BM7" s="38">
        <v>722.53</v>
      </c>
      <c r="BN7" s="38">
        <v>1001.3</v>
      </c>
      <c r="BO7" s="38">
        <v>1050.51</v>
      </c>
      <c r="BP7" s="38">
        <v>705.21</v>
      </c>
      <c r="BQ7" s="38">
        <v>79.47</v>
      </c>
      <c r="BR7" s="38">
        <v>92.47</v>
      </c>
      <c r="BS7" s="38">
        <v>89.01</v>
      </c>
      <c r="BT7" s="38">
        <v>94.04</v>
      </c>
      <c r="BU7" s="38">
        <v>93.99</v>
      </c>
      <c r="BV7" s="38">
        <v>65.569999999999993</v>
      </c>
      <c r="BW7" s="38">
        <v>75.7</v>
      </c>
      <c r="BX7" s="38">
        <v>74.61</v>
      </c>
      <c r="BY7" s="38">
        <v>81.88</v>
      </c>
      <c r="BZ7" s="38">
        <v>82.65</v>
      </c>
      <c r="CA7" s="38">
        <v>98.96</v>
      </c>
      <c r="CB7" s="38">
        <v>240.19</v>
      </c>
      <c r="CC7" s="38">
        <v>206.93</v>
      </c>
      <c r="CD7" s="38">
        <v>213.68</v>
      </c>
      <c r="CE7" s="38">
        <v>202.69</v>
      </c>
      <c r="CF7" s="38">
        <v>204.84</v>
      </c>
      <c r="CG7" s="38">
        <v>263.04000000000002</v>
      </c>
      <c r="CH7" s="38">
        <v>230.04</v>
      </c>
      <c r="CI7" s="38">
        <v>233.5</v>
      </c>
      <c r="CJ7" s="38">
        <v>187.55</v>
      </c>
      <c r="CK7" s="38">
        <v>186.3</v>
      </c>
      <c r="CL7" s="38">
        <v>134.52000000000001</v>
      </c>
      <c r="CM7" s="38">
        <v>60.67</v>
      </c>
      <c r="CN7" s="38">
        <v>65.38</v>
      </c>
      <c r="CO7" s="38">
        <v>69.86</v>
      </c>
      <c r="CP7" s="38">
        <v>73</v>
      </c>
      <c r="CQ7" s="38">
        <v>77.709999999999994</v>
      </c>
      <c r="CR7" s="38">
        <v>40.75</v>
      </c>
      <c r="CS7" s="38">
        <v>42.4</v>
      </c>
      <c r="CT7" s="38">
        <v>45.44</v>
      </c>
      <c r="CU7" s="38">
        <v>50.94</v>
      </c>
      <c r="CV7" s="38">
        <v>50.53</v>
      </c>
      <c r="CW7" s="38">
        <v>59.57</v>
      </c>
      <c r="CX7" s="38">
        <v>56.23</v>
      </c>
      <c r="CY7" s="38">
        <v>55.87</v>
      </c>
      <c r="CZ7" s="38">
        <v>58.54</v>
      </c>
      <c r="DA7" s="38">
        <v>60.83</v>
      </c>
      <c r="DB7" s="38">
        <v>60.36</v>
      </c>
      <c r="DC7" s="38">
        <v>64.97</v>
      </c>
      <c r="DD7" s="38">
        <v>65.77</v>
      </c>
      <c r="DE7" s="38">
        <v>65.97</v>
      </c>
      <c r="DF7" s="38">
        <v>82.55</v>
      </c>
      <c r="DG7" s="38">
        <v>82.08</v>
      </c>
      <c r="DH7" s="38">
        <v>95.57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0.21</v>
      </c>
      <c r="EK7" s="38">
        <v>0.15</v>
      </c>
      <c r="EL7" s="38">
        <v>0.25</v>
      </c>
      <c r="EM7" s="38">
        <v>0.15</v>
      </c>
      <c r="EN7" s="38">
        <v>1.65</v>
      </c>
      <c r="EO7" s="38">
        <v>0.3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48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112</v>
      </c>
    </row>
    <row r="13" spans="1:145" x14ac:dyDescent="0.2">
      <c r="B13" t="s">
        <v>113</v>
      </c>
      <c r="C13" t="s">
        <v>113</v>
      </c>
      <c r="D13" t="s">
        <v>113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2022-02-02T06:39:31Z</cp:lastPrinted>
  <dcterms:created xsi:type="dcterms:W3CDTF">2021-12-03T07:47:12Z</dcterms:created>
  <dcterms:modified xsi:type="dcterms:W3CDTF">2022-02-21T04:55:43Z</dcterms:modified>
  <cp:category/>
</cp:coreProperties>
</file>