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2048" yWindow="132" windowWidth="10548" windowHeight="8052"/>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Q6" i="5"/>
  <c r="W10" i="4" s="1"/>
  <c r="P6" i="5"/>
  <c r="P10" i="4" s="1"/>
  <c r="O6" i="5"/>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T10" i="4"/>
  <c r="AL10" i="4"/>
  <c r="AD10" i="4"/>
  <c r="I10" i="4"/>
  <c r="B10"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<sst xmlns="http://schemas.openxmlformats.org/spreadsheetml/2006/main" count="240" uniqueCount="126">
  <si>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</si>
  <si>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</si>
  <si>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</si>
  <si>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</si>
  <si>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</si>
  <si>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</si>
  <si>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</si>
  <si>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</si>
  <si>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</si>
  <si>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</si>
  <si>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</si>
  <si>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</si>
  <si>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</si>
  <si>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</si>
  <si>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</si>
  <si>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</si>
  <si>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</si>
  <si>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</si>
  <si>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</si>
  <si>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</si>
  <si>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</si>
  <si>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</si>
  <si>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</si>
  <si>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</si>
  <si>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</si>
  <si>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</si>
  <si>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</si>
  <si>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</si>
  <si>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</si>
  <si>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</si>
  <si>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</si>
  <si>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</si>
  <si>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</si>
  <si>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</si>
  <si>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</si>
  <si>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</si>
  <si>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</si>
  <si>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</si>
  <si>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</si>
  <si>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</si>
  <si>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</si>
  <si>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</si>
  <si>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</si>
  <si>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</si>
  <si>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</si>
  <si>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</si>
  <si>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</si>
  <si>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</si>
  <si>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</si>
  <si>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</si>
  <si>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</si>
  <si>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</si>
  <si>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</si>
  <si>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</si>
  <si>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</si>
  <si>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</si>
  <si>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</si>
  <si>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</si>
  <si>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</si>
  <si>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</si>
  <si>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</si>
  <si>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</si>
  <si>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</si>
  <si>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</si>
  <si>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</si>
  <si>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</si>
  <si>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</si>
  <si>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</si>
  <si>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</si>
  <si>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</si>
  <si>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</si>
  <si>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</si>
  <si>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</si>
  <si>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</si>
  <si>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</si>
  <si>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</si>
  <si>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</si>
  <si>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</si>
  <si>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</si>
  <si>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</si>
  <si>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</si>
  <si>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</si>
  <si>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</si>
  <si>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</si>
  <si>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</si>
  <si>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</si>
  <si>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</si>
  <si>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</si>
  <si>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</si>
  <si>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</si>
  <si>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</si>
  <si>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</si>
  <si>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</si>
  <si>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</si>
  <si>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</si>
  <si>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</si>
  <si>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</si>
  <si>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</si>
  <si>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</si>
  <si>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</si>
  <si>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</si>
  <si>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</si>
  <si>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</si>
  <si>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</si>
  <si>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</si>
  <si>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</si>
  <si>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</si>
  <si>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</si>
  <si>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</si>
  <si>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</si>
  <si>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美郷町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</si>
  <si>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</si>
  <si>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</si>
  <si>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</si>
  <si>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</si>
  <si>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</si>
  <si>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</si>
  <si>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</si>
  <si>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</si>
  <si>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</si>
  <si>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</si>
  <si>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</si>
  <si>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老朽化について、耐用年数を超えた管渠は有しておらず、早急に更新事業が必要な状況にはないため、管渠改善率は数値が出ていない。
　ただし、処理施設について、起債借入による大規模な計画改修が実施されない中、処理能力が常に不安定要因を抱えている状況にあり、突発的な補修等による汚水処理原価の上昇が常態化している。
</t>
    <phoneticPr fontId="7"/>
  </si>
  <si>
    <t xml:space="preserve"> 収益的収支比率は、100％以下となっており、経営の健全性が確保されているとはいえない。
　汚水処理原価及び施設利用率は平均値より優位な数値となっており、また、企業債残高事業規模比率も計画的に減ってきており、現時点においては比較的経営の効率性が保たれている。
　しかし、施設利用率は、頭打ちの状況で、収益も低水準で経過していることから、維持経費とサービス対価のバランスを取る必要がある。
　また、将来に向けた大規模改修に備えるためにも、適正な料金水準の設定による自主財源確保と、積立金の計画的な積み増しを図る必要がある。</t>
    <rPh sb="80" eb="83">
      <t>キギョウサイ</t>
    </rPh>
    <rPh sb="83" eb="85">
      <t>ザンダカ</t>
    </rPh>
    <rPh sb="85" eb="87">
      <t>ジギョウ</t>
    </rPh>
    <rPh sb="87" eb="89">
      <t>キボ</t>
    </rPh>
    <rPh sb="89" eb="91">
      <t>ヒリツ</t>
    </rPh>
    <rPh sb="92" eb="95">
      <t>ケイカクテキ</t>
    </rPh>
    <rPh sb="96" eb="97">
      <t>ヘ</t>
    </rPh>
    <rPh sb="153" eb="154">
      <t>テイ</t>
    </rPh>
    <rPh sb="154" eb="156">
      <t>スイジュン</t>
    </rPh>
    <rPh sb="157" eb="159">
      <t>ケイカ</t>
    </rPh>
    <phoneticPr fontId="4"/>
  </si>
  <si>
    <t>自治体職員</t>
    <rPh sb="0" eb="3">
      <t>ジチタイ</t>
    </rPh>
    <rPh sb="3" eb="5">
      <t>ショクイン</t>
    </rPh>
    <phoneticPr fontId="4"/>
  </si>
  <si>
    <t xml:space="preserve"> 水洗化率、施設利用率共に高い頭打ちの状態であるが、適時の設備更新や対価見直しにより、安定した収入と設備を整え、下流域水源域の河川浄化に資する事業経営となるようにする必要がある。
　経営戦略は、平成30年度までに策定予定です。</t>
    <rPh sb="91" eb="93">
      <t>ケイエイ</t>
    </rPh>
    <rPh sb="93" eb="95">
      <t>センリャク</t>
    </rPh>
    <rPh sb="97" eb="99">
      <t>ヘイセイ</t>
    </rPh>
    <rPh sb="101" eb="103">
      <t>ネンド</t>
    </rPh>
    <rPh sb="106" eb="108">
      <t>サクテイ</t>
    </rPh>
    <rPh sb="108" eb="110">
      <t>ヨテイ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</si>
</sst>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1506816"/>
        <c:axId val="13096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21506816"/>
        <c:axId val="130967040"/>
      </c:lineChart>
      <c:dateAx>
        <c:axId val="121506816"/>
        <c:scaling>
          <c:orientation val="minMax"/>
        </c:scaling>
        <c:delete val="1"/>
        <c:axPos val="b"/>
        <c:numFmt formatCode="ge" sourceLinked="1"/>
        <c:majorTickMark val="none"/>
        <c:minorTickMark val="none"/>
        <c:tickLblPos val="none"/>
        <c:crossAx val="130967040"/>
        <c:crosses val="autoZero"/>
        <c:auto val="1"/>
        <c:lblOffset val="100"/>
        <c:baseTimeUnit val="years"/>
      </c:dateAx>
      <c:valAx>
        <c:axId val="13096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50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70.569999999999993</c:v>
                </c:pt>
                <c:pt idx="1">
                  <c:v>70.569999999999993</c:v>
                </c:pt>
                <c:pt idx="2">
                  <c:v>70.569999999999993</c:v>
                </c:pt>
                <c:pt idx="3">
                  <c:v>70.569999999999993</c:v>
                </c:pt>
                <c:pt idx="4">
                  <c:v>70.569999999999993</c:v>
                </c:pt>
              </c:numCache>
            </c:numRef>
          </c:val>
        </c:ser>
        <c:dLbls>
          <c:showLegendKey val="0"/>
          <c:showVal val="0"/>
          <c:showCatName val="0"/>
          <c:showSerName val="0"/>
          <c:showPercent val="0"/>
          <c:showBubbleSize val="0"/>
        </c:dLbls>
        <c:gapWidth val="150"/>
        <c:axId val="119344128"/>
        <c:axId val="11934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19344128"/>
        <c:axId val="119346304"/>
      </c:lineChart>
      <c:dateAx>
        <c:axId val="119344128"/>
        <c:scaling>
          <c:orientation val="minMax"/>
        </c:scaling>
        <c:delete val="1"/>
        <c:axPos val="b"/>
        <c:numFmt formatCode="ge" sourceLinked="1"/>
        <c:majorTickMark val="none"/>
        <c:minorTickMark val="none"/>
        <c:tickLblPos val="none"/>
        <c:crossAx val="119346304"/>
        <c:crosses val="autoZero"/>
        <c:auto val="1"/>
        <c:lblOffset val="100"/>
        <c:baseTimeUnit val="years"/>
      </c:dateAx>
      <c:valAx>
        <c:axId val="11934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4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94.94</c:v>
                </c:pt>
                <c:pt idx="1">
                  <c:v>92.61</c:v>
                </c:pt>
                <c:pt idx="2">
                  <c:v>93.7</c:v>
                </c:pt>
                <c:pt idx="3">
                  <c:v>95.19</c:v>
                </c:pt>
                <c:pt idx="4">
                  <c:v>97.68</c:v>
                </c:pt>
              </c:numCache>
            </c:numRef>
          </c:val>
        </c:ser>
        <c:dLbls>
          <c:showLegendKey val="0"/>
          <c:showVal val="0"/>
          <c:showCatName val="0"/>
          <c:showSerName val="0"/>
          <c:showPercent val="0"/>
          <c:showBubbleSize val="0"/>
        </c:dLbls>
        <c:gapWidth val="150"/>
        <c:axId val="119409280"/>
        <c:axId val="12078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19409280"/>
        <c:axId val="120783616"/>
      </c:lineChart>
      <c:dateAx>
        <c:axId val="119409280"/>
        <c:scaling>
          <c:orientation val="minMax"/>
        </c:scaling>
        <c:delete val="1"/>
        <c:axPos val="b"/>
        <c:numFmt formatCode="ge" sourceLinked="1"/>
        <c:majorTickMark val="none"/>
        <c:minorTickMark val="none"/>
        <c:tickLblPos val="none"/>
        <c:crossAx val="120783616"/>
        <c:crosses val="autoZero"/>
        <c:auto val="1"/>
        <c:lblOffset val="100"/>
        <c:baseTimeUnit val="years"/>
      </c:dateAx>
      <c:valAx>
        <c:axId val="12078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40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69.819999999999993</c:v>
                </c:pt>
                <c:pt idx="1">
                  <c:v>64.459999999999994</c:v>
                </c:pt>
                <c:pt idx="2">
                  <c:v>56.09</c:v>
                </c:pt>
                <c:pt idx="3">
                  <c:v>52.52</c:v>
                </c:pt>
                <c:pt idx="4">
                  <c:v>54</c:v>
                </c:pt>
              </c:numCache>
            </c:numRef>
          </c:val>
        </c:ser>
        <c:dLbls>
          <c:showLegendKey val="0"/>
          <c:showVal val="0"/>
          <c:showCatName val="0"/>
          <c:showSerName val="0"/>
          <c:showPercent val="0"/>
          <c:showBubbleSize val="0"/>
        </c:dLbls>
        <c:gapWidth val="150"/>
        <c:axId val="143273984"/>
        <c:axId val="14327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273984"/>
        <c:axId val="143276288"/>
      </c:lineChart>
      <c:dateAx>
        <c:axId val="143273984"/>
        <c:scaling>
          <c:orientation val="minMax"/>
        </c:scaling>
        <c:delete val="1"/>
        <c:axPos val="b"/>
        <c:numFmt formatCode="ge" sourceLinked="1"/>
        <c:majorTickMark val="none"/>
        <c:minorTickMark val="none"/>
        <c:tickLblPos val="none"/>
        <c:crossAx val="143276288"/>
        <c:crosses val="autoZero"/>
        <c:auto val="1"/>
        <c:lblOffset val="100"/>
        <c:baseTimeUnit val="years"/>
      </c:dateAx>
      <c:valAx>
        <c:axId val="14327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27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500224"/>
        <c:axId val="16782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500224"/>
        <c:axId val="167825408"/>
      </c:lineChart>
      <c:dateAx>
        <c:axId val="166500224"/>
        <c:scaling>
          <c:orientation val="minMax"/>
        </c:scaling>
        <c:delete val="1"/>
        <c:axPos val="b"/>
        <c:numFmt formatCode="ge" sourceLinked="1"/>
        <c:majorTickMark val="none"/>
        <c:minorTickMark val="none"/>
        <c:tickLblPos val="none"/>
        <c:crossAx val="167825408"/>
        <c:crosses val="autoZero"/>
        <c:auto val="1"/>
        <c:lblOffset val="100"/>
        <c:baseTimeUnit val="years"/>
      </c:dateAx>
      <c:valAx>
        <c:axId val="16782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0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987200"/>
        <c:axId val="11868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987200"/>
        <c:axId val="118689792"/>
      </c:lineChart>
      <c:dateAx>
        <c:axId val="117987200"/>
        <c:scaling>
          <c:orientation val="minMax"/>
        </c:scaling>
        <c:delete val="1"/>
        <c:axPos val="b"/>
        <c:numFmt formatCode="ge" sourceLinked="1"/>
        <c:majorTickMark val="none"/>
        <c:minorTickMark val="none"/>
        <c:tickLblPos val="none"/>
        <c:crossAx val="118689792"/>
        <c:crosses val="autoZero"/>
        <c:auto val="1"/>
        <c:lblOffset val="100"/>
        <c:baseTimeUnit val="years"/>
      </c:dateAx>
      <c:valAx>
        <c:axId val="11868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98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031296"/>
        <c:axId val="11903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031296"/>
        <c:axId val="119033216"/>
      </c:lineChart>
      <c:dateAx>
        <c:axId val="119031296"/>
        <c:scaling>
          <c:orientation val="minMax"/>
        </c:scaling>
        <c:delete val="1"/>
        <c:axPos val="b"/>
        <c:numFmt formatCode="ge" sourceLinked="1"/>
        <c:majorTickMark val="none"/>
        <c:minorTickMark val="none"/>
        <c:tickLblPos val="none"/>
        <c:crossAx val="119033216"/>
        <c:crosses val="autoZero"/>
        <c:auto val="1"/>
        <c:lblOffset val="100"/>
        <c:baseTimeUnit val="years"/>
      </c:dateAx>
      <c:valAx>
        <c:axId val="11903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03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076352"/>
        <c:axId val="11907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076352"/>
        <c:axId val="119078272"/>
      </c:lineChart>
      <c:dateAx>
        <c:axId val="119076352"/>
        <c:scaling>
          <c:orientation val="minMax"/>
        </c:scaling>
        <c:delete val="1"/>
        <c:axPos val="b"/>
        <c:numFmt formatCode="ge" sourceLinked="1"/>
        <c:majorTickMark val="none"/>
        <c:minorTickMark val="none"/>
        <c:tickLblPos val="none"/>
        <c:crossAx val="119078272"/>
        <c:crosses val="autoZero"/>
        <c:auto val="1"/>
        <c:lblOffset val="100"/>
        <c:baseTimeUnit val="years"/>
      </c:dateAx>
      <c:valAx>
        <c:axId val="11907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07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1007.2</c:v>
                </c:pt>
                <c:pt idx="1">
                  <c:v>935.12</c:v>
                </c:pt>
                <c:pt idx="2">
                  <c:v>829.76</c:v>
                </c:pt>
                <c:pt idx="3">
                  <c:v>730.58</c:v>
                </c:pt>
                <c:pt idx="4">
                  <c:v>660.47</c:v>
                </c:pt>
              </c:numCache>
            </c:numRef>
          </c:val>
        </c:ser>
        <c:dLbls>
          <c:showLegendKey val="0"/>
          <c:showVal val="0"/>
          <c:showCatName val="0"/>
          <c:showSerName val="0"/>
          <c:showPercent val="0"/>
          <c:showBubbleSize val="0"/>
        </c:dLbls>
        <c:gapWidth val="150"/>
        <c:axId val="119153792"/>
        <c:axId val="11915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19153792"/>
        <c:axId val="119155712"/>
      </c:lineChart>
      <c:dateAx>
        <c:axId val="119153792"/>
        <c:scaling>
          <c:orientation val="minMax"/>
        </c:scaling>
        <c:delete val="1"/>
        <c:axPos val="b"/>
        <c:numFmt formatCode="ge" sourceLinked="1"/>
        <c:majorTickMark val="none"/>
        <c:minorTickMark val="none"/>
        <c:tickLblPos val="none"/>
        <c:crossAx val="119155712"/>
        <c:crosses val="autoZero"/>
        <c:auto val="1"/>
        <c:lblOffset val="100"/>
        <c:baseTimeUnit val="years"/>
      </c:dateAx>
      <c:valAx>
        <c:axId val="11915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15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60.41</c:v>
                </c:pt>
                <c:pt idx="1">
                  <c:v>60.38</c:v>
                </c:pt>
                <c:pt idx="2">
                  <c:v>59.77</c:v>
                </c:pt>
                <c:pt idx="3">
                  <c:v>56.81</c:v>
                </c:pt>
                <c:pt idx="4">
                  <c:v>59.38</c:v>
                </c:pt>
              </c:numCache>
            </c:numRef>
          </c:val>
        </c:ser>
        <c:dLbls>
          <c:showLegendKey val="0"/>
          <c:showVal val="0"/>
          <c:showCatName val="0"/>
          <c:showSerName val="0"/>
          <c:showPercent val="0"/>
          <c:showBubbleSize val="0"/>
        </c:dLbls>
        <c:gapWidth val="150"/>
        <c:axId val="119206272"/>
        <c:axId val="11920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19206272"/>
        <c:axId val="119208192"/>
      </c:lineChart>
      <c:dateAx>
        <c:axId val="119206272"/>
        <c:scaling>
          <c:orientation val="minMax"/>
        </c:scaling>
        <c:delete val="1"/>
        <c:axPos val="b"/>
        <c:numFmt formatCode="ge" sourceLinked="1"/>
        <c:majorTickMark val="none"/>
        <c:minorTickMark val="none"/>
        <c:tickLblPos val="none"/>
        <c:crossAx val="119208192"/>
        <c:crosses val="autoZero"/>
        <c:auto val="1"/>
        <c:lblOffset val="100"/>
        <c:baseTimeUnit val="years"/>
      </c:dateAx>
      <c:valAx>
        <c:axId val="11920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0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224.26</c:v>
                </c:pt>
                <c:pt idx="1">
                  <c:v>223.79</c:v>
                </c:pt>
                <c:pt idx="2">
                  <c:v>233.57</c:v>
                </c:pt>
                <c:pt idx="3">
                  <c:v>243.85</c:v>
                </c:pt>
                <c:pt idx="4">
                  <c:v>238.23</c:v>
                </c:pt>
              </c:numCache>
            </c:numRef>
          </c:val>
        </c:ser>
        <c:dLbls>
          <c:showLegendKey val="0"/>
          <c:showVal val="0"/>
          <c:showCatName val="0"/>
          <c:showSerName val="0"/>
          <c:showPercent val="0"/>
          <c:showBubbleSize val="0"/>
        </c:dLbls>
        <c:gapWidth val="150"/>
        <c:axId val="119307648"/>
        <c:axId val="11932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19307648"/>
        <c:axId val="119326208"/>
      </c:lineChart>
      <c:dateAx>
        <c:axId val="119307648"/>
        <c:scaling>
          <c:orientation val="minMax"/>
        </c:scaling>
        <c:delete val="1"/>
        <c:axPos val="b"/>
        <c:numFmt formatCode="ge" sourceLinked="1"/>
        <c:majorTickMark val="none"/>
        <c:minorTickMark val="none"/>
        <c:tickLblPos val="none"/>
        <c:crossAx val="119326208"/>
        <c:crosses val="autoZero"/>
        <c:auto val="1"/>
        <c:lblOffset val="100"/>
        <c:baseTimeUnit val="years"/>
      </c:dateAx>
      <c:valAx>
        <c:axId val="11932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0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48" zoomScaleNormal="100" workbookViewId="0">
      <selection activeCell="BL83" sqref="BL83"/>
    </sheetView>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43" t="str">
        <f>データ!H6</f>
        <v>宮崎県　美郷町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124</v>
      </c>
      <c r="AE8" s="49"/>
      <c r="AF8" s="49"/>
      <c r="AG8" s="49"/>
      <c r="AH8" s="49"/>
      <c r="AI8" s="49"/>
      <c r="AJ8" s="49"/>
      <c r="AK8" s="4"/>
      <c r="AL8" s="50">
        <f>データ!S6</f>
        <v>5790</v>
      </c>
      <c r="AM8" s="50"/>
      <c r="AN8" s="50"/>
      <c r="AO8" s="50"/>
      <c r="AP8" s="50"/>
      <c r="AQ8" s="50"/>
      <c r="AR8" s="50"/>
      <c r="AS8" s="50"/>
      <c r="AT8" s="45">
        <f>データ!T6</f>
        <v>448.84</v>
      </c>
      <c r="AU8" s="45"/>
      <c r="AV8" s="45"/>
      <c r="AW8" s="45"/>
      <c r="AX8" s="45"/>
      <c r="AY8" s="45"/>
      <c r="AZ8" s="45"/>
      <c r="BA8" s="45"/>
      <c r="BB8" s="45">
        <f>データ!U6</f>
        <v>12.9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42.78</v>
      </c>
      <c r="Q10" s="45"/>
      <c r="R10" s="45"/>
      <c r="S10" s="45"/>
      <c r="T10" s="45"/>
      <c r="U10" s="45"/>
      <c r="V10" s="45"/>
      <c r="W10" s="45">
        <f>データ!Q6</f>
        <v>100</v>
      </c>
      <c r="X10" s="45"/>
      <c r="Y10" s="45"/>
      <c r="Z10" s="45"/>
      <c r="AA10" s="45"/>
      <c r="AB10" s="45"/>
      <c r="AC10" s="45"/>
      <c r="AD10" s="50">
        <f>データ!R6</f>
        <v>2626</v>
      </c>
      <c r="AE10" s="50"/>
      <c r="AF10" s="50"/>
      <c r="AG10" s="50"/>
      <c r="AH10" s="50"/>
      <c r="AI10" s="50"/>
      <c r="AJ10" s="50"/>
      <c r="AK10" s="2"/>
      <c r="AL10" s="50">
        <f>データ!V6</f>
        <v>2239</v>
      </c>
      <c r="AM10" s="50"/>
      <c r="AN10" s="50"/>
      <c r="AO10" s="50"/>
      <c r="AP10" s="50"/>
      <c r="AQ10" s="50"/>
      <c r="AR10" s="50"/>
      <c r="AS10" s="50"/>
      <c r="AT10" s="45">
        <f>データ!W6</f>
        <v>1.82</v>
      </c>
      <c r="AU10" s="45"/>
      <c r="AV10" s="45"/>
      <c r="AW10" s="45"/>
      <c r="AX10" s="45"/>
      <c r="AY10" s="45"/>
      <c r="AZ10" s="45"/>
      <c r="BA10" s="45"/>
      <c r="BB10" s="45">
        <f>データ!X6</f>
        <v>1230.22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2">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2">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2">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2">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2">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2">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2">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2">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2">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2">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2">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2">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2">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2">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2">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2">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2">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2">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2">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2">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2">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2">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2">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2">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2">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2">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2">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2">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2">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2">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2">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122</v>
      </c>
      <c r="BM47" s="77"/>
      <c r="BN47" s="77"/>
      <c r="BO47" s="77"/>
      <c r="BP47" s="77"/>
      <c r="BQ47" s="77"/>
      <c r="BR47" s="77"/>
      <c r="BS47" s="77"/>
      <c r="BT47" s="77"/>
      <c r="BU47" s="77"/>
      <c r="BV47" s="77"/>
      <c r="BW47" s="77"/>
      <c r="BX47" s="77"/>
      <c r="BY47" s="77"/>
      <c r="BZ47" s="78"/>
    </row>
    <row r="48" spans="1:78" ht="13.5" customHeight="1" x14ac:dyDescent="0.2">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x14ac:dyDescent="0.2">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x14ac:dyDescent="0.2">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x14ac:dyDescent="0.2">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x14ac:dyDescent="0.2">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x14ac:dyDescent="0.2">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x14ac:dyDescent="0.2">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x14ac:dyDescent="0.2">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x14ac:dyDescent="0.2">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x14ac:dyDescent="0.2">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2">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2">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x14ac:dyDescent="0.2">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x14ac:dyDescent="0.2">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2">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2">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125</v>
      </c>
      <c r="BM66" s="77"/>
      <c r="BN66" s="77"/>
      <c r="BO66" s="77"/>
      <c r="BP66" s="77"/>
      <c r="BQ66" s="77"/>
      <c r="BR66" s="77"/>
      <c r="BS66" s="77"/>
      <c r="BT66" s="77"/>
      <c r="BU66" s="77"/>
      <c r="BV66" s="77"/>
      <c r="BW66" s="77"/>
      <c r="BX66" s="77"/>
      <c r="BY66" s="77"/>
      <c r="BZ66" s="78"/>
    </row>
    <row r="67" spans="1:78" ht="13.5" customHeight="1" x14ac:dyDescent="0.2">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x14ac:dyDescent="0.2">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x14ac:dyDescent="0.2">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x14ac:dyDescent="0.2">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x14ac:dyDescent="0.2">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x14ac:dyDescent="0.2">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x14ac:dyDescent="0.2">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x14ac:dyDescent="0.2">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x14ac:dyDescent="0.2">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x14ac:dyDescent="0.2">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x14ac:dyDescent="0.2">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x14ac:dyDescent="0.2">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x14ac:dyDescent="0.2">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x14ac:dyDescent="0.2">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x14ac:dyDescent="0.2">
      <c r="C83" s="2" t="s">
        <v>41</v>
      </c>
    </row>
    <row r="84" spans="1:78" x14ac:dyDescent="0.2">
      <c r="C84" s="2"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2" x14ac:dyDescent="0.2"/>
  <cols>
    <col min="1" max="1" width="9" style="3"/>
    <col min="2" max="144" width="11.88671875" style="3" customWidth="1"/>
    <col min="145" max="16384" width="9" style="3"/>
  </cols>
  <sheetData>
    <row r="1" spans="1:145" x14ac:dyDescent="0.2">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2">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2">
      <c r="A6" s="28" t="s">
        <v>109</v>
      </c>
      <c r="B6" s="33">
        <f>B7</f>
        <v>2016</v>
      </c>
      <c r="C6" s="33">
        <f t="shared" ref="C6:X6" si="3">C7</f>
        <v>454311</v>
      </c>
      <c r="D6" s="33">
        <f t="shared" si="3"/>
        <v>47</v>
      </c>
      <c r="E6" s="33">
        <f t="shared" si="3"/>
        <v>17</v>
      </c>
      <c r="F6" s="33">
        <f t="shared" si="3"/>
        <v>5</v>
      </c>
      <c r="G6" s="33">
        <f t="shared" si="3"/>
        <v>0</v>
      </c>
      <c r="H6" s="33" t="str">
        <f t="shared" si="3"/>
        <v>宮崎県　美郷町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42.78</v>
      </c>
      <c r="Q6" s="34">
        <f t="shared" si="3"/>
        <v>100</v>
      </c>
      <c r="R6" s="34">
        <f t="shared" si="3"/>
        <v>2626</v>
      </c>
      <c r="S6" s="34">
        <f t="shared" si="3"/>
        <v>5790</v>
      </c>
      <c r="T6" s="34">
        <f t="shared" si="3"/>
        <v>448.84</v>
      </c>
      <c r="U6" s="34">
        <f t="shared" si="3"/>
        <v>12.9</v>
      </c>
      <c r="V6" s="34">
        <f t="shared" si="3"/>
        <v>2239</v>
      </c>
      <c r="W6" s="34">
        <f t="shared" si="3"/>
        <v>1.82</v>
      </c>
      <c r="X6" s="34">
        <f t="shared" si="3"/>
        <v>1230.22</v>
      </c>
      <c r="Y6" s="35">
        <f>IF(Y7="",NA(),Y7)</f>
        <v>69.819999999999993</v>
      </c>
      <c r="Z6" s="35">
        <f t="shared" ref="Z6:AH6" si="4">IF(Z7="",NA(),Z7)</f>
        <v>64.459999999999994</v>
      </c>
      <c r="AA6" s="35">
        <f t="shared" si="4"/>
        <v>56.09</v>
      </c>
      <c r="AB6" s="35">
        <f t="shared" si="4"/>
        <v>52.52</v>
      </c>
      <c r="AC6" s="35">
        <f t="shared" si="4"/>
        <v>54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1007.2</v>
      </c>
      <c r="BG6" s="35">
        <f t="shared" ref="BG6:BO6" si="7">IF(BG7="",NA(),BG7)</f>
        <v>935.12</v>
      </c>
      <c r="BH6" s="35">
        <f t="shared" si="7"/>
        <v>829.76</v>
      </c>
      <c r="BI6" s="35">
        <f t="shared" si="7"/>
        <v>730.58</v>
      </c>
      <c r="BJ6" s="35">
        <f t="shared" si="7"/>
        <v>660.47</v>
      </c>
      <c r="BK6" s="35">
        <f t="shared" si="7"/>
        <v>1197.82</v>
      </c>
      <c r="BL6" s="35">
        <f t="shared" si="7"/>
        <v>1126.77</v>
      </c>
      <c r="BM6" s="35">
        <f t="shared" si="7"/>
        <v>1044.8</v>
      </c>
      <c r="BN6" s="35">
        <f t="shared" si="7"/>
        <v>1081.8</v>
      </c>
      <c r="BO6" s="35">
        <f t="shared" si="7"/>
        <v>974.93</v>
      </c>
      <c r="BP6" s="34" t="str">
        <f>IF(BP7="","",IF(BP7="-","【-】","【"&amp;SUBSTITUTE(TEXT(BP7,"#,##0.00"),"-","△")&amp;"】"))</f>
        <v>【914.53】</v>
      </c>
      <c r="BQ6" s="35">
        <f>IF(BQ7="",NA(),BQ7)</f>
        <v>60.41</v>
      </c>
      <c r="BR6" s="35">
        <f t="shared" ref="BR6:BZ6" si="8">IF(BR7="",NA(),BR7)</f>
        <v>60.38</v>
      </c>
      <c r="BS6" s="35">
        <f t="shared" si="8"/>
        <v>59.77</v>
      </c>
      <c r="BT6" s="35">
        <f t="shared" si="8"/>
        <v>56.81</v>
      </c>
      <c r="BU6" s="35">
        <f t="shared" si="8"/>
        <v>59.38</v>
      </c>
      <c r="BV6" s="35">
        <f t="shared" si="8"/>
        <v>51.03</v>
      </c>
      <c r="BW6" s="35">
        <f t="shared" si="8"/>
        <v>50.9</v>
      </c>
      <c r="BX6" s="35">
        <f t="shared" si="8"/>
        <v>50.82</v>
      </c>
      <c r="BY6" s="35">
        <f t="shared" si="8"/>
        <v>52.19</v>
      </c>
      <c r="BZ6" s="35">
        <f t="shared" si="8"/>
        <v>55.32</v>
      </c>
      <c r="CA6" s="34" t="str">
        <f>IF(CA7="","",IF(CA7="-","【-】","【"&amp;SUBSTITUTE(TEXT(CA7,"#,##0.00"),"-","△")&amp;"】"))</f>
        <v>【55.73】</v>
      </c>
      <c r="CB6" s="35">
        <f>IF(CB7="",NA(),CB7)</f>
        <v>224.26</v>
      </c>
      <c r="CC6" s="35">
        <f t="shared" ref="CC6:CK6" si="9">IF(CC7="",NA(),CC7)</f>
        <v>223.79</v>
      </c>
      <c r="CD6" s="35">
        <f t="shared" si="9"/>
        <v>233.57</v>
      </c>
      <c r="CE6" s="35">
        <f t="shared" si="9"/>
        <v>243.85</v>
      </c>
      <c r="CF6" s="35">
        <f t="shared" si="9"/>
        <v>238.23</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70.569999999999993</v>
      </c>
      <c r="CN6" s="35">
        <f t="shared" ref="CN6:CV6" si="10">IF(CN7="",NA(),CN7)</f>
        <v>70.569999999999993</v>
      </c>
      <c r="CO6" s="35">
        <f t="shared" si="10"/>
        <v>70.569999999999993</v>
      </c>
      <c r="CP6" s="35">
        <f t="shared" si="10"/>
        <v>70.569999999999993</v>
      </c>
      <c r="CQ6" s="35">
        <f t="shared" si="10"/>
        <v>70.569999999999993</v>
      </c>
      <c r="CR6" s="35">
        <f t="shared" si="10"/>
        <v>54.74</v>
      </c>
      <c r="CS6" s="35">
        <f t="shared" si="10"/>
        <v>53.78</v>
      </c>
      <c r="CT6" s="35">
        <f t="shared" si="10"/>
        <v>53.24</v>
      </c>
      <c r="CU6" s="35">
        <f t="shared" si="10"/>
        <v>52.31</v>
      </c>
      <c r="CV6" s="35">
        <f t="shared" si="10"/>
        <v>60.65</v>
      </c>
      <c r="CW6" s="34" t="str">
        <f>IF(CW7="","",IF(CW7="-","【-】","【"&amp;SUBSTITUTE(TEXT(CW7,"#,##0.00"),"-","△")&amp;"】"))</f>
        <v>【59.15】</v>
      </c>
      <c r="CX6" s="35">
        <f>IF(CX7="",NA(),CX7)</f>
        <v>94.94</v>
      </c>
      <c r="CY6" s="35">
        <f t="shared" ref="CY6:DG6" si="11">IF(CY7="",NA(),CY7)</f>
        <v>92.61</v>
      </c>
      <c r="CZ6" s="35">
        <f t="shared" si="11"/>
        <v>93.7</v>
      </c>
      <c r="DA6" s="35">
        <f t="shared" si="11"/>
        <v>95.19</v>
      </c>
      <c r="DB6" s="35">
        <f t="shared" si="11"/>
        <v>97.68</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2">
      <c r="A7" s="28"/>
      <c r="B7" s="37">
        <v>2016</v>
      </c>
      <c r="C7" s="37">
        <v>454311</v>
      </c>
      <c r="D7" s="37">
        <v>47</v>
      </c>
      <c r="E7" s="37">
        <v>17</v>
      </c>
      <c r="F7" s="37">
        <v>5</v>
      </c>
      <c r="G7" s="37">
        <v>0</v>
      </c>
      <c r="H7" s="37" t="s">
        <v>110</v>
      </c>
      <c r="I7" s="37" t="s">
        <v>111</v>
      </c>
      <c r="J7" s="37" t="s">
        <v>112</v>
      </c>
      <c r="K7" s="37" t="s">
        <v>113</v>
      </c>
      <c r="L7" s="37" t="s">
        <v>114</v>
      </c>
      <c r="M7" s="37"/>
      <c r="N7" s="38" t="s">
        <v>115</v>
      </c>
      <c r="O7" s="38" t="s">
        <v>116</v>
      </c>
      <c r="P7" s="38">
        <v>42.78</v>
      </c>
      <c r="Q7" s="38">
        <v>100</v>
      </c>
      <c r="R7" s="38">
        <v>2626</v>
      </c>
      <c r="S7" s="38">
        <v>5790</v>
      </c>
      <c r="T7" s="38">
        <v>448.84</v>
      </c>
      <c r="U7" s="38">
        <v>12.9</v>
      </c>
      <c r="V7" s="38">
        <v>2239</v>
      </c>
      <c r="W7" s="38">
        <v>1.82</v>
      </c>
      <c r="X7" s="38">
        <v>1230.22</v>
      </c>
      <c r="Y7" s="38">
        <v>69.819999999999993</v>
      </c>
      <c r="Z7" s="38">
        <v>64.459999999999994</v>
      </c>
      <c r="AA7" s="38">
        <v>56.09</v>
      </c>
      <c r="AB7" s="38">
        <v>52.52</v>
      </c>
      <c r="AC7" s="38">
        <v>54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1007.2</v>
      </c>
      <c r="BG7" s="38">
        <v>935.12</v>
      </c>
      <c r="BH7" s="38">
        <v>829.76</v>
      </c>
      <c r="BI7" s="38">
        <v>730.58</v>
      </c>
      <c r="BJ7" s="38">
        <v>660.47</v>
      </c>
      <c r="BK7" s="38">
        <v>1197.82</v>
      </c>
      <c r="BL7" s="38">
        <v>1126.77</v>
      </c>
      <c r="BM7" s="38">
        <v>1044.8</v>
      </c>
      <c r="BN7" s="38">
        <v>1081.8</v>
      </c>
      <c r="BO7" s="38">
        <v>974.93</v>
      </c>
      <c r="BP7" s="38">
        <v>914.53</v>
      </c>
      <c r="BQ7" s="38">
        <v>60.41</v>
      </c>
      <c r="BR7" s="38">
        <v>60.38</v>
      </c>
      <c r="BS7" s="38">
        <v>59.77</v>
      </c>
      <c r="BT7" s="38">
        <v>56.81</v>
      </c>
      <c r="BU7" s="38">
        <v>59.38</v>
      </c>
      <c r="BV7" s="38">
        <v>51.03</v>
      </c>
      <c r="BW7" s="38">
        <v>50.9</v>
      </c>
      <c r="BX7" s="38">
        <v>50.82</v>
      </c>
      <c r="BY7" s="38">
        <v>52.19</v>
      </c>
      <c r="BZ7" s="38">
        <v>55.32</v>
      </c>
      <c r="CA7" s="38">
        <v>55.73</v>
      </c>
      <c r="CB7" s="38">
        <v>224.26</v>
      </c>
      <c r="CC7" s="38">
        <v>223.79</v>
      </c>
      <c r="CD7" s="38">
        <v>233.57</v>
      </c>
      <c r="CE7" s="38">
        <v>243.85</v>
      </c>
      <c r="CF7" s="38">
        <v>238.23</v>
      </c>
      <c r="CG7" s="38">
        <v>289.60000000000002</v>
      </c>
      <c r="CH7" s="38">
        <v>293.27</v>
      </c>
      <c r="CI7" s="38">
        <v>300.52</v>
      </c>
      <c r="CJ7" s="38">
        <v>296.14</v>
      </c>
      <c r="CK7" s="38">
        <v>283.17</v>
      </c>
      <c r="CL7" s="38">
        <v>276.77999999999997</v>
      </c>
      <c r="CM7" s="38">
        <v>70.569999999999993</v>
      </c>
      <c r="CN7" s="38">
        <v>70.569999999999993</v>
      </c>
      <c r="CO7" s="38">
        <v>70.569999999999993</v>
      </c>
      <c r="CP7" s="38">
        <v>70.569999999999993</v>
      </c>
      <c r="CQ7" s="38">
        <v>70.569999999999993</v>
      </c>
      <c r="CR7" s="38">
        <v>54.74</v>
      </c>
      <c r="CS7" s="38">
        <v>53.78</v>
      </c>
      <c r="CT7" s="38">
        <v>53.24</v>
      </c>
      <c r="CU7" s="38">
        <v>52.31</v>
      </c>
      <c r="CV7" s="38">
        <v>60.65</v>
      </c>
      <c r="CW7" s="38">
        <v>59.15</v>
      </c>
      <c r="CX7" s="38">
        <v>94.94</v>
      </c>
      <c r="CY7" s="38">
        <v>92.61</v>
      </c>
      <c r="CZ7" s="38">
        <v>93.7</v>
      </c>
      <c r="DA7" s="38">
        <v>95.19</v>
      </c>
      <c r="DB7" s="38">
        <v>97.68</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2018-01-31T05:06:48Z</cp:lastPrinted>
  <dcterms:created xsi:type="dcterms:W3CDTF">2017-12-25T02:34:15Z</dcterms:created>
  <dcterms:modified xsi:type="dcterms:W3CDTF">2018-02-21T07:28:17Z</dcterms:modified>
</cp:coreProperties>
</file>