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簡易水道（矢野）\21 諸塚村〇\"/>
    </mc:Choice>
  </mc:AlternateContent>
  <xr:revisionPtr revIDLastSave="0" documentId="13_ncr:1_{D1FB32ED-D251-4ED2-B516-B38AAB5F1076}" xr6:coauthVersionLast="46" xr6:coauthVersionMax="46" xr10:uidLastSave="{00000000-0000-0000-0000-000000000000}"/>
  <workbookProtection workbookAlgorithmName="SHA-512" workbookHashValue="mKJlsoYPZ7gN5m4938FU66p0hNzKrJTb8Zzi6RZ2mfV+ObIz6wivgPyf1uh/tjwKOm7BRtoLp3EcAumT0Hg/7Q==" workbookSaltValue="9dASNuAcEiAjnSuYXgWYJ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O6" i="5"/>
  <c r="I10" i="4" s="1"/>
  <c r="N6" i="5"/>
  <c r="B10" i="4" s="1"/>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AD8" i="4"/>
  <c r="W8" i="4"/>
  <c r="B8"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<sst xmlns="http://schemas.openxmlformats.org/spreadsheetml/2006/main" count="233" uniqueCount="118">
  <si>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</si>
  <si>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</si>
  <si>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</si>
  <si>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</si>
  <si>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</si>
  <si>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</si>
  <si>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</si>
  <si>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</si>
  <si>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</si>
  <si>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</si>
  <si>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</si>
  <si>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</si>
  <si>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</si>
  <si>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</si>
  <si>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</si>
  <si>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</si>
  <si>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</si>
  <si>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</si>
  <si>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</si>
  <si>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</si>
  <si>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</si>
  <si>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</si>
  <si>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</si>
  <si>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</si>
  <si>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</si>
  <si>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</si>
  <si>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</si>
  <si>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</si>
  <si>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</si>
  <si>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</si>
  <si>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</si>
  <si>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</si>
  <si>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</si>
  <si>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</si>
  <si>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</si>
  <si>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</si>
  <si>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</si>
  <si>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</si>
  <si>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</si>
  <si>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</si>
  <si>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</si>
  <si>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</si>
  <si>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</si>
  <si>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</si>
  <si>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</si>
  <si>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</si>
  <si>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</si>
  <si>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</si>
  <si>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</si>
  <si>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</si>
  <si>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</si>
  <si>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</si>
  <si>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</si>
  <si>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</si>
  <si>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</si>
  <si>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</si>
  <si>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</si>
  <si>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</si>
  <si>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</si>
  <si>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</si>
  <si>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</si>
  <si>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</si>
  <si>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</si>
  <si>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</si>
  <si>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</si>
  <si>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</si>
  <si>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</si>
  <si>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</si>
  <si>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</si>
  <si>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</si>
  <si>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</si>
  <si>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</si>
  <si>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</si>
  <si>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</si>
  <si>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</si>
  <si>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</si>
  <si>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</si>
  <si>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</si>
  <si>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</si>
  <si>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</si>
  <si>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</si>
  <si>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</si>
  <si>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</si>
  <si>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</si>
  <si>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</si>
  <si>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</si>
  <si>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</si>
  <si>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</si>
  <si>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</si>
  <si>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</si>
  <si>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</si>
  <si>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</si>
  <si>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</si>
  <si>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</si>
  <si>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</si>
  <si>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</si>
  <si>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</si>
  <si>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</si>
  <si>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</si>
  <si>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</si>
  <si>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</si>
  <si>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</si>
  <si>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</si>
  <si>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</si>
  <si>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</si>
  <si>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</si>
  <si>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</si>
  <si>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</si>
  <si>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</si>
  <si>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</si>
  <si>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</si>
  <si>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</si>
  <si>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</si>
  <si>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</si>
  <si>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</si>
  <si>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・配管の老朽化による漏水等の故障報告も無いが、今後年度毎の更新も必要になってくると思われ、事業計画等による適正な管理が必要と思われる。
・老朽化による故障を招く前に、一早く更新対応にあたりたい。</t>
    <phoneticPr fontId="4"/>
  </si>
  <si>
    <t>　有収率については高水準で推移しているため良い評価ができるが、収益的収支比率や料金回収率によると、収益のほとんどが一般会計繰入金によるものと分析でき、施設利用率は減少傾向にある。
　企業債残高対給水収益比率は年々減少傾向にあり、今後会計の負担軽減が見込まれる。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経営戦略は策定済である。</t>
    <rPh sb="21" eb="22">
      <t>ヨ</t>
    </rPh>
    <rPh sb="184" eb="186">
      <t>ミナオ</t>
    </rPh>
    <phoneticPr fontId="4"/>
  </si>
  <si>
    <t>・「①収益的収支比率」は、類似団体平均を下回っている状態で、経営の健全性が保たれているとは言えない状態である。
・「⑤料金回収率」は29%と全国平均を下回っており、未だ一般会計からの繰入金に依存している状況である。
・「④企業債残高対給水収益比率」に関しては、年度を追う毎に右肩下がりに推移しており、今後類似団体平均値を下回ることが予測される。
・「⑥給水原価」については全国平均を若干上回っているため、「⑦施設利用率」と併せ継続して注視していく必要がある。
・「⑦施設利用率」については平成26年度以降平均値を下回っている。しかし、区域内の全施設にも活用されている実情から一定の評価はでき、今後給水人口の推移を注視していく必要がある。
・「⑧有収率」については100%を維持できている。経営の効率性については全国平均と同等であることから、健全性は概ね保たれていると言える。</t>
    <rPh sb="191" eb="193">
      <t>ジャッカン</t>
    </rPh>
    <rPh sb="193" eb="195">
      <t>ウワマワ</t>
    </rPh>
    <rPh sb="370" eb="373">
      <t>ケンゼンセイ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</si>
</sst>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F-4069-B63F-DF4BC6E1DAA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2AAF-4069-B63F-DF4BC6E1DAA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40.090000000000003</c:v>
                </c:pt>
                <c:pt idx="1">
                  <c:v>43.03</c:v>
                </c:pt>
                <c:pt idx="2">
                  <c:v>40.25</c:v>
                </c:pt>
                <c:pt idx="3">
                  <c:v>37.81</c:v>
                </c:pt>
                <c:pt idx="4">
                  <c:v>36.04</c:v>
                </c:pt>
              </c:numCache>
            </c:numRef>
          </c:val>
          <c:extLst>
            <c:ext xmlns:c16="http://schemas.microsoft.com/office/drawing/2014/chart" uri="{C3380CC4-5D6E-409C-BE32-E72D297353CC}">
              <c16:uniqueId val="{00000000-47F0-4247-858A-675919B441D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7F0-4247-858A-675919B441D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754-438D-A883-2B567F187D2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8754-438D-A883-2B567F187D2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47.51</c:v>
                </c:pt>
                <c:pt idx="1">
                  <c:v>59.06</c:v>
                </c:pt>
                <c:pt idx="2">
                  <c:v>59.82</c:v>
                </c:pt>
                <c:pt idx="3">
                  <c:v>57.3</c:v>
                </c:pt>
                <c:pt idx="4">
                  <c:v>51.55</c:v>
                </c:pt>
              </c:numCache>
            </c:numRef>
          </c:val>
          <c:extLst>
            <c:ext xmlns:c16="http://schemas.microsoft.com/office/drawing/2014/chart" uri="{C3380CC4-5D6E-409C-BE32-E72D297353CC}">
              <c16:uniqueId val="{00000000-4E00-46CD-BC93-31440011864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4E00-46CD-BC93-31440011864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16-458B-833A-32B2F0A597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16-458B-833A-32B2F0A597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9-48BE-BA68-C057E21D22C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9-48BE-BA68-C057E21D22C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B-4E9F-8078-95184A305C1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B-4E9F-8078-95184A305C1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A-4111-9603-E94298C6570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A-4111-9603-E94298C6570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1733.93</c:v>
                </c:pt>
                <c:pt idx="1">
                  <c:v>1522.29</c:v>
                </c:pt>
                <c:pt idx="2">
                  <c:v>1425.62</c:v>
                </c:pt>
                <c:pt idx="3">
                  <c:v>1312.17</c:v>
                </c:pt>
                <c:pt idx="4">
                  <c:v>1203.3599999999999</c:v>
                </c:pt>
              </c:numCache>
            </c:numRef>
          </c:val>
          <c:extLst>
            <c:ext xmlns:c16="http://schemas.microsoft.com/office/drawing/2014/chart" uri="{C3380CC4-5D6E-409C-BE32-E72D297353CC}">
              <c16:uniqueId val="{00000000-5DB4-4243-B32F-53C00DB1E31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5DB4-4243-B32F-53C00DB1E31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31.77</c:v>
                </c:pt>
                <c:pt idx="1">
                  <c:v>32.590000000000003</c:v>
                </c:pt>
                <c:pt idx="2">
                  <c:v>28.12</c:v>
                </c:pt>
                <c:pt idx="3">
                  <c:v>29.49</c:v>
                </c:pt>
                <c:pt idx="4">
                  <c:v>29.06</c:v>
                </c:pt>
              </c:numCache>
            </c:numRef>
          </c:val>
          <c:extLst>
            <c:ext xmlns:c16="http://schemas.microsoft.com/office/drawing/2014/chart" uri="{C3380CC4-5D6E-409C-BE32-E72D297353CC}">
              <c16:uniqueId val="{00000000-9E19-4CE7-8CA0-02B07B43E4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9E19-4CE7-8CA0-02B07B43E4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326.94</c:v>
                </c:pt>
                <c:pt idx="1">
                  <c:v>310.24</c:v>
                </c:pt>
                <c:pt idx="2">
                  <c:v>370.67</c:v>
                </c:pt>
                <c:pt idx="3">
                  <c:v>363.12</c:v>
                </c:pt>
                <c:pt idx="4">
                  <c:v>380.75</c:v>
                </c:pt>
              </c:numCache>
            </c:numRef>
          </c:val>
          <c:extLst>
            <c:ext xmlns:c16="http://schemas.microsoft.com/office/drawing/2014/chart" uri="{C3380CC4-5D6E-409C-BE32-E72D297353CC}">
              <c16:uniqueId val="{00000000-828F-4446-8BB8-51965673CE4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828F-4446-8BB8-51965673CE4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0" zoomScaleNormal="100" workbookViewId="0">
      <selection activeCell="CE21" sqref="CE21"/>
    </sheetView>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諸塚村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1649</v>
      </c>
      <c r="AM8" s="67"/>
      <c r="AN8" s="67"/>
      <c r="AO8" s="67"/>
      <c r="AP8" s="67"/>
      <c r="AQ8" s="67"/>
      <c r="AR8" s="67"/>
      <c r="AS8" s="67"/>
      <c r="AT8" s="66">
        <f>データ!$S$6</f>
        <v>187.56</v>
      </c>
      <c r="AU8" s="66"/>
      <c r="AV8" s="66"/>
      <c r="AW8" s="66"/>
      <c r="AX8" s="66"/>
      <c r="AY8" s="66"/>
      <c r="AZ8" s="66"/>
      <c r="BA8" s="66"/>
      <c r="BB8" s="66">
        <f>データ!$T$6</f>
        <v>8.7899999999999991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40.01</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637</v>
      </c>
      <c r="AM10" s="67"/>
      <c r="AN10" s="67"/>
      <c r="AO10" s="67"/>
      <c r="AP10" s="67"/>
      <c r="AQ10" s="67"/>
      <c r="AR10" s="67"/>
      <c r="AS10" s="67"/>
      <c r="AT10" s="66">
        <f>データ!$V$6</f>
        <v>0.83</v>
      </c>
      <c r="AU10" s="66"/>
      <c r="AV10" s="66"/>
      <c r="AW10" s="66"/>
      <c r="AX10" s="66"/>
      <c r="AY10" s="66"/>
      <c r="AZ10" s="66"/>
      <c r="BA10" s="66"/>
      <c r="BB10" s="66">
        <f>データ!$W$6</f>
        <v>767.47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K3cxf2alQ93aT7ksk4HpRbdwjIn+R+Q8gLdVkKNxFh0h5XaCiwisWjqesIIkU+J4lmCv0fympFVILQe+ZZoMqw==" saltValue="rnqzKNp7jXgByp+3yzPA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454290</v>
      </c>
      <c r="D6" s="34">
        <f t="shared" si="3"/>
        <v>47</v>
      </c>
      <c r="E6" s="34">
        <f t="shared" si="3"/>
        <v>1</v>
      </c>
      <c r="F6" s="34">
        <f t="shared" si="3"/>
        <v>0</v>
      </c>
      <c r="G6" s="34">
        <f t="shared" si="3"/>
        <v>0</v>
      </c>
      <c r="H6" s="34" t="str">
        <f t="shared" si="3"/>
        <v>宮崎県　諸塚村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40.01</v>
      </c>
      <c r="Q6" s="35">
        <f t="shared" si="3"/>
        <v>2200</v>
      </c>
      <c r="R6" s="35">
        <f t="shared" si="3"/>
        <v>1649</v>
      </c>
      <c r="S6" s="35">
        <f t="shared" si="3"/>
        <v>187.56</v>
      </c>
      <c r="T6" s="35">
        <f t="shared" si="3"/>
        <v>8.7899999999999991</v>
      </c>
      <c r="U6" s="35">
        <f t="shared" si="3"/>
        <v>637</v>
      </c>
      <c r="V6" s="35">
        <f t="shared" si="3"/>
        <v>0.83</v>
      </c>
      <c r="W6" s="35">
        <f t="shared" si="3"/>
        <v>767.47</v>
      </c>
      <c r="X6" s="36">
        <f>IF(X7="",NA(),X7)</f>
        <v>47.51</v>
      </c>
      <c r="Y6" s="36">
        <f t="shared" ref="Y6:AG6" si="4">IF(Y7="",NA(),Y7)</f>
        <v>59.06</v>
      </c>
      <c r="Z6" s="36">
        <f t="shared" si="4"/>
        <v>59.82</v>
      </c>
      <c r="AA6" s="36">
        <f t="shared" si="4"/>
        <v>57.3</v>
      </c>
      <c r="AB6" s="36">
        <f t="shared" si="4"/>
        <v>51.55</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1733.93</v>
      </c>
      <c r="BF6" s="36">
        <f t="shared" ref="BF6:BN6" si="7">IF(BF7="",NA(),BF7)</f>
        <v>1522.29</v>
      </c>
      <c r="BG6" s="36">
        <f t="shared" si="7"/>
        <v>1425.62</v>
      </c>
      <c r="BH6" s="36">
        <f t="shared" si="7"/>
        <v>1312.17</v>
      </c>
      <c r="BI6" s="36">
        <f t="shared" si="7"/>
        <v>1203.3599999999999</v>
      </c>
      <c r="BJ6" s="36">
        <f t="shared" si="7"/>
        <v>1510.14</v>
      </c>
      <c r="BK6" s="36">
        <f t="shared" si="7"/>
        <v>1595.62</v>
      </c>
      <c r="BL6" s="36">
        <f t="shared" si="7"/>
        <v>1302.33</v>
      </c>
      <c r="BM6" s="36">
        <f t="shared" si="7"/>
        <v>1274.21</v>
      </c>
      <c r="BN6" s="36">
        <f t="shared" si="7"/>
        <v>1183.92</v>
      </c>
      <c r="BO6" s="35" t="str">
        <f>IF(BO7="","",IF(BO7="-","【-】","【"&amp;SUBSTITUTE(TEXT(BO7,"#,##0.00"),"-","△")&amp;"】"))</f>
        <v>【1,084.05】</v>
      </c>
      <c r="BP6" s="36">
        <f>IF(BP7="",NA(),BP7)</f>
        <v>31.77</v>
      </c>
      <c r="BQ6" s="36">
        <f t="shared" ref="BQ6:BY6" si="8">IF(BQ7="",NA(),BQ7)</f>
        <v>32.590000000000003</v>
      </c>
      <c r="BR6" s="36">
        <f t="shared" si="8"/>
        <v>28.12</v>
      </c>
      <c r="BS6" s="36">
        <f t="shared" si="8"/>
        <v>29.49</v>
      </c>
      <c r="BT6" s="36">
        <f t="shared" si="8"/>
        <v>29.06</v>
      </c>
      <c r="BU6" s="36">
        <f t="shared" si="8"/>
        <v>22.67</v>
      </c>
      <c r="BV6" s="36">
        <f t="shared" si="8"/>
        <v>37.92</v>
      </c>
      <c r="BW6" s="36">
        <f t="shared" si="8"/>
        <v>40.89</v>
      </c>
      <c r="BX6" s="36">
        <f t="shared" si="8"/>
        <v>41.25</v>
      </c>
      <c r="BY6" s="36">
        <f t="shared" si="8"/>
        <v>42.5</v>
      </c>
      <c r="BZ6" s="35" t="str">
        <f>IF(BZ7="","",IF(BZ7="-","【-】","【"&amp;SUBSTITUTE(TEXT(BZ7,"#,##0.00"),"-","△")&amp;"】"))</f>
        <v>【53.46】</v>
      </c>
      <c r="CA6" s="36">
        <f>IF(CA7="",NA(),CA7)</f>
        <v>326.94</v>
      </c>
      <c r="CB6" s="36">
        <f t="shared" ref="CB6:CJ6" si="9">IF(CB7="",NA(),CB7)</f>
        <v>310.24</v>
      </c>
      <c r="CC6" s="36">
        <f t="shared" si="9"/>
        <v>370.67</v>
      </c>
      <c r="CD6" s="36">
        <f t="shared" si="9"/>
        <v>363.12</v>
      </c>
      <c r="CE6" s="36">
        <f t="shared" si="9"/>
        <v>380.75</v>
      </c>
      <c r="CF6" s="36">
        <f t="shared" si="9"/>
        <v>789.62</v>
      </c>
      <c r="CG6" s="36">
        <f t="shared" si="9"/>
        <v>423.18</v>
      </c>
      <c r="CH6" s="36">
        <f t="shared" si="9"/>
        <v>383.2</v>
      </c>
      <c r="CI6" s="36">
        <f t="shared" si="9"/>
        <v>383.25</v>
      </c>
      <c r="CJ6" s="36">
        <f t="shared" si="9"/>
        <v>377.72</v>
      </c>
      <c r="CK6" s="35" t="str">
        <f>IF(CK7="","",IF(CK7="-","【-】","【"&amp;SUBSTITUTE(TEXT(CK7,"#,##0.00"),"-","△")&amp;"】"))</f>
        <v>【300.47】</v>
      </c>
      <c r="CL6" s="36">
        <f>IF(CL7="",NA(),CL7)</f>
        <v>40.090000000000003</v>
      </c>
      <c r="CM6" s="36">
        <f t="shared" ref="CM6:CU6" si="10">IF(CM7="",NA(),CM7)</f>
        <v>43.03</v>
      </c>
      <c r="CN6" s="36">
        <f t="shared" si="10"/>
        <v>40.25</v>
      </c>
      <c r="CO6" s="36">
        <f t="shared" si="10"/>
        <v>37.81</v>
      </c>
      <c r="CP6" s="36">
        <f t="shared" si="10"/>
        <v>36.04</v>
      </c>
      <c r="CQ6" s="36">
        <f t="shared" si="10"/>
        <v>48.7</v>
      </c>
      <c r="CR6" s="36">
        <f t="shared" si="10"/>
        <v>46.9</v>
      </c>
      <c r="CS6" s="36">
        <f t="shared" si="10"/>
        <v>47.95</v>
      </c>
      <c r="CT6" s="36">
        <f t="shared" si="10"/>
        <v>48.26</v>
      </c>
      <c r="CU6" s="36">
        <f t="shared" si="10"/>
        <v>48.01</v>
      </c>
      <c r="CV6" s="35" t="str">
        <f>IF(CV7="","",IF(CV7="-","【-】","【"&amp;SUBSTITUTE(TEXT(CV7,"#,##0.00"),"-","△")&amp;"】"))</f>
        <v>【54.90】</v>
      </c>
      <c r="CW6" s="36">
        <f>IF(CW7="",NA(),CW7)</f>
        <v>100</v>
      </c>
      <c r="CX6" s="36">
        <f t="shared" ref="CX6:DF6" si="11">IF(CX7="",NA(),CX7)</f>
        <v>100</v>
      </c>
      <c r="CY6" s="36">
        <f t="shared" si="11"/>
        <v>100</v>
      </c>
      <c r="CZ6" s="36">
        <f t="shared" si="11"/>
        <v>100</v>
      </c>
      <c r="DA6" s="36">
        <f t="shared" si="11"/>
        <v>100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454290</v>
      </c>
      <c r="D7" s="38">
        <v>47</v>
      </c>
      <c r="E7" s="38">
        <v>1</v>
      </c>
      <c r="F7" s="38">
        <v>0</v>
      </c>
      <c r="G7" s="38">
        <v>0</v>
      </c>
      <c r="H7" s="38" t="s">
        <v>96</v>
      </c>
      <c r="I7" s="38" t="s">
        <v>97</v>
      </c>
      <c r="J7" s="38" t="s">
        <v>98</v>
      </c>
      <c r="K7" s="38" t="s">
        <v>99</v>
      </c>
      <c r="L7" s="38" t="s">
        <v>100</v>
      </c>
      <c r="M7" s="38" t="s">
        <v>101</v>
      </c>
      <c r="N7" s="39" t="s">
        <v>102</v>
      </c>
      <c r="O7" s="39" t="s">
        <v>103</v>
      </c>
      <c r="P7" s="39">
        <v>40.01</v>
      </c>
      <c r="Q7" s="39">
        <v>2200</v>
      </c>
      <c r="R7" s="39">
        <v>1649</v>
      </c>
      <c r="S7" s="39">
        <v>187.56</v>
      </c>
      <c r="T7" s="39">
        <v>8.7899999999999991</v>
      </c>
      <c r="U7" s="39">
        <v>637</v>
      </c>
      <c r="V7" s="39">
        <v>0.83</v>
      </c>
      <c r="W7" s="39">
        <v>767.47</v>
      </c>
      <c r="X7" s="39">
        <v>47.51</v>
      </c>
      <c r="Y7" s="39">
        <v>59.06</v>
      </c>
      <c r="Z7" s="39">
        <v>59.82</v>
      </c>
      <c r="AA7" s="39">
        <v>57.3</v>
      </c>
      <c r="AB7" s="39">
        <v>51.55</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1733.93</v>
      </c>
      <c r="BF7" s="39">
        <v>1522.29</v>
      </c>
      <c r="BG7" s="39">
        <v>1425.62</v>
      </c>
      <c r="BH7" s="39">
        <v>1312.17</v>
      </c>
      <c r="BI7" s="39">
        <v>1203.3599999999999</v>
      </c>
      <c r="BJ7" s="39">
        <v>1510.14</v>
      </c>
      <c r="BK7" s="39">
        <v>1595.62</v>
      </c>
      <c r="BL7" s="39">
        <v>1302.33</v>
      </c>
      <c r="BM7" s="39">
        <v>1274.21</v>
      </c>
      <c r="BN7" s="39">
        <v>1183.92</v>
      </c>
      <c r="BO7" s="39">
        <v>1084.05</v>
      </c>
      <c r="BP7" s="39">
        <v>31.77</v>
      </c>
      <c r="BQ7" s="39">
        <v>32.590000000000003</v>
      </c>
      <c r="BR7" s="39">
        <v>28.12</v>
      </c>
      <c r="BS7" s="39">
        <v>29.49</v>
      </c>
      <c r="BT7" s="39">
        <v>29.06</v>
      </c>
      <c r="BU7" s="39">
        <v>22.67</v>
      </c>
      <c r="BV7" s="39">
        <v>37.92</v>
      </c>
      <c r="BW7" s="39">
        <v>40.89</v>
      </c>
      <c r="BX7" s="39">
        <v>41.25</v>
      </c>
      <c r="BY7" s="39">
        <v>42.5</v>
      </c>
      <c r="BZ7" s="39">
        <v>53.46</v>
      </c>
      <c r="CA7" s="39">
        <v>326.94</v>
      </c>
      <c r="CB7" s="39">
        <v>310.24</v>
      </c>
      <c r="CC7" s="39">
        <v>370.67</v>
      </c>
      <c r="CD7" s="39">
        <v>363.12</v>
      </c>
      <c r="CE7" s="39">
        <v>380.75</v>
      </c>
      <c r="CF7" s="39">
        <v>789.62</v>
      </c>
      <c r="CG7" s="39">
        <v>423.18</v>
      </c>
      <c r="CH7" s="39">
        <v>383.2</v>
      </c>
      <c r="CI7" s="39">
        <v>383.25</v>
      </c>
      <c r="CJ7" s="39">
        <v>377.72</v>
      </c>
      <c r="CK7" s="39">
        <v>300.47000000000003</v>
      </c>
      <c r="CL7" s="39">
        <v>40.090000000000003</v>
      </c>
      <c r="CM7" s="39">
        <v>43.03</v>
      </c>
      <c r="CN7" s="39">
        <v>40.25</v>
      </c>
      <c r="CO7" s="39">
        <v>37.81</v>
      </c>
      <c r="CP7" s="39">
        <v>36.04</v>
      </c>
      <c r="CQ7" s="39">
        <v>48.7</v>
      </c>
      <c r="CR7" s="39">
        <v>46.9</v>
      </c>
      <c r="CS7" s="39">
        <v>47.95</v>
      </c>
      <c r="CT7" s="39">
        <v>48.26</v>
      </c>
      <c r="CU7" s="39">
        <v>48.01</v>
      </c>
      <c r="CV7" s="39">
        <v>54.9</v>
      </c>
      <c r="CW7" s="39">
        <v>100</v>
      </c>
      <c r="CX7" s="39">
        <v>100</v>
      </c>
      <c r="CY7" s="39">
        <v>100</v>
      </c>
      <c r="CZ7" s="39">
        <v>100</v>
      </c>
      <c r="DA7" s="39">
        <v>100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2021-02-09T01:45:00Z</cp:lastPrinted>
  <dcterms:created xsi:type="dcterms:W3CDTF">2020-12-04T02:23:06Z</dcterms:created>
  <dcterms:modified xsi:type="dcterms:W3CDTF">2021-02-18T08:17:50Z</dcterms:modified>
  <cp:category/>
</cp:coreProperties>
</file>