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K:\05 財政・地方債担当\02 個別事業(現年分)フォルダ\03-02 【決　算】公営企業(現年分のみ)\01 各種照会・回答\210108【】公営企業に係る「経営比較分析表」の分析等について（照会）\03 市町村→県\【法非】簡易水道（矢野）\26 五ヶ瀬町〇\"/>
    </mc:Choice>
  </mc:AlternateContent>
  <xr:revisionPtr revIDLastSave="0" documentId="13_ncr:1_{3B7A599E-3289-47AD-AEF3-4A0B96095935}" xr6:coauthVersionLast="46" xr6:coauthVersionMax="46" xr10:uidLastSave="{00000000-0000-0000-0000-000000000000}"/>
  <workbookProtection workbookAlgorithmName="SHA-512" workbookHashValue="v98MX6begAv2asYWiXZZwpDX2CUc/Jk1GTziLM4j/alZDtWnMMQOr0PAf++g3UcnmiCFElwr9zz/IYAmWbh3Hw==" workbookSaltValue="/9pXyry3ut1K1SynwE2dtw==" workbookSpinCount="100000" lockStructure="1"/>
  <bookViews>
    <workbookView xWindow="-108" yWindow="-108" windowWidth="23256" windowHeight="12576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R6" i="5"/>
  <c r="Q6" i="5"/>
  <c r="P6" i="5"/>
  <c r="O6" i="5"/>
  <c r="I10" i="4" s="1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BB10" i="4"/>
  <c r="AL10" i="4"/>
  <c r="W10" i="4"/>
  <c r="P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<sst xmlns="http://schemas.openxmlformats.org/spreadsheetml/2006/main" count="233" uniqueCount="116">
  <si>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</si>
  <si>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</si>
  <si>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</si>
  <si>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</si>
  <si>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</si>
  <si>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</si>
  <si>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</si>
  <si>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</si>
  <si>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</si>
  <si>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</si>
  <si>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</si>
  <si>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</si>
  <si>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</si>
  <si>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</si>
  <si>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</si>
  <si>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</si>
  <si>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</si>
  <si>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</si>
  <si>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</si>
  <si>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</si>
  <si>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</si>
  <si>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</si>
  <si>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</si>
  <si>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</si>
  <si>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</si>
  <si>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</si>
  <si>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</si>
  <si>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</si>
  <si>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</si>
  <si>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</si>
  <si>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</si>
  <si>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</si>
  <si>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</si>
  <si>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</si>
  <si>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</si>
  <si>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</si>
  <si>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</si>
  <si>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</si>
  <si>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</si>
  <si>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</si>
  <si>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</si>
  <si>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</si>
  <si>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</si>
  <si>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</si>
  <si>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</si>
  <si>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</si>
  <si>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</si>
  <si>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</si>
  <si>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</si>
  <si>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</si>
  <si>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</si>
  <si>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</si>
  <si>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</si>
  <si>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</si>
  <si>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</si>
  <si>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</si>
  <si>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</si>
  <si>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</si>
  <si>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</si>
  <si>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</si>
  <si>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</si>
  <si>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</si>
  <si>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</si>
  <si>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</si>
  <si>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</si>
  <si>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</si>
  <si>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</si>
  <si>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</si>
  <si>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</si>
  <si>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</si>
  <si>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</si>
  <si>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</si>
  <si>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</si>
  <si>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</si>
  <si>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</si>
  <si>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</si>
  <si>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</si>
  <si>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</si>
  <si>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</si>
  <si>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</si>
  <si>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</si>
  <si>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</si>
  <si>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</si>
  <si>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</si>
  <si>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</si>
  <si>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</si>
  <si>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</si>
  <si>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</si>
  <si>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</si>
  <si>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</si>
  <si>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</si>
  <si>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</si>
  <si>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</si>
  <si>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</si>
  <si>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</si>
  <si>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宮崎県　五ケ瀬町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</si>
  <si>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</si>
  <si>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</si>
  <si>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</si>
  <si>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</si>
  <si>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</si>
  <si>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</si>
  <si>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</si>
  <si>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</si>
  <si>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</si>
  <si>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</si>
  <si>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</si>
  <si>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</si>
  <si>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</si>
  <si>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</si>
  <si>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</si>
  <si>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</si>
  <si>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</si>
  <si>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管路は比較的新しく、最も古いもので敷設後20年程度である。
　今後も定期的に管路更新を実施していくこととなるが、長期的には管路の更新時期を迎える地区が重複してくることから、漏水の状況等をふまえて、優先順位を決めるなど計画的な更新を行っていく。</t>
    <rPh sb="35" eb="38">
      <t>テイキテキ</t>
    </rPh>
    <rPh sb="39" eb="41">
      <t>カンロ</t>
    </rPh>
    <rPh sb="41" eb="43">
      <t>コウシン</t>
    </rPh>
    <rPh sb="44" eb="46">
      <t>ジッシ</t>
    </rPh>
    <phoneticPr fontId="4"/>
  </si>
  <si>
    <t>　水道普及率7割程度の本町においては、今後も繰入金や起債に依存する経営状況が続くことが予想される。しかしながら、人口増加が見込めない中では、特別会計さらには一般会計の財政圧迫が必至となる。
　財政負担の軽減を図るには水道料金水準を見直し、計画的な引上げ等を検討する必要がある。
また、経営戦略については令和３年度内に業者に委託し策定を行う予定である。</t>
    <rPh sb="156" eb="157">
      <t>ナイ</t>
    </rPh>
    <rPh sb="158" eb="160">
      <t>ギョウシャ</t>
    </rPh>
    <rPh sb="161" eb="163">
      <t>イタク</t>
    </rPh>
    <phoneticPr fontId="4"/>
  </si>
  <si>
    <t>　本町簡易水道事業は一般会計・地方債の補填によって賄われている現状にある。　　　　　　　　　　　　　　　　　　　　　　　　　　　　　　　
　収益的収支比率・料金回収率共については昨年度より下がっており、依然として水準は低い。要因として、給水人口の減少による料金収入の減少、施設更新等による総費用の増加、地方債償還金の増加が考えられる。
　企業債残高対給水収益比率については、平均値は下回っているが、施設更新等により、今後も地方債現在高が増加していくことが予想される。　　　　　　　　　　　　　　　　　　　　　　　　　　　　　　　　　　　　　　　　　　　　　　　　　　　　　　　　　　料金回収率については、昨年度より下がっている。要因として、給水人口の減少及び、施設更新等による総費用の増加が考えられる。
　施設利用率については、昨年度より下がっており、要因としては、給水人口の減少が考えられる。　　　　　　　　　　　　　　　　　　　　
　有収率については平均を上回っているが、急峻な地形の当該地域特性を考慮すると、広域連携や施設の統廃合等はハードルが高く、経営改善への第一歩として料金水準の見直しが望ましいと考える。</t>
    <rPh sb="118" eb="120">
      <t>キュウスイ</t>
    </rPh>
    <rPh sb="120" eb="122">
      <t>ジンコウ</t>
    </rPh>
    <rPh sb="123" eb="125">
      <t>ゲンショウ</t>
    </rPh>
    <rPh sb="128" eb="130">
      <t>リョウキン</t>
    </rPh>
    <rPh sb="130" eb="132">
      <t>シュウニュウ</t>
    </rPh>
    <rPh sb="133" eb="135">
      <t>ゲンショウ</t>
    </rPh>
    <rPh sb="136" eb="138">
      <t>シセツ</t>
    </rPh>
    <rPh sb="138" eb="140">
      <t>コウシン</t>
    </rPh>
    <rPh sb="140" eb="141">
      <t>トウ</t>
    </rPh>
    <rPh sb="144" eb="147">
      <t>ソウヒヨウ</t>
    </rPh>
    <rPh sb="148" eb="150">
      <t>ゾウカ</t>
    </rPh>
    <rPh sb="151" eb="153">
      <t>チホウ</t>
    </rPh>
    <rPh sb="153" eb="154">
      <t>サイ</t>
    </rPh>
    <rPh sb="154" eb="157">
      <t>ショウカンキン</t>
    </rPh>
    <rPh sb="158" eb="160">
      <t>ゾウカ</t>
    </rPh>
    <rPh sb="161" eb="162">
      <t>カンガ</t>
    </rPh>
    <rPh sb="187" eb="190">
      <t>ヘイキンチ</t>
    </rPh>
    <rPh sb="191" eb="193">
      <t>シタマワ</t>
    </rPh>
    <rPh sb="199" eb="201">
      <t>シセツ</t>
    </rPh>
    <rPh sb="201" eb="203">
      <t>コウシン</t>
    </rPh>
    <rPh sb="203" eb="204">
      <t>トウ</t>
    </rPh>
    <rPh sb="208" eb="210">
      <t>コンゴ</t>
    </rPh>
    <rPh sb="211" eb="213">
      <t>チホウ</t>
    </rPh>
    <rPh sb="213" eb="214">
      <t>サイ</t>
    </rPh>
    <rPh sb="214" eb="216">
      <t>ゲンザイ</t>
    </rPh>
    <rPh sb="216" eb="217">
      <t>ダカ</t>
    </rPh>
    <rPh sb="218" eb="219">
      <t>ゾウ</t>
    </rPh>
    <rPh sb="219" eb="220">
      <t>カ</t>
    </rPh>
    <rPh sb="227" eb="229">
      <t>ヨソウ</t>
    </rPh>
    <rPh sb="291" eb="293">
      <t>リョウキン</t>
    </rPh>
    <rPh sb="293" eb="295">
      <t>カイシュウ</t>
    </rPh>
    <rPh sb="295" eb="296">
      <t>リツ</t>
    </rPh>
    <rPh sb="302" eb="304">
      <t>サクネン</t>
    </rPh>
    <rPh sb="304" eb="305">
      <t>ド</t>
    </rPh>
    <rPh sb="307" eb="308">
      <t>サ</t>
    </rPh>
    <rPh sb="314" eb="316">
      <t>ヨウイン</t>
    </rPh>
    <rPh sb="320" eb="322">
      <t>キュウスイ</t>
    </rPh>
    <rPh sb="322" eb="324">
      <t>ジンコウ</t>
    </rPh>
    <rPh sb="325" eb="327">
      <t>ゲンショウ</t>
    </rPh>
    <rPh sb="327" eb="328">
      <t>オヨ</t>
    </rPh>
    <rPh sb="330" eb="332">
      <t>シセツ</t>
    </rPh>
    <rPh sb="332" eb="334">
      <t>コウシン</t>
    </rPh>
    <rPh sb="334" eb="335">
      <t>トウ</t>
    </rPh>
    <rPh sb="338" eb="341">
      <t>ソウヒヨウ</t>
    </rPh>
    <rPh sb="342" eb="344">
      <t>ゾウカ</t>
    </rPh>
    <rPh sb="345" eb="346">
      <t>カンガ</t>
    </rPh>
    <rPh sb="364" eb="366">
      <t>サクネン</t>
    </rPh>
    <rPh sb="366" eb="367">
      <t>ド</t>
    </rPh>
    <rPh sb="369" eb="370">
      <t>サ</t>
    </rPh>
    <rPh sb="376" eb="378">
      <t>ヨウイン</t>
    </rPh>
    <rPh sb="383" eb="385">
      <t>キュウスイ</t>
    </rPh>
    <rPh sb="385" eb="387">
      <t>ジンコウ</t>
    </rPh>
    <rPh sb="388" eb="390">
      <t>ゲンショウ</t>
    </rPh>
    <rPh sb="391" eb="392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</si>
</sst>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3.46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1.34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9-402F-977F-B70C4B5DC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895096"/>
        <c:axId val="197908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0.65</c:v>
                </c:pt>
                <c:pt idx="1">
                  <c:v>0.53</c:v>
                </c:pt>
                <c:pt idx="2">
                  <c:v>0.72</c:v>
                </c:pt>
                <c:pt idx="3">
                  <c:v>0.53</c:v>
                </c:pt>
                <c:pt idx="4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B9-402F-977F-B70C4B5DC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895096"/>
        <c:axId val="197908904"/>
      </c:lineChart>
      <c:dateAx>
        <c:axId val="1978950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7908904"/>
        <c:crosses val="autoZero"/>
        <c:auto val="1"/>
        <c:lblOffset val="100"/>
        <c:baseTimeUnit val="years"/>
      </c:dateAx>
      <c:valAx>
        <c:axId val="197908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7895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80.53</c:v>
                </c:pt>
                <c:pt idx="1">
                  <c:v>63.18</c:v>
                </c:pt>
                <c:pt idx="2">
                  <c:v>62.6</c:v>
                </c:pt>
                <c:pt idx="3">
                  <c:v>62.08</c:v>
                </c:pt>
                <c:pt idx="4">
                  <c:v>54.2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4-4676-B01D-49E1293BD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326192"/>
        <c:axId val="198325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57.29</c:v>
                </c:pt>
                <c:pt idx="1">
                  <c:v>55.9</c:v>
                </c:pt>
                <c:pt idx="2">
                  <c:v>57.3</c:v>
                </c:pt>
                <c:pt idx="3">
                  <c:v>56.76</c:v>
                </c:pt>
                <c:pt idx="4">
                  <c:v>56.04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54-4676-B01D-49E1293BD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326192"/>
        <c:axId val="198325800"/>
      </c:lineChart>
      <c:dateAx>
        <c:axId val="19832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8325800"/>
        <c:crosses val="autoZero"/>
        <c:auto val="1"/>
        <c:lblOffset val="100"/>
        <c:baseTimeUnit val="years"/>
      </c:dateAx>
      <c:valAx>
        <c:axId val="198325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832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99.09</c:v>
                </c:pt>
                <c:pt idx="1">
                  <c:v>99.09</c:v>
                </c:pt>
                <c:pt idx="2">
                  <c:v>99.08</c:v>
                </c:pt>
                <c:pt idx="3">
                  <c:v>99.07</c:v>
                </c:pt>
                <c:pt idx="4">
                  <c:v>99.62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3-4318-8BC1-E0E742700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767920"/>
        <c:axId val="198768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73.69</c:v>
                </c:pt>
                <c:pt idx="1">
                  <c:v>73.28</c:v>
                </c:pt>
                <c:pt idx="2">
                  <c:v>72.42</c:v>
                </c:pt>
                <c:pt idx="3">
                  <c:v>73.069999999999993</c:v>
                </c:pt>
                <c:pt idx="4">
                  <c:v>72.78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3-4318-8BC1-E0E742700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767920"/>
        <c:axId val="198768312"/>
      </c:lineChart>
      <c:dateAx>
        <c:axId val="198767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8768312"/>
        <c:crosses val="autoZero"/>
        <c:auto val="1"/>
        <c:lblOffset val="100"/>
        <c:baseTimeUnit val="years"/>
      </c:dateAx>
      <c:valAx>
        <c:axId val="198768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8767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83.24</c:v>
                </c:pt>
                <c:pt idx="1">
                  <c:v>78.81</c:v>
                </c:pt>
                <c:pt idx="2">
                  <c:v>79.84</c:v>
                </c:pt>
                <c:pt idx="3">
                  <c:v>73.61</c:v>
                </c:pt>
                <c:pt idx="4">
                  <c:v>71.319999999999993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2-40E0-BCEE-24CEA96CD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647200"/>
        <c:axId val="197851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76.27</c:v>
                </c:pt>
                <c:pt idx="1">
                  <c:v>77.56</c:v>
                </c:pt>
                <c:pt idx="2">
                  <c:v>78.510000000000005</c:v>
                </c:pt>
                <c:pt idx="3">
                  <c:v>77.91</c:v>
                </c:pt>
                <c:pt idx="4">
                  <c:v>79.099999999999994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72-40E0-BCEE-24CEA96CD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647200"/>
        <c:axId val="197851824"/>
      </c:lineChart>
      <c:dateAx>
        <c:axId val="1986472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7851824"/>
        <c:crosses val="autoZero"/>
        <c:auto val="1"/>
        <c:lblOffset val="100"/>
        <c:baseTimeUnit val="years"/>
      </c:dateAx>
      <c:valAx>
        <c:axId val="197851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8647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83-42B7-9FFC-3781574F8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857528"/>
        <c:axId val="19867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83-42B7-9FFC-3781574F8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857528"/>
        <c:axId val="198673200"/>
      </c:lineChart>
      <c:dateAx>
        <c:axId val="1978575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8673200"/>
        <c:crosses val="autoZero"/>
        <c:auto val="1"/>
        <c:lblOffset val="100"/>
        <c:baseTimeUnit val="years"/>
      </c:dateAx>
      <c:valAx>
        <c:axId val="19867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7857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27-41BC-8F61-FAE32448E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618712"/>
        <c:axId val="197857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27-41BC-8F61-FAE32448E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618712"/>
        <c:axId val="197857136"/>
      </c:lineChart>
      <c:dateAx>
        <c:axId val="1986187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7857136"/>
        <c:crosses val="autoZero"/>
        <c:auto val="1"/>
        <c:lblOffset val="100"/>
        <c:baseTimeUnit val="years"/>
      </c:dateAx>
      <c:valAx>
        <c:axId val="197857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8618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2-4769-89C6-75F459AC2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326584"/>
        <c:axId val="198326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2-4769-89C6-75F459AC2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326584"/>
        <c:axId val="198326976"/>
      </c:lineChart>
      <c:dateAx>
        <c:axId val="1983265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8326976"/>
        <c:crosses val="autoZero"/>
        <c:auto val="1"/>
        <c:lblOffset val="100"/>
        <c:baseTimeUnit val="years"/>
      </c:dateAx>
      <c:valAx>
        <c:axId val="198326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8326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49-4828-AC08-8B927A0DB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328152"/>
        <c:axId val="198328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49-4828-AC08-8B927A0DB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328152"/>
        <c:axId val="198328544"/>
      </c:lineChart>
      <c:dateAx>
        <c:axId val="1983281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8328544"/>
        <c:crosses val="autoZero"/>
        <c:auto val="1"/>
        <c:lblOffset val="100"/>
        <c:baseTimeUnit val="years"/>
      </c:dateAx>
      <c:valAx>
        <c:axId val="198328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8328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749.75</c:v>
                </c:pt>
                <c:pt idx="1">
                  <c:v>746.67</c:v>
                </c:pt>
                <c:pt idx="2">
                  <c:v>801.36</c:v>
                </c:pt>
                <c:pt idx="3">
                  <c:v>790.76</c:v>
                </c:pt>
                <c:pt idx="4">
                  <c:v>1015.03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EA-47CA-9F72-0E52C6682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476080"/>
        <c:axId val="198476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1134.67</c:v>
                </c:pt>
                <c:pt idx="1">
                  <c:v>1144.79</c:v>
                </c:pt>
                <c:pt idx="2">
                  <c:v>1061.58</c:v>
                </c:pt>
                <c:pt idx="3">
                  <c:v>1007.7</c:v>
                </c:pt>
                <c:pt idx="4">
                  <c:v>1018.52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EA-47CA-9F72-0E52C6682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476080"/>
        <c:axId val="198476472"/>
      </c:lineChart>
      <c:dateAx>
        <c:axId val="1984760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8476472"/>
        <c:crosses val="autoZero"/>
        <c:auto val="1"/>
        <c:lblOffset val="100"/>
        <c:baseTimeUnit val="years"/>
      </c:dateAx>
      <c:valAx>
        <c:axId val="198476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8476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58.31</c:v>
                </c:pt>
                <c:pt idx="1">
                  <c:v>60.66</c:v>
                </c:pt>
                <c:pt idx="2">
                  <c:v>60.86</c:v>
                </c:pt>
                <c:pt idx="3">
                  <c:v>59.34</c:v>
                </c:pt>
                <c:pt idx="4">
                  <c:v>55.61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2-4749-83C1-61A181E98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477648"/>
        <c:axId val="198478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40.6</c:v>
                </c:pt>
                <c:pt idx="1">
                  <c:v>56.04</c:v>
                </c:pt>
                <c:pt idx="2">
                  <c:v>58.52</c:v>
                </c:pt>
                <c:pt idx="3">
                  <c:v>59.22</c:v>
                </c:pt>
                <c:pt idx="4">
                  <c:v>58.79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C2-4749-83C1-61A181E98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477648"/>
        <c:axId val="198478040"/>
      </c:lineChart>
      <c:dateAx>
        <c:axId val="1984776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8478040"/>
        <c:crosses val="autoZero"/>
        <c:auto val="1"/>
        <c:lblOffset val="100"/>
        <c:baseTimeUnit val="years"/>
      </c:dateAx>
      <c:valAx>
        <c:axId val="198478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8477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126.04</c:v>
                </c:pt>
                <c:pt idx="1">
                  <c:v>123.3</c:v>
                </c:pt>
                <c:pt idx="2">
                  <c:v>132.47</c:v>
                </c:pt>
                <c:pt idx="3">
                  <c:v>132.35</c:v>
                </c:pt>
                <c:pt idx="4">
                  <c:v>161.86000000000001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4F-467E-983B-FE99F070D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766352"/>
        <c:axId val="198766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440.03</c:v>
                </c:pt>
                <c:pt idx="1">
                  <c:v>304.35000000000002</c:v>
                </c:pt>
                <c:pt idx="2">
                  <c:v>296.3</c:v>
                </c:pt>
                <c:pt idx="3">
                  <c:v>292.89999999999998</c:v>
                </c:pt>
                <c:pt idx="4">
                  <c:v>298.25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4F-467E-983B-FE99F070D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766352"/>
        <c:axId val="198766744"/>
      </c:lineChart>
      <c:dateAx>
        <c:axId val="1987663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98766744"/>
        <c:crosses val="autoZero"/>
        <c:auto val="1"/>
        <c:lblOffset val="100"/>
        <c:baseTimeUnit val="years"/>
      </c:dateAx>
      <c:valAx>
        <c:axId val="198766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8766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【1,084.05】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【300.47】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L13" zoomScale="85" zoomScaleNormal="85" workbookViewId="0">
      <selection activeCell="BH37" sqref="BH37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2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2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5" t="str">
        <f>データ!H6</f>
        <v>宮崎県　五ケ瀬町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50" t="str">
        <f>データ!$I$6</f>
        <v>法非適用</v>
      </c>
      <c r="C8" s="50"/>
      <c r="D8" s="50"/>
      <c r="E8" s="50"/>
      <c r="F8" s="50"/>
      <c r="G8" s="50"/>
      <c r="H8" s="50"/>
      <c r="I8" s="50" t="str">
        <f>データ!$J$6</f>
        <v>水道事業</v>
      </c>
      <c r="J8" s="50"/>
      <c r="K8" s="50"/>
      <c r="L8" s="50"/>
      <c r="M8" s="50"/>
      <c r="N8" s="50"/>
      <c r="O8" s="50"/>
      <c r="P8" s="50" t="str">
        <f>データ!$K$6</f>
        <v>簡易水道事業</v>
      </c>
      <c r="Q8" s="50"/>
      <c r="R8" s="50"/>
      <c r="S8" s="50"/>
      <c r="T8" s="50"/>
      <c r="U8" s="50"/>
      <c r="V8" s="50"/>
      <c r="W8" s="50" t="str">
        <f>データ!$L$6</f>
        <v>D3</v>
      </c>
      <c r="X8" s="50"/>
      <c r="Y8" s="50"/>
      <c r="Z8" s="50"/>
      <c r="AA8" s="50"/>
      <c r="AB8" s="50"/>
      <c r="AC8" s="50"/>
      <c r="AD8" s="50" t="str">
        <f>データ!$M$6</f>
        <v>非設置</v>
      </c>
      <c r="AE8" s="50"/>
      <c r="AF8" s="50"/>
      <c r="AG8" s="50"/>
      <c r="AH8" s="50"/>
      <c r="AI8" s="50"/>
      <c r="AJ8" s="50"/>
      <c r="AK8" s="2"/>
      <c r="AL8" s="51">
        <f>データ!$R$6</f>
        <v>3812</v>
      </c>
      <c r="AM8" s="51"/>
      <c r="AN8" s="51"/>
      <c r="AO8" s="51"/>
      <c r="AP8" s="51"/>
      <c r="AQ8" s="51"/>
      <c r="AR8" s="51"/>
      <c r="AS8" s="51"/>
      <c r="AT8" s="47">
        <f>データ!$S$6</f>
        <v>171.73</v>
      </c>
      <c r="AU8" s="47"/>
      <c r="AV8" s="47"/>
      <c r="AW8" s="47"/>
      <c r="AX8" s="47"/>
      <c r="AY8" s="47"/>
      <c r="AZ8" s="47"/>
      <c r="BA8" s="47"/>
      <c r="BB8" s="47">
        <f>データ!$T$6</f>
        <v>22.2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3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6" t="s">
        <v>17</v>
      </c>
      <c r="AU9" s="46"/>
      <c r="AV9" s="46"/>
      <c r="AW9" s="46"/>
      <c r="AX9" s="46"/>
      <c r="AY9" s="46"/>
      <c r="AZ9" s="46"/>
      <c r="BA9" s="46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52" t="s">
        <v>19</v>
      </c>
      <c r="BM9" s="53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7" t="str">
        <f>データ!$N$6</f>
        <v>-</v>
      </c>
      <c r="C10" s="47"/>
      <c r="D10" s="47"/>
      <c r="E10" s="47"/>
      <c r="F10" s="47"/>
      <c r="G10" s="47"/>
      <c r="H10" s="47"/>
      <c r="I10" s="47" t="str">
        <f>データ!$O$6</f>
        <v>該当数値なし</v>
      </c>
      <c r="J10" s="47"/>
      <c r="K10" s="47"/>
      <c r="L10" s="47"/>
      <c r="M10" s="47"/>
      <c r="N10" s="47"/>
      <c r="O10" s="47"/>
      <c r="P10" s="47">
        <f>データ!$P$6</f>
        <v>70.540000000000006</v>
      </c>
      <c r="Q10" s="47"/>
      <c r="R10" s="47"/>
      <c r="S10" s="47"/>
      <c r="T10" s="47"/>
      <c r="U10" s="47"/>
      <c r="V10" s="47"/>
      <c r="W10" s="51">
        <f>データ!$Q$6</f>
        <v>2200</v>
      </c>
      <c r="X10" s="51"/>
      <c r="Y10" s="51"/>
      <c r="Z10" s="51"/>
      <c r="AA10" s="51"/>
      <c r="AB10" s="51"/>
      <c r="AC10" s="51"/>
      <c r="AD10" s="2"/>
      <c r="AE10" s="2"/>
      <c r="AF10" s="2"/>
      <c r="AG10" s="2"/>
      <c r="AH10" s="2"/>
      <c r="AI10" s="2"/>
      <c r="AJ10" s="2"/>
      <c r="AK10" s="2"/>
      <c r="AL10" s="51">
        <f>データ!$U$6</f>
        <v>2598</v>
      </c>
      <c r="AM10" s="51"/>
      <c r="AN10" s="51"/>
      <c r="AO10" s="51"/>
      <c r="AP10" s="51"/>
      <c r="AQ10" s="51"/>
      <c r="AR10" s="51"/>
      <c r="AS10" s="51"/>
      <c r="AT10" s="47">
        <f>データ!$V$6</f>
        <v>9.84</v>
      </c>
      <c r="AU10" s="47"/>
      <c r="AV10" s="47"/>
      <c r="AW10" s="47"/>
      <c r="AX10" s="47"/>
      <c r="AY10" s="47"/>
      <c r="AZ10" s="47"/>
      <c r="BA10" s="47"/>
      <c r="BB10" s="47">
        <f>データ!$W$6</f>
        <v>264.02</v>
      </c>
      <c r="BC10" s="47"/>
      <c r="BD10" s="47"/>
      <c r="BE10" s="47"/>
      <c r="BF10" s="47"/>
      <c r="BG10" s="47"/>
      <c r="BH10" s="47"/>
      <c r="BI10" s="47"/>
      <c r="BJ10" s="2"/>
      <c r="BK10" s="2"/>
      <c r="BL10" s="54" t="s">
        <v>21</v>
      </c>
      <c r="BM10" s="55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8" t="s">
        <v>23</v>
      </c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</row>
    <row r="14" spans="1:78" ht="13.5" customHeight="1" x14ac:dyDescent="0.2">
      <c r="A14" s="2"/>
      <c r="B14" s="70" t="s">
        <v>24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2"/>
      <c r="BK14" s="2"/>
      <c r="BL14" s="56" t="s">
        <v>25</v>
      </c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8"/>
    </row>
    <row r="15" spans="1:78" ht="13.5" customHeight="1" x14ac:dyDescent="0.2">
      <c r="A15" s="2"/>
      <c r="B15" s="73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5"/>
      <c r="BK15" s="2"/>
      <c r="BL15" s="59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1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2" t="s">
        <v>115</v>
      </c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4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2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2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2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4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2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4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2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4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2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2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2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2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4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2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2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2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2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4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2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4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2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4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2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4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2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4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2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4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2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2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2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4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2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4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2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4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2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4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2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4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2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4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2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4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5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7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6" t="s">
        <v>26</v>
      </c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8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9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1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2" t="s">
        <v>113</v>
      </c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4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2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4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2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4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2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4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2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4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2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4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2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4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2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4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2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4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62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4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62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4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62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4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2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4"/>
    </row>
    <row r="60" spans="1:78" ht="13.5" customHeight="1" x14ac:dyDescent="0.2">
      <c r="A60" s="2"/>
      <c r="B60" s="73" t="s">
        <v>27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5"/>
      <c r="BK60" s="2"/>
      <c r="BL60" s="62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4"/>
    </row>
    <row r="61" spans="1:78" ht="13.5" customHeight="1" x14ac:dyDescent="0.2">
      <c r="A61" s="2"/>
      <c r="B61" s="73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5"/>
      <c r="BK61" s="2"/>
      <c r="BL61" s="62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4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2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4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5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7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6" t="s">
        <v>28</v>
      </c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8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9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1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2" t="s">
        <v>114</v>
      </c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4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2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4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2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4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2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4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2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4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2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4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2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4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2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4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2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4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2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4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2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4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2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4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2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4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2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4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2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4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2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4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5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7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【76.03】</v>
      </c>
      <c r="F85" s="27" t="s">
        <v>41</v>
      </c>
      <c r="G85" s="27" t="s">
        <v>41</v>
      </c>
      <c r="H85" s="27" t="str">
        <f>データ!BO6</f>
        <v>【1,084.05】</v>
      </c>
      <c r="I85" s="27" t="str">
        <f>データ!BZ6</f>
        <v>【53.46】</v>
      </c>
      <c r="J85" s="27" t="str">
        <f>データ!CK6</f>
        <v>【300.47】</v>
      </c>
      <c r="K85" s="27" t="str">
        <f>データ!CV6</f>
        <v>【54.90】</v>
      </c>
      <c r="L85" s="27" t="str">
        <f>データ!DG6</f>
        <v>【73.31】</v>
      </c>
      <c r="M85" s="27" t="s">
        <v>41</v>
      </c>
      <c r="N85" s="27" t="s">
        <v>41</v>
      </c>
      <c r="O85" s="27" t="str">
        <f>データ!EN6</f>
        <v>【0.56】</v>
      </c>
    </row>
  </sheetData>
  <sheetProtection algorithmName="SHA-512" hashValue="cGV7BtMfwD/29zsWZjuCZvIntNNkPjmq/3zrsAYnvIM5EFnr1zsypbBQoquOXx2SSn3h9DPi3pX0by51fATFyA==" saltValue="Usi6/n4E/rw+I9+D3wjkIw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42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43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44</v>
      </c>
      <c r="B3" s="30" t="s">
        <v>45</v>
      </c>
      <c r="C3" s="30" t="s">
        <v>46</v>
      </c>
      <c r="D3" s="30" t="s">
        <v>47</v>
      </c>
      <c r="E3" s="30" t="s">
        <v>48</v>
      </c>
      <c r="F3" s="30" t="s">
        <v>49</v>
      </c>
      <c r="G3" s="30" t="s">
        <v>50</v>
      </c>
      <c r="H3" s="77" t="s">
        <v>51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3" t="s">
        <v>52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53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 x14ac:dyDescent="0.2">
      <c r="A4" s="29" t="s">
        <v>54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55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56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57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58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59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60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61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62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63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64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65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 x14ac:dyDescent="0.2">
      <c r="A5" s="29" t="s">
        <v>66</v>
      </c>
      <c r="B5" s="32"/>
      <c r="C5" s="32"/>
      <c r="D5" s="32"/>
      <c r="E5" s="32"/>
      <c r="F5" s="32"/>
      <c r="G5" s="32"/>
      <c r="H5" s="33" t="s">
        <v>67</v>
      </c>
      <c r="I5" s="33" t="s">
        <v>68</v>
      </c>
      <c r="J5" s="33" t="s">
        <v>69</v>
      </c>
      <c r="K5" s="33" t="s">
        <v>70</v>
      </c>
      <c r="L5" s="33" t="s">
        <v>71</v>
      </c>
      <c r="M5" s="33" t="s">
        <v>72</v>
      </c>
      <c r="N5" s="33" t="s">
        <v>73</v>
      </c>
      <c r="O5" s="33" t="s">
        <v>74</v>
      </c>
      <c r="P5" s="33" t="s">
        <v>75</v>
      </c>
      <c r="Q5" s="33" t="s">
        <v>76</v>
      </c>
      <c r="R5" s="33" t="s">
        <v>77</v>
      </c>
      <c r="S5" s="33" t="s">
        <v>78</v>
      </c>
      <c r="T5" s="33" t="s">
        <v>79</v>
      </c>
      <c r="U5" s="33" t="s">
        <v>80</v>
      </c>
      <c r="V5" s="33" t="s">
        <v>81</v>
      </c>
      <c r="W5" s="33" t="s">
        <v>82</v>
      </c>
      <c r="X5" s="33" t="s">
        <v>83</v>
      </c>
      <c r="Y5" s="33" t="s">
        <v>84</v>
      </c>
      <c r="Z5" s="33" t="s">
        <v>85</v>
      </c>
      <c r="AA5" s="33" t="s">
        <v>86</v>
      </c>
      <c r="AB5" s="33" t="s">
        <v>87</v>
      </c>
      <c r="AC5" s="33" t="s">
        <v>88</v>
      </c>
      <c r="AD5" s="33" t="s">
        <v>89</v>
      </c>
      <c r="AE5" s="33" t="s">
        <v>90</v>
      </c>
      <c r="AF5" s="33" t="s">
        <v>91</v>
      </c>
      <c r="AG5" s="33" t="s">
        <v>92</v>
      </c>
      <c r="AH5" s="33" t="s">
        <v>29</v>
      </c>
      <c r="AI5" s="33" t="s">
        <v>83</v>
      </c>
      <c r="AJ5" s="33" t="s">
        <v>84</v>
      </c>
      <c r="AK5" s="33" t="s">
        <v>85</v>
      </c>
      <c r="AL5" s="33" t="s">
        <v>86</v>
      </c>
      <c r="AM5" s="33" t="s">
        <v>87</v>
      </c>
      <c r="AN5" s="33" t="s">
        <v>88</v>
      </c>
      <c r="AO5" s="33" t="s">
        <v>89</v>
      </c>
      <c r="AP5" s="33" t="s">
        <v>90</v>
      </c>
      <c r="AQ5" s="33" t="s">
        <v>91</v>
      </c>
      <c r="AR5" s="33" t="s">
        <v>92</v>
      </c>
      <c r="AS5" s="33" t="s">
        <v>93</v>
      </c>
      <c r="AT5" s="33" t="s">
        <v>83</v>
      </c>
      <c r="AU5" s="33" t="s">
        <v>84</v>
      </c>
      <c r="AV5" s="33" t="s">
        <v>85</v>
      </c>
      <c r="AW5" s="33" t="s">
        <v>86</v>
      </c>
      <c r="AX5" s="33" t="s">
        <v>87</v>
      </c>
      <c r="AY5" s="33" t="s">
        <v>88</v>
      </c>
      <c r="AZ5" s="33" t="s">
        <v>89</v>
      </c>
      <c r="BA5" s="33" t="s">
        <v>90</v>
      </c>
      <c r="BB5" s="33" t="s">
        <v>91</v>
      </c>
      <c r="BC5" s="33" t="s">
        <v>92</v>
      </c>
      <c r="BD5" s="33" t="s">
        <v>93</v>
      </c>
      <c r="BE5" s="33" t="s">
        <v>83</v>
      </c>
      <c r="BF5" s="33" t="s">
        <v>84</v>
      </c>
      <c r="BG5" s="33" t="s">
        <v>85</v>
      </c>
      <c r="BH5" s="33" t="s">
        <v>86</v>
      </c>
      <c r="BI5" s="33" t="s">
        <v>87</v>
      </c>
      <c r="BJ5" s="33" t="s">
        <v>88</v>
      </c>
      <c r="BK5" s="33" t="s">
        <v>89</v>
      </c>
      <c r="BL5" s="33" t="s">
        <v>90</v>
      </c>
      <c r="BM5" s="33" t="s">
        <v>91</v>
      </c>
      <c r="BN5" s="33" t="s">
        <v>92</v>
      </c>
      <c r="BO5" s="33" t="s">
        <v>93</v>
      </c>
      <c r="BP5" s="33" t="s">
        <v>83</v>
      </c>
      <c r="BQ5" s="33" t="s">
        <v>84</v>
      </c>
      <c r="BR5" s="33" t="s">
        <v>85</v>
      </c>
      <c r="BS5" s="33" t="s">
        <v>86</v>
      </c>
      <c r="BT5" s="33" t="s">
        <v>87</v>
      </c>
      <c r="BU5" s="33" t="s">
        <v>88</v>
      </c>
      <c r="BV5" s="33" t="s">
        <v>89</v>
      </c>
      <c r="BW5" s="33" t="s">
        <v>90</v>
      </c>
      <c r="BX5" s="33" t="s">
        <v>91</v>
      </c>
      <c r="BY5" s="33" t="s">
        <v>92</v>
      </c>
      <c r="BZ5" s="33" t="s">
        <v>93</v>
      </c>
      <c r="CA5" s="33" t="s">
        <v>83</v>
      </c>
      <c r="CB5" s="33" t="s">
        <v>84</v>
      </c>
      <c r="CC5" s="33" t="s">
        <v>85</v>
      </c>
      <c r="CD5" s="33" t="s">
        <v>86</v>
      </c>
      <c r="CE5" s="33" t="s">
        <v>87</v>
      </c>
      <c r="CF5" s="33" t="s">
        <v>88</v>
      </c>
      <c r="CG5" s="33" t="s">
        <v>89</v>
      </c>
      <c r="CH5" s="33" t="s">
        <v>90</v>
      </c>
      <c r="CI5" s="33" t="s">
        <v>91</v>
      </c>
      <c r="CJ5" s="33" t="s">
        <v>92</v>
      </c>
      <c r="CK5" s="33" t="s">
        <v>93</v>
      </c>
      <c r="CL5" s="33" t="s">
        <v>83</v>
      </c>
      <c r="CM5" s="33" t="s">
        <v>84</v>
      </c>
      <c r="CN5" s="33" t="s">
        <v>85</v>
      </c>
      <c r="CO5" s="33" t="s">
        <v>86</v>
      </c>
      <c r="CP5" s="33" t="s">
        <v>87</v>
      </c>
      <c r="CQ5" s="33" t="s">
        <v>88</v>
      </c>
      <c r="CR5" s="33" t="s">
        <v>89</v>
      </c>
      <c r="CS5" s="33" t="s">
        <v>90</v>
      </c>
      <c r="CT5" s="33" t="s">
        <v>91</v>
      </c>
      <c r="CU5" s="33" t="s">
        <v>92</v>
      </c>
      <c r="CV5" s="33" t="s">
        <v>93</v>
      </c>
      <c r="CW5" s="33" t="s">
        <v>83</v>
      </c>
      <c r="CX5" s="33" t="s">
        <v>84</v>
      </c>
      <c r="CY5" s="33" t="s">
        <v>85</v>
      </c>
      <c r="CZ5" s="33" t="s">
        <v>86</v>
      </c>
      <c r="DA5" s="33" t="s">
        <v>87</v>
      </c>
      <c r="DB5" s="33" t="s">
        <v>88</v>
      </c>
      <c r="DC5" s="33" t="s">
        <v>89</v>
      </c>
      <c r="DD5" s="33" t="s">
        <v>90</v>
      </c>
      <c r="DE5" s="33" t="s">
        <v>91</v>
      </c>
      <c r="DF5" s="33" t="s">
        <v>92</v>
      </c>
      <c r="DG5" s="33" t="s">
        <v>93</v>
      </c>
      <c r="DH5" s="33" t="s">
        <v>83</v>
      </c>
      <c r="DI5" s="33" t="s">
        <v>84</v>
      </c>
      <c r="DJ5" s="33" t="s">
        <v>85</v>
      </c>
      <c r="DK5" s="33" t="s">
        <v>86</v>
      </c>
      <c r="DL5" s="33" t="s">
        <v>87</v>
      </c>
      <c r="DM5" s="33" t="s">
        <v>88</v>
      </c>
      <c r="DN5" s="33" t="s">
        <v>89</v>
      </c>
      <c r="DO5" s="33" t="s">
        <v>90</v>
      </c>
      <c r="DP5" s="33" t="s">
        <v>91</v>
      </c>
      <c r="DQ5" s="33" t="s">
        <v>92</v>
      </c>
      <c r="DR5" s="33" t="s">
        <v>93</v>
      </c>
      <c r="DS5" s="33" t="s">
        <v>83</v>
      </c>
      <c r="DT5" s="33" t="s">
        <v>84</v>
      </c>
      <c r="DU5" s="33" t="s">
        <v>85</v>
      </c>
      <c r="DV5" s="33" t="s">
        <v>86</v>
      </c>
      <c r="DW5" s="33" t="s">
        <v>87</v>
      </c>
      <c r="DX5" s="33" t="s">
        <v>88</v>
      </c>
      <c r="DY5" s="33" t="s">
        <v>89</v>
      </c>
      <c r="DZ5" s="33" t="s">
        <v>90</v>
      </c>
      <c r="EA5" s="33" t="s">
        <v>91</v>
      </c>
      <c r="EB5" s="33" t="s">
        <v>92</v>
      </c>
      <c r="EC5" s="33" t="s">
        <v>93</v>
      </c>
      <c r="ED5" s="33" t="s">
        <v>83</v>
      </c>
      <c r="EE5" s="33" t="s">
        <v>84</v>
      </c>
      <c r="EF5" s="33" t="s">
        <v>85</v>
      </c>
      <c r="EG5" s="33" t="s">
        <v>86</v>
      </c>
      <c r="EH5" s="33" t="s">
        <v>87</v>
      </c>
      <c r="EI5" s="33" t="s">
        <v>88</v>
      </c>
      <c r="EJ5" s="33" t="s">
        <v>89</v>
      </c>
      <c r="EK5" s="33" t="s">
        <v>90</v>
      </c>
      <c r="EL5" s="33" t="s">
        <v>91</v>
      </c>
      <c r="EM5" s="33" t="s">
        <v>92</v>
      </c>
      <c r="EN5" s="33" t="s">
        <v>93</v>
      </c>
    </row>
    <row r="6" spans="1:144" s="37" customFormat="1" x14ac:dyDescent="0.2">
      <c r="A6" s="29" t="s">
        <v>94</v>
      </c>
      <c r="B6" s="34">
        <f>B7</f>
        <v>2019</v>
      </c>
      <c r="C6" s="34">
        <f t="shared" ref="C6:W6" si="3">C7</f>
        <v>454435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宮崎県　五ケ瀬町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D3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70.540000000000006</v>
      </c>
      <c r="Q6" s="35">
        <f t="shared" si="3"/>
        <v>2200</v>
      </c>
      <c r="R6" s="35">
        <f t="shared" si="3"/>
        <v>3812</v>
      </c>
      <c r="S6" s="35">
        <f t="shared" si="3"/>
        <v>171.73</v>
      </c>
      <c r="T6" s="35">
        <f t="shared" si="3"/>
        <v>22.2</v>
      </c>
      <c r="U6" s="35">
        <f t="shared" si="3"/>
        <v>2598</v>
      </c>
      <c r="V6" s="35">
        <f t="shared" si="3"/>
        <v>9.84</v>
      </c>
      <c r="W6" s="35">
        <f t="shared" si="3"/>
        <v>264.02</v>
      </c>
      <c r="X6" s="36">
        <f>IF(X7="",NA(),X7)</f>
        <v>83.24</v>
      </c>
      <c r="Y6" s="36">
        <f t="shared" ref="Y6:AG6" si="4">IF(Y7="",NA(),Y7)</f>
        <v>78.81</v>
      </c>
      <c r="Z6" s="36">
        <f t="shared" si="4"/>
        <v>79.84</v>
      </c>
      <c r="AA6" s="36">
        <f t="shared" si="4"/>
        <v>73.61</v>
      </c>
      <c r="AB6" s="36">
        <f t="shared" si="4"/>
        <v>71.319999999999993</v>
      </c>
      <c r="AC6" s="36">
        <f t="shared" si="4"/>
        <v>76.27</v>
      </c>
      <c r="AD6" s="36">
        <f t="shared" si="4"/>
        <v>77.56</v>
      </c>
      <c r="AE6" s="36">
        <f t="shared" si="4"/>
        <v>78.510000000000005</v>
      </c>
      <c r="AF6" s="36">
        <f t="shared" si="4"/>
        <v>77.91</v>
      </c>
      <c r="AG6" s="36">
        <f t="shared" si="4"/>
        <v>79.099999999999994</v>
      </c>
      <c r="AH6" s="35" t="str">
        <f>IF(AH7="","",IF(AH7="-","【-】","【"&amp;SUBSTITUTE(TEXT(AH7,"#,##0.00"),"-","△")&amp;"】"))</f>
        <v>【76.03】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749.75</v>
      </c>
      <c r="BF6" s="36">
        <f t="shared" ref="BF6:BN6" si="7">IF(BF7="",NA(),BF7)</f>
        <v>746.67</v>
      </c>
      <c r="BG6" s="36">
        <f t="shared" si="7"/>
        <v>801.36</v>
      </c>
      <c r="BH6" s="36">
        <f t="shared" si="7"/>
        <v>790.76</v>
      </c>
      <c r="BI6" s="36">
        <f t="shared" si="7"/>
        <v>1015.03</v>
      </c>
      <c r="BJ6" s="36">
        <f t="shared" si="7"/>
        <v>1134.67</v>
      </c>
      <c r="BK6" s="36">
        <f t="shared" si="7"/>
        <v>1144.79</v>
      </c>
      <c r="BL6" s="36">
        <f t="shared" si="7"/>
        <v>1061.58</v>
      </c>
      <c r="BM6" s="36">
        <f t="shared" si="7"/>
        <v>1007.7</v>
      </c>
      <c r="BN6" s="36">
        <f t="shared" si="7"/>
        <v>1018.52</v>
      </c>
      <c r="BO6" s="35" t="str">
        <f>IF(BO7="","",IF(BO7="-","【-】","【"&amp;SUBSTITUTE(TEXT(BO7,"#,##0.00"),"-","△")&amp;"】"))</f>
        <v>【1,084.05】</v>
      </c>
      <c r="BP6" s="36">
        <f>IF(BP7="",NA(),BP7)</f>
        <v>58.31</v>
      </c>
      <c r="BQ6" s="36">
        <f t="shared" ref="BQ6:BY6" si="8">IF(BQ7="",NA(),BQ7)</f>
        <v>60.66</v>
      </c>
      <c r="BR6" s="36">
        <f t="shared" si="8"/>
        <v>60.86</v>
      </c>
      <c r="BS6" s="36">
        <f t="shared" si="8"/>
        <v>59.34</v>
      </c>
      <c r="BT6" s="36">
        <f t="shared" si="8"/>
        <v>55.61</v>
      </c>
      <c r="BU6" s="36">
        <f t="shared" si="8"/>
        <v>40.6</v>
      </c>
      <c r="BV6" s="36">
        <f t="shared" si="8"/>
        <v>56.04</v>
      </c>
      <c r="BW6" s="36">
        <f t="shared" si="8"/>
        <v>58.52</v>
      </c>
      <c r="BX6" s="36">
        <f t="shared" si="8"/>
        <v>59.22</v>
      </c>
      <c r="BY6" s="36">
        <f t="shared" si="8"/>
        <v>58.79</v>
      </c>
      <c r="BZ6" s="35" t="str">
        <f>IF(BZ7="","",IF(BZ7="-","【-】","【"&amp;SUBSTITUTE(TEXT(BZ7,"#,##0.00"),"-","△")&amp;"】"))</f>
        <v>【53.46】</v>
      </c>
      <c r="CA6" s="36">
        <f>IF(CA7="",NA(),CA7)</f>
        <v>126.04</v>
      </c>
      <c r="CB6" s="36">
        <f t="shared" ref="CB6:CJ6" si="9">IF(CB7="",NA(),CB7)</f>
        <v>123.3</v>
      </c>
      <c r="CC6" s="36">
        <f t="shared" si="9"/>
        <v>132.47</v>
      </c>
      <c r="CD6" s="36">
        <f t="shared" si="9"/>
        <v>132.35</v>
      </c>
      <c r="CE6" s="36">
        <f t="shared" si="9"/>
        <v>161.86000000000001</v>
      </c>
      <c r="CF6" s="36">
        <f t="shared" si="9"/>
        <v>440.03</v>
      </c>
      <c r="CG6" s="36">
        <f t="shared" si="9"/>
        <v>304.35000000000002</v>
      </c>
      <c r="CH6" s="36">
        <f t="shared" si="9"/>
        <v>296.3</v>
      </c>
      <c r="CI6" s="36">
        <f t="shared" si="9"/>
        <v>292.89999999999998</v>
      </c>
      <c r="CJ6" s="36">
        <f t="shared" si="9"/>
        <v>298.25</v>
      </c>
      <c r="CK6" s="35" t="str">
        <f>IF(CK7="","",IF(CK7="-","【-】","【"&amp;SUBSTITUTE(TEXT(CK7,"#,##0.00"),"-","△")&amp;"】"))</f>
        <v>【300.47】</v>
      </c>
      <c r="CL6" s="36">
        <f>IF(CL7="",NA(),CL7)</f>
        <v>80.53</v>
      </c>
      <c r="CM6" s="36">
        <f t="shared" ref="CM6:CU6" si="10">IF(CM7="",NA(),CM7)</f>
        <v>63.18</v>
      </c>
      <c r="CN6" s="36">
        <f t="shared" si="10"/>
        <v>62.6</v>
      </c>
      <c r="CO6" s="36">
        <f t="shared" si="10"/>
        <v>62.08</v>
      </c>
      <c r="CP6" s="36">
        <f t="shared" si="10"/>
        <v>54.2</v>
      </c>
      <c r="CQ6" s="36">
        <f t="shared" si="10"/>
        <v>57.29</v>
      </c>
      <c r="CR6" s="36">
        <f t="shared" si="10"/>
        <v>55.9</v>
      </c>
      <c r="CS6" s="36">
        <f t="shared" si="10"/>
        <v>57.3</v>
      </c>
      <c r="CT6" s="36">
        <f t="shared" si="10"/>
        <v>56.76</v>
      </c>
      <c r="CU6" s="36">
        <f t="shared" si="10"/>
        <v>56.04</v>
      </c>
      <c r="CV6" s="35" t="str">
        <f>IF(CV7="","",IF(CV7="-","【-】","【"&amp;SUBSTITUTE(TEXT(CV7,"#,##0.00"),"-","△")&amp;"】"))</f>
        <v>【54.90】</v>
      </c>
      <c r="CW6" s="36">
        <f>IF(CW7="",NA(),CW7)</f>
        <v>99.09</v>
      </c>
      <c r="CX6" s="36">
        <f t="shared" ref="CX6:DF6" si="11">IF(CX7="",NA(),CX7)</f>
        <v>99.09</v>
      </c>
      <c r="CY6" s="36">
        <f t="shared" si="11"/>
        <v>99.08</v>
      </c>
      <c r="CZ6" s="36">
        <f t="shared" si="11"/>
        <v>99.07</v>
      </c>
      <c r="DA6" s="36">
        <f t="shared" si="11"/>
        <v>99.62</v>
      </c>
      <c r="DB6" s="36">
        <f t="shared" si="11"/>
        <v>73.69</v>
      </c>
      <c r="DC6" s="36">
        <f t="shared" si="11"/>
        <v>73.28</v>
      </c>
      <c r="DD6" s="36">
        <f t="shared" si="11"/>
        <v>72.42</v>
      </c>
      <c r="DE6" s="36">
        <f t="shared" si="11"/>
        <v>73.069999999999993</v>
      </c>
      <c r="DF6" s="36">
        <f t="shared" si="11"/>
        <v>72.78</v>
      </c>
      <c r="DG6" s="35" t="str">
        <f>IF(DG7="","",IF(DG7="-","【-】","【"&amp;SUBSTITUTE(TEXT(DG7,"#,##0.00"),"-","△")&amp;"】"))</f>
        <v>【73.31】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6">
        <f>IF(ED7="",NA(),ED7)</f>
        <v>3.46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6">
        <f t="shared" si="14"/>
        <v>1.34</v>
      </c>
      <c r="EI6" s="36">
        <f t="shared" si="14"/>
        <v>0.65</v>
      </c>
      <c r="EJ6" s="36">
        <f t="shared" si="14"/>
        <v>0.53</v>
      </c>
      <c r="EK6" s="36">
        <f t="shared" si="14"/>
        <v>0.72</v>
      </c>
      <c r="EL6" s="36">
        <f t="shared" si="14"/>
        <v>0.53</v>
      </c>
      <c r="EM6" s="36">
        <f t="shared" si="14"/>
        <v>0.71</v>
      </c>
      <c r="EN6" s="35" t="str">
        <f>IF(EN7="","",IF(EN7="-","【-】","【"&amp;SUBSTITUTE(TEXT(EN7,"#,##0.00"),"-","△")&amp;"】"))</f>
        <v>【0.56】</v>
      </c>
    </row>
    <row r="7" spans="1:144" s="37" customFormat="1" x14ac:dyDescent="0.2">
      <c r="A7" s="29"/>
      <c r="B7" s="38">
        <v>2019</v>
      </c>
      <c r="C7" s="38">
        <v>454435</v>
      </c>
      <c r="D7" s="38">
        <v>47</v>
      </c>
      <c r="E7" s="38">
        <v>1</v>
      </c>
      <c r="F7" s="38">
        <v>0</v>
      </c>
      <c r="G7" s="38">
        <v>0</v>
      </c>
      <c r="H7" s="38" t="s">
        <v>95</v>
      </c>
      <c r="I7" s="38" t="s">
        <v>96</v>
      </c>
      <c r="J7" s="38" t="s">
        <v>97</v>
      </c>
      <c r="K7" s="38" t="s">
        <v>98</v>
      </c>
      <c r="L7" s="38" t="s">
        <v>99</v>
      </c>
      <c r="M7" s="38" t="s">
        <v>100</v>
      </c>
      <c r="N7" s="39" t="s">
        <v>101</v>
      </c>
      <c r="O7" s="39" t="s">
        <v>102</v>
      </c>
      <c r="P7" s="39">
        <v>70.540000000000006</v>
      </c>
      <c r="Q7" s="39">
        <v>2200</v>
      </c>
      <c r="R7" s="39">
        <v>3812</v>
      </c>
      <c r="S7" s="39">
        <v>171.73</v>
      </c>
      <c r="T7" s="39">
        <v>22.2</v>
      </c>
      <c r="U7" s="39">
        <v>2598</v>
      </c>
      <c r="V7" s="39">
        <v>9.84</v>
      </c>
      <c r="W7" s="39">
        <v>264.02</v>
      </c>
      <c r="X7" s="39">
        <v>83.24</v>
      </c>
      <c r="Y7" s="39">
        <v>78.81</v>
      </c>
      <c r="Z7" s="39">
        <v>79.84</v>
      </c>
      <c r="AA7" s="39">
        <v>73.61</v>
      </c>
      <c r="AB7" s="39">
        <v>71.319999999999993</v>
      </c>
      <c r="AC7" s="39">
        <v>76.27</v>
      </c>
      <c r="AD7" s="39">
        <v>77.56</v>
      </c>
      <c r="AE7" s="39">
        <v>78.510000000000005</v>
      </c>
      <c r="AF7" s="39">
        <v>77.91</v>
      </c>
      <c r="AG7" s="39">
        <v>79.099999999999994</v>
      </c>
      <c r="AH7" s="39">
        <v>76.03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749.75</v>
      </c>
      <c r="BF7" s="39">
        <v>746.67</v>
      </c>
      <c r="BG7" s="39">
        <v>801.36</v>
      </c>
      <c r="BH7" s="39">
        <v>790.76</v>
      </c>
      <c r="BI7" s="39">
        <v>1015.03</v>
      </c>
      <c r="BJ7" s="39">
        <v>1134.67</v>
      </c>
      <c r="BK7" s="39">
        <v>1144.79</v>
      </c>
      <c r="BL7" s="39">
        <v>1061.58</v>
      </c>
      <c r="BM7" s="39">
        <v>1007.7</v>
      </c>
      <c r="BN7" s="39">
        <v>1018.52</v>
      </c>
      <c r="BO7" s="39">
        <v>1084.05</v>
      </c>
      <c r="BP7" s="39">
        <v>58.31</v>
      </c>
      <c r="BQ7" s="39">
        <v>60.66</v>
      </c>
      <c r="BR7" s="39">
        <v>60.86</v>
      </c>
      <c r="BS7" s="39">
        <v>59.34</v>
      </c>
      <c r="BT7" s="39">
        <v>55.61</v>
      </c>
      <c r="BU7" s="39">
        <v>40.6</v>
      </c>
      <c r="BV7" s="39">
        <v>56.04</v>
      </c>
      <c r="BW7" s="39">
        <v>58.52</v>
      </c>
      <c r="BX7" s="39">
        <v>59.22</v>
      </c>
      <c r="BY7" s="39">
        <v>58.79</v>
      </c>
      <c r="BZ7" s="39">
        <v>53.46</v>
      </c>
      <c r="CA7" s="39">
        <v>126.04</v>
      </c>
      <c r="CB7" s="39">
        <v>123.3</v>
      </c>
      <c r="CC7" s="39">
        <v>132.47</v>
      </c>
      <c r="CD7" s="39">
        <v>132.35</v>
      </c>
      <c r="CE7" s="39">
        <v>161.86000000000001</v>
      </c>
      <c r="CF7" s="39">
        <v>440.03</v>
      </c>
      <c r="CG7" s="39">
        <v>304.35000000000002</v>
      </c>
      <c r="CH7" s="39">
        <v>296.3</v>
      </c>
      <c r="CI7" s="39">
        <v>292.89999999999998</v>
      </c>
      <c r="CJ7" s="39">
        <v>298.25</v>
      </c>
      <c r="CK7" s="39">
        <v>300.47000000000003</v>
      </c>
      <c r="CL7" s="39">
        <v>80.53</v>
      </c>
      <c r="CM7" s="39">
        <v>63.18</v>
      </c>
      <c r="CN7" s="39">
        <v>62.6</v>
      </c>
      <c r="CO7" s="39">
        <v>62.08</v>
      </c>
      <c r="CP7" s="39">
        <v>54.2</v>
      </c>
      <c r="CQ7" s="39">
        <v>57.29</v>
      </c>
      <c r="CR7" s="39">
        <v>55.9</v>
      </c>
      <c r="CS7" s="39">
        <v>57.3</v>
      </c>
      <c r="CT7" s="39">
        <v>56.76</v>
      </c>
      <c r="CU7" s="39">
        <v>56.04</v>
      </c>
      <c r="CV7" s="39">
        <v>54.9</v>
      </c>
      <c r="CW7" s="39">
        <v>99.09</v>
      </c>
      <c r="CX7" s="39">
        <v>99.09</v>
      </c>
      <c r="CY7" s="39">
        <v>99.08</v>
      </c>
      <c r="CZ7" s="39">
        <v>99.07</v>
      </c>
      <c r="DA7" s="39">
        <v>99.62</v>
      </c>
      <c r="DB7" s="39">
        <v>73.69</v>
      </c>
      <c r="DC7" s="39">
        <v>73.28</v>
      </c>
      <c r="DD7" s="39">
        <v>72.42</v>
      </c>
      <c r="DE7" s="39">
        <v>73.069999999999993</v>
      </c>
      <c r="DF7" s="39">
        <v>72.78</v>
      </c>
      <c r="DG7" s="39">
        <v>73.31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3.46</v>
      </c>
      <c r="EE7" s="39">
        <v>0</v>
      </c>
      <c r="EF7" s="39">
        <v>0</v>
      </c>
      <c r="EG7" s="39">
        <v>0</v>
      </c>
      <c r="EH7" s="39">
        <v>1.34</v>
      </c>
      <c r="EI7" s="39">
        <v>0.65</v>
      </c>
      <c r="EJ7" s="39">
        <v>0.53</v>
      </c>
      <c r="EK7" s="39">
        <v>0.72</v>
      </c>
      <c r="EL7" s="39">
        <v>0.53</v>
      </c>
      <c r="EM7" s="39">
        <v>0.71</v>
      </c>
      <c r="EN7" s="39">
        <v>0.56000000000000005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2">
      <c r="A9" s="41"/>
      <c r="B9" s="41" t="s">
        <v>103</v>
      </c>
      <c r="C9" s="41" t="s">
        <v>104</v>
      </c>
      <c r="D9" s="41" t="s">
        <v>105</v>
      </c>
      <c r="E9" s="41" t="s">
        <v>106</v>
      </c>
      <c r="F9" s="41" t="s">
        <v>107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1" t="s">
        <v>45</v>
      </c>
      <c r="B10" s="42">
        <f t="shared" ref="B10:E10" si="15">DATEVALUE($B7+12-B11&amp;"/1/"&amp;B12)</f>
        <v>46388</v>
      </c>
      <c r="C10" s="42">
        <f t="shared" si="15"/>
        <v>46753</v>
      </c>
      <c r="D10" s="42">
        <f t="shared" si="15"/>
        <v>47119</v>
      </c>
      <c r="E10" s="42">
        <f t="shared" si="15"/>
        <v>47484</v>
      </c>
      <c r="F10" s="43">
        <f>DATEVALUE($B7+12-F11&amp;"/1/"&amp;F12)</f>
        <v>47849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4" x14ac:dyDescent="0.2">
      <c r="B13" t="s">
        <v>110</v>
      </c>
      <c r="C13" t="s">
        <v>110</v>
      </c>
      <c r="D13" t="s">
        <v>110</v>
      </c>
      <c r="E13" t="s">
        <v>110</v>
      </c>
      <c r="F13" t="s">
        <v>111</v>
      </c>
      <c r="G13" t="s">
        <v>112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2021-02-03T07:51:12Z</cp:lastPrinted>
  <dcterms:created xsi:type="dcterms:W3CDTF">2020-12-04T02:23:10Z</dcterms:created>
  <dcterms:modified xsi:type="dcterms:W3CDTF">2021-02-18T08:23:16Z</dcterms:modified>
  <cp:category/>
</cp:coreProperties>
</file>