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nsv051\高原町\00課別\18　課別＿建設水道課\99　旧上下水道課\14　調査\経営比較分析表\R02\農業集落排水\"/>
    </mc:Choice>
  </mc:AlternateContent>
  <workbookProtection workbookAlgorithmName="SHA-512" workbookHashValue="yFYWK79f3KWtHkK0qfvYiWMY2xFVvtzUcG2V3E5k+oAJ4qfPonhGRlvGFtpGOy0CMdtBw52j+XO9pcEaHYbHWg==" workbookSaltValue="KHeeAzgsqNBWXekv5moUh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<sst xmlns="http://schemas.openxmlformats.org/spreadsheetml/2006/main" count="236" uniqueCount="121">
  <si>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</si>
  <si>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</si>
  <si>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</si>
  <si>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</si>
  <si>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</si>
  <si>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</si>
  <si>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</si>
  <si>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</si>
  <si>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</si>
  <si>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</si>
  <si>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</si>
  <si>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</si>
  <si>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</si>
  <si>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</si>
  <si>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</si>
  <si>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</si>
  <si>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</si>
  <si>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</si>
  <si>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</si>
  <si>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</si>
  <si>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</si>
  <si>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</si>
  <si>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</si>
  <si>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</si>
  <si>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</si>
  <si>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</si>
  <si>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</si>
  <si>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</si>
  <si>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</si>
  <si>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</si>
  <si>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</si>
  <si>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</si>
  <si>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</si>
  <si>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</si>
  <si>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</si>
  <si>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</si>
  <si>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</si>
  <si>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</si>
  <si>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</si>
  <si>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</si>
  <si>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</si>
  <si>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</si>
  <si>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</si>
  <si>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</si>
  <si>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</si>
  <si>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</si>
  <si>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</si>
  <si>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</si>
  <si>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</si>
  <si>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</si>
  <si>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</si>
  <si>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</si>
  <si>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</si>
  <si>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</si>
  <si>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</si>
  <si>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</si>
  <si>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</si>
  <si>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</si>
  <si>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</si>
  <si>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</si>
  <si>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</si>
  <si>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</si>
  <si>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</si>
  <si>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</si>
  <si>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</si>
  <si>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</si>
  <si>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</si>
  <si>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</si>
  <si>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</si>
  <si>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</si>
  <si>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</si>
  <si>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</si>
  <si>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</si>
  <si>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</si>
  <si>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</si>
  <si>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</si>
  <si>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</si>
  <si>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</si>
  <si>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</si>
  <si>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</si>
  <si>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</si>
  <si>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</si>
  <si>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</si>
  <si>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</si>
  <si>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</si>
  <si>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</si>
  <si>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</si>
  <si>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</si>
  <si>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</si>
  <si>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</si>
  <si>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</si>
  <si>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</si>
  <si>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</si>
  <si>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</si>
  <si>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</si>
  <si>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</si>
  <si>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</si>
  <si>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</si>
  <si>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</si>
  <si>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</si>
  <si>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</si>
  <si>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</si>
  <si>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</si>
  <si>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</si>
  <si>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</si>
  <si>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</si>
  <si>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</si>
  <si>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</si>
  <si>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</si>
  <si>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</si>
  <si>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</si>
  <si>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</si>
  <si>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</si>
  <si>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</si>
  <si>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</si>
  <si>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</si>
  <si>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</si>
  <si>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</si>
  <si>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収益的収支比率】については、農業集落排水事業加入率の増加による収益的収支比率の向上に努め、比率は１００％を超えているが、使用料等の事業収入だけでは維持管理費等を賄えない状況であるため、今後も加入率向上に努めて事業収入の確保を図る必要がある。
　【企業債残高対事業規模比率】については、一般会計からの繰入金を財源として償還している。また、施設更新については、平成２４年度に策定した最適化構想計画に従い、施設の延命と機能強化を図る目的で、年次的に実施する方針を定めている。
　【経費回収率】については、類似団体平均値及び全国平均値より高いが、１００％を下回っているため、一層の経費削減と加入率促進に努め、経営の健全性を確保する必要がある。
　【汚水処理原価】についても前述同様、更なる経費の削減に努めていく必要がある。
　【施設利用率】については、全国平均値、類似団体平均値を超える結果となったが、数値自体は例年とほぼ同程度のため、【水洗化率】と併せて、より一層の加入促進に取り組む必要がある。
</t>
    <phoneticPr fontId="4"/>
  </si>
  <si>
    <t xml:space="preserve">　当該事業経営については、経営の健全性が確保されているとはいえない状況であるため、引続き、加入促進による収益的収支比率の向上を図り、１００％以上維持できるように努めていく必要がある。
　併せて平成２８年１１月に策定、平成３１年３月に「高原町農業集落排水事業経営戦略」を見直し、令和９年度までの中長期的な経営方針を定めている。
　この経営戦略を基に、計画的な管路及び施設の更新を実施することで、更なる経営の健全性を確保していく。
</t>
    <phoneticPr fontId="4"/>
  </si>
  <si>
    <t xml:space="preserve">　本町における農業集落排水事業は、公営企業法を適用していないことから、有形固定資産減価償却率・管渠老朽率は「該当数値なし」と表記されている。　　　　　　　　　　　　　　　　　　　　　　　
　当該事業は、平成７年７月に供用を開始してから２５年が経過しており、施設等の老朽化対策を行う必要があることから、平成２４年度に策定した「最適整備構想」に基づき、年次的に実施していく。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</si>
</sst>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B9-45B9-8141-B29F2EA7086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49B9-45B9-8141-B29F2EA7086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56.1</c:v>
                </c:pt>
                <c:pt idx="1">
                  <c:v>54.15</c:v>
                </c:pt>
                <c:pt idx="2">
                  <c:v>55.12</c:v>
                </c:pt>
                <c:pt idx="3">
                  <c:v>55.12</c:v>
                </c:pt>
                <c:pt idx="4">
                  <c:v>57.56</c:v>
                </c:pt>
              </c:numCache>
            </c:numRef>
          </c:val>
          <c:extLst>
            <c:ext xmlns:c16="http://schemas.microsoft.com/office/drawing/2014/chart" uri="{C3380CC4-5D6E-409C-BE32-E72D297353CC}">
              <c16:uniqueId val="{00000000-8C8A-463F-A2A6-05F867F814F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8C8A-463F-A2A6-05F867F814F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68.150000000000006</c:v>
                </c:pt>
                <c:pt idx="1">
                  <c:v>69.2</c:v>
                </c:pt>
                <c:pt idx="2">
                  <c:v>70.03</c:v>
                </c:pt>
                <c:pt idx="3">
                  <c:v>69.02</c:v>
                </c:pt>
                <c:pt idx="4">
                  <c:v>73.150000000000006</c:v>
                </c:pt>
              </c:numCache>
            </c:numRef>
          </c:val>
          <c:extLst>
            <c:ext xmlns:c16="http://schemas.microsoft.com/office/drawing/2014/chart" uri="{C3380CC4-5D6E-409C-BE32-E72D297353CC}">
              <c16:uniqueId val="{00000000-2C27-46BE-922D-AD8E5335699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2C27-46BE-922D-AD8E5335699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102.54</c:v>
                </c:pt>
                <c:pt idx="1">
                  <c:v>100.6</c:v>
                </c:pt>
                <c:pt idx="2">
                  <c:v>104.93</c:v>
                </c:pt>
                <c:pt idx="3">
                  <c:v>104.91</c:v>
                </c:pt>
                <c:pt idx="4">
                  <c:v>104.06</c:v>
                </c:pt>
              </c:numCache>
            </c:numRef>
          </c:val>
          <c:extLst>
            <c:ext xmlns:c16="http://schemas.microsoft.com/office/drawing/2014/chart" uri="{C3380CC4-5D6E-409C-BE32-E72D297353CC}">
              <c16:uniqueId val="{00000000-C32E-4D1F-A88C-A5B762E68D2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2E-4D1F-A88C-A5B762E68D2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B4-46E7-9A19-576A7F1B3D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B4-46E7-9A19-576A7F1B3D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C8-4248-B372-05F1764694A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C8-4248-B372-05F1764694A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A5-49CF-9E92-F902DA2C88F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A5-49CF-9E92-F902DA2C88F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F0-49E9-B038-B0ADC9C10C2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F0-49E9-B038-B0ADC9C10C2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21-4146-8A3F-AD5CA0429D1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0021-4146-8A3F-AD5CA0429D1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79.260000000000005</c:v>
                </c:pt>
                <c:pt idx="1">
                  <c:v>74.459999999999994</c:v>
                </c:pt>
                <c:pt idx="2">
                  <c:v>85.77</c:v>
                </c:pt>
                <c:pt idx="3">
                  <c:v>85.65</c:v>
                </c:pt>
                <c:pt idx="4">
                  <c:v>83.39</c:v>
                </c:pt>
              </c:numCache>
            </c:numRef>
          </c:val>
          <c:extLst>
            <c:ext xmlns:c16="http://schemas.microsoft.com/office/drawing/2014/chart" uri="{C3380CC4-5D6E-409C-BE32-E72D297353CC}">
              <c16:uniqueId val="{00000000-274B-4DDF-86A2-A5A7322D6FC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274B-4DDF-86A2-A5A7322D6FC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160.76</c:v>
                </c:pt>
                <c:pt idx="1">
                  <c:v>176.28</c:v>
                </c:pt>
                <c:pt idx="2">
                  <c:v>150.04</c:v>
                </c:pt>
                <c:pt idx="3">
                  <c:v>150.35</c:v>
                </c:pt>
                <c:pt idx="4">
                  <c:v>150.01</c:v>
                </c:pt>
              </c:numCache>
            </c:numRef>
          </c:val>
          <c:extLst>
            <c:ext xmlns:c16="http://schemas.microsoft.com/office/drawing/2014/chart" uri="{C3380CC4-5D6E-409C-BE32-E72D297353CC}">
              <c16:uniqueId val="{00000000-179C-4635-A52E-FCF5FE724A4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179C-4635-A52E-FCF5FE724A4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61" zoomScaleNormal="100" workbookViewId="0">
      <selection activeCell="BQ94" sqref="BQ9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宮崎県　高原町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9277</v>
      </c>
      <c r="AM8" s="69"/>
      <c r="AN8" s="69"/>
      <c r="AO8" s="69"/>
      <c r="AP8" s="69"/>
      <c r="AQ8" s="69"/>
      <c r="AR8" s="69"/>
      <c r="AS8" s="69"/>
      <c r="AT8" s="68">
        <f>データ!T6</f>
        <v>85.39</v>
      </c>
      <c r="AU8" s="68"/>
      <c r="AV8" s="68"/>
      <c r="AW8" s="68"/>
      <c r="AX8" s="68"/>
      <c r="AY8" s="68"/>
      <c r="AZ8" s="68"/>
      <c r="BA8" s="68"/>
      <c r="BB8" s="68">
        <f>データ!U6</f>
        <v>108.64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7.05</v>
      </c>
      <c r="Q10" s="68"/>
      <c r="R10" s="68"/>
      <c r="S10" s="68"/>
      <c r="T10" s="68"/>
      <c r="U10" s="68"/>
      <c r="V10" s="68"/>
      <c r="W10" s="68">
        <f>データ!Q6</f>
        <v>100</v>
      </c>
      <c r="X10" s="68"/>
      <c r="Y10" s="68"/>
      <c r="Z10" s="68"/>
      <c r="AA10" s="68"/>
      <c r="AB10" s="68"/>
      <c r="AC10" s="68"/>
      <c r="AD10" s="69">
        <f>データ!R6</f>
        <v>2650</v>
      </c>
      <c r="AE10" s="69"/>
      <c r="AF10" s="69"/>
      <c r="AG10" s="69"/>
      <c r="AH10" s="69"/>
      <c r="AI10" s="69"/>
      <c r="AJ10" s="69"/>
      <c r="AK10" s="2"/>
      <c r="AL10" s="69">
        <f>データ!V6</f>
        <v>648</v>
      </c>
      <c r="AM10" s="69"/>
      <c r="AN10" s="69"/>
      <c r="AO10" s="69"/>
      <c r="AP10" s="69"/>
      <c r="AQ10" s="69"/>
      <c r="AR10" s="69"/>
      <c r="AS10" s="69"/>
      <c r="AT10" s="68">
        <f>データ!W6</f>
        <v>0.82</v>
      </c>
      <c r="AU10" s="68"/>
      <c r="AV10" s="68"/>
      <c r="AW10" s="68"/>
      <c r="AX10" s="68"/>
      <c r="AY10" s="68"/>
      <c r="AZ10" s="68"/>
      <c r="BA10" s="68"/>
      <c r="BB10" s="68">
        <f>データ!X6</f>
        <v>790.24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gnpsEDjpNa+k20+sSP9LycgwqiH8vssPH0FR6w7lIlRFe0yAoNhgJa1jyaja9vEIQVmk3aBpSf8fbpAUwFdmFg==" saltValue="OHhf7NikML7zIpP5j3dEj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453617</v>
      </c>
      <c r="D6" s="33">
        <f t="shared" si="3"/>
        <v>47</v>
      </c>
      <c r="E6" s="33">
        <f t="shared" si="3"/>
        <v>17</v>
      </c>
      <c r="F6" s="33">
        <f t="shared" si="3"/>
        <v>5</v>
      </c>
      <c r="G6" s="33">
        <f t="shared" si="3"/>
        <v>0</v>
      </c>
      <c r="H6" s="33" t="str">
        <f t="shared" si="3"/>
        <v>宮崎県　高原町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7.05</v>
      </c>
      <c r="Q6" s="34">
        <f t="shared" si="3"/>
        <v>100</v>
      </c>
      <c r="R6" s="34">
        <f t="shared" si="3"/>
        <v>2650</v>
      </c>
      <c r="S6" s="34">
        <f t="shared" si="3"/>
        <v>9277</v>
      </c>
      <c r="T6" s="34">
        <f t="shared" si="3"/>
        <v>85.39</v>
      </c>
      <c r="U6" s="34">
        <f t="shared" si="3"/>
        <v>108.64</v>
      </c>
      <c r="V6" s="34">
        <f t="shared" si="3"/>
        <v>648</v>
      </c>
      <c r="W6" s="34">
        <f t="shared" si="3"/>
        <v>0.82</v>
      </c>
      <c r="X6" s="34">
        <f t="shared" si="3"/>
        <v>790.24</v>
      </c>
      <c r="Y6" s="35">
        <f>IF(Y7="",NA(),Y7)</f>
        <v>102.54</v>
      </c>
      <c r="Z6" s="35">
        <f t="shared" ref="Z6:AH6" si="4">IF(Z7="",NA(),Z7)</f>
        <v>100.6</v>
      </c>
      <c r="AA6" s="35">
        <f t="shared" si="4"/>
        <v>104.93</v>
      </c>
      <c r="AB6" s="35">
        <f t="shared" si="4"/>
        <v>104.91</v>
      </c>
      <c r="AC6" s="35">
        <f t="shared" si="4"/>
        <v>104.06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79.260000000000005</v>
      </c>
      <c r="BR6" s="35">
        <f t="shared" ref="BR6:BZ6" si="8">IF(BR7="",NA(),BR7)</f>
        <v>74.459999999999994</v>
      </c>
      <c r="BS6" s="35">
        <f t="shared" si="8"/>
        <v>85.77</v>
      </c>
      <c r="BT6" s="35">
        <f t="shared" si="8"/>
        <v>85.65</v>
      </c>
      <c r="BU6" s="35">
        <f t="shared" si="8"/>
        <v>83.39</v>
      </c>
      <c r="BV6" s="35">
        <f t="shared" si="8"/>
        <v>52.19</v>
      </c>
      <c r="BW6" s="35">
        <f t="shared" si="8"/>
        <v>55.32</v>
      </c>
      <c r="BX6" s="35">
        <f t="shared" si="8"/>
        <v>59.8</v>
      </c>
      <c r="BY6" s="35">
        <f t="shared" si="8"/>
        <v>57.77</v>
      </c>
      <c r="BZ6" s="35">
        <f t="shared" si="8"/>
        <v>57.31</v>
      </c>
      <c r="CA6" s="34" t="str">
        <f>IF(CA7="","",IF(CA7="-","【-】","【"&amp;SUBSTITUTE(TEXT(CA7,"#,##0.00"),"-","△")&amp;"】"))</f>
        <v>【59.59】</v>
      </c>
      <c r="CB6" s="35">
        <f>IF(CB7="",NA(),CB7)</f>
        <v>160.76</v>
      </c>
      <c r="CC6" s="35">
        <f t="shared" ref="CC6:CK6" si="9">IF(CC7="",NA(),CC7)</f>
        <v>176.28</v>
      </c>
      <c r="CD6" s="35">
        <f t="shared" si="9"/>
        <v>150.04</v>
      </c>
      <c r="CE6" s="35">
        <f t="shared" si="9"/>
        <v>150.35</v>
      </c>
      <c r="CF6" s="35">
        <f t="shared" si="9"/>
        <v>150.01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56.1</v>
      </c>
      <c r="CN6" s="35">
        <f t="shared" ref="CN6:CV6" si="10">IF(CN7="",NA(),CN7)</f>
        <v>54.15</v>
      </c>
      <c r="CO6" s="35">
        <f t="shared" si="10"/>
        <v>55.12</v>
      </c>
      <c r="CP6" s="35">
        <f t="shared" si="10"/>
        <v>55.12</v>
      </c>
      <c r="CQ6" s="35">
        <f t="shared" si="10"/>
        <v>57.56</v>
      </c>
      <c r="CR6" s="35">
        <f t="shared" si="10"/>
        <v>52.31</v>
      </c>
      <c r="CS6" s="35">
        <f t="shared" si="10"/>
        <v>60.65</v>
      </c>
      <c r="CT6" s="35">
        <f t="shared" si="10"/>
        <v>51.75</v>
      </c>
      <c r="CU6" s="35">
        <f t="shared" si="10"/>
        <v>50.68</v>
      </c>
      <c r="CV6" s="35">
        <f t="shared" si="10"/>
        <v>50.14</v>
      </c>
      <c r="CW6" s="34" t="str">
        <f>IF(CW7="","",IF(CW7="-","【-】","【"&amp;SUBSTITUTE(TEXT(CW7,"#,##0.00"),"-","△")&amp;"】"))</f>
        <v>【51.30】</v>
      </c>
      <c r="CX6" s="35">
        <f>IF(CX7="",NA(),CX7)</f>
        <v>68.150000000000006</v>
      </c>
      <c r="CY6" s="35">
        <f t="shared" ref="CY6:DG6" si="11">IF(CY7="",NA(),CY7)</f>
        <v>69.2</v>
      </c>
      <c r="CZ6" s="35">
        <f t="shared" si="11"/>
        <v>70.03</v>
      </c>
      <c r="DA6" s="35">
        <f t="shared" si="11"/>
        <v>69.02</v>
      </c>
      <c r="DB6" s="35">
        <f t="shared" si="11"/>
        <v>73.150000000000006</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453617</v>
      </c>
      <c r="D7" s="37">
        <v>47</v>
      </c>
      <c r="E7" s="37">
        <v>17</v>
      </c>
      <c r="F7" s="37">
        <v>5</v>
      </c>
      <c r="G7" s="37">
        <v>0</v>
      </c>
      <c r="H7" s="37" t="s">
        <v>99</v>
      </c>
      <c r="I7" s="37" t="s">
        <v>100</v>
      </c>
      <c r="J7" s="37" t="s">
        <v>101</v>
      </c>
      <c r="K7" s="37" t="s">
        <v>102</v>
      </c>
      <c r="L7" s="37" t="s">
        <v>103</v>
      </c>
      <c r="M7" s="37" t="s">
        <v>104</v>
      </c>
      <c r="N7" s="38" t="s">
        <v>105</v>
      </c>
      <c r="O7" s="38" t="s">
        <v>106</v>
      </c>
      <c r="P7" s="38">
        <v>7.05</v>
      </c>
      <c r="Q7" s="38">
        <v>100</v>
      </c>
      <c r="R7" s="38">
        <v>2650</v>
      </c>
      <c r="S7" s="38">
        <v>9277</v>
      </c>
      <c r="T7" s="38">
        <v>85.39</v>
      </c>
      <c r="U7" s="38">
        <v>108.64</v>
      </c>
      <c r="V7" s="38">
        <v>648</v>
      </c>
      <c r="W7" s="38">
        <v>0.82</v>
      </c>
      <c r="X7" s="38">
        <v>790.24</v>
      </c>
      <c r="Y7" s="38">
        <v>102.54</v>
      </c>
      <c r="Z7" s="38">
        <v>100.6</v>
      </c>
      <c r="AA7" s="38">
        <v>104.93</v>
      </c>
      <c r="AB7" s="38">
        <v>104.91</v>
      </c>
      <c r="AC7" s="38">
        <v>104.06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79.260000000000005</v>
      </c>
      <c r="BR7" s="38">
        <v>74.459999999999994</v>
      </c>
      <c r="BS7" s="38">
        <v>85.77</v>
      </c>
      <c r="BT7" s="38">
        <v>85.65</v>
      </c>
      <c r="BU7" s="38">
        <v>83.39</v>
      </c>
      <c r="BV7" s="38">
        <v>52.19</v>
      </c>
      <c r="BW7" s="38">
        <v>55.32</v>
      </c>
      <c r="BX7" s="38">
        <v>59.8</v>
      </c>
      <c r="BY7" s="38">
        <v>57.77</v>
      </c>
      <c r="BZ7" s="38">
        <v>57.31</v>
      </c>
      <c r="CA7" s="38">
        <v>59.59</v>
      </c>
      <c r="CB7" s="38">
        <v>160.76</v>
      </c>
      <c r="CC7" s="38">
        <v>176.28</v>
      </c>
      <c r="CD7" s="38">
        <v>150.04</v>
      </c>
      <c r="CE7" s="38">
        <v>150.35</v>
      </c>
      <c r="CF7" s="38">
        <v>150.01</v>
      </c>
      <c r="CG7" s="38">
        <v>296.14</v>
      </c>
      <c r="CH7" s="38">
        <v>283.17</v>
      </c>
      <c r="CI7" s="38">
        <v>263.76</v>
      </c>
      <c r="CJ7" s="38">
        <v>274.35000000000002</v>
      </c>
      <c r="CK7" s="38">
        <v>273.52</v>
      </c>
      <c r="CL7" s="38">
        <v>257.86</v>
      </c>
      <c r="CM7" s="38">
        <v>56.1</v>
      </c>
      <c r="CN7" s="38">
        <v>54.15</v>
      </c>
      <c r="CO7" s="38">
        <v>55.12</v>
      </c>
      <c r="CP7" s="38">
        <v>55.12</v>
      </c>
      <c r="CQ7" s="38">
        <v>57.56</v>
      </c>
      <c r="CR7" s="38">
        <v>52.31</v>
      </c>
      <c r="CS7" s="38">
        <v>60.65</v>
      </c>
      <c r="CT7" s="38">
        <v>51.75</v>
      </c>
      <c r="CU7" s="38">
        <v>50.68</v>
      </c>
      <c r="CV7" s="38">
        <v>50.14</v>
      </c>
      <c r="CW7" s="38">
        <v>51.3</v>
      </c>
      <c r="CX7" s="38">
        <v>68.150000000000006</v>
      </c>
      <c r="CY7" s="38">
        <v>69.2</v>
      </c>
      <c r="CZ7" s="38">
        <v>70.03</v>
      </c>
      <c r="DA7" s="38">
        <v>69.02</v>
      </c>
      <c r="DB7" s="38">
        <v>73.150000000000006</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2021-01-21T05:51:09Z</cp:lastPrinted>
  <dcterms:created xsi:type="dcterms:W3CDTF">2020-12-04T03:09:42Z</dcterms:created>
  <dcterms:modified xsi:type="dcterms:W3CDTF">2021-01-21T06:40:05Z</dcterms:modified>
  <cp:category/>
</cp:coreProperties>
</file>