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5\"/>
    </mc:Choice>
  </mc:AlternateContent>
  <xr:revisionPtr revIDLastSave="0" documentId="13_ncr:1_{419C7BB3-E59D-4E54-A1F1-FE76FB149B46}" xr6:coauthVersionLast="47" xr6:coauthVersionMax="47" xr10:uidLastSave="{00000000-0000-0000-0000-000000000000}"/>
  <bookViews>
    <workbookView xWindow="-108" yWindow="-108" windowWidth="23256" windowHeight="14016" xr2:uid="{AA630452-2FA7-43D9-A22F-419DFD236649}"/>
  </bookViews>
  <sheets>
    <sheet name="R5.1" sheetId="2" r:id="rId1"/>
    <sheet name="R5.2" sheetId="3" r:id="rId2"/>
    <sheet name="R5.3" sheetId="1" r:id="rId3"/>
    <sheet name="R5.4" sheetId="5" r:id="rId4"/>
    <sheet name="R5.5" sheetId="6" r:id="rId5"/>
    <sheet name="R5.6" sheetId="7" r:id="rId6"/>
    <sheet name="R5.7" sheetId="8" r:id="rId7"/>
    <sheet name="R5.8" sheetId="9" r:id="rId8"/>
    <sheet name="R5.9" sheetId="10" r:id="rId9"/>
    <sheet name="R5.10" sheetId="11" r:id="rId10"/>
    <sheet name="R5.11" sheetId="12" r:id="rId11"/>
    <sheet name="R5.12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'R5.1'!$B$1:$J$47</definedName>
    <definedName name="_xlnm.Print_Area" localSheetId="9">'R5.10'!$B$1:$J$47</definedName>
    <definedName name="_xlnm.Print_Area" localSheetId="10">'R5.11'!$B$1:$J$47</definedName>
    <definedName name="_xlnm.Print_Area" localSheetId="11">'R5.12'!$B$1:$J$47</definedName>
    <definedName name="_xlnm.Print_Area" localSheetId="1">'R5.2'!$B$1:$J$47</definedName>
    <definedName name="_xlnm.Print_Area" localSheetId="2">'R5.3'!$B$1:$J$47</definedName>
    <definedName name="_xlnm.Print_Area" localSheetId="3">'R5.4'!$B$1:$J$47</definedName>
    <definedName name="_xlnm.Print_Area" localSheetId="4">'R5.5'!$B$1:$J$47</definedName>
    <definedName name="_xlnm.Print_Area" localSheetId="5">'R5.6'!$B$1:$J$47</definedName>
    <definedName name="_xlnm.Print_Area" localSheetId="6">'R5.7'!$B$1:$J$47</definedName>
    <definedName name="_xlnm.Print_Area" localSheetId="7">'R5.8'!$B$1:$J$47</definedName>
    <definedName name="_xlnm.Print_Area" localSheetId="8">'R5.9'!$B$1:$J$47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3" l="1"/>
  <c r="B22" i="13"/>
  <c r="G22" i="13" s="1"/>
  <c r="I21" i="13"/>
  <c r="J21" i="13" s="1"/>
  <c r="H21" i="13"/>
  <c r="G21" i="13"/>
  <c r="E21" i="13"/>
  <c r="C21" i="13"/>
  <c r="B21" i="13"/>
  <c r="D21" i="13" s="1"/>
  <c r="G20" i="13"/>
  <c r="F20" i="13"/>
  <c r="E20" i="13"/>
  <c r="B20" i="13"/>
  <c r="H20" i="13" s="1"/>
  <c r="B19" i="13"/>
  <c r="B18" i="13"/>
  <c r="G18" i="13" s="1"/>
  <c r="I17" i="13"/>
  <c r="J17" i="13" s="1"/>
  <c r="H17" i="13"/>
  <c r="G17" i="13"/>
  <c r="E17" i="13"/>
  <c r="C17" i="13"/>
  <c r="B17" i="13"/>
  <c r="D17" i="13" s="1"/>
  <c r="G16" i="13"/>
  <c r="F16" i="13"/>
  <c r="E16" i="13"/>
  <c r="B16" i="13"/>
  <c r="H16" i="13" s="1"/>
  <c r="B15" i="13"/>
  <c r="B14" i="13"/>
  <c r="G14" i="13" s="1"/>
  <c r="I13" i="13"/>
  <c r="J13" i="13" s="1"/>
  <c r="H13" i="13"/>
  <c r="G13" i="13"/>
  <c r="E13" i="13"/>
  <c r="C13" i="13"/>
  <c r="B13" i="13"/>
  <c r="D13" i="13" s="1"/>
  <c r="G12" i="13"/>
  <c r="F12" i="13"/>
  <c r="E12" i="13"/>
  <c r="B12" i="13"/>
  <c r="H12" i="13" s="1"/>
  <c r="B11" i="13"/>
  <c r="H10" i="13"/>
  <c r="B10" i="13"/>
  <c r="G10" i="13" s="1"/>
  <c r="I9" i="13"/>
  <c r="J9" i="13" s="1"/>
  <c r="H9" i="13"/>
  <c r="G9" i="13"/>
  <c r="E9" i="13"/>
  <c r="C9" i="13"/>
  <c r="B9" i="13"/>
  <c r="D9" i="13" s="1"/>
  <c r="G8" i="13"/>
  <c r="F8" i="13"/>
  <c r="E8" i="13"/>
  <c r="B8" i="13"/>
  <c r="H8" i="13" s="1"/>
  <c r="B1" i="13"/>
  <c r="C11" i="13" l="1"/>
  <c r="C15" i="13"/>
  <c r="C19" i="13"/>
  <c r="H14" i="13"/>
  <c r="H18" i="13"/>
  <c r="H22" i="13"/>
  <c r="B30" i="13"/>
  <c r="B34" i="13"/>
  <c r="B38" i="13"/>
  <c r="B42" i="13"/>
  <c r="C8" i="13"/>
  <c r="F9" i="13"/>
  <c r="I10" i="13"/>
  <c r="J10" i="13" s="1"/>
  <c r="C12" i="13"/>
  <c r="F13" i="13"/>
  <c r="I14" i="13"/>
  <c r="J14" i="13" s="1"/>
  <c r="C16" i="13"/>
  <c r="F17" i="13"/>
  <c r="I18" i="13"/>
  <c r="C20" i="13"/>
  <c r="F21" i="13"/>
  <c r="I22" i="13"/>
  <c r="D8" i="13"/>
  <c r="D12" i="13"/>
  <c r="D16" i="13"/>
  <c r="J18" i="13"/>
  <c r="D20" i="13"/>
  <c r="J22" i="13"/>
  <c r="C23" i="13"/>
  <c r="D11" i="13"/>
  <c r="E23" i="13"/>
  <c r="B32" i="13"/>
  <c r="B36" i="13"/>
  <c r="B40" i="13"/>
  <c r="B44" i="13"/>
  <c r="I8" i="13"/>
  <c r="C10" i="13"/>
  <c r="F11" i="13"/>
  <c r="I12" i="13"/>
  <c r="C14" i="13"/>
  <c r="F15" i="13"/>
  <c r="I16" i="13"/>
  <c r="C18" i="13"/>
  <c r="F19" i="13"/>
  <c r="I20" i="13"/>
  <c r="C22" i="13"/>
  <c r="F23" i="13"/>
  <c r="J8" i="13"/>
  <c r="D10" i="13"/>
  <c r="G11" i="13"/>
  <c r="J12" i="13"/>
  <c r="D14" i="13"/>
  <c r="G15" i="13"/>
  <c r="J16" i="13"/>
  <c r="D18" i="13"/>
  <c r="G19" i="13"/>
  <c r="J20" i="13"/>
  <c r="D22" i="13"/>
  <c r="G23" i="13"/>
  <c r="B33" i="13"/>
  <c r="B37" i="13"/>
  <c r="B41" i="13"/>
  <c r="B45" i="13"/>
  <c r="E19" i="13"/>
  <c r="E10" i="13"/>
  <c r="H11" i="13"/>
  <c r="E14" i="13"/>
  <c r="H15" i="13"/>
  <c r="E18" i="13"/>
  <c r="H19" i="13"/>
  <c r="E22" i="13"/>
  <c r="H23" i="13"/>
  <c r="B31" i="13"/>
  <c r="B35" i="13"/>
  <c r="B39" i="13"/>
  <c r="B43" i="13"/>
  <c r="D23" i="13"/>
  <c r="E11" i="13"/>
  <c r="E15" i="13"/>
  <c r="F10" i="13"/>
  <c r="I11" i="13"/>
  <c r="J11" i="13" s="1"/>
  <c r="F14" i="13"/>
  <c r="I15" i="13"/>
  <c r="J15" i="13" s="1"/>
  <c r="F18" i="13"/>
  <c r="I19" i="13"/>
  <c r="J19" i="13" s="1"/>
  <c r="F22" i="13"/>
  <c r="I23" i="13"/>
  <c r="J23" i="13" s="1"/>
  <c r="D15" i="13"/>
  <c r="D19" i="13"/>
  <c r="D35" i="13" l="1"/>
  <c r="C35" i="13"/>
  <c r="I35" i="13"/>
  <c r="J35" i="13" s="1"/>
  <c r="H35" i="13"/>
  <c r="G35" i="13"/>
  <c r="F35" i="13"/>
  <c r="E35" i="13"/>
  <c r="G44" i="13"/>
  <c r="F44" i="13"/>
  <c r="E44" i="13"/>
  <c r="D44" i="13"/>
  <c r="C44" i="13"/>
  <c r="J44" i="13"/>
  <c r="I44" i="13"/>
  <c r="H44" i="13"/>
  <c r="G32" i="13"/>
  <c r="F32" i="13"/>
  <c r="E32" i="13"/>
  <c r="D32" i="13"/>
  <c r="C32" i="13"/>
  <c r="J32" i="13"/>
  <c r="I32" i="13"/>
  <c r="H32" i="13"/>
  <c r="F34" i="13"/>
  <c r="G34" i="13"/>
  <c r="E34" i="13"/>
  <c r="I34" i="13"/>
  <c r="J34" i="13" s="1"/>
  <c r="H34" i="13"/>
  <c r="D34" i="13"/>
  <c r="C34" i="13"/>
  <c r="J41" i="13"/>
  <c r="I41" i="13"/>
  <c r="C41" i="13"/>
  <c r="H41" i="13"/>
  <c r="G41" i="13"/>
  <c r="F41" i="13"/>
  <c r="E41" i="13"/>
  <c r="D41" i="13"/>
  <c r="D31" i="13"/>
  <c r="C31" i="13"/>
  <c r="I31" i="13"/>
  <c r="J31" i="13" s="1"/>
  <c r="H31" i="13"/>
  <c r="G31" i="13"/>
  <c r="F31" i="13"/>
  <c r="E31" i="13"/>
  <c r="F30" i="13"/>
  <c r="E30" i="13"/>
  <c r="I30" i="13"/>
  <c r="J30" i="13" s="1"/>
  <c r="H30" i="13"/>
  <c r="G30" i="13"/>
  <c r="D30" i="13"/>
  <c r="C30" i="13"/>
  <c r="J45" i="13"/>
  <c r="I45" i="13"/>
  <c r="D45" i="13"/>
  <c r="H45" i="13"/>
  <c r="G45" i="13"/>
  <c r="F45" i="13"/>
  <c r="E45" i="13"/>
  <c r="C45" i="13"/>
  <c r="D43" i="13"/>
  <c r="C43" i="13"/>
  <c r="I43" i="13"/>
  <c r="H43" i="13"/>
  <c r="J43" i="13"/>
  <c r="G43" i="13"/>
  <c r="F43" i="13"/>
  <c r="E43" i="13"/>
  <c r="G40" i="13"/>
  <c r="F40" i="13"/>
  <c r="E40" i="13"/>
  <c r="D40" i="13"/>
  <c r="C40" i="13"/>
  <c r="I40" i="13"/>
  <c r="J40" i="13" s="1"/>
  <c r="H40" i="13"/>
  <c r="J37" i="13"/>
  <c r="I37" i="13"/>
  <c r="H37" i="13"/>
  <c r="G37" i="13"/>
  <c r="F37" i="13"/>
  <c r="E37" i="13"/>
  <c r="D37" i="13"/>
  <c r="C37" i="13"/>
  <c r="I33" i="13"/>
  <c r="J33" i="13" s="1"/>
  <c r="H33" i="13"/>
  <c r="G33" i="13"/>
  <c r="F33" i="13"/>
  <c r="E33" i="13"/>
  <c r="D33" i="13"/>
  <c r="C33" i="13"/>
  <c r="G42" i="13"/>
  <c r="E42" i="13"/>
  <c r="I42" i="13"/>
  <c r="J42" i="13" s="1"/>
  <c r="H42" i="13"/>
  <c r="F42" i="13"/>
  <c r="D42" i="13"/>
  <c r="C42" i="13"/>
  <c r="D39" i="13"/>
  <c r="I39" i="13"/>
  <c r="J39" i="13" s="1"/>
  <c r="C39" i="13"/>
  <c r="H39" i="13"/>
  <c r="G39" i="13"/>
  <c r="F39" i="13"/>
  <c r="E39" i="13"/>
  <c r="G36" i="13"/>
  <c r="F36" i="13"/>
  <c r="E36" i="13"/>
  <c r="D36" i="13"/>
  <c r="C36" i="13"/>
  <c r="J36" i="13"/>
  <c r="I36" i="13"/>
  <c r="H36" i="13"/>
  <c r="G38" i="13"/>
  <c r="E38" i="13"/>
  <c r="I38" i="13"/>
  <c r="J38" i="13" s="1"/>
  <c r="H38" i="13"/>
  <c r="F38" i="13"/>
  <c r="D38" i="13"/>
  <c r="C38" i="13"/>
  <c r="B23" i="12" l="1"/>
  <c r="B22" i="12"/>
  <c r="G22" i="12" s="1"/>
  <c r="I21" i="12"/>
  <c r="J21" i="12" s="1"/>
  <c r="H21" i="12"/>
  <c r="E21" i="12"/>
  <c r="B21" i="12"/>
  <c r="D21" i="12" s="1"/>
  <c r="G20" i="12"/>
  <c r="F20" i="12"/>
  <c r="E20" i="12"/>
  <c r="B20" i="12"/>
  <c r="B19" i="12"/>
  <c r="H18" i="12"/>
  <c r="B18" i="12"/>
  <c r="G18" i="12" s="1"/>
  <c r="I17" i="12"/>
  <c r="J17" i="12" s="1"/>
  <c r="H17" i="12"/>
  <c r="E17" i="12"/>
  <c r="B17" i="12"/>
  <c r="D17" i="12" s="1"/>
  <c r="B16" i="12"/>
  <c r="F16" i="12" s="1"/>
  <c r="B15" i="12"/>
  <c r="H14" i="12"/>
  <c r="B14" i="12"/>
  <c r="G14" i="12" s="1"/>
  <c r="I13" i="12"/>
  <c r="J13" i="12" s="1"/>
  <c r="H13" i="12"/>
  <c r="E13" i="12"/>
  <c r="B13" i="12"/>
  <c r="D13" i="12" s="1"/>
  <c r="B12" i="12"/>
  <c r="H12" i="12" s="1"/>
  <c r="B11" i="12"/>
  <c r="H10" i="12"/>
  <c r="B10" i="12"/>
  <c r="G10" i="12" s="1"/>
  <c r="I9" i="12"/>
  <c r="J9" i="12" s="1"/>
  <c r="H9" i="12"/>
  <c r="E9" i="12"/>
  <c r="B9" i="12"/>
  <c r="D9" i="12" s="1"/>
  <c r="B8" i="12"/>
  <c r="G8" i="12" s="1"/>
  <c r="B1" i="12"/>
  <c r="H22" i="12" l="1"/>
  <c r="B30" i="12"/>
  <c r="B34" i="12"/>
  <c r="B38" i="12"/>
  <c r="B42" i="12"/>
  <c r="C8" i="12"/>
  <c r="F9" i="12"/>
  <c r="I10" i="12"/>
  <c r="C12" i="12"/>
  <c r="F13" i="12"/>
  <c r="I14" i="12"/>
  <c r="C16" i="12"/>
  <c r="F17" i="12"/>
  <c r="I18" i="12"/>
  <c r="C20" i="12"/>
  <c r="F21" i="12"/>
  <c r="I22" i="12"/>
  <c r="D8" i="12"/>
  <c r="G9" i="12"/>
  <c r="J10" i="12"/>
  <c r="D12" i="12"/>
  <c r="G13" i="12"/>
  <c r="J14" i="12"/>
  <c r="D16" i="12"/>
  <c r="G17" i="12"/>
  <c r="J18" i="12"/>
  <c r="D20" i="12"/>
  <c r="G21" i="12"/>
  <c r="J22" i="12"/>
  <c r="E12" i="12"/>
  <c r="B41" i="12"/>
  <c r="F8" i="12"/>
  <c r="F12" i="12"/>
  <c r="D15" i="12"/>
  <c r="G16" i="12"/>
  <c r="D19" i="12"/>
  <c r="H16" i="12"/>
  <c r="H20" i="12"/>
  <c r="B32" i="12"/>
  <c r="B36" i="12"/>
  <c r="I8" i="12"/>
  <c r="F11" i="12"/>
  <c r="I12" i="12"/>
  <c r="J12" i="12" s="1"/>
  <c r="F15" i="12"/>
  <c r="I16" i="12"/>
  <c r="C18" i="12"/>
  <c r="F19" i="12"/>
  <c r="I20" i="12"/>
  <c r="J20" i="12" s="1"/>
  <c r="C22" i="12"/>
  <c r="F23" i="12"/>
  <c r="J8" i="12"/>
  <c r="D10" i="12"/>
  <c r="G11" i="12"/>
  <c r="D14" i="12"/>
  <c r="G15" i="12"/>
  <c r="J16" i="12"/>
  <c r="D18" i="12"/>
  <c r="G19" i="12"/>
  <c r="D22" i="12"/>
  <c r="G23" i="12"/>
  <c r="C11" i="12"/>
  <c r="C23" i="12"/>
  <c r="H8" i="12"/>
  <c r="C10" i="12"/>
  <c r="C14" i="12"/>
  <c r="E10" i="12"/>
  <c r="E14" i="12"/>
  <c r="H15" i="12"/>
  <c r="E22" i="12"/>
  <c r="H23" i="12"/>
  <c r="B31" i="12"/>
  <c r="B35" i="12"/>
  <c r="B39" i="12"/>
  <c r="B43" i="12"/>
  <c r="E8" i="12"/>
  <c r="D11" i="12"/>
  <c r="G12" i="12"/>
  <c r="E19" i="12"/>
  <c r="E23" i="12"/>
  <c r="B40" i="12"/>
  <c r="B44" i="12"/>
  <c r="E18" i="12"/>
  <c r="H19" i="12"/>
  <c r="C9" i="12"/>
  <c r="F10" i="12"/>
  <c r="I11" i="12"/>
  <c r="J11" i="12" s="1"/>
  <c r="C13" i="12"/>
  <c r="F14" i="12"/>
  <c r="I15" i="12"/>
  <c r="J15" i="12" s="1"/>
  <c r="C17" i="12"/>
  <c r="F18" i="12"/>
  <c r="I19" i="12"/>
  <c r="J19" i="12" s="1"/>
  <c r="C21" i="12"/>
  <c r="F22" i="12"/>
  <c r="I23" i="12"/>
  <c r="J23" i="12" s="1"/>
  <c r="E16" i="12"/>
  <c r="B33" i="12"/>
  <c r="B37" i="12"/>
  <c r="B45" i="12"/>
  <c r="C15" i="12"/>
  <c r="C19" i="12"/>
  <c r="D23" i="12"/>
  <c r="E11" i="12"/>
  <c r="E15" i="12"/>
  <c r="H11" i="12"/>
  <c r="G36" i="12" l="1"/>
  <c r="F36" i="12"/>
  <c r="E36" i="12"/>
  <c r="D36" i="12"/>
  <c r="C36" i="12"/>
  <c r="I36" i="12"/>
  <c r="J36" i="12" s="1"/>
  <c r="H36" i="12"/>
  <c r="J37" i="12"/>
  <c r="E37" i="12"/>
  <c r="I37" i="12"/>
  <c r="D37" i="12"/>
  <c r="C37" i="12"/>
  <c r="H37" i="12"/>
  <c r="G37" i="12"/>
  <c r="F37" i="12"/>
  <c r="G32" i="12"/>
  <c r="F32" i="12"/>
  <c r="E32" i="12"/>
  <c r="D32" i="12"/>
  <c r="C32" i="12"/>
  <c r="J32" i="12"/>
  <c r="I32" i="12"/>
  <c r="H32" i="12"/>
  <c r="D39" i="12"/>
  <c r="I39" i="12"/>
  <c r="H39" i="12"/>
  <c r="C39" i="12"/>
  <c r="J39" i="12"/>
  <c r="G39" i="12"/>
  <c r="F39" i="12"/>
  <c r="E39" i="12"/>
  <c r="J41" i="12"/>
  <c r="I41" i="12"/>
  <c r="D41" i="12"/>
  <c r="C41" i="12"/>
  <c r="H41" i="12"/>
  <c r="G41" i="12"/>
  <c r="F41" i="12"/>
  <c r="E41" i="12"/>
  <c r="G42" i="12"/>
  <c r="E42" i="12"/>
  <c r="I42" i="12"/>
  <c r="J42" i="12" s="1"/>
  <c r="H42" i="12"/>
  <c r="F42" i="12"/>
  <c r="D42" i="12"/>
  <c r="C42" i="12"/>
  <c r="C45" i="12"/>
  <c r="I45" i="12"/>
  <c r="J45" i="12" s="1"/>
  <c r="D45" i="12"/>
  <c r="H45" i="12"/>
  <c r="E45" i="12"/>
  <c r="G45" i="12"/>
  <c r="F45" i="12"/>
  <c r="H34" i="12"/>
  <c r="I34" i="12"/>
  <c r="J34" i="12" s="1"/>
  <c r="G34" i="12"/>
  <c r="F34" i="12"/>
  <c r="E34" i="12"/>
  <c r="D34" i="12"/>
  <c r="C34" i="12"/>
  <c r="D35" i="12"/>
  <c r="I35" i="12"/>
  <c r="C35" i="12"/>
  <c r="J35" i="12"/>
  <c r="H35" i="12"/>
  <c r="G35" i="12"/>
  <c r="F35" i="12"/>
  <c r="E35" i="12"/>
  <c r="D31" i="12"/>
  <c r="C31" i="12"/>
  <c r="J31" i="12"/>
  <c r="I31" i="12"/>
  <c r="H31" i="12"/>
  <c r="G31" i="12"/>
  <c r="F31" i="12"/>
  <c r="E31" i="12"/>
  <c r="D43" i="12"/>
  <c r="C43" i="12"/>
  <c r="I43" i="12"/>
  <c r="J43" i="12" s="1"/>
  <c r="H43" i="12"/>
  <c r="G43" i="12"/>
  <c r="F43" i="12"/>
  <c r="E43" i="12"/>
  <c r="F30" i="12"/>
  <c r="H30" i="12"/>
  <c r="G30" i="12"/>
  <c r="I30" i="12"/>
  <c r="J30" i="12" s="1"/>
  <c r="E30" i="12"/>
  <c r="D30" i="12"/>
  <c r="C30" i="12"/>
  <c r="G44" i="12"/>
  <c r="F44" i="12"/>
  <c r="E44" i="12"/>
  <c r="D44" i="12"/>
  <c r="C44" i="12"/>
  <c r="I44" i="12"/>
  <c r="J44" i="12" s="1"/>
  <c r="H44" i="12"/>
  <c r="G40" i="12"/>
  <c r="F40" i="12"/>
  <c r="E40" i="12"/>
  <c r="D40" i="12"/>
  <c r="C40" i="12"/>
  <c r="I40" i="12"/>
  <c r="J40" i="12" s="1"/>
  <c r="H40" i="12"/>
  <c r="G38" i="12"/>
  <c r="H38" i="12"/>
  <c r="F38" i="12"/>
  <c r="I38" i="12"/>
  <c r="J38" i="12" s="1"/>
  <c r="E38" i="12"/>
  <c r="D38" i="12"/>
  <c r="C38" i="12"/>
  <c r="J33" i="12"/>
  <c r="D33" i="12"/>
  <c r="I33" i="12"/>
  <c r="H33" i="12"/>
  <c r="E33" i="12"/>
  <c r="C33" i="12"/>
  <c r="G33" i="12"/>
  <c r="F33" i="12"/>
  <c r="B23" i="11" l="1"/>
  <c r="B22" i="11"/>
  <c r="G22" i="11" s="1"/>
  <c r="I21" i="11"/>
  <c r="J21" i="11" s="1"/>
  <c r="H21" i="11"/>
  <c r="E21" i="11"/>
  <c r="B21" i="11"/>
  <c r="D21" i="11" s="1"/>
  <c r="H20" i="11"/>
  <c r="G20" i="11"/>
  <c r="F20" i="11"/>
  <c r="E20" i="11"/>
  <c r="B20" i="11"/>
  <c r="B19" i="11"/>
  <c r="B18" i="11"/>
  <c r="G18" i="11" s="1"/>
  <c r="I17" i="11"/>
  <c r="J17" i="11" s="1"/>
  <c r="H17" i="11"/>
  <c r="E17" i="11"/>
  <c r="B17" i="11"/>
  <c r="D17" i="11" s="1"/>
  <c r="G16" i="11"/>
  <c r="F16" i="11"/>
  <c r="E16" i="11"/>
  <c r="B16" i="11"/>
  <c r="H16" i="11" s="1"/>
  <c r="B15" i="11"/>
  <c r="B14" i="11"/>
  <c r="G14" i="11" s="1"/>
  <c r="I13" i="11"/>
  <c r="J13" i="11" s="1"/>
  <c r="H13" i="11"/>
  <c r="E13" i="11"/>
  <c r="B13" i="11"/>
  <c r="D13" i="11" s="1"/>
  <c r="G12" i="11"/>
  <c r="F12" i="11"/>
  <c r="E12" i="11"/>
  <c r="B12" i="11"/>
  <c r="H12" i="11" s="1"/>
  <c r="B11" i="11"/>
  <c r="H10" i="11"/>
  <c r="B10" i="11"/>
  <c r="G10" i="11" s="1"/>
  <c r="I9" i="11"/>
  <c r="J9" i="11" s="1"/>
  <c r="H9" i="11"/>
  <c r="E9" i="11"/>
  <c r="B9" i="11"/>
  <c r="D9" i="11" s="1"/>
  <c r="G8" i="11"/>
  <c r="F8" i="11"/>
  <c r="E8" i="11"/>
  <c r="B8" i="11"/>
  <c r="H8" i="11" s="1"/>
  <c r="B1" i="11"/>
  <c r="J15" i="11" l="1"/>
  <c r="B37" i="11"/>
  <c r="D11" i="11"/>
  <c r="D15" i="11"/>
  <c r="H18" i="11"/>
  <c r="H22" i="11"/>
  <c r="B34" i="11"/>
  <c r="B38" i="11"/>
  <c r="B42" i="11"/>
  <c r="C8" i="11"/>
  <c r="F9" i="11"/>
  <c r="I10" i="11"/>
  <c r="C12" i="11"/>
  <c r="F13" i="11"/>
  <c r="I14" i="11"/>
  <c r="J14" i="11" s="1"/>
  <c r="C16" i="11"/>
  <c r="F17" i="11"/>
  <c r="I18" i="11"/>
  <c r="J18" i="11" s="1"/>
  <c r="C20" i="11"/>
  <c r="F21" i="11"/>
  <c r="I22" i="11"/>
  <c r="J22" i="11" s="1"/>
  <c r="B33" i="11"/>
  <c r="H14" i="11"/>
  <c r="B30" i="11"/>
  <c r="D8" i="11"/>
  <c r="G9" i="11"/>
  <c r="J10" i="11"/>
  <c r="D12" i="11"/>
  <c r="G13" i="11"/>
  <c r="D16" i="11"/>
  <c r="G17" i="11"/>
  <c r="D20" i="11"/>
  <c r="G21" i="11"/>
  <c r="B36" i="11"/>
  <c r="B44" i="11"/>
  <c r="I8" i="11"/>
  <c r="C10" i="11"/>
  <c r="F11" i="11"/>
  <c r="I12" i="11"/>
  <c r="C14" i="11"/>
  <c r="F15" i="11"/>
  <c r="I16" i="11"/>
  <c r="C18" i="11"/>
  <c r="F19" i="11"/>
  <c r="I20" i="11"/>
  <c r="J20" i="11" s="1"/>
  <c r="C22" i="11"/>
  <c r="F23" i="11"/>
  <c r="J8" i="11"/>
  <c r="D10" i="11"/>
  <c r="G11" i="11"/>
  <c r="J12" i="11"/>
  <c r="D14" i="11"/>
  <c r="G15" i="11"/>
  <c r="J16" i="11"/>
  <c r="D18" i="11"/>
  <c r="G19" i="11"/>
  <c r="D22" i="11"/>
  <c r="G23" i="11"/>
  <c r="B41" i="11"/>
  <c r="C19" i="11"/>
  <c r="D23" i="11"/>
  <c r="E19" i="11"/>
  <c r="E23" i="11"/>
  <c r="E10" i="11"/>
  <c r="H11" i="11"/>
  <c r="E18" i="11"/>
  <c r="E22" i="11"/>
  <c r="H23" i="11"/>
  <c r="B31" i="11"/>
  <c r="B35" i="11"/>
  <c r="B39" i="11"/>
  <c r="B43" i="11"/>
  <c r="C15" i="11"/>
  <c r="C23" i="11"/>
  <c r="D19" i="11"/>
  <c r="E11" i="11"/>
  <c r="E15" i="11"/>
  <c r="B32" i="11"/>
  <c r="B40" i="11"/>
  <c r="E14" i="11"/>
  <c r="H15" i="11"/>
  <c r="H19" i="11"/>
  <c r="C9" i="11"/>
  <c r="F10" i="11"/>
  <c r="I11" i="11"/>
  <c r="J11" i="11" s="1"/>
  <c r="C13" i="11"/>
  <c r="F14" i="11"/>
  <c r="I15" i="11"/>
  <c r="C17" i="11"/>
  <c r="F18" i="11"/>
  <c r="I19" i="11"/>
  <c r="J19" i="11" s="1"/>
  <c r="C21" i="11"/>
  <c r="F22" i="11"/>
  <c r="I23" i="11"/>
  <c r="J23" i="11" s="1"/>
  <c r="B45" i="11"/>
  <c r="C11" i="11"/>
  <c r="D43" i="11" l="1"/>
  <c r="I43" i="11"/>
  <c r="C43" i="11"/>
  <c r="H43" i="11"/>
  <c r="J43" i="11"/>
  <c r="G43" i="11"/>
  <c r="E43" i="11"/>
  <c r="F43" i="11"/>
  <c r="F38" i="11"/>
  <c r="E38" i="11"/>
  <c r="G38" i="11"/>
  <c r="J38" i="11"/>
  <c r="I38" i="11"/>
  <c r="H38" i="11"/>
  <c r="D38" i="11"/>
  <c r="C38" i="11"/>
  <c r="F34" i="11"/>
  <c r="E34" i="11"/>
  <c r="G34" i="11"/>
  <c r="I34" i="11"/>
  <c r="J34" i="11" s="1"/>
  <c r="H34" i="11"/>
  <c r="D34" i="11"/>
  <c r="C34" i="11"/>
  <c r="G44" i="11"/>
  <c r="F44" i="11"/>
  <c r="E44" i="11"/>
  <c r="D44" i="11"/>
  <c r="C44" i="11"/>
  <c r="I44" i="11"/>
  <c r="J44" i="11" s="1"/>
  <c r="H44" i="11"/>
  <c r="D35" i="11"/>
  <c r="C35" i="11"/>
  <c r="I35" i="11"/>
  <c r="J35" i="11" s="1"/>
  <c r="H35" i="11"/>
  <c r="G35" i="11"/>
  <c r="F35" i="11"/>
  <c r="E35" i="11"/>
  <c r="G36" i="11"/>
  <c r="F36" i="11"/>
  <c r="E36" i="11"/>
  <c r="D36" i="11"/>
  <c r="C36" i="11"/>
  <c r="H36" i="11"/>
  <c r="I36" i="11"/>
  <c r="J36" i="11" s="1"/>
  <c r="D31" i="11"/>
  <c r="J31" i="11"/>
  <c r="I31" i="11"/>
  <c r="H31" i="11"/>
  <c r="C31" i="11"/>
  <c r="G31" i="11"/>
  <c r="F31" i="11"/>
  <c r="E31" i="11"/>
  <c r="G30" i="11"/>
  <c r="F30" i="11"/>
  <c r="E30" i="11"/>
  <c r="J30" i="11"/>
  <c r="I30" i="11"/>
  <c r="H30" i="11"/>
  <c r="D30" i="11"/>
  <c r="C30" i="11"/>
  <c r="D45" i="11"/>
  <c r="I45" i="11"/>
  <c r="J45" i="11" s="1"/>
  <c r="E45" i="11"/>
  <c r="H45" i="11"/>
  <c r="C45" i="11"/>
  <c r="G45" i="11"/>
  <c r="F45" i="11"/>
  <c r="J41" i="11"/>
  <c r="C41" i="11"/>
  <c r="I41" i="11"/>
  <c r="D41" i="11"/>
  <c r="H41" i="11"/>
  <c r="G41" i="11"/>
  <c r="F41" i="11"/>
  <c r="E41" i="11"/>
  <c r="G40" i="11"/>
  <c r="F40" i="11"/>
  <c r="E40" i="11"/>
  <c r="D40" i="11"/>
  <c r="C40" i="11"/>
  <c r="J40" i="11"/>
  <c r="H40" i="11"/>
  <c r="I40" i="11"/>
  <c r="I33" i="11"/>
  <c r="J33" i="11" s="1"/>
  <c r="H33" i="11"/>
  <c r="E33" i="11"/>
  <c r="D33" i="11"/>
  <c r="G33" i="11"/>
  <c r="F33" i="11"/>
  <c r="C33" i="11"/>
  <c r="D39" i="11"/>
  <c r="C39" i="11"/>
  <c r="I39" i="11"/>
  <c r="J39" i="11"/>
  <c r="H39" i="11"/>
  <c r="G39" i="11"/>
  <c r="E39" i="11"/>
  <c r="F39" i="11"/>
  <c r="J37" i="11"/>
  <c r="D37" i="11"/>
  <c r="C37" i="11"/>
  <c r="I37" i="11"/>
  <c r="E37" i="11"/>
  <c r="H37" i="11"/>
  <c r="G37" i="11"/>
  <c r="F37" i="11"/>
  <c r="G32" i="11"/>
  <c r="F32" i="11"/>
  <c r="E32" i="11"/>
  <c r="D32" i="11"/>
  <c r="C32" i="11"/>
  <c r="H32" i="11"/>
  <c r="I32" i="11"/>
  <c r="J32" i="11" s="1"/>
  <c r="G42" i="11"/>
  <c r="H42" i="11"/>
  <c r="I42" i="11"/>
  <c r="J42" i="11" s="1"/>
  <c r="D42" i="11"/>
  <c r="E42" i="11"/>
  <c r="C42" i="11"/>
  <c r="F42" i="11"/>
  <c r="B23" i="10" l="1"/>
  <c r="B22" i="10"/>
  <c r="G22" i="10" s="1"/>
  <c r="I21" i="10"/>
  <c r="J21" i="10" s="1"/>
  <c r="H21" i="10"/>
  <c r="E21" i="10"/>
  <c r="B21" i="10"/>
  <c r="D21" i="10" s="1"/>
  <c r="H20" i="10"/>
  <c r="G20" i="10"/>
  <c r="F20" i="10"/>
  <c r="E20" i="10"/>
  <c r="B20" i="10"/>
  <c r="B19" i="10"/>
  <c r="B18" i="10"/>
  <c r="G18" i="10" s="1"/>
  <c r="I17" i="10"/>
  <c r="J17" i="10" s="1"/>
  <c r="H17" i="10"/>
  <c r="E17" i="10"/>
  <c r="B17" i="10"/>
  <c r="D17" i="10" s="1"/>
  <c r="H16" i="10"/>
  <c r="G16" i="10"/>
  <c r="F16" i="10"/>
  <c r="E16" i="10"/>
  <c r="B16" i="10"/>
  <c r="B15" i="10"/>
  <c r="B14" i="10"/>
  <c r="G14" i="10" s="1"/>
  <c r="I13" i="10"/>
  <c r="J13" i="10" s="1"/>
  <c r="H13" i="10"/>
  <c r="E13" i="10"/>
  <c r="B13" i="10"/>
  <c r="D13" i="10" s="1"/>
  <c r="G12" i="10"/>
  <c r="F12" i="10"/>
  <c r="E12" i="10"/>
  <c r="B12" i="10"/>
  <c r="I12" i="10" s="1"/>
  <c r="B11" i="10"/>
  <c r="B10" i="10"/>
  <c r="G10" i="10" s="1"/>
  <c r="I9" i="10"/>
  <c r="J9" i="10" s="1"/>
  <c r="H9" i="10"/>
  <c r="E9" i="10"/>
  <c r="B9" i="10"/>
  <c r="D9" i="10" s="1"/>
  <c r="G8" i="10"/>
  <c r="F8" i="10"/>
  <c r="E8" i="10"/>
  <c r="B8" i="10"/>
  <c r="B1" i="10"/>
  <c r="J20" i="10" l="1"/>
  <c r="B37" i="10"/>
  <c r="C11" i="10"/>
  <c r="C15" i="10"/>
  <c r="B30" i="10"/>
  <c r="B42" i="10"/>
  <c r="C8" i="10"/>
  <c r="F9" i="10"/>
  <c r="I10" i="10"/>
  <c r="J10" i="10" s="1"/>
  <c r="C12" i="10"/>
  <c r="F13" i="10"/>
  <c r="I14" i="10"/>
  <c r="J14" i="10" s="1"/>
  <c r="C16" i="10"/>
  <c r="F17" i="10"/>
  <c r="I18" i="10"/>
  <c r="J18" i="10" s="1"/>
  <c r="C20" i="10"/>
  <c r="F21" i="10"/>
  <c r="I22" i="10"/>
  <c r="D23" i="10"/>
  <c r="H10" i="10"/>
  <c r="H14" i="10"/>
  <c r="H18" i="10"/>
  <c r="H22" i="10"/>
  <c r="B34" i="10"/>
  <c r="B38" i="10"/>
  <c r="D8" i="10"/>
  <c r="G9" i="10"/>
  <c r="D12" i="10"/>
  <c r="G13" i="10"/>
  <c r="D16" i="10"/>
  <c r="G17" i="10"/>
  <c r="D20" i="10"/>
  <c r="G21" i="10"/>
  <c r="J22" i="10"/>
  <c r="B33" i="10"/>
  <c r="C19" i="10"/>
  <c r="C23" i="10"/>
  <c r="D19" i="10"/>
  <c r="H8" i="10"/>
  <c r="E11" i="10"/>
  <c r="H12" i="10"/>
  <c r="B36" i="10"/>
  <c r="B44" i="10"/>
  <c r="I8" i="10"/>
  <c r="J8" i="10" s="1"/>
  <c r="F11" i="10"/>
  <c r="C14" i="10"/>
  <c r="I16" i="10"/>
  <c r="J16" i="10" s="1"/>
  <c r="F19" i="10"/>
  <c r="I20" i="10"/>
  <c r="F23" i="10"/>
  <c r="D10" i="10"/>
  <c r="G11" i="10"/>
  <c r="J12" i="10"/>
  <c r="D14" i="10"/>
  <c r="G15" i="10"/>
  <c r="D18" i="10"/>
  <c r="G19" i="10"/>
  <c r="D22" i="10"/>
  <c r="G23" i="10"/>
  <c r="B41" i="10"/>
  <c r="E23" i="10"/>
  <c r="B32" i="10"/>
  <c r="B40" i="10"/>
  <c r="C10" i="10"/>
  <c r="F15" i="10"/>
  <c r="C18" i="10"/>
  <c r="C22" i="10"/>
  <c r="H15" i="10"/>
  <c r="E18" i="10"/>
  <c r="H19" i="10"/>
  <c r="E22" i="10"/>
  <c r="H23" i="10"/>
  <c r="B31" i="10"/>
  <c r="B35" i="10"/>
  <c r="B39" i="10"/>
  <c r="B43" i="10"/>
  <c r="D11" i="10"/>
  <c r="D15" i="10"/>
  <c r="E15" i="10"/>
  <c r="E19" i="10"/>
  <c r="E10" i="10"/>
  <c r="H11" i="10"/>
  <c r="E14" i="10"/>
  <c r="C9" i="10"/>
  <c r="F10" i="10"/>
  <c r="I11" i="10"/>
  <c r="J11" i="10" s="1"/>
  <c r="C13" i="10"/>
  <c r="F14" i="10"/>
  <c r="I15" i="10"/>
  <c r="J15" i="10" s="1"/>
  <c r="C17" i="10"/>
  <c r="F18" i="10"/>
  <c r="I19" i="10"/>
  <c r="J19" i="10" s="1"/>
  <c r="C21" i="10"/>
  <c r="F22" i="10"/>
  <c r="I23" i="10"/>
  <c r="J23" i="10" s="1"/>
  <c r="B45" i="10"/>
  <c r="I41" i="10" l="1"/>
  <c r="J41" i="10" s="1"/>
  <c r="E41" i="10"/>
  <c r="H41" i="10"/>
  <c r="G41" i="10"/>
  <c r="F41" i="10"/>
  <c r="D41" i="10"/>
  <c r="C41" i="10"/>
  <c r="J37" i="10"/>
  <c r="I37" i="10"/>
  <c r="D37" i="10"/>
  <c r="C37" i="10"/>
  <c r="H37" i="10"/>
  <c r="E37" i="10"/>
  <c r="G37" i="10"/>
  <c r="F37" i="10"/>
  <c r="D39" i="10"/>
  <c r="C39" i="10"/>
  <c r="I39" i="10"/>
  <c r="G39" i="10"/>
  <c r="J39" i="10"/>
  <c r="H39" i="10"/>
  <c r="F39" i="10"/>
  <c r="E39" i="10"/>
  <c r="G40" i="10"/>
  <c r="F40" i="10"/>
  <c r="E40" i="10"/>
  <c r="D40" i="10"/>
  <c r="C40" i="10"/>
  <c r="H40" i="10"/>
  <c r="I40" i="10"/>
  <c r="J40" i="10" s="1"/>
  <c r="J42" i="10"/>
  <c r="I42" i="10"/>
  <c r="H42" i="10"/>
  <c r="G42" i="10"/>
  <c r="E42" i="10"/>
  <c r="D42" i="10"/>
  <c r="F42" i="10"/>
  <c r="C42" i="10"/>
  <c r="D35" i="10"/>
  <c r="C35" i="10"/>
  <c r="H35" i="10"/>
  <c r="J35" i="10"/>
  <c r="G35" i="10"/>
  <c r="I35" i="10"/>
  <c r="F35" i="10"/>
  <c r="E35" i="10"/>
  <c r="G32" i="10"/>
  <c r="F32" i="10"/>
  <c r="E32" i="10"/>
  <c r="D32" i="10"/>
  <c r="C32" i="10"/>
  <c r="I32" i="10"/>
  <c r="J32" i="10" s="1"/>
  <c r="H32" i="10"/>
  <c r="J30" i="10"/>
  <c r="I30" i="10"/>
  <c r="H30" i="10"/>
  <c r="G30" i="10"/>
  <c r="D30" i="10"/>
  <c r="F30" i="10"/>
  <c r="C30" i="10"/>
  <c r="E30" i="10"/>
  <c r="D31" i="10"/>
  <c r="H31" i="10"/>
  <c r="C31" i="10"/>
  <c r="I31" i="10"/>
  <c r="J31" i="10" s="1"/>
  <c r="G31" i="10"/>
  <c r="E31" i="10"/>
  <c r="F31" i="10"/>
  <c r="I45" i="10"/>
  <c r="J45" i="10" s="1"/>
  <c r="C45" i="10"/>
  <c r="H45" i="10"/>
  <c r="E45" i="10"/>
  <c r="G45" i="10"/>
  <c r="F45" i="10"/>
  <c r="D45" i="10"/>
  <c r="J33" i="10"/>
  <c r="I33" i="10"/>
  <c r="H33" i="10"/>
  <c r="G33" i="10"/>
  <c r="F33" i="10"/>
  <c r="E33" i="10"/>
  <c r="D33" i="10"/>
  <c r="C33" i="10"/>
  <c r="E38" i="10"/>
  <c r="F38" i="10"/>
  <c r="I38" i="10"/>
  <c r="J38" i="10" s="1"/>
  <c r="H38" i="10"/>
  <c r="G38" i="10"/>
  <c r="D38" i="10"/>
  <c r="C38" i="10"/>
  <c r="G44" i="10"/>
  <c r="F44" i="10"/>
  <c r="E44" i="10"/>
  <c r="D44" i="10"/>
  <c r="C44" i="10"/>
  <c r="I44" i="10"/>
  <c r="J44" i="10" s="1"/>
  <c r="H44" i="10"/>
  <c r="G34" i="10"/>
  <c r="H34" i="10"/>
  <c r="E34" i="10"/>
  <c r="J34" i="10"/>
  <c r="I34" i="10"/>
  <c r="F34" i="10"/>
  <c r="D34" i="10"/>
  <c r="C34" i="10"/>
  <c r="G36" i="10"/>
  <c r="F36" i="10"/>
  <c r="E36" i="10"/>
  <c r="C36" i="10"/>
  <c r="D36" i="10"/>
  <c r="I36" i="10"/>
  <c r="J36" i="10" s="1"/>
  <c r="H36" i="10"/>
  <c r="D43" i="10"/>
  <c r="C43" i="10"/>
  <c r="I43" i="10"/>
  <c r="J43" i="10" s="1"/>
  <c r="G43" i="10"/>
  <c r="E43" i="10"/>
  <c r="F43" i="10"/>
  <c r="H43" i="10"/>
  <c r="B23" i="9" l="1"/>
  <c r="B22" i="9"/>
  <c r="G22" i="9" s="1"/>
  <c r="B21" i="9"/>
  <c r="D21" i="9" s="1"/>
  <c r="I20" i="9"/>
  <c r="H20" i="9"/>
  <c r="G20" i="9"/>
  <c r="E20" i="9"/>
  <c r="D20" i="9"/>
  <c r="B20" i="9"/>
  <c r="F20" i="9" s="1"/>
  <c r="B19" i="9"/>
  <c r="B18" i="9"/>
  <c r="G18" i="9" s="1"/>
  <c r="B17" i="9"/>
  <c r="D17" i="9" s="1"/>
  <c r="I16" i="9"/>
  <c r="H16" i="9"/>
  <c r="G16" i="9"/>
  <c r="F16" i="9"/>
  <c r="E16" i="9"/>
  <c r="D16" i="9"/>
  <c r="B16" i="9"/>
  <c r="B15" i="9"/>
  <c r="B14" i="9"/>
  <c r="G14" i="9" s="1"/>
  <c r="B13" i="9"/>
  <c r="D13" i="9" s="1"/>
  <c r="I12" i="9"/>
  <c r="H12" i="9"/>
  <c r="G12" i="9"/>
  <c r="F12" i="9"/>
  <c r="E12" i="9"/>
  <c r="D12" i="9"/>
  <c r="B12" i="9"/>
  <c r="B11" i="9"/>
  <c r="B10" i="9"/>
  <c r="G10" i="9" s="1"/>
  <c r="B9" i="9"/>
  <c r="D9" i="9" s="1"/>
  <c r="I8" i="9"/>
  <c r="H8" i="9"/>
  <c r="G8" i="9"/>
  <c r="F8" i="9"/>
  <c r="E8" i="9"/>
  <c r="D8" i="9"/>
  <c r="B8" i="9"/>
  <c r="B1" i="9"/>
  <c r="I13" i="9" l="1"/>
  <c r="J13" i="9" s="1"/>
  <c r="H17" i="9"/>
  <c r="G21" i="9"/>
  <c r="J8" i="9"/>
  <c r="I17" i="9"/>
  <c r="J17" i="9" s="1"/>
  <c r="H21" i="9"/>
  <c r="G13" i="9"/>
  <c r="H13" i="9"/>
  <c r="J12" i="9"/>
  <c r="I21" i="9"/>
  <c r="J21" i="9" s="1"/>
  <c r="G9" i="9"/>
  <c r="I9" i="9"/>
  <c r="J9" i="9" s="1"/>
  <c r="G17" i="9"/>
  <c r="J16" i="9"/>
  <c r="H9" i="9"/>
  <c r="J20" i="9"/>
  <c r="B33" i="9"/>
  <c r="B45" i="9"/>
  <c r="E19" i="9"/>
  <c r="E23" i="9"/>
  <c r="B32" i="9"/>
  <c r="B36" i="9"/>
  <c r="B40" i="9"/>
  <c r="B44" i="9"/>
  <c r="C10" i="9"/>
  <c r="C14" i="9"/>
  <c r="E9" i="9"/>
  <c r="E13" i="9"/>
  <c r="H14" i="9"/>
  <c r="E17" i="9"/>
  <c r="H18" i="9"/>
  <c r="E21" i="9"/>
  <c r="H22" i="9"/>
  <c r="B30" i="9"/>
  <c r="B34" i="9"/>
  <c r="B38" i="9"/>
  <c r="B42" i="9"/>
  <c r="C19" i="9"/>
  <c r="D19" i="9"/>
  <c r="E11" i="9"/>
  <c r="E15" i="9"/>
  <c r="C22" i="9"/>
  <c r="H10" i="9"/>
  <c r="C8" i="9"/>
  <c r="F9" i="9"/>
  <c r="I10" i="9"/>
  <c r="J10" i="9" s="1"/>
  <c r="C12" i="9"/>
  <c r="F13" i="9"/>
  <c r="I14" i="9"/>
  <c r="J14" i="9" s="1"/>
  <c r="C16" i="9"/>
  <c r="F17" i="9"/>
  <c r="I18" i="9"/>
  <c r="J18" i="9" s="1"/>
  <c r="C20" i="9"/>
  <c r="F21" i="9"/>
  <c r="I22" i="9"/>
  <c r="J22" i="9" s="1"/>
  <c r="B37" i="9"/>
  <c r="F15" i="9"/>
  <c r="C18" i="9"/>
  <c r="F19" i="9"/>
  <c r="F23" i="9"/>
  <c r="D10" i="9"/>
  <c r="G11" i="9"/>
  <c r="D14" i="9"/>
  <c r="G15" i="9"/>
  <c r="D18" i="9"/>
  <c r="G19" i="9"/>
  <c r="D22" i="9"/>
  <c r="G23" i="9"/>
  <c r="B41" i="9"/>
  <c r="C11" i="9"/>
  <c r="C15" i="9"/>
  <c r="F11" i="9"/>
  <c r="E14" i="9"/>
  <c r="E18" i="9"/>
  <c r="H19" i="9"/>
  <c r="E22" i="9"/>
  <c r="H23" i="9"/>
  <c r="B31" i="9"/>
  <c r="B35" i="9"/>
  <c r="B39" i="9"/>
  <c r="B43" i="9"/>
  <c r="C23" i="9"/>
  <c r="D11" i="9"/>
  <c r="D15" i="9"/>
  <c r="D23" i="9"/>
  <c r="E10" i="9"/>
  <c r="H11" i="9"/>
  <c r="H15" i="9"/>
  <c r="C9" i="9"/>
  <c r="F10" i="9"/>
  <c r="I11" i="9"/>
  <c r="J11" i="9" s="1"/>
  <c r="C13" i="9"/>
  <c r="F14" i="9"/>
  <c r="I15" i="9"/>
  <c r="J15" i="9" s="1"/>
  <c r="C17" i="9"/>
  <c r="F18" i="9"/>
  <c r="I19" i="9"/>
  <c r="J19" i="9" s="1"/>
  <c r="C21" i="9"/>
  <c r="F22" i="9"/>
  <c r="I23" i="9"/>
  <c r="J23" i="9" s="1"/>
  <c r="I41" i="9" l="1"/>
  <c r="J41" i="9" s="1"/>
  <c r="C41" i="9"/>
  <c r="H41" i="9"/>
  <c r="G41" i="9"/>
  <c r="F41" i="9"/>
  <c r="D41" i="9"/>
  <c r="E41" i="9"/>
  <c r="E38" i="9"/>
  <c r="I38" i="9"/>
  <c r="J38" i="9" s="1"/>
  <c r="F38" i="9"/>
  <c r="C38" i="9"/>
  <c r="G38" i="9"/>
  <c r="H38" i="9"/>
  <c r="D38" i="9"/>
  <c r="G44" i="9"/>
  <c r="F44" i="9"/>
  <c r="E44" i="9"/>
  <c r="D44" i="9"/>
  <c r="C44" i="9"/>
  <c r="I44" i="9"/>
  <c r="J44" i="9" s="1"/>
  <c r="H44" i="9"/>
  <c r="E34" i="9"/>
  <c r="G34" i="9"/>
  <c r="I34" i="9"/>
  <c r="J34" i="9" s="1"/>
  <c r="C34" i="9"/>
  <c r="F34" i="9"/>
  <c r="H34" i="9"/>
  <c r="D34" i="9"/>
  <c r="G40" i="9"/>
  <c r="F40" i="9"/>
  <c r="E40" i="9"/>
  <c r="D40" i="9"/>
  <c r="C40" i="9"/>
  <c r="I40" i="9"/>
  <c r="J40" i="9" s="1"/>
  <c r="H40" i="9"/>
  <c r="D39" i="9"/>
  <c r="C39" i="9"/>
  <c r="F39" i="9"/>
  <c r="I39" i="9"/>
  <c r="J39" i="9" s="1"/>
  <c r="G39" i="9"/>
  <c r="E39" i="9"/>
  <c r="H39" i="9"/>
  <c r="F30" i="9"/>
  <c r="I30" i="9"/>
  <c r="J30" i="9" s="1"/>
  <c r="C30" i="9"/>
  <c r="G30" i="9"/>
  <c r="D30" i="9"/>
  <c r="H30" i="9"/>
  <c r="E30" i="9"/>
  <c r="G36" i="9"/>
  <c r="F36" i="9"/>
  <c r="E36" i="9"/>
  <c r="D36" i="9"/>
  <c r="C36" i="9"/>
  <c r="I36" i="9"/>
  <c r="J36" i="9" s="1"/>
  <c r="H36" i="9"/>
  <c r="D43" i="9"/>
  <c r="H43" i="9"/>
  <c r="C43" i="9"/>
  <c r="G43" i="9"/>
  <c r="F43" i="9"/>
  <c r="J43" i="9"/>
  <c r="I43" i="9"/>
  <c r="E43" i="9"/>
  <c r="I33" i="9"/>
  <c r="J33" i="9" s="1"/>
  <c r="C33" i="9"/>
  <c r="H33" i="9"/>
  <c r="G33" i="9"/>
  <c r="F33" i="9"/>
  <c r="D33" i="9"/>
  <c r="E33" i="9"/>
  <c r="D35" i="9"/>
  <c r="C35" i="9"/>
  <c r="I35" i="9"/>
  <c r="F35" i="9"/>
  <c r="J35" i="9"/>
  <c r="G35" i="9"/>
  <c r="E35" i="9"/>
  <c r="H35" i="9"/>
  <c r="G32" i="9"/>
  <c r="F32" i="9"/>
  <c r="E32" i="9"/>
  <c r="D32" i="9"/>
  <c r="I32" i="9"/>
  <c r="J32" i="9" s="1"/>
  <c r="H32" i="9"/>
  <c r="C32" i="9"/>
  <c r="I45" i="9"/>
  <c r="J45" i="9" s="1"/>
  <c r="D45" i="9"/>
  <c r="C45" i="9"/>
  <c r="H45" i="9"/>
  <c r="G45" i="9"/>
  <c r="F45" i="9"/>
  <c r="E45" i="9"/>
  <c r="J37" i="9"/>
  <c r="I37" i="9"/>
  <c r="D37" i="9"/>
  <c r="H37" i="9"/>
  <c r="G37" i="9"/>
  <c r="F37" i="9"/>
  <c r="C37" i="9"/>
  <c r="E37" i="9"/>
  <c r="D31" i="9"/>
  <c r="H31" i="9"/>
  <c r="C31" i="9"/>
  <c r="G31" i="9"/>
  <c r="F31" i="9"/>
  <c r="I31" i="9"/>
  <c r="J31" i="9" s="1"/>
  <c r="E31" i="9"/>
  <c r="E42" i="9"/>
  <c r="G42" i="9"/>
  <c r="F42" i="9"/>
  <c r="I42" i="9"/>
  <c r="J42" i="9" s="1"/>
  <c r="C42" i="9"/>
  <c r="H42" i="9"/>
  <c r="D42" i="9"/>
  <c r="B23" i="8" l="1"/>
  <c r="H22" i="8"/>
  <c r="B22" i="8"/>
  <c r="G22" i="8" s="1"/>
  <c r="I21" i="8"/>
  <c r="J21" i="8" s="1"/>
  <c r="H21" i="8"/>
  <c r="F21" i="8"/>
  <c r="E21" i="8"/>
  <c r="B21" i="8"/>
  <c r="D21" i="8" s="1"/>
  <c r="B20" i="8"/>
  <c r="G20" i="8" s="1"/>
  <c r="B19" i="8"/>
  <c r="I18" i="8"/>
  <c r="H18" i="8"/>
  <c r="B18" i="8"/>
  <c r="G18" i="8" s="1"/>
  <c r="I17" i="8"/>
  <c r="J17" i="8" s="1"/>
  <c r="H17" i="8"/>
  <c r="F17" i="8"/>
  <c r="E17" i="8"/>
  <c r="B17" i="8"/>
  <c r="D17" i="8" s="1"/>
  <c r="B16" i="8"/>
  <c r="F16" i="8" s="1"/>
  <c r="B15" i="8"/>
  <c r="I14" i="8"/>
  <c r="H14" i="8"/>
  <c r="B14" i="8"/>
  <c r="G14" i="8" s="1"/>
  <c r="I13" i="8"/>
  <c r="J13" i="8" s="1"/>
  <c r="H13" i="8"/>
  <c r="F13" i="8"/>
  <c r="E13" i="8"/>
  <c r="B13" i="8"/>
  <c r="D13" i="8" s="1"/>
  <c r="B12" i="8"/>
  <c r="H12" i="8" s="1"/>
  <c r="B11" i="8"/>
  <c r="I10" i="8"/>
  <c r="H10" i="8"/>
  <c r="B10" i="8"/>
  <c r="G10" i="8" s="1"/>
  <c r="I9" i="8"/>
  <c r="J9" i="8" s="1"/>
  <c r="H9" i="8"/>
  <c r="F9" i="8"/>
  <c r="E9" i="8"/>
  <c r="B9" i="8"/>
  <c r="D9" i="8" s="1"/>
  <c r="B8" i="8"/>
  <c r="F8" i="8" s="1"/>
  <c r="B1" i="8"/>
  <c r="J19" i="8" l="1"/>
  <c r="C12" i="8"/>
  <c r="C16" i="8"/>
  <c r="C20" i="8"/>
  <c r="I22" i="8"/>
  <c r="D8" i="8"/>
  <c r="G9" i="8"/>
  <c r="J10" i="8"/>
  <c r="D12" i="8"/>
  <c r="G13" i="8"/>
  <c r="J14" i="8"/>
  <c r="D16" i="8"/>
  <c r="G17" i="8"/>
  <c r="J18" i="8"/>
  <c r="D20" i="8"/>
  <c r="G21" i="8"/>
  <c r="J22" i="8"/>
  <c r="C11" i="8"/>
  <c r="F12" i="8"/>
  <c r="C15" i="8"/>
  <c r="C19" i="8"/>
  <c r="D11" i="8"/>
  <c r="G12" i="8"/>
  <c r="D15" i="8"/>
  <c r="D19" i="8"/>
  <c r="D23" i="8"/>
  <c r="I8" i="8"/>
  <c r="J8" i="8" s="1"/>
  <c r="I12" i="8"/>
  <c r="J12" i="8" s="1"/>
  <c r="C18" i="8"/>
  <c r="F23" i="8"/>
  <c r="D10" i="8"/>
  <c r="G11" i="8"/>
  <c r="D14" i="8"/>
  <c r="G15" i="8"/>
  <c r="D18" i="8"/>
  <c r="G19" i="8"/>
  <c r="J20" i="8"/>
  <c r="D22" i="8"/>
  <c r="G23" i="8"/>
  <c r="E16" i="8"/>
  <c r="B37" i="8"/>
  <c r="B41" i="8"/>
  <c r="G8" i="8"/>
  <c r="H8" i="8"/>
  <c r="H16" i="8"/>
  <c r="E19" i="8"/>
  <c r="E23" i="8"/>
  <c r="B32" i="8"/>
  <c r="B36" i="8"/>
  <c r="B44" i="8"/>
  <c r="C10" i="8"/>
  <c r="F15" i="8"/>
  <c r="F19" i="8"/>
  <c r="C22" i="8"/>
  <c r="E10" i="8"/>
  <c r="H11" i="8"/>
  <c r="E14" i="8"/>
  <c r="H15" i="8"/>
  <c r="E18" i="8"/>
  <c r="H19" i="8"/>
  <c r="E22" i="8"/>
  <c r="H23" i="8"/>
  <c r="B31" i="8"/>
  <c r="B35" i="8"/>
  <c r="B39" i="8"/>
  <c r="B43" i="8"/>
  <c r="B30" i="8"/>
  <c r="B34" i="8"/>
  <c r="B38" i="8"/>
  <c r="B42" i="8"/>
  <c r="C8" i="8"/>
  <c r="E12" i="8"/>
  <c r="B33" i="8"/>
  <c r="B45" i="8"/>
  <c r="C23" i="8"/>
  <c r="G16" i="8"/>
  <c r="H20" i="8"/>
  <c r="B40" i="8"/>
  <c r="F11" i="8"/>
  <c r="C14" i="8"/>
  <c r="I16" i="8"/>
  <c r="J16" i="8" s="1"/>
  <c r="I20" i="8"/>
  <c r="C9" i="8"/>
  <c r="F10" i="8"/>
  <c r="I11" i="8"/>
  <c r="J11" i="8" s="1"/>
  <c r="C13" i="8"/>
  <c r="F14" i="8"/>
  <c r="I15" i="8"/>
  <c r="J15" i="8" s="1"/>
  <c r="C17" i="8"/>
  <c r="F18" i="8"/>
  <c r="I19" i="8"/>
  <c r="C21" i="8"/>
  <c r="F22" i="8"/>
  <c r="I23" i="8"/>
  <c r="J23" i="8" s="1"/>
  <c r="E8" i="8"/>
  <c r="E20" i="8"/>
  <c r="F20" i="8"/>
  <c r="E11" i="8"/>
  <c r="E15" i="8"/>
  <c r="G32" i="8" l="1"/>
  <c r="F32" i="8"/>
  <c r="E32" i="8"/>
  <c r="C32" i="8"/>
  <c r="D32" i="8"/>
  <c r="H32" i="8"/>
  <c r="I32" i="8"/>
  <c r="J32" i="8" s="1"/>
  <c r="G40" i="8"/>
  <c r="F40" i="8"/>
  <c r="E40" i="8"/>
  <c r="C40" i="8"/>
  <c r="D40" i="8"/>
  <c r="H40" i="8"/>
  <c r="J40" i="8"/>
  <c r="I40" i="8"/>
  <c r="D43" i="8"/>
  <c r="C43" i="8"/>
  <c r="I43" i="8"/>
  <c r="J43" i="8" s="1"/>
  <c r="H43" i="8"/>
  <c r="G43" i="8"/>
  <c r="F43" i="8"/>
  <c r="E43" i="8"/>
  <c r="J41" i="8"/>
  <c r="I41" i="8"/>
  <c r="F41" i="8"/>
  <c r="C41" i="8"/>
  <c r="H41" i="8"/>
  <c r="D41" i="8"/>
  <c r="G41" i="8"/>
  <c r="E41" i="8"/>
  <c r="D39" i="8"/>
  <c r="C39" i="8"/>
  <c r="I39" i="8"/>
  <c r="J39" i="8" s="1"/>
  <c r="E39" i="8"/>
  <c r="H39" i="8"/>
  <c r="G39" i="8"/>
  <c r="F39" i="8"/>
  <c r="J37" i="8"/>
  <c r="C37" i="8"/>
  <c r="I37" i="8"/>
  <c r="F37" i="8"/>
  <c r="H37" i="8"/>
  <c r="D37" i="8"/>
  <c r="G37" i="8"/>
  <c r="E37" i="8"/>
  <c r="D35" i="8"/>
  <c r="H35" i="8"/>
  <c r="C35" i="8"/>
  <c r="I35" i="8"/>
  <c r="J35" i="8" s="1"/>
  <c r="G35" i="8"/>
  <c r="F35" i="8"/>
  <c r="E35" i="8"/>
  <c r="D31" i="8"/>
  <c r="I31" i="8"/>
  <c r="C31" i="8"/>
  <c r="J31" i="8"/>
  <c r="H31" i="8"/>
  <c r="G31" i="8"/>
  <c r="F31" i="8"/>
  <c r="E31" i="8"/>
  <c r="F42" i="8"/>
  <c r="E42" i="8"/>
  <c r="I42" i="8"/>
  <c r="G42" i="8"/>
  <c r="J42" i="8"/>
  <c r="H42" i="8"/>
  <c r="D42" i="8"/>
  <c r="C42" i="8"/>
  <c r="G44" i="8"/>
  <c r="F44" i="8"/>
  <c r="C44" i="8"/>
  <c r="H44" i="8"/>
  <c r="E44" i="8"/>
  <c r="D44" i="8"/>
  <c r="I44" i="8"/>
  <c r="J44" i="8" s="1"/>
  <c r="G36" i="8"/>
  <c r="F36" i="8"/>
  <c r="H36" i="8"/>
  <c r="E36" i="8"/>
  <c r="C36" i="8"/>
  <c r="D36" i="8"/>
  <c r="I36" i="8"/>
  <c r="J36" i="8" s="1"/>
  <c r="E38" i="8"/>
  <c r="H38" i="8"/>
  <c r="F38" i="8"/>
  <c r="I38" i="8"/>
  <c r="J38" i="8" s="1"/>
  <c r="G38" i="8"/>
  <c r="D38" i="8"/>
  <c r="C38" i="8"/>
  <c r="J45" i="8"/>
  <c r="I45" i="8"/>
  <c r="E45" i="8"/>
  <c r="H45" i="8"/>
  <c r="D45" i="8"/>
  <c r="C45" i="8"/>
  <c r="G45" i="8"/>
  <c r="F45" i="8"/>
  <c r="J33" i="8"/>
  <c r="I33" i="8"/>
  <c r="H33" i="8"/>
  <c r="D33" i="8"/>
  <c r="C33" i="8"/>
  <c r="G33" i="8"/>
  <c r="F33" i="8"/>
  <c r="E33" i="8"/>
  <c r="G34" i="8"/>
  <c r="I34" i="8"/>
  <c r="H34" i="8"/>
  <c r="F34" i="8"/>
  <c r="J34" i="8"/>
  <c r="E34" i="8"/>
  <c r="D34" i="8"/>
  <c r="C34" i="8"/>
  <c r="G30" i="8"/>
  <c r="E30" i="8"/>
  <c r="I30" i="8"/>
  <c r="H30" i="8"/>
  <c r="J30" i="8"/>
  <c r="F30" i="8"/>
  <c r="D30" i="8"/>
  <c r="C30" i="8"/>
  <c r="B23" i="7" l="1"/>
  <c r="B22" i="7"/>
  <c r="G22" i="7" s="1"/>
  <c r="I21" i="7"/>
  <c r="J21" i="7" s="1"/>
  <c r="H21" i="7"/>
  <c r="E21" i="7"/>
  <c r="B21" i="7"/>
  <c r="D21" i="7" s="1"/>
  <c r="H20" i="7"/>
  <c r="G20" i="7"/>
  <c r="F20" i="7"/>
  <c r="E20" i="7"/>
  <c r="B20" i="7"/>
  <c r="I20" i="7" s="1"/>
  <c r="B19" i="7"/>
  <c r="B18" i="7"/>
  <c r="G18" i="7" s="1"/>
  <c r="I17" i="7"/>
  <c r="J17" i="7" s="1"/>
  <c r="H17" i="7"/>
  <c r="E17" i="7"/>
  <c r="B17" i="7"/>
  <c r="D17" i="7" s="1"/>
  <c r="G16" i="7"/>
  <c r="F16" i="7"/>
  <c r="E16" i="7"/>
  <c r="B16" i="7"/>
  <c r="H16" i="7" s="1"/>
  <c r="B15" i="7"/>
  <c r="B14" i="7"/>
  <c r="G14" i="7" s="1"/>
  <c r="I13" i="7"/>
  <c r="J13" i="7" s="1"/>
  <c r="H13" i="7"/>
  <c r="E13" i="7"/>
  <c r="B13" i="7"/>
  <c r="D13" i="7" s="1"/>
  <c r="G12" i="7"/>
  <c r="F12" i="7"/>
  <c r="E12" i="7"/>
  <c r="B12" i="7"/>
  <c r="I12" i="7" s="1"/>
  <c r="B11" i="7"/>
  <c r="H10" i="7"/>
  <c r="B10" i="7"/>
  <c r="G10" i="7" s="1"/>
  <c r="I9" i="7"/>
  <c r="J9" i="7" s="1"/>
  <c r="H9" i="7"/>
  <c r="E9" i="7"/>
  <c r="B9" i="7"/>
  <c r="D9" i="7" s="1"/>
  <c r="G8" i="7"/>
  <c r="F8" i="7"/>
  <c r="E8" i="7"/>
  <c r="B8" i="7"/>
  <c r="I8" i="7" s="1"/>
  <c r="B1" i="7"/>
  <c r="C11" i="7" l="1"/>
  <c r="C15" i="7"/>
  <c r="D11" i="7"/>
  <c r="H14" i="7"/>
  <c r="H18" i="7"/>
  <c r="H22" i="7"/>
  <c r="B34" i="7"/>
  <c r="C8" i="7"/>
  <c r="F9" i="7"/>
  <c r="I10" i="7"/>
  <c r="C12" i="7"/>
  <c r="F13" i="7"/>
  <c r="I14" i="7"/>
  <c r="J14" i="7" s="1"/>
  <c r="C16" i="7"/>
  <c r="F17" i="7"/>
  <c r="I18" i="7"/>
  <c r="J18" i="7" s="1"/>
  <c r="C20" i="7"/>
  <c r="F21" i="7"/>
  <c r="I22" i="7"/>
  <c r="B33" i="7"/>
  <c r="B37" i="7"/>
  <c r="B41" i="7"/>
  <c r="B45" i="7"/>
  <c r="B30" i="7"/>
  <c r="B38" i="7"/>
  <c r="B42" i="7"/>
  <c r="D8" i="7"/>
  <c r="G9" i="7"/>
  <c r="J10" i="7"/>
  <c r="D12" i="7"/>
  <c r="G13" i="7"/>
  <c r="D16" i="7"/>
  <c r="G17" i="7"/>
  <c r="D20" i="7"/>
  <c r="G21" i="7"/>
  <c r="J22" i="7"/>
  <c r="C10" i="7"/>
  <c r="C14" i="7"/>
  <c r="C18" i="7"/>
  <c r="C22" i="7"/>
  <c r="J8" i="7"/>
  <c r="D10" i="7"/>
  <c r="G11" i="7"/>
  <c r="J12" i="7"/>
  <c r="D14" i="7"/>
  <c r="G15" i="7"/>
  <c r="J16" i="7"/>
  <c r="D18" i="7"/>
  <c r="G19" i="7"/>
  <c r="J20" i="7"/>
  <c r="D22" i="7"/>
  <c r="G23" i="7"/>
  <c r="C19" i="7"/>
  <c r="C23" i="7"/>
  <c r="H8" i="7"/>
  <c r="E11" i="7"/>
  <c r="H12" i="7"/>
  <c r="F11" i="7"/>
  <c r="I16" i="7"/>
  <c r="E10" i="7"/>
  <c r="H11" i="7"/>
  <c r="E14" i="7"/>
  <c r="H15" i="7"/>
  <c r="E18" i="7"/>
  <c r="H19" i="7"/>
  <c r="E22" i="7"/>
  <c r="H23" i="7"/>
  <c r="B31" i="7"/>
  <c r="B35" i="7"/>
  <c r="B39" i="7"/>
  <c r="B43" i="7"/>
  <c r="D19" i="7"/>
  <c r="E15" i="7"/>
  <c r="E19" i="7"/>
  <c r="E23" i="7"/>
  <c r="B32" i="7"/>
  <c r="B36" i="7"/>
  <c r="B40" i="7"/>
  <c r="B44" i="7"/>
  <c r="F15" i="7"/>
  <c r="F19" i="7"/>
  <c r="F23" i="7"/>
  <c r="C9" i="7"/>
  <c r="F10" i="7"/>
  <c r="I11" i="7"/>
  <c r="J11" i="7" s="1"/>
  <c r="C13" i="7"/>
  <c r="F14" i="7"/>
  <c r="I15" i="7"/>
  <c r="J15" i="7" s="1"/>
  <c r="C17" i="7"/>
  <c r="F18" i="7"/>
  <c r="I19" i="7"/>
  <c r="J19" i="7" s="1"/>
  <c r="C21" i="7"/>
  <c r="F22" i="7"/>
  <c r="I23" i="7"/>
  <c r="J23" i="7" s="1"/>
  <c r="D15" i="7"/>
  <c r="D23" i="7"/>
  <c r="J33" i="7" l="1"/>
  <c r="C33" i="7"/>
  <c r="I33" i="7"/>
  <c r="F33" i="7"/>
  <c r="H33" i="7"/>
  <c r="E33" i="7"/>
  <c r="D33" i="7"/>
  <c r="G33" i="7"/>
  <c r="I42" i="7"/>
  <c r="J42" i="7" s="1"/>
  <c r="G42" i="7"/>
  <c r="H42" i="7"/>
  <c r="D42" i="7"/>
  <c r="E42" i="7"/>
  <c r="C42" i="7"/>
  <c r="F42" i="7"/>
  <c r="G40" i="7"/>
  <c r="F40" i="7"/>
  <c r="C40" i="7"/>
  <c r="E40" i="7"/>
  <c r="D40" i="7"/>
  <c r="H40" i="7"/>
  <c r="I40" i="7"/>
  <c r="J40" i="7" s="1"/>
  <c r="G36" i="7"/>
  <c r="F36" i="7"/>
  <c r="C36" i="7"/>
  <c r="E36" i="7"/>
  <c r="D36" i="7"/>
  <c r="I36" i="7"/>
  <c r="J36" i="7" s="1"/>
  <c r="H36" i="7"/>
  <c r="G34" i="7"/>
  <c r="F34" i="7"/>
  <c r="I34" i="7"/>
  <c r="J34" i="7" s="1"/>
  <c r="H34" i="7"/>
  <c r="D34" i="7"/>
  <c r="E34" i="7"/>
  <c r="C34" i="7"/>
  <c r="G32" i="7"/>
  <c r="F32" i="7"/>
  <c r="E32" i="7"/>
  <c r="D32" i="7"/>
  <c r="C32" i="7"/>
  <c r="H32" i="7"/>
  <c r="I32" i="7"/>
  <c r="J32" i="7" s="1"/>
  <c r="D43" i="7"/>
  <c r="C43" i="7"/>
  <c r="I43" i="7"/>
  <c r="J43" i="7" s="1"/>
  <c r="G43" i="7"/>
  <c r="E43" i="7"/>
  <c r="H43" i="7"/>
  <c r="F43" i="7"/>
  <c r="D39" i="7"/>
  <c r="C39" i="7"/>
  <c r="I39" i="7"/>
  <c r="J39" i="7" s="1"/>
  <c r="H39" i="7"/>
  <c r="G39" i="7"/>
  <c r="F39" i="7"/>
  <c r="E39" i="7"/>
  <c r="I30" i="7"/>
  <c r="G30" i="7"/>
  <c r="J30" i="7"/>
  <c r="H30" i="7"/>
  <c r="E30" i="7"/>
  <c r="D30" i="7"/>
  <c r="C30" i="7"/>
  <c r="F30" i="7"/>
  <c r="D35" i="7"/>
  <c r="C35" i="7"/>
  <c r="I35" i="7"/>
  <c r="J35" i="7" s="1"/>
  <c r="G35" i="7"/>
  <c r="E35" i="7"/>
  <c r="H35" i="7"/>
  <c r="F35" i="7"/>
  <c r="J45" i="7"/>
  <c r="D45" i="7"/>
  <c r="I45" i="7"/>
  <c r="C45" i="7"/>
  <c r="H45" i="7"/>
  <c r="E45" i="7"/>
  <c r="G45" i="7"/>
  <c r="F45" i="7"/>
  <c r="D31" i="7"/>
  <c r="C31" i="7"/>
  <c r="I31" i="7"/>
  <c r="J31" i="7" s="1"/>
  <c r="G31" i="7"/>
  <c r="H31" i="7"/>
  <c r="F31" i="7"/>
  <c r="E31" i="7"/>
  <c r="J41" i="7"/>
  <c r="C41" i="7"/>
  <c r="I41" i="7"/>
  <c r="H41" i="7"/>
  <c r="D41" i="7"/>
  <c r="G41" i="7"/>
  <c r="F41" i="7"/>
  <c r="E41" i="7"/>
  <c r="I38" i="7"/>
  <c r="J38" i="7" s="1"/>
  <c r="H38" i="7"/>
  <c r="G38" i="7"/>
  <c r="F38" i="7"/>
  <c r="D38" i="7"/>
  <c r="E38" i="7"/>
  <c r="C38" i="7"/>
  <c r="G44" i="7"/>
  <c r="F44" i="7"/>
  <c r="C44" i="7"/>
  <c r="E44" i="7"/>
  <c r="D44" i="7"/>
  <c r="I44" i="7"/>
  <c r="J44" i="7" s="1"/>
  <c r="H44" i="7"/>
  <c r="J37" i="7"/>
  <c r="D37" i="7"/>
  <c r="I37" i="7"/>
  <c r="C37" i="7"/>
  <c r="H37" i="7"/>
  <c r="G37" i="7"/>
  <c r="F37" i="7"/>
  <c r="E37" i="7"/>
  <c r="B23" i="6" l="1"/>
  <c r="H22" i="6"/>
  <c r="B22" i="6"/>
  <c r="G22" i="6" s="1"/>
  <c r="I21" i="6"/>
  <c r="J21" i="6" s="1"/>
  <c r="H21" i="6"/>
  <c r="E21" i="6"/>
  <c r="B21" i="6"/>
  <c r="D21" i="6" s="1"/>
  <c r="B20" i="6"/>
  <c r="E20" i="6" s="1"/>
  <c r="B19" i="6"/>
  <c r="H18" i="6"/>
  <c r="B18" i="6"/>
  <c r="G18" i="6" s="1"/>
  <c r="I17" i="6"/>
  <c r="J17" i="6" s="1"/>
  <c r="H17" i="6"/>
  <c r="E17" i="6"/>
  <c r="B17" i="6"/>
  <c r="D17" i="6" s="1"/>
  <c r="B16" i="6"/>
  <c r="E16" i="6" s="1"/>
  <c r="B15" i="6"/>
  <c r="H14" i="6"/>
  <c r="B14" i="6"/>
  <c r="G14" i="6" s="1"/>
  <c r="I13" i="6"/>
  <c r="J13" i="6" s="1"/>
  <c r="H13" i="6"/>
  <c r="E13" i="6"/>
  <c r="B13" i="6"/>
  <c r="D13" i="6" s="1"/>
  <c r="B12" i="6"/>
  <c r="F12" i="6" s="1"/>
  <c r="B11" i="6"/>
  <c r="H10" i="6"/>
  <c r="B10" i="6"/>
  <c r="G10" i="6" s="1"/>
  <c r="I9" i="6"/>
  <c r="J9" i="6" s="1"/>
  <c r="H9" i="6"/>
  <c r="E9" i="6"/>
  <c r="B9" i="6"/>
  <c r="D9" i="6" s="1"/>
  <c r="B8" i="6"/>
  <c r="G8" i="6" s="1"/>
  <c r="B1" i="6"/>
  <c r="B30" i="6" l="1"/>
  <c r="B34" i="6"/>
  <c r="B38" i="6"/>
  <c r="B42" i="6"/>
  <c r="C8" i="6"/>
  <c r="F9" i="6"/>
  <c r="I10" i="6"/>
  <c r="C12" i="6"/>
  <c r="F13" i="6"/>
  <c r="I14" i="6"/>
  <c r="C16" i="6"/>
  <c r="F17" i="6"/>
  <c r="I18" i="6"/>
  <c r="C20" i="6"/>
  <c r="F21" i="6"/>
  <c r="I22" i="6"/>
  <c r="D8" i="6"/>
  <c r="G9" i="6"/>
  <c r="J10" i="6"/>
  <c r="D12" i="6"/>
  <c r="G13" i="6"/>
  <c r="J14" i="6"/>
  <c r="D16" i="6"/>
  <c r="G17" i="6"/>
  <c r="J18" i="6"/>
  <c r="D20" i="6"/>
  <c r="G21" i="6"/>
  <c r="J22" i="6"/>
  <c r="E12" i="6"/>
  <c r="F20" i="6"/>
  <c r="D11" i="6"/>
  <c r="G12" i="6"/>
  <c r="G16" i="6"/>
  <c r="G20" i="6"/>
  <c r="E15" i="6"/>
  <c r="H16" i="6"/>
  <c r="E23" i="6"/>
  <c r="B32" i="6"/>
  <c r="B36" i="6"/>
  <c r="B40" i="6"/>
  <c r="B44" i="6"/>
  <c r="I8" i="6"/>
  <c r="J8" i="6" s="1"/>
  <c r="C10" i="6"/>
  <c r="F11" i="6"/>
  <c r="I12" i="6"/>
  <c r="C14" i="6"/>
  <c r="F15" i="6"/>
  <c r="I16" i="6"/>
  <c r="C18" i="6"/>
  <c r="F19" i="6"/>
  <c r="I20" i="6"/>
  <c r="C22" i="6"/>
  <c r="F23" i="6"/>
  <c r="D15" i="6"/>
  <c r="D19" i="6"/>
  <c r="H8" i="6"/>
  <c r="E19" i="6"/>
  <c r="H20" i="6"/>
  <c r="D10" i="6"/>
  <c r="G11" i="6"/>
  <c r="J12" i="6"/>
  <c r="D14" i="6"/>
  <c r="G15" i="6"/>
  <c r="J16" i="6"/>
  <c r="D18" i="6"/>
  <c r="G19" i="6"/>
  <c r="J20" i="6"/>
  <c r="D22" i="6"/>
  <c r="G23" i="6"/>
  <c r="B37" i="6"/>
  <c r="B41" i="6"/>
  <c r="B45" i="6"/>
  <c r="F8" i="6"/>
  <c r="C11" i="6"/>
  <c r="C15" i="6"/>
  <c r="C19" i="6"/>
  <c r="E11" i="6"/>
  <c r="H12" i="6"/>
  <c r="E10" i="6"/>
  <c r="E14" i="6"/>
  <c r="H15" i="6"/>
  <c r="E22" i="6"/>
  <c r="H23" i="6"/>
  <c r="B31" i="6"/>
  <c r="B35" i="6"/>
  <c r="B39" i="6"/>
  <c r="B43" i="6"/>
  <c r="B33" i="6"/>
  <c r="F16" i="6"/>
  <c r="C23" i="6"/>
  <c r="D23" i="6"/>
  <c r="H11" i="6"/>
  <c r="E18" i="6"/>
  <c r="H19" i="6"/>
  <c r="C9" i="6"/>
  <c r="F10" i="6"/>
  <c r="I11" i="6"/>
  <c r="J11" i="6" s="1"/>
  <c r="C13" i="6"/>
  <c r="F14" i="6"/>
  <c r="I15" i="6"/>
  <c r="J15" i="6" s="1"/>
  <c r="C17" i="6"/>
  <c r="F18" i="6"/>
  <c r="I19" i="6"/>
  <c r="J19" i="6" s="1"/>
  <c r="C21" i="6"/>
  <c r="F22" i="6"/>
  <c r="I23" i="6"/>
  <c r="J23" i="6" s="1"/>
  <c r="E8" i="6"/>
  <c r="I33" i="6" l="1"/>
  <c r="J33" i="6" s="1"/>
  <c r="H33" i="6"/>
  <c r="D33" i="6"/>
  <c r="G33" i="6"/>
  <c r="F33" i="6"/>
  <c r="E33" i="6"/>
  <c r="C33" i="6"/>
  <c r="G40" i="6"/>
  <c r="F40" i="6"/>
  <c r="E40" i="6"/>
  <c r="D40" i="6"/>
  <c r="C40" i="6"/>
  <c r="I40" i="6"/>
  <c r="J40" i="6" s="1"/>
  <c r="H40" i="6"/>
  <c r="E34" i="6"/>
  <c r="G34" i="6"/>
  <c r="F34" i="6"/>
  <c r="I34" i="6"/>
  <c r="J34" i="6" s="1"/>
  <c r="H34" i="6"/>
  <c r="D34" i="6"/>
  <c r="C34" i="6"/>
  <c r="D31" i="6"/>
  <c r="C31" i="6"/>
  <c r="I31" i="6"/>
  <c r="J31" i="6" s="1"/>
  <c r="H31" i="6"/>
  <c r="G31" i="6"/>
  <c r="F31" i="6"/>
  <c r="E31" i="6"/>
  <c r="J45" i="6"/>
  <c r="C45" i="6"/>
  <c r="I45" i="6"/>
  <c r="D45" i="6"/>
  <c r="H45" i="6"/>
  <c r="G45" i="6"/>
  <c r="F45" i="6"/>
  <c r="E45" i="6"/>
  <c r="F30" i="6"/>
  <c r="E30" i="6"/>
  <c r="G30" i="6"/>
  <c r="I30" i="6"/>
  <c r="J30" i="6" s="1"/>
  <c r="H30" i="6"/>
  <c r="D30" i="6"/>
  <c r="C30" i="6"/>
  <c r="D43" i="6"/>
  <c r="C43" i="6"/>
  <c r="H43" i="6"/>
  <c r="I43" i="6"/>
  <c r="J43" i="6" s="1"/>
  <c r="G43" i="6"/>
  <c r="F43" i="6"/>
  <c r="E43" i="6"/>
  <c r="F42" i="6"/>
  <c r="E42" i="6"/>
  <c r="J42" i="6"/>
  <c r="G42" i="6"/>
  <c r="I42" i="6"/>
  <c r="H42" i="6"/>
  <c r="D42" i="6"/>
  <c r="C42" i="6"/>
  <c r="D39" i="6"/>
  <c r="C39" i="6"/>
  <c r="H39" i="6"/>
  <c r="I39" i="6"/>
  <c r="J39" i="6" s="1"/>
  <c r="G39" i="6"/>
  <c r="F39" i="6"/>
  <c r="E39" i="6"/>
  <c r="F38" i="6"/>
  <c r="E38" i="6"/>
  <c r="J38" i="6"/>
  <c r="I38" i="6"/>
  <c r="H38" i="6"/>
  <c r="G38" i="6"/>
  <c r="D38" i="6"/>
  <c r="C38" i="6"/>
  <c r="D35" i="6"/>
  <c r="C35" i="6"/>
  <c r="I35" i="6"/>
  <c r="J35" i="6" s="1"/>
  <c r="H35" i="6"/>
  <c r="G35" i="6"/>
  <c r="F35" i="6"/>
  <c r="E35" i="6"/>
  <c r="G32" i="6"/>
  <c r="F32" i="6"/>
  <c r="E32" i="6"/>
  <c r="D32" i="6"/>
  <c r="C32" i="6"/>
  <c r="I32" i="6"/>
  <c r="J32" i="6" s="1"/>
  <c r="H32" i="6"/>
  <c r="I41" i="6"/>
  <c r="J41" i="6" s="1"/>
  <c r="H41" i="6"/>
  <c r="D41" i="6"/>
  <c r="C41" i="6"/>
  <c r="G41" i="6"/>
  <c r="F41" i="6"/>
  <c r="E41" i="6"/>
  <c r="G36" i="6"/>
  <c r="F36" i="6"/>
  <c r="E36" i="6"/>
  <c r="D36" i="6"/>
  <c r="C36" i="6"/>
  <c r="I36" i="6"/>
  <c r="J36" i="6" s="1"/>
  <c r="H36" i="6"/>
  <c r="J37" i="6"/>
  <c r="C37" i="6"/>
  <c r="I37" i="6"/>
  <c r="H37" i="6"/>
  <c r="G37" i="6"/>
  <c r="D37" i="6"/>
  <c r="F37" i="6"/>
  <c r="E37" i="6"/>
  <c r="G44" i="6"/>
  <c r="F44" i="6"/>
  <c r="E44" i="6"/>
  <c r="D44" i="6"/>
  <c r="C44" i="6"/>
  <c r="I44" i="6"/>
  <c r="J44" i="6" s="1"/>
  <c r="H44" i="6"/>
  <c r="B23" i="5" l="1"/>
  <c r="H22" i="5"/>
  <c r="B22" i="5"/>
  <c r="G22" i="5" s="1"/>
  <c r="I21" i="5"/>
  <c r="J21" i="5" s="1"/>
  <c r="H21" i="5"/>
  <c r="F21" i="5"/>
  <c r="E21" i="5"/>
  <c r="B21" i="5"/>
  <c r="D21" i="5" s="1"/>
  <c r="B20" i="5"/>
  <c r="F20" i="5" s="1"/>
  <c r="B19" i="5"/>
  <c r="I18" i="5"/>
  <c r="H18" i="5"/>
  <c r="B18" i="5"/>
  <c r="G18" i="5" s="1"/>
  <c r="I17" i="5"/>
  <c r="J17" i="5" s="1"/>
  <c r="H17" i="5"/>
  <c r="F17" i="5"/>
  <c r="E17" i="5"/>
  <c r="B17" i="5"/>
  <c r="D17" i="5" s="1"/>
  <c r="B16" i="5"/>
  <c r="F16" i="5" s="1"/>
  <c r="B15" i="5"/>
  <c r="I14" i="5"/>
  <c r="H14" i="5"/>
  <c r="B14" i="5"/>
  <c r="G14" i="5" s="1"/>
  <c r="I13" i="5"/>
  <c r="J13" i="5" s="1"/>
  <c r="H13" i="5"/>
  <c r="F13" i="5"/>
  <c r="E13" i="5"/>
  <c r="B13" i="5"/>
  <c r="D13" i="5" s="1"/>
  <c r="B12" i="5"/>
  <c r="G12" i="5" s="1"/>
  <c r="B11" i="5"/>
  <c r="I10" i="5"/>
  <c r="H10" i="5"/>
  <c r="B10" i="5"/>
  <c r="G10" i="5" s="1"/>
  <c r="I9" i="5"/>
  <c r="J9" i="5" s="1"/>
  <c r="H9" i="5"/>
  <c r="F9" i="5"/>
  <c r="E9" i="5"/>
  <c r="B9" i="5"/>
  <c r="D9" i="5" s="1"/>
  <c r="B8" i="5"/>
  <c r="G8" i="5" s="1"/>
  <c r="B1" i="5"/>
  <c r="J23" i="5" l="1"/>
  <c r="B30" i="5"/>
  <c r="C12" i="5"/>
  <c r="I22" i="5"/>
  <c r="D8" i="5"/>
  <c r="G9" i="5"/>
  <c r="J10" i="5"/>
  <c r="D12" i="5"/>
  <c r="G13" i="5"/>
  <c r="J14" i="5"/>
  <c r="D16" i="5"/>
  <c r="G17" i="5"/>
  <c r="J18" i="5"/>
  <c r="D20" i="5"/>
  <c r="G21" i="5"/>
  <c r="J22" i="5"/>
  <c r="B33" i="5"/>
  <c r="B37" i="5"/>
  <c r="B45" i="5"/>
  <c r="F8" i="5"/>
  <c r="C15" i="5"/>
  <c r="G20" i="5"/>
  <c r="E23" i="5"/>
  <c r="B32" i="5"/>
  <c r="B36" i="5"/>
  <c r="B40" i="5"/>
  <c r="B44" i="5"/>
  <c r="I8" i="5"/>
  <c r="C10" i="5"/>
  <c r="F11" i="5"/>
  <c r="I12" i="5"/>
  <c r="J12" i="5" s="1"/>
  <c r="C14" i="5"/>
  <c r="F15" i="5"/>
  <c r="I16" i="5"/>
  <c r="C18" i="5"/>
  <c r="F19" i="5"/>
  <c r="I20" i="5"/>
  <c r="C22" i="5"/>
  <c r="F23" i="5"/>
  <c r="B42" i="5"/>
  <c r="C8" i="5"/>
  <c r="C19" i="5"/>
  <c r="E19" i="5"/>
  <c r="H20" i="5"/>
  <c r="J8" i="5"/>
  <c r="D10" i="5"/>
  <c r="G11" i="5"/>
  <c r="D14" i="5"/>
  <c r="G15" i="5"/>
  <c r="J16" i="5"/>
  <c r="D18" i="5"/>
  <c r="G19" i="5"/>
  <c r="J20" i="5"/>
  <c r="D22" i="5"/>
  <c r="G23" i="5"/>
  <c r="B34" i="5"/>
  <c r="B38" i="5"/>
  <c r="H8" i="5"/>
  <c r="E11" i="5"/>
  <c r="H12" i="5"/>
  <c r="E15" i="5"/>
  <c r="H16" i="5"/>
  <c r="E10" i="5"/>
  <c r="H11" i="5"/>
  <c r="E18" i="5"/>
  <c r="H19" i="5"/>
  <c r="E22" i="5"/>
  <c r="H23" i="5"/>
  <c r="B31" i="5"/>
  <c r="B35" i="5"/>
  <c r="B39" i="5"/>
  <c r="B43" i="5"/>
  <c r="C16" i="5"/>
  <c r="C20" i="5"/>
  <c r="E8" i="5"/>
  <c r="E12" i="5"/>
  <c r="E16" i="5"/>
  <c r="E20" i="5"/>
  <c r="C23" i="5"/>
  <c r="D11" i="5"/>
  <c r="G16" i="5"/>
  <c r="E14" i="5"/>
  <c r="H15" i="5"/>
  <c r="C9" i="5"/>
  <c r="F10" i="5"/>
  <c r="I11" i="5"/>
  <c r="J11" i="5" s="1"/>
  <c r="C13" i="5"/>
  <c r="F14" i="5"/>
  <c r="I15" i="5"/>
  <c r="J15" i="5" s="1"/>
  <c r="C17" i="5"/>
  <c r="F18" i="5"/>
  <c r="I19" i="5"/>
  <c r="J19" i="5" s="1"/>
  <c r="C21" i="5"/>
  <c r="F22" i="5"/>
  <c r="I23" i="5"/>
  <c r="B41" i="5"/>
  <c r="C11" i="5"/>
  <c r="F12" i="5"/>
  <c r="D15" i="5"/>
  <c r="D19" i="5"/>
  <c r="D23" i="5"/>
  <c r="F34" i="5" l="1"/>
  <c r="G34" i="5"/>
  <c r="J34" i="5"/>
  <c r="I34" i="5"/>
  <c r="H34" i="5"/>
  <c r="E34" i="5"/>
  <c r="D34" i="5"/>
  <c r="C34" i="5"/>
  <c r="J45" i="5"/>
  <c r="D45" i="5"/>
  <c r="I45" i="5"/>
  <c r="C45" i="5"/>
  <c r="H45" i="5"/>
  <c r="G45" i="5"/>
  <c r="F45" i="5"/>
  <c r="E45" i="5"/>
  <c r="F42" i="5"/>
  <c r="E42" i="5"/>
  <c r="G42" i="5"/>
  <c r="I42" i="5"/>
  <c r="J42" i="5" s="1"/>
  <c r="H42" i="5"/>
  <c r="D42" i="5"/>
  <c r="C42" i="5"/>
  <c r="G36" i="5"/>
  <c r="F36" i="5"/>
  <c r="E36" i="5"/>
  <c r="D36" i="5"/>
  <c r="H36" i="5"/>
  <c r="C36" i="5"/>
  <c r="I36" i="5"/>
  <c r="J36" i="5" s="1"/>
  <c r="G40" i="5"/>
  <c r="F40" i="5"/>
  <c r="H40" i="5"/>
  <c r="E40" i="5"/>
  <c r="D40" i="5"/>
  <c r="C40" i="5"/>
  <c r="J40" i="5"/>
  <c r="I40" i="5"/>
  <c r="I41" i="5"/>
  <c r="J41" i="5" s="1"/>
  <c r="C41" i="5"/>
  <c r="H41" i="5"/>
  <c r="G41" i="5"/>
  <c r="E41" i="5"/>
  <c r="F41" i="5"/>
  <c r="D41" i="5"/>
  <c r="D43" i="5"/>
  <c r="C43" i="5"/>
  <c r="I43" i="5"/>
  <c r="J43" i="5" s="1"/>
  <c r="H43" i="5"/>
  <c r="E43" i="5"/>
  <c r="G43" i="5"/>
  <c r="F43" i="5"/>
  <c r="D39" i="5"/>
  <c r="C39" i="5"/>
  <c r="I39" i="5"/>
  <c r="J39" i="5" s="1"/>
  <c r="H39" i="5"/>
  <c r="G39" i="5"/>
  <c r="F39" i="5"/>
  <c r="E39" i="5"/>
  <c r="G32" i="5"/>
  <c r="H32" i="5"/>
  <c r="F32" i="5"/>
  <c r="E32" i="5"/>
  <c r="D32" i="5"/>
  <c r="C32" i="5"/>
  <c r="I32" i="5"/>
  <c r="J32" i="5" s="1"/>
  <c r="D33" i="5"/>
  <c r="I33" i="5"/>
  <c r="J33" i="5" s="1"/>
  <c r="C33" i="5"/>
  <c r="H33" i="5"/>
  <c r="G33" i="5"/>
  <c r="F33" i="5"/>
  <c r="E33" i="5"/>
  <c r="F30" i="5"/>
  <c r="J30" i="5"/>
  <c r="G30" i="5"/>
  <c r="E30" i="5"/>
  <c r="I30" i="5"/>
  <c r="H30" i="5"/>
  <c r="D30" i="5"/>
  <c r="C30" i="5"/>
  <c r="D35" i="5"/>
  <c r="C35" i="5"/>
  <c r="I35" i="5"/>
  <c r="J35" i="5"/>
  <c r="H35" i="5"/>
  <c r="E35" i="5"/>
  <c r="G35" i="5"/>
  <c r="F35" i="5"/>
  <c r="J37" i="5"/>
  <c r="D37" i="5"/>
  <c r="I37" i="5"/>
  <c r="C37" i="5"/>
  <c r="H37" i="5"/>
  <c r="G37" i="5"/>
  <c r="F37" i="5"/>
  <c r="E37" i="5"/>
  <c r="G44" i="5"/>
  <c r="H44" i="5"/>
  <c r="F44" i="5"/>
  <c r="E44" i="5"/>
  <c r="D44" i="5"/>
  <c r="C44" i="5"/>
  <c r="J44" i="5"/>
  <c r="I44" i="5"/>
  <c r="D31" i="5"/>
  <c r="H31" i="5"/>
  <c r="C31" i="5"/>
  <c r="I31" i="5"/>
  <c r="J31" i="5" s="1"/>
  <c r="E31" i="5"/>
  <c r="G31" i="5"/>
  <c r="F31" i="5"/>
  <c r="F38" i="5"/>
  <c r="G38" i="5"/>
  <c r="J38" i="5"/>
  <c r="I38" i="5"/>
  <c r="H38" i="5"/>
  <c r="E38" i="5"/>
  <c r="D38" i="5"/>
  <c r="C38" i="5"/>
  <c r="B23" i="3" l="1"/>
  <c r="B22" i="3"/>
  <c r="G22" i="3" s="1"/>
  <c r="B21" i="3"/>
  <c r="D21" i="3" s="1"/>
  <c r="G20" i="3"/>
  <c r="F20" i="3"/>
  <c r="E20" i="3"/>
  <c r="B20" i="3"/>
  <c r="B19" i="3"/>
  <c r="B18" i="3"/>
  <c r="G18" i="3" s="1"/>
  <c r="H17" i="3"/>
  <c r="B17" i="3"/>
  <c r="D17" i="3" s="1"/>
  <c r="B16" i="3"/>
  <c r="E16" i="3" s="1"/>
  <c r="B15" i="3"/>
  <c r="B14" i="3"/>
  <c r="G14" i="3" s="1"/>
  <c r="H13" i="3"/>
  <c r="B13" i="3"/>
  <c r="D13" i="3" s="1"/>
  <c r="B12" i="3"/>
  <c r="G12" i="3" s="1"/>
  <c r="B11" i="3"/>
  <c r="B10" i="3"/>
  <c r="G10" i="3" s="1"/>
  <c r="H9" i="3"/>
  <c r="E9" i="3"/>
  <c r="B9" i="3"/>
  <c r="D9" i="3" s="1"/>
  <c r="F8" i="3"/>
  <c r="B8" i="3"/>
  <c r="H8" i="3" s="1"/>
  <c r="B1" i="3"/>
  <c r="I13" i="3" l="1"/>
  <c r="J13" i="3" s="1"/>
  <c r="I9" i="3"/>
  <c r="J9" i="3" s="1"/>
  <c r="H10" i="3"/>
  <c r="E12" i="3"/>
  <c r="G16" i="3"/>
  <c r="E21" i="3"/>
  <c r="F16" i="3"/>
  <c r="H21" i="3"/>
  <c r="F12" i="3"/>
  <c r="E8" i="3"/>
  <c r="E17" i="3"/>
  <c r="I21" i="3"/>
  <c r="J21" i="3" s="1"/>
  <c r="E13" i="3"/>
  <c r="I17" i="3"/>
  <c r="J17" i="3" s="1"/>
  <c r="H14" i="3"/>
  <c r="H18" i="3"/>
  <c r="H22" i="3"/>
  <c r="B30" i="3"/>
  <c r="B34" i="3"/>
  <c r="B38" i="3"/>
  <c r="B42" i="3"/>
  <c r="C8" i="3"/>
  <c r="F9" i="3"/>
  <c r="I10" i="3"/>
  <c r="C12" i="3"/>
  <c r="F13" i="3"/>
  <c r="I14" i="3"/>
  <c r="C16" i="3"/>
  <c r="F17" i="3"/>
  <c r="I18" i="3"/>
  <c r="C20" i="3"/>
  <c r="F21" i="3"/>
  <c r="I22" i="3"/>
  <c r="D8" i="3"/>
  <c r="G9" i="3"/>
  <c r="J10" i="3"/>
  <c r="D12" i="3"/>
  <c r="G13" i="3"/>
  <c r="J14" i="3"/>
  <c r="D16" i="3"/>
  <c r="G17" i="3"/>
  <c r="J18" i="3"/>
  <c r="D20" i="3"/>
  <c r="G21" i="3"/>
  <c r="J22" i="3"/>
  <c r="G8" i="3"/>
  <c r="D11" i="3"/>
  <c r="H16" i="3"/>
  <c r="H20" i="3"/>
  <c r="B32" i="3"/>
  <c r="B40" i="3"/>
  <c r="I8" i="3"/>
  <c r="J8" i="3" s="1"/>
  <c r="C10" i="3"/>
  <c r="F11" i="3"/>
  <c r="I12" i="3"/>
  <c r="J12" i="3" s="1"/>
  <c r="C14" i="3"/>
  <c r="F15" i="3"/>
  <c r="I16" i="3"/>
  <c r="J16" i="3" s="1"/>
  <c r="C18" i="3"/>
  <c r="F19" i="3"/>
  <c r="I20" i="3"/>
  <c r="J20" i="3" s="1"/>
  <c r="C22" i="3"/>
  <c r="F23" i="3"/>
  <c r="B33" i="3"/>
  <c r="B41" i="3"/>
  <c r="B45" i="3"/>
  <c r="C23" i="3"/>
  <c r="D15" i="3"/>
  <c r="E11" i="3"/>
  <c r="H12" i="3"/>
  <c r="E15" i="3"/>
  <c r="E19" i="3"/>
  <c r="B44" i="3"/>
  <c r="D10" i="3"/>
  <c r="G11" i="3"/>
  <c r="D14" i="3"/>
  <c r="G15" i="3"/>
  <c r="D18" i="3"/>
  <c r="G19" i="3"/>
  <c r="D22" i="3"/>
  <c r="G23" i="3"/>
  <c r="B37" i="3"/>
  <c r="D19" i="3"/>
  <c r="D23" i="3"/>
  <c r="E23" i="3"/>
  <c r="B36" i="3"/>
  <c r="E10" i="3"/>
  <c r="H11" i="3"/>
  <c r="E18" i="3"/>
  <c r="H19" i="3"/>
  <c r="E22" i="3"/>
  <c r="H23" i="3"/>
  <c r="B31" i="3"/>
  <c r="B35" i="3"/>
  <c r="B39" i="3"/>
  <c r="B43" i="3"/>
  <c r="C15" i="3"/>
  <c r="C19" i="3"/>
  <c r="E14" i="3"/>
  <c r="H15" i="3"/>
  <c r="C9" i="3"/>
  <c r="F10" i="3"/>
  <c r="I11" i="3"/>
  <c r="J11" i="3" s="1"/>
  <c r="C13" i="3"/>
  <c r="F14" i="3"/>
  <c r="I15" i="3"/>
  <c r="J15" i="3" s="1"/>
  <c r="C17" i="3"/>
  <c r="F18" i="3"/>
  <c r="I19" i="3"/>
  <c r="J19" i="3" s="1"/>
  <c r="C21" i="3"/>
  <c r="F22" i="3"/>
  <c r="I23" i="3"/>
  <c r="J23" i="3" s="1"/>
  <c r="C11" i="3"/>
  <c r="I33" i="3" l="1"/>
  <c r="J33" i="3" s="1"/>
  <c r="H33" i="3"/>
  <c r="G33" i="3"/>
  <c r="E33" i="3"/>
  <c r="F33" i="3"/>
  <c r="D33" i="3"/>
  <c r="C33" i="3"/>
  <c r="H34" i="3"/>
  <c r="G34" i="3"/>
  <c r="E34" i="3"/>
  <c r="I34" i="3"/>
  <c r="J34" i="3" s="1"/>
  <c r="F34" i="3"/>
  <c r="D34" i="3"/>
  <c r="C34" i="3"/>
  <c r="G40" i="3"/>
  <c r="F40" i="3"/>
  <c r="E40" i="3"/>
  <c r="D40" i="3"/>
  <c r="C40" i="3"/>
  <c r="I40" i="3"/>
  <c r="J40" i="3" s="1"/>
  <c r="H40" i="3"/>
  <c r="D45" i="3"/>
  <c r="I45" i="3"/>
  <c r="J45" i="3" s="1"/>
  <c r="H45" i="3"/>
  <c r="G45" i="3"/>
  <c r="F45" i="3"/>
  <c r="E45" i="3"/>
  <c r="C45" i="3"/>
  <c r="G30" i="3"/>
  <c r="J30" i="3"/>
  <c r="H30" i="3"/>
  <c r="E30" i="3"/>
  <c r="I30" i="3"/>
  <c r="F30" i="3"/>
  <c r="D30" i="3"/>
  <c r="C30" i="3"/>
  <c r="D39" i="3"/>
  <c r="C39" i="3"/>
  <c r="H39" i="3"/>
  <c r="I39" i="3"/>
  <c r="J39" i="3" s="1"/>
  <c r="G39" i="3"/>
  <c r="F39" i="3"/>
  <c r="E39" i="3"/>
  <c r="D35" i="3"/>
  <c r="C35" i="3"/>
  <c r="H35" i="3"/>
  <c r="G35" i="3"/>
  <c r="I35" i="3"/>
  <c r="J35" i="3" s="1"/>
  <c r="F35" i="3"/>
  <c r="E35" i="3"/>
  <c r="J37" i="3"/>
  <c r="D37" i="3"/>
  <c r="I37" i="3"/>
  <c r="H37" i="3"/>
  <c r="G37" i="3"/>
  <c r="F37" i="3"/>
  <c r="E37" i="3"/>
  <c r="C37" i="3"/>
  <c r="G32" i="3"/>
  <c r="F32" i="3"/>
  <c r="E32" i="3"/>
  <c r="D32" i="3"/>
  <c r="C32" i="3"/>
  <c r="I32" i="3"/>
  <c r="J32" i="3" s="1"/>
  <c r="H32" i="3"/>
  <c r="G44" i="3"/>
  <c r="F44" i="3"/>
  <c r="E44" i="3"/>
  <c r="D44" i="3"/>
  <c r="C44" i="3"/>
  <c r="I44" i="3"/>
  <c r="J44" i="3" s="1"/>
  <c r="H44" i="3"/>
  <c r="D31" i="3"/>
  <c r="C31" i="3"/>
  <c r="H31" i="3"/>
  <c r="I31" i="3"/>
  <c r="J31" i="3" s="1"/>
  <c r="G31" i="3"/>
  <c r="F31" i="3"/>
  <c r="E31" i="3"/>
  <c r="F42" i="3"/>
  <c r="H42" i="3"/>
  <c r="G42" i="3"/>
  <c r="E42" i="3"/>
  <c r="I42" i="3"/>
  <c r="J42" i="3" s="1"/>
  <c r="D42" i="3"/>
  <c r="C42" i="3"/>
  <c r="I41" i="3"/>
  <c r="J41" i="3" s="1"/>
  <c r="C41" i="3"/>
  <c r="H41" i="3"/>
  <c r="E41" i="3"/>
  <c r="D41" i="3"/>
  <c r="G41" i="3"/>
  <c r="F41" i="3"/>
  <c r="G36" i="3"/>
  <c r="F36" i="3"/>
  <c r="E36" i="3"/>
  <c r="D36" i="3"/>
  <c r="C36" i="3"/>
  <c r="I36" i="3"/>
  <c r="J36" i="3" s="1"/>
  <c r="H36" i="3"/>
  <c r="D43" i="3"/>
  <c r="C43" i="3"/>
  <c r="H43" i="3"/>
  <c r="I43" i="3"/>
  <c r="J43" i="3" s="1"/>
  <c r="G43" i="3"/>
  <c r="F43" i="3"/>
  <c r="E43" i="3"/>
  <c r="G38" i="3"/>
  <c r="F38" i="3"/>
  <c r="H38" i="3"/>
  <c r="E38" i="3"/>
  <c r="I38" i="3"/>
  <c r="J38" i="3" s="1"/>
  <c r="D38" i="3"/>
  <c r="C38" i="3"/>
  <c r="B23" i="2" l="1"/>
  <c r="B22" i="2"/>
  <c r="G22" i="2" s="1"/>
  <c r="I21" i="2"/>
  <c r="J21" i="2" s="1"/>
  <c r="H21" i="2"/>
  <c r="B21" i="2"/>
  <c r="D21" i="2" s="1"/>
  <c r="I20" i="2"/>
  <c r="H20" i="2"/>
  <c r="G20" i="2"/>
  <c r="F20" i="2"/>
  <c r="E20" i="2"/>
  <c r="B20" i="2"/>
  <c r="J20" i="2" s="1"/>
  <c r="B19" i="2"/>
  <c r="B18" i="2"/>
  <c r="G18" i="2" s="1"/>
  <c r="I17" i="2"/>
  <c r="J17" i="2" s="1"/>
  <c r="H17" i="2"/>
  <c r="B17" i="2"/>
  <c r="D17" i="2" s="1"/>
  <c r="I16" i="2"/>
  <c r="H16" i="2"/>
  <c r="G16" i="2"/>
  <c r="F16" i="2"/>
  <c r="E16" i="2"/>
  <c r="B16" i="2"/>
  <c r="J16" i="2" s="1"/>
  <c r="B15" i="2"/>
  <c r="B14" i="2"/>
  <c r="G14" i="2" s="1"/>
  <c r="I13" i="2"/>
  <c r="J13" i="2" s="1"/>
  <c r="H13" i="2"/>
  <c r="E13" i="2"/>
  <c r="B13" i="2"/>
  <c r="D13" i="2" s="1"/>
  <c r="I12" i="2"/>
  <c r="H12" i="2"/>
  <c r="G12" i="2"/>
  <c r="F12" i="2"/>
  <c r="E12" i="2"/>
  <c r="B12" i="2"/>
  <c r="J12" i="2" s="1"/>
  <c r="B11" i="2"/>
  <c r="B10" i="2"/>
  <c r="G10" i="2" s="1"/>
  <c r="I9" i="2"/>
  <c r="J9" i="2" s="1"/>
  <c r="H9" i="2"/>
  <c r="E9" i="2"/>
  <c r="B9" i="2"/>
  <c r="D9" i="2" s="1"/>
  <c r="I8" i="2"/>
  <c r="H8" i="2"/>
  <c r="G8" i="2"/>
  <c r="F8" i="2"/>
  <c r="E8" i="2"/>
  <c r="B8" i="2"/>
  <c r="J8" i="2" s="1"/>
  <c r="B1" i="2"/>
  <c r="C10" i="2" l="1"/>
  <c r="H14" i="2"/>
  <c r="E17" i="2"/>
  <c r="H18" i="2"/>
  <c r="E21" i="2"/>
  <c r="H22" i="2"/>
  <c r="B30" i="2"/>
  <c r="B34" i="2"/>
  <c r="B38" i="2"/>
  <c r="B42" i="2"/>
  <c r="C11" i="2"/>
  <c r="C19" i="2"/>
  <c r="C23" i="2"/>
  <c r="D15" i="2"/>
  <c r="E11" i="2"/>
  <c r="E19" i="2"/>
  <c r="C8" i="2"/>
  <c r="F9" i="2"/>
  <c r="I10" i="2"/>
  <c r="C12" i="2"/>
  <c r="F13" i="2"/>
  <c r="I14" i="2"/>
  <c r="C16" i="2"/>
  <c r="F17" i="2"/>
  <c r="I18" i="2"/>
  <c r="J18" i="2" s="1"/>
  <c r="C20" i="2"/>
  <c r="F21" i="2"/>
  <c r="I22" i="2"/>
  <c r="J22" i="2" s="1"/>
  <c r="B45" i="2"/>
  <c r="B32" i="2"/>
  <c r="B40" i="2"/>
  <c r="F11" i="2"/>
  <c r="H10" i="2"/>
  <c r="D8" i="2"/>
  <c r="G9" i="2"/>
  <c r="J10" i="2"/>
  <c r="D12" i="2"/>
  <c r="G13" i="2"/>
  <c r="J14" i="2"/>
  <c r="D16" i="2"/>
  <c r="G17" i="2"/>
  <c r="D20" i="2"/>
  <c r="G21" i="2"/>
  <c r="B33" i="2"/>
  <c r="B37" i="2"/>
  <c r="B41" i="2"/>
  <c r="E15" i="2"/>
  <c r="E23" i="2"/>
  <c r="B36" i="2"/>
  <c r="C22" i="2"/>
  <c r="D10" i="2"/>
  <c r="G11" i="2"/>
  <c r="D14" i="2"/>
  <c r="G15" i="2"/>
  <c r="D18" i="2"/>
  <c r="G19" i="2"/>
  <c r="D22" i="2"/>
  <c r="G23" i="2"/>
  <c r="C14" i="2"/>
  <c r="F15" i="2"/>
  <c r="C18" i="2"/>
  <c r="F23" i="2"/>
  <c r="E10" i="2"/>
  <c r="H11" i="2"/>
  <c r="E14" i="2"/>
  <c r="H15" i="2"/>
  <c r="E18" i="2"/>
  <c r="H19" i="2"/>
  <c r="E22" i="2"/>
  <c r="H23" i="2"/>
  <c r="B31" i="2"/>
  <c r="B35" i="2"/>
  <c r="B39" i="2"/>
  <c r="B43" i="2"/>
  <c r="D11" i="2"/>
  <c r="D19" i="2"/>
  <c r="D23" i="2"/>
  <c r="B44" i="2"/>
  <c r="F19" i="2"/>
  <c r="C9" i="2"/>
  <c r="F10" i="2"/>
  <c r="I11" i="2"/>
  <c r="J11" i="2" s="1"/>
  <c r="C13" i="2"/>
  <c r="F14" i="2"/>
  <c r="I15" i="2"/>
  <c r="J15" i="2" s="1"/>
  <c r="C17" i="2"/>
  <c r="F18" i="2"/>
  <c r="I19" i="2"/>
  <c r="J19" i="2" s="1"/>
  <c r="C21" i="2"/>
  <c r="F22" i="2"/>
  <c r="I23" i="2"/>
  <c r="J23" i="2" s="1"/>
  <c r="C15" i="2"/>
  <c r="G44" i="2" l="1"/>
  <c r="F44" i="2"/>
  <c r="C44" i="2"/>
  <c r="E44" i="2"/>
  <c r="D44" i="2"/>
  <c r="I44" i="2"/>
  <c r="J44" i="2" s="1"/>
  <c r="H44" i="2"/>
  <c r="F34" i="2"/>
  <c r="H34" i="2"/>
  <c r="I34" i="2"/>
  <c r="J34" i="2" s="1"/>
  <c r="D34" i="2"/>
  <c r="C34" i="2"/>
  <c r="G34" i="2"/>
  <c r="E34" i="2"/>
  <c r="G40" i="2"/>
  <c r="F40" i="2"/>
  <c r="E40" i="2"/>
  <c r="D40" i="2"/>
  <c r="C40" i="2"/>
  <c r="I40" i="2"/>
  <c r="J40" i="2" s="1"/>
  <c r="H40" i="2"/>
  <c r="I30" i="2"/>
  <c r="F30" i="2"/>
  <c r="J30" i="2"/>
  <c r="D30" i="2"/>
  <c r="E30" i="2"/>
  <c r="C30" i="2"/>
  <c r="G30" i="2"/>
  <c r="H30" i="2"/>
  <c r="G32" i="2"/>
  <c r="F32" i="2"/>
  <c r="E32" i="2"/>
  <c r="D32" i="2"/>
  <c r="C32" i="2"/>
  <c r="J32" i="2"/>
  <c r="I32" i="2"/>
  <c r="H32" i="2"/>
  <c r="G36" i="2"/>
  <c r="F36" i="2"/>
  <c r="E36" i="2"/>
  <c r="D36" i="2"/>
  <c r="C36" i="2"/>
  <c r="I36" i="2"/>
  <c r="J36" i="2" s="1"/>
  <c r="H36" i="2"/>
  <c r="D35" i="2"/>
  <c r="C35" i="2"/>
  <c r="I35" i="2"/>
  <c r="J35" i="2" s="1"/>
  <c r="G35" i="2"/>
  <c r="H35" i="2"/>
  <c r="F35" i="2"/>
  <c r="E35" i="2"/>
  <c r="D41" i="2"/>
  <c r="I41" i="2"/>
  <c r="J41" i="2" s="1"/>
  <c r="C41" i="2"/>
  <c r="H41" i="2"/>
  <c r="E41" i="2"/>
  <c r="G41" i="2"/>
  <c r="F41" i="2"/>
  <c r="D31" i="2"/>
  <c r="I31" i="2"/>
  <c r="J31" i="2" s="1"/>
  <c r="C31" i="2"/>
  <c r="H31" i="2"/>
  <c r="G31" i="2"/>
  <c r="F31" i="2"/>
  <c r="E31" i="2"/>
  <c r="I37" i="2"/>
  <c r="J37" i="2" s="1"/>
  <c r="D37" i="2"/>
  <c r="H37" i="2"/>
  <c r="G37" i="2"/>
  <c r="F37" i="2"/>
  <c r="E37" i="2"/>
  <c r="C37" i="2"/>
  <c r="D39" i="2"/>
  <c r="I39" i="2"/>
  <c r="J39" i="2" s="1"/>
  <c r="C39" i="2"/>
  <c r="G39" i="2"/>
  <c r="H39" i="2"/>
  <c r="F39" i="2"/>
  <c r="E39" i="2"/>
  <c r="I33" i="2"/>
  <c r="J33" i="2" s="1"/>
  <c r="E33" i="2"/>
  <c r="D33" i="2"/>
  <c r="H33" i="2"/>
  <c r="G33" i="2"/>
  <c r="F33" i="2"/>
  <c r="C33" i="2"/>
  <c r="G42" i="2"/>
  <c r="F42" i="2"/>
  <c r="I42" i="2"/>
  <c r="E42" i="2"/>
  <c r="J42" i="2"/>
  <c r="D42" i="2"/>
  <c r="C42" i="2"/>
  <c r="H42" i="2"/>
  <c r="J45" i="2"/>
  <c r="E45" i="2"/>
  <c r="D45" i="2"/>
  <c r="C45" i="2"/>
  <c r="I45" i="2"/>
  <c r="H45" i="2"/>
  <c r="G45" i="2"/>
  <c r="F45" i="2"/>
  <c r="D43" i="2"/>
  <c r="C43" i="2"/>
  <c r="H43" i="2"/>
  <c r="G43" i="2"/>
  <c r="F43" i="2"/>
  <c r="I43" i="2"/>
  <c r="J43" i="2" s="1"/>
  <c r="E43" i="2"/>
  <c r="E38" i="2"/>
  <c r="J38" i="2"/>
  <c r="I38" i="2"/>
  <c r="H38" i="2"/>
  <c r="D38" i="2"/>
  <c r="C38" i="2"/>
  <c r="G38" i="2"/>
  <c r="F38" i="2"/>
  <c r="B23" i="1" l="1"/>
  <c r="B22" i="1"/>
  <c r="D22" i="1" s="1"/>
  <c r="B21" i="1"/>
  <c r="D21" i="1" s="1"/>
  <c r="B20" i="1"/>
  <c r="B42" i="1" s="1"/>
  <c r="B19" i="1"/>
  <c r="B18" i="1"/>
  <c r="D18" i="1" s="1"/>
  <c r="B17" i="1"/>
  <c r="D17" i="1" s="1"/>
  <c r="B16" i="1"/>
  <c r="B15" i="1"/>
  <c r="B14" i="1"/>
  <c r="D14" i="1" s="1"/>
  <c r="B13" i="1"/>
  <c r="D13" i="1" s="1"/>
  <c r="B12" i="1"/>
  <c r="D12" i="1" s="1"/>
  <c r="B11" i="1"/>
  <c r="B10" i="1"/>
  <c r="D10" i="1" s="1"/>
  <c r="B9" i="1"/>
  <c r="D9" i="1" s="1"/>
  <c r="B8" i="1"/>
  <c r="E8" i="1" s="1"/>
  <c r="B1" i="1"/>
  <c r="G9" i="1" l="1"/>
  <c r="H9" i="1"/>
  <c r="G17" i="1"/>
  <c r="G10" i="1"/>
  <c r="F18" i="1"/>
  <c r="I14" i="1"/>
  <c r="J14" i="1" s="1"/>
  <c r="H14" i="1"/>
  <c r="F9" i="1"/>
  <c r="C9" i="1"/>
  <c r="G18" i="1"/>
  <c r="E9" i="1"/>
  <c r="G14" i="1"/>
  <c r="H18" i="1"/>
  <c r="I9" i="1"/>
  <c r="C21" i="1"/>
  <c r="G21" i="1"/>
  <c r="F10" i="1"/>
  <c r="F17" i="1"/>
  <c r="H21" i="1"/>
  <c r="I21" i="1"/>
  <c r="J21" i="1" s="1"/>
  <c r="E18" i="1"/>
  <c r="H10" i="1"/>
  <c r="E14" i="1"/>
  <c r="H17" i="1"/>
  <c r="E21" i="1"/>
  <c r="I10" i="1"/>
  <c r="J10" i="1" s="1"/>
  <c r="F14" i="1"/>
  <c r="I17" i="1"/>
  <c r="J17" i="1" s="1"/>
  <c r="F21" i="1"/>
  <c r="E22" i="1"/>
  <c r="F13" i="1"/>
  <c r="G13" i="1"/>
  <c r="C17" i="1"/>
  <c r="G22" i="1"/>
  <c r="E13" i="1"/>
  <c r="I18" i="1"/>
  <c r="J18" i="1" s="1"/>
  <c r="F22" i="1"/>
  <c r="E10" i="1"/>
  <c r="H13" i="1"/>
  <c r="E17" i="1"/>
  <c r="H22" i="1"/>
  <c r="C13" i="1"/>
  <c r="I22" i="1"/>
  <c r="J22" i="1" s="1"/>
  <c r="I13" i="1"/>
  <c r="J13" i="1" s="1"/>
  <c r="C42" i="1"/>
  <c r="G42" i="1"/>
  <c r="E42" i="1"/>
  <c r="I42" i="1"/>
  <c r="J42" i="1" s="1"/>
  <c r="F42" i="1"/>
  <c r="H42" i="1"/>
  <c r="D42" i="1"/>
  <c r="C8" i="1"/>
  <c r="D8" i="1"/>
  <c r="D16" i="1"/>
  <c r="D20" i="1"/>
  <c r="E12" i="1"/>
  <c r="E16" i="1"/>
  <c r="F12" i="1"/>
  <c r="D11" i="1"/>
  <c r="D15" i="1"/>
  <c r="G20" i="1"/>
  <c r="H8" i="1"/>
  <c r="E11" i="1"/>
  <c r="H12" i="1"/>
  <c r="E15" i="1"/>
  <c r="H16" i="1"/>
  <c r="E19" i="1"/>
  <c r="H20" i="1"/>
  <c r="E23" i="1"/>
  <c r="B32" i="1"/>
  <c r="B36" i="1"/>
  <c r="B40" i="1"/>
  <c r="B44" i="1"/>
  <c r="B38" i="1"/>
  <c r="C20" i="1"/>
  <c r="B33" i="1"/>
  <c r="B37" i="1"/>
  <c r="B45" i="1"/>
  <c r="F8" i="1"/>
  <c r="C11" i="1"/>
  <c r="C15" i="1"/>
  <c r="F16" i="1"/>
  <c r="F20" i="1"/>
  <c r="G8" i="1"/>
  <c r="G12" i="1"/>
  <c r="G16" i="1"/>
  <c r="D19" i="1"/>
  <c r="D23" i="1"/>
  <c r="I8" i="1"/>
  <c r="J8" i="1" s="1"/>
  <c r="C10" i="1"/>
  <c r="F11" i="1"/>
  <c r="I12" i="1"/>
  <c r="J12" i="1" s="1"/>
  <c r="C14" i="1"/>
  <c r="F15" i="1"/>
  <c r="I16" i="1"/>
  <c r="J16" i="1" s="1"/>
  <c r="C18" i="1"/>
  <c r="F19" i="1"/>
  <c r="I20" i="1"/>
  <c r="J20" i="1" s="1"/>
  <c r="C22" i="1"/>
  <c r="F23" i="1"/>
  <c r="C12" i="1"/>
  <c r="C16" i="1"/>
  <c r="E20" i="1"/>
  <c r="C19" i="1"/>
  <c r="C23" i="1"/>
  <c r="J9" i="1"/>
  <c r="G11" i="1"/>
  <c r="G15" i="1"/>
  <c r="G19" i="1"/>
  <c r="G23" i="1"/>
  <c r="B30" i="1"/>
  <c r="B34" i="1"/>
  <c r="B41" i="1"/>
  <c r="H11" i="1"/>
  <c r="H15" i="1"/>
  <c r="H19" i="1"/>
  <c r="H23" i="1"/>
  <c r="B31" i="1"/>
  <c r="B35" i="1"/>
  <c r="B39" i="1"/>
  <c r="B43" i="1"/>
  <c r="I11" i="1"/>
  <c r="J11" i="1" s="1"/>
  <c r="I15" i="1"/>
  <c r="J15" i="1" s="1"/>
  <c r="I19" i="1"/>
  <c r="J19" i="1" s="1"/>
  <c r="I23" i="1"/>
  <c r="J23" i="1" s="1"/>
  <c r="G36" i="1" l="1"/>
  <c r="F36" i="1"/>
  <c r="H36" i="1"/>
  <c r="E36" i="1"/>
  <c r="D36" i="1"/>
  <c r="C36" i="1"/>
  <c r="I36" i="1"/>
  <c r="J36" i="1"/>
  <c r="F34" i="1"/>
  <c r="C34" i="1"/>
  <c r="I34" i="1"/>
  <c r="J34" i="1" s="1"/>
  <c r="H34" i="1"/>
  <c r="G34" i="1"/>
  <c r="E34" i="1"/>
  <c r="D34" i="1"/>
  <c r="G44" i="1"/>
  <c r="F44" i="1"/>
  <c r="E44" i="1"/>
  <c r="D44" i="1"/>
  <c r="C44" i="1"/>
  <c r="I44" i="1"/>
  <c r="J44" i="1" s="1"/>
  <c r="H44" i="1"/>
  <c r="I41" i="1"/>
  <c r="J41" i="1" s="1"/>
  <c r="H41" i="1"/>
  <c r="G41" i="1"/>
  <c r="F41" i="1"/>
  <c r="D41" i="1"/>
  <c r="C41" i="1"/>
  <c r="E41" i="1"/>
  <c r="C38" i="1"/>
  <c r="G38" i="1"/>
  <c r="I38" i="1"/>
  <c r="J38" i="1" s="1"/>
  <c r="F38" i="1"/>
  <c r="H38" i="1"/>
  <c r="E38" i="1"/>
  <c r="D38" i="1"/>
  <c r="G40" i="1"/>
  <c r="H40" i="1"/>
  <c r="F40" i="1"/>
  <c r="I40" i="1"/>
  <c r="J40" i="1" s="1"/>
  <c r="E40" i="1"/>
  <c r="D40" i="1"/>
  <c r="C40" i="1"/>
  <c r="D43" i="1"/>
  <c r="C43" i="1"/>
  <c r="F43" i="1"/>
  <c r="I43" i="1"/>
  <c r="J43" i="1" s="1"/>
  <c r="H43" i="1"/>
  <c r="G43" i="1"/>
  <c r="E43" i="1"/>
  <c r="C30" i="1"/>
  <c r="E30" i="1"/>
  <c r="I30" i="1"/>
  <c r="J30" i="1" s="1"/>
  <c r="F30" i="1"/>
  <c r="H30" i="1"/>
  <c r="G30" i="1"/>
  <c r="D30" i="1"/>
  <c r="D39" i="1"/>
  <c r="C39" i="1"/>
  <c r="I39" i="1"/>
  <c r="J39" i="1" s="1"/>
  <c r="H39" i="1"/>
  <c r="E39" i="1"/>
  <c r="G39" i="1"/>
  <c r="F39" i="1"/>
  <c r="I45" i="1"/>
  <c r="J45" i="1" s="1"/>
  <c r="H45" i="1"/>
  <c r="G45" i="1"/>
  <c r="C45" i="1"/>
  <c r="F45" i="1"/>
  <c r="E45" i="1"/>
  <c r="D45" i="1"/>
  <c r="G32" i="1"/>
  <c r="F32" i="1"/>
  <c r="E32" i="1"/>
  <c r="D32" i="1"/>
  <c r="C32" i="1"/>
  <c r="I32" i="1"/>
  <c r="J32" i="1" s="1"/>
  <c r="H32" i="1"/>
  <c r="D35" i="1"/>
  <c r="C35" i="1"/>
  <c r="F35" i="1"/>
  <c r="H35" i="1"/>
  <c r="I35" i="1"/>
  <c r="J35" i="1" s="1"/>
  <c r="E35" i="1"/>
  <c r="G35" i="1"/>
  <c r="I37" i="1"/>
  <c r="J37" i="1" s="1"/>
  <c r="H37" i="1"/>
  <c r="G37" i="1"/>
  <c r="F37" i="1"/>
  <c r="D37" i="1"/>
  <c r="E37" i="1"/>
  <c r="C37" i="1"/>
  <c r="D31" i="1"/>
  <c r="C31" i="1"/>
  <c r="H31" i="1"/>
  <c r="F31" i="1"/>
  <c r="I31" i="1"/>
  <c r="J31" i="1" s="1"/>
  <c r="E31" i="1"/>
  <c r="G31" i="1"/>
  <c r="I33" i="1"/>
  <c r="J33" i="1" s="1"/>
  <c r="H33" i="1"/>
  <c r="G33" i="1"/>
  <c r="F33" i="1"/>
  <c r="D33" i="1"/>
  <c r="C33" i="1"/>
  <c r="E33" i="1"/>
</calcChain>
</file>

<file path=xl/sharedStrings.xml><?xml version="1.0" encoding="utf-8"?>
<sst xmlns="http://schemas.openxmlformats.org/spreadsheetml/2006/main" count="564" uniqueCount="15">
  <si>
    <t>（事業所規模５人以上）</t>
  </si>
  <si>
    <t>　　　　　　 （単位：円）</t>
  </si>
  <si>
    <t>　</t>
  </si>
  <si>
    <t>総実労働時間</t>
    <phoneticPr fontId="8"/>
  </si>
  <si>
    <t>出　勤　日　数</t>
    <phoneticPr fontId="8"/>
  </si>
  <si>
    <t>所定内労働時間</t>
    <phoneticPr fontId="8"/>
  </si>
  <si>
    <t>所定外労働時間</t>
    <phoneticPr fontId="8"/>
  </si>
  <si>
    <t>実　　数</t>
    <phoneticPr fontId="8"/>
  </si>
  <si>
    <t>前年同月比</t>
    <rPh sb="4" eb="5">
      <t>ヒ</t>
    </rPh>
    <phoneticPr fontId="8"/>
  </si>
  <si>
    <t>前年同月差</t>
  </si>
  <si>
    <t>時間</t>
    <phoneticPr fontId="8"/>
  </si>
  <si>
    <t>％</t>
  </si>
  <si>
    <t>日</t>
    <phoneticPr fontId="8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</si>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</sst>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4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9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10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/>
    </xf>
    <xf numFmtId="1" fontId="6" fillId="0" borderId="12" xfId="2" applyFont="1" applyBorder="1" applyAlignment="1">
      <alignment horizontal="distributed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9" fillId="0" borderId="16" xfId="2" applyNumberFormat="1" applyFont="1" applyBorder="1" applyAlignment="1">
      <alignment horizontal="distributed" vertical="center" shrinkToFi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11" fillId="0" borderId="16" xfId="2" applyNumberFormat="1" applyFont="1" applyBorder="1" applyAlignment="1">
      <alignment horizontal="distributed" vertical="center" shrinkToFit="1"/>
    </xf>
    <xf numFmtId="0" fontId="12" fillId="0" borderId="16" xfId="2" applyNumberFormat="1" applyFont="1" applyBorder="1" applyAlignment="1">
      <alignment horizontal="distributed" vertical="center" shrinkToFit="1"/>
    </xf>
    <xf numFmtId="176" fontId="6" fillId="0" borderId="19" xfId="1" applyNumberFormat="1" applyFont="1" applyBorder="1" applyAlignment="1">
      <alignment horizontal="right" vertical="center"/>
    </xf>
    <xf numFmtId="0" fontId="13" fillId="0" borderId="11" xfId="2" applyNumberFormat="1" applyFont="1" applyBorder="1" applyAlignment="1">
      <alignment horizontal="distributed" vertical="center" shrinkToFit="1"/>
    </xf>
    <xf numFmtId="176" fontId="6" fillId="0" borderId="2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9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2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" fontId="9" fillId="0" borderId="16" xfId="2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1" fontId="11" fillId="0" borderId="16" xfId="2" applyFont="1" applyBorder="1" applyAlignment="1">
      <alignment horizontal="distributed" vertical="center" shrinkToFit="1"/>
    </xf>
    <xf numFmtId="1" fontId="12" fillId="0" borderId="16" xfId="2" applyFont="1" applyBorder="1" applyAlignment="1">
      <alignment horizontal="distributed" vertical="center"/>
    </xf>
    <xf numFmtId="1" fontId="13" fillId="0" borderId="11" xfId="2" applyFont="1" applyBorder="1" applyAlignment="1">
      <alignment horizontal="distributed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76" fontId="6" fillId="0" borderId="27" xfId="1" applyNumberFormat="1" applyFont="1" applyBorder="1" applyAlignment="1">
      <alignment horizontal="right" vertical="center"/>
    </xf>
    <xf numFmtId="3" fontId="7" fillId="0" borderId="0" xfId="1" applyNumberFormat="1" applyFont="1"/>
    <xf numFmtId="177" fontId="7" fillId="0" borderId="0" xfId="1" applyNumberFormat="1" applyFont="1"/>
    <xf numFmtId="0" fontId="6" fillId="0" borderId="0" xfId="1" applyFont="1"/>
    <xf numFmtId="0" fontId="6" fillId="0" borderId="0" xfId="1" applyFont="1" applyAlignment="1">
      <alignment horizontal="left" shrinkToFit="1"/>
    </xf>
  </cellXfs>
  <cellStyles count="3">
    <cellStyle name="標準" xfId="0" builtinId="0"/>
    <cellStyle name="標準 2" xfId="1" xr:uid="{147D4124-7FF6-479F-92CC-75AABF2413F8}"/>
    <cellStyle name="標準 3" xfId="2" xr:uid="{945B59CE-1E4F-477C-B368-0DD9EC3C15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30224\Desktop\1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/00%20&#26376;&#22577;&#12398;&#12467;&#12500;&#12540;/00%20&#31649;&#29702;&#65411;&#65438;&#65392;&#65408;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5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5/00%20&#26376;&#22577;&#65411;&#65438;&#65392;&#65408;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6/00%20&#31649;&#29702;&#65411;&#65438;&#65392;&#65408;.xlsm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6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6/00%20&#26376;&#22577;&#65411;&#65438;&#65392;&#65408;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7/00%20&#31649;&#29702;&#65411;&#65438;&#65392;&#65408;.xlsm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7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7/00%20&#26376;&#22577;&#65411;&#65438;&#65392;&#65408;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8/00%20&#31649;&#29702;&#65411;&#65438;&#65392;&#65408;.xlsm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8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8/00%20&#26376;&#22577;&#65411;&#65438;&#65392;&#65408;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9/00%20&#31649;&#29702;&#65411;&#65438;&#65392;&#65408;.xlsm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9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9/00%20&#26376;&#22577;&#65411;&#65438;&#65392;&#65408;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0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\00%20&#26376;&#22577;&#12398;&#12467;&#12500;&#12540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/00%20&#26376;&#22577;&#12398;&#12467;&#12500;&#12540;/00%20&#26376;&#22577;&#65411;&#65438;&#65392;&#65408;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0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0/00%20&#26376;&#22577;&#65411;&#65438;&#65392;&#65408;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1/00%20&#31649;&#29702;&#65411;&#65438;&#65392;&#65408;.xlsm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1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1/00%20&#26376;&#22577;&#65411;&#65438;&#65392;&#65408;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2/00%20&#31649;&#29702;&#65411;&#65438;&#65392;&#65408;.xlsm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12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12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2/00%20&#31649;&#29702;&#65411;&#65438;&#65392;&#65408;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2\00%20&#26376;&#22577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2/00%20&#26376;&#22577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3/00%20&#31649;&#29702;&#65411;&#65438;&#65392;&#65408;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3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3/00%20&#26376;&#22577;&#65411;&#65438;&#65392;&#65408;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4/00%20&#31649;&#29702;&#65411;&#65438;&#65392;&#65408;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&#26376;&#22577;&#12487;&#12540;&#12479;\R5\R5.4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4/00%20&#26376;&#22577;&#65411;&#65438;&#65392;&#65408;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&#26376;&#22577;&#12487;&#12540;&#12479;/R5/R5.5/00%20&#31649;&#29702;&#65411;&#65438;&#65392;&#65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3414</v>
          </cell>
        </row>
        <row r="48">
          <cell r="Q48">
            <v>18.100000000000001</v>
          </cell>
        </row>
        <row r="49">
          <cell r="Q49">
            <v>20.2</v>
          </cell>
        </row>
        <row r="50">
          <cell r="Q50">
            <v>18.399999999999999</v>
          </cell>
        </row>
        <row r="51">
          <cell r="Q51">
            <v>17</v>
          </cell>
        </row>
        <row r="52">
          <cell r="Q52">
            <v>17.7</v>
          </cell>
        </row>
        <row r="53">
          <cell r="Q53">
            <v>20.2</v>
          </cell>
        </row>
        <row r="54">
          <cell r="Q54">
            <v>18.2</v>
          </cell>
        </row>
        <row r="55">
          <cell r="Q55">
            <v>16.3</v>
          </cell>
        </row>
        <row r="56">
          <cell r="Q56">
            <v>17.5</v>
          </cell>
        </row>
        <row r="57">
          <cell r="Q57">
            <v>18.3</v>
          </cell>
        </row>
        <row r="58">
          <cell r="Q58">
            <v>16</v>
          </cell>
        </row>
        <row r="59">
          <cell r="Q59">
            <v>16.8</v>
          </cell>
        </row>
        <row r="60">
          <cell r="Q60">
            <v>17.100000000000001</v>
          </cell>
        </row>
        <row r="61">
          <cell r="Q61">
            <v>18.2</v>
          </cell>
        </row>
        <row r="62">
          <cell r="Q62">
            <v>17.899999999999999</v>
          </cell>
        </row>
        <row r="63">
          <cell r="Q63">
            <v>17.8</v>
          </cell>
        </row>
        <row r="69">
          <cell r="Q69">
            <v>17.899999999999999</v>
          </cell>
        </row>
        <row r="70">
          <cell r="Q70">
            <v>19.100000000000001</v>
          </cell>
        </row>
        <row r="71">
          <cell r="Q71">
            <v>18.399999999999999</v>
          </cell>
        </row>
        <row r="72">
          <cell r="Q72">
            <v>16.899999999999999</v>
          </cell>
        </row>
        <row r="73">
          <cell r="Q73">
            <v>17.5</v>
          </cell>
        </row>
        <row r="74">
          <cell r="Q74">
            <v>19.5</v>
          </cell>
        </row>
        <row r="75">
          <cell r="Q75">
            <v>18.8</v>
          </cell>
        </row>
        <row r="76">
          <cell r="Q76">
            <v>17.7</v>
          </cell>
        </row>
        <row r="77">
          <cell r="Q77">
            <v>17.8</v>
          </cell>
        </row>
        <row r="78">
          <cell r="Q78">
            <v>17.100000000000001</v>
          </cell>
        </row>
        <row r="79">
          <cell r="Q79">
            <v>14.1</v>
          </cell>
        </row>
        <row r="80">
          <cell r="Q80">
            <v>13.7</v>
          </cell>
        </row>
        <row r="81">
          <cell r="Q81">
            <v>16.8</v>
          </cell>
        </row>
        <row r="82">
          <cell r="Q82">
            <v>18.2</v>
          </cell>
        </row>
        <row r="83">
          <cell r="Q83">
            <v>19</v>
          </cell>
        </row>
        <row r="84">
          <cell r="Q84">
            <v>17.8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85.4</v>
          </cell>
          <cell r="D6">
            <v>0.4</v>
          </cell>
          <cell r="E6">
            <v>101.1</v>
          </cell>
          <cell r="F6">
            <v>0.5</v>
          </cell>
          <cell r="G6">
            <v>100.1</v>
          </cell>
          <cell r="H6">
            <v>1.1000000000000001</v>
          </cell>
          <cell r="I6">
            <v>95</v>
          </cell>
          <cell r="J6">
            <v>-1.8</v>
          </cell>
          <cell r="K6">
            <v>93.4</v>
          </cell>
          <cell r="L6">
            <v>-1</v>
          </cell>
          <cell r="M6">
            <v>118.7</v>
          </cell>
          <cell r="N6">
            <v>-10.8</v>
          </cell>
          <cell r="O6">
            <v>99</v>
          </cell>
          <cell r="P6">
            <v>-0.4</v>
          </cell>
          <cell r="Q6">
            <v>24.9</v>
          </cell>
          <cell r="R6">
            <v>0.6</v>
          </cell>
          <cell r="S6">
            <v>0.91</v>
          </cell>
          <cell r="T6">
            <v>-0.18</v>
          </cell>
          <cell r="U6">
            <v>1.29</v>
          </cell>
          <cell r="V6">
            <v>-0.22</v>
          </cell>
          <cell r="W6">
            <v>81.7</v>
          </cell>
          <cell r="X6">
            <v>-3.8</v>
          </cell>
          <cell r="Y6">
            <v>96.7</v>
          </cell>
          <cell r="Z6">
            <v>-3.7</v>
          </cell>
          <cell r="AA6">
            <v>116</v>
          </cell>
          <cell r="AB6">
            <v>-6.8</v>
          </cell>
          <cell r="AC6">
            <v>6.3</v>
          </cell>
          <cell r="AD6">
            <v>-11.3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61.4</v>
          </cell>
          <cell r="D8">
            <v>-13.4</v>
          </cell>
          <cell r="E8">
            <v>77.400000000000006</v>
          </cell>
          <cell r="F8">
            <v>-13.3</v>
          </cell>
          <cell r="G8">
            <v>78.7</v>
          </cell>
          <cell r="H8">
            <v>-12.1</v>
          </cell>
          <cell r="I8">
            <v>91.3</v>
          </cell>
          <cell r="J8">
            <v>-8.5</v>
          </cell>
          <cell r="K8">
            <v>92.8</v>
          </cell>
          <cell r="L8">
            <v>-6.5</v>
          </cell>
          <cell r="M8">
            <v>75.7</v>
          </cell>
          <cell r="N8">
            <v>-29</v>
          </cell>
          <cell r="O8">
            <v>82</v>
          </cell>
          <cell r="P8">
            <v>3.3</v>
          </cell>
          <cell r="Q8">
            <v>2.4</v>
          </cell>
          <cell r="R8">
            <v>0.6</v>
          </cell>
          <cell r="S8">
            <v>0.43</v>
          </cell>
          <cell r="T8">
            <v>0.31</v>
          </cell>
          <cell r="U8">
            <v>1.32</v>
          </cell>
          <cell r="V8">
            <v>1.2</v>
          </cell>
          <cell r="W8">
            <v>58.8</v>
          </cell>
          <cell r="X8">
            <v>-16.899999999999999</v>
          </cell>
          <cell r="Y8">
            <v>74.099999999999994</v>
          </cell>
          <cell r="Z8">
            <v>-16.8</v>
          </cell>
          <cell r="AA8">
            <v>60.5</v>
          </cell>
          <cell r="AB8">
            <v>-30.1</v>
          </cell>
          <cell r="AC8">
            <v>0</v>
          </cell>
          <cell r="AD8">
            <v>0</v>
          </cell>
        </row>
        <row r="9">
          <cell r="B9" t="str">
            <v>製造業</v>
          </cell>
          <cell r="C9">
            <v>90.6</v>
          </cell>
          <cell r="D9">
            <v>-2.2999999999999998</v>
          </cell>
          <cell r="E9">
            <v>108.3</v>
          </cell>
          <cell r="F9">
            <v>-1.6</v>
          </cell>
          <cell r="G9">
            <v>104.8</v>
          </cell>
          <cell r="H9">
            <v>-0.8</v>
          </cell>
          <cell r="I9">
            <v>92.8</v>
          </cell>
          <cell r="J9">
            <v>-4.4000000000000004</v>
          </cell>
          <cell r="K9">
            <v>90.8</v>
          </cell>
          <cell r="L9">
            <v>-3.7</v>
          </cell>
          <cell r="M9">
            <v>118</v>
          </cell>
          <cell r="N9">
            <v>-10</v>
          </cell>
          <cell r="O9">
            <v>98.1</v>
          </cell>
          <cell r="P9">
            <v>-3.3</v>
          </cell>
          <cell r="Q9">
            <v>10.1</v>
          </cell>
          <cell r="R9">
            <v>0.2</v>
          </cell>
          <cell r="S9">
            <v>0.68</v>
          </cell>
          <cell r="T9">
            <v>-0.48</v>
          </cell>
          <cell r="U9">
            <v>1.33</v>
          </cell>
          <cell r="V9">
            <v>-0.27</v>
          </cell>
          <cell r="W9">
            <v>86.7</v>
          </cell>
          <cell r="X9">
            <v>-6.3</v>
          </cell>
          <cell r="Y9">
            <v>103.6</v>
          </cell>
          <cell r="Z9">
            <v>-5.7</v>
          </cell>
          <cell r="AA9">
            <v>143.5</v>
          </cell>
          <cell r="AB9">
            <v>-7.9</v>
          </cell>
          <cell r="AC9">
            <v>4.5</v>
          </cell>
          <cell r="AD9">
            <v>-44.4</v>
          </cell>
        </row>
        <row r="10">
          <cell r="B10" t="str">
            <v>電気・ガス・熱供給・水道業</v>
          </cell>
          <cell r="C10">
            <v>97.2</v>
          </cell>
          <cell r="D10">
            <v>16.399999999999999</v>
          </cell>
          <cell r="E10">
            <v>122.6</v>
          </cell>
          <cell r="F10">
            <v>16.3</v>
          </cell>
          <cell r="G10">
            <v>113.2</v>
          </cell>
          <cell r="H10">
            <v>4.3</v>
          </cell>
          <cell r="I10">
            <v>94.3</v>
          </cell>
          <cell r="J10">
            <v>4.9000000000000004</v>
          </cell>
          <cell r="K10">
            <v>91.1</v>
          </cell>
          <cell r="L10">
            <v>1.1000000000000001</v>
          </cell>
          <cell r="M10">
            <v>137.30000000000001</v>
          </cell>
          <cell r="N10">
            <v>59.1</v>
          </cell>
          <cell r="O10">
            <v>102.6</v>
          </cell>
          <cell r="P10">
            <v>-2.7</v>
          </cell>
          <cell r="Q10">
            <v>6</v>
          </cell>
          <cell r="R10">
            <v>-4.4000000000000004</v>
          </cell>
          <cell r="S10">
            <v>0.19</v>
          </cell>
          <cell r="T10">
            <v>0.19</v>
          </cell>
          <cell r="U10">
            <v>0.09</v>
          </cell>
          <cell r="V10">
            <v>-3.84</v>
          </cell>
          <cell r="W10">
            <v>93</v>
          </cell>
          <cell r="X10">
            <v>11.6</v>
          </cell>
          <cell r="Y10">
            <v>117.3</v>
          </cell>
          <cell r="Z10">
            <v>11.5</v>
          </cell>
          <cell r="AA10">
            <v>240.6</v>
          </cell>
          <cell r="AB10">
            <v>263.39999999999998</v>
          </cell>
          <cell r="AC10">
            <v>0.2</v>
          </cell>
          <cell r="AD10">
            <v>0</v>
          </cell>
        </row>
        <row r="11">
          <cell r="B11" t="str">
            <v>情報通信業</v>
          </cell>
          <cell r="C11">
            <v>122.3</v>
          </cell>
          <cell r="D11">
            <v>-1.6</v>
          </cell>
          <cell r="E11">
            <v>152.4</v>
          </cell>
          <cell r="F11">
            <v>-1.6</v>
          </cell>
          <cell r="G11">
            <v>145.9</v>
          </cell>
          <cell r="H11">
            <v>-0.5</v>
          </cell>
          <cell r="I11">
            <v>99.6</v>
          </cell>
          <cell r="J11">
            <v>3.3</v>
          </cell>
          <cell r="K11">
            <v>96.8</v>
          </cell>
          <cell r="L11">
            <v>3.3</v>
          </cell>
          <cell r="M11">
            <v>139.80000000000001</v>
          </cell>
          <cell r="N11">
            <v>4.5999999999999996</v>
          </cell>
          <cell r="O11">
            <v>102.7</v>
          </cell>
          <cell r="P11">
            <v>-3.3</v>
          </cell>
          <cell r="Q11">
            <v>4.0999999999999996</v>
          </cell>
          <cell r="R11">
            <v>0</v>
          </cell>
          <cell r="S11">
            <v>0.28999999999999998</v>
          </cell>
          <cell r="T11">
            <v>-0.01</v>
          </cell>
          <cell r="U11">
            <v>0.57999999999999996</v>
          </cell>
          <cell r="V11">
            <v>0.12</v>
          </cell>
          <cell r="W11">
            <v>117</v>
          </cell>
          <cell r="X11">
            <v>-5.7</v>
          </cell>
          <cell r="Y11">
            <v>145.80000000000001</v>
          </cell>
          <cell r="Z11">
            <v>-5.7</v>
          </cell>
          <cell r="AA11">
            <v>259.3</v>
          </cell>
          <cell r="AB11">
            <v>-10.4</v>
          </cell>
          <cell r="AC11">
            <v>1.6</v>
          </cell>
          <cell r="AD11">
            <v>45.5</v>
          </cell>
        </row>
        <row r="12">
          <cell r="B12" t="str">
            <v>運輸業，郵便業</v>
          </cell>
          <cell r="C12">
            <v>75.5</v>
          </cell>
          <cell r="D12">
            <v>-9</v>
          </cell>
          <cell r="E12">
            <v>85.9</v>
          </cell>
          <cell r="F12">
            <v>-9.1</v>
          </cell>
          <cell r="G12">
            <v>91.6</v>
          </cell>
          <cell r="H12">
            <v>-6.1</v>
          </cell>
          <cell r="I12">
            <v>86.7</v>
          </cell>
          <cell r="J12">
            <v>-10.6</v>
          </cell>
          <cell r="K12">
            <v>91.5</v>
          </cell>
          <cell r="L12">
            <v>-6.9</v>
          </cell>
          <cell r="M12">
            <v>64.099999999999994</v>
          </cell>
          <cell r="N12">
            <v>-29.4</v>
          </cell>
          <cell r="O12">
            <v>101.4</v>
          </cell>
          <cell r="P12">
            <v>-5.7</v>
          </cell>
          <cell r="Q12">
            <v>10</v>
          </cell>
          <cell r="R12">
            <v>3.5</v>
          </cell>
          <cell r="S12">
            <v>0.2</v>
          </cell>
          <cell r="T12">
            <v>-0.4</v>
          </cell>
          <cell r="U12">
            <v>0.82</v>
          </cell>
          <cell r="V12">
            <v>0.27</v>
          </cell>
          <cell r="W12">
            <v>72.2</v>
          </cell>
          <cell r="X12">
            <v>-12.8</v>
          </cell>
          <cell r="Y12">
            <v>82.2</v>
          </cell>
          <cell r="Z12">
            <v>-12.8</v>
          </cell>
          <cell r="AA12">
            <v>60.5</v>
          </cell>
          <cell r="AB12">
            <v>-25.3</v>
          </cell>
          <cell r="AC12">
            <v>0.6</v>
          </cell>
          <cell r="AD12">
            <v>0</v>
          </cell>
        </row>
        <row r="13">
          <cell r="B13" t="str">
            <v>卸売業，小売業</v>
          </cell>
          <cell r="C13">
            <v>86.8</v>
          </cell>
          <cell r="D13">
            <v>-1.5</v>
          </cell>
          <cell r="E13">
            <v>94.4</v>
          </cell>
          <cell r="F13">
            <v>-0.6</v>
          </cell>
          <cell r="G13">
            <v>94.2</v>
          </cell>
          <cell r="H13">
            <v>0</v>
          </cell>
          <cell r="I13">
            <v>94.6</v>
          </cell>
          <cell r="J13">
            <v>-4.4000000000000004</v>
          </cell>
          <cell r="K13">
            <v>92.8</v>
          </cell>
          <cell r="L13">
            <v>-3.3</v>
          </cell>
          <cell r="M13">
            <v>133.9</v>
          </cell>
          <cell r="N13">
            <v>-18.600000000000001</v>
          </cell>
          <cell r="O13">
            <v>104.2</v>
          </cell>
          <cell r="P13">
            <v>3.8</v>
          </cell>
          <cell r="Q13">
            <v>60</v>
          </cell>
          <cell r="R13">
            <v>5</v>
          </cell>
          <cell r="S13">
            <v>0.66</v>
          </cell>
          <cell r="T13">
            <v>-0.25</v>
          </cell>
          <cell r="U13">
            <v>1.8</v>
          </cell>
          <cell r="V13">
            <v>0.26</v>
          </cell>
          <cell r="W13">
            <v>83.1</v>
          </cell>
          <cell r="X13">
            <v>-5.5</v>
          </cell>
          <cell r="Y13">
            <v>90.3</v>
          </cell>
          <cell r="Z13">
            <v>-4.7</v>
          </cell>
          <cell r="AA13">
            <v>98.6</v>
          </cell>
          <cell r="AB13">
            <v>-9.9</v>
          </cell>
          <cell r="AC13">
            <v>36.799999999999997</v>
          </cell>
          <cell r="AD13">
            <v>-13</v>
          </cell>
        </row>
        <row r="14">
          <cell r="B14" t="str">
            <v>金融業，保険業</v>
          </cell>
          <cell r="C14">
            <v>92.7</v>
          </cell>
          <cell r="D14">
            <v>-0.7</v>
          </cell>
          <cell r="E14">
            <v>118.5</v>
          </cell>
          <cell r="F14">
            <v>-0.8</v>
          </cell>
          <cell r="G14">
            <v>122.6</v>
          </cell>
          <cell r="H14">
            <v>2.2999999999999998</v>
          </cell>
          <cell r="I14">
            <v>92.4</v>
          </cell>
          <cell r="J14">
            <v>-6.8</v>
          </cell>
          <cell r="K14">
            <v>92.5</v>
          </cell>
          <cell r="L14">
            <v>-6.1</v>
          </cell>
          <cell r="M14">
            <v>90.7</v>
          </cell>
          <cell r="N14">
            <v>-23.5</v>
          </cell>
          <cell r="O14">
            <v>105.7</v>
          </cell>
          <cell r="P14">
            <v>8.3000000000000007</v>
          </cell>
          <cell r="Q14">
            <v>0.3</v>
          </cell>
          <cell r="R14">
            <v>-4.9000000000000004</v>
          </cell>
          <cell r="S14">
            <v>1.89</v>
          </cell>
          <cell r="T14">
            <v>1.31</v>
          </cell>
          <cell r="U14">
            <v>0.31</v>
          </cell>
          <cell r="V14">
            <v>-0.86</v>
          </cell>
          <cell r="W14">
            <v>88.7</v>
          </cell>
          <cell r="X14">
            <v>-4.8</v>
          </cell>
          <cell r="Y14">
            <v>113.4</v>
          </cell>
          <cell r="Z14">
            <v>-4.9000000000000004</v>
          </cell>
          <cell r="AA14">
            <v>20.9</v>
          </cell>
          <cell r="AB14">
            <v>-80.599999999999994</v>
          </cell>
          <cell r="AC14">
            <v>0</v>
          </cell>
          <cell r="AD14">
            <v>0</v>
          </cell>
        </row>
        <row r="15">
          <cell r="B15" t="str">
            <v>不動産業，物品賃貸業</v>
          </cell>
          <cell r="C15">
            <v>105.3</v>
          </cell>
          <cell r="D15">
            <v>17</v>
          </cell>
          <cell r="E15">
            <v>128.30000000000001</v>
          </cell>
          <cell r="F15">
            <v>17</v>
          </cell>
          <cell r="G15">
            <v>128.30000000000001</v>
          </cell>
          <cell r="H15">
            <v>20.100000000000001</v>
          </cell>
          <cell r="I15">
            <v>93.4</v>
          </cell>
          <cell r="J15">
            <v>8.9</v>
          </cell>
          <cell r="K15">
            <v>93.6</v>
          </cell>
          <cell r="L15">
            <v>14.8</v>
          </cell>
          <cell r="M15">
            <v>84.4</v>
          </cell>
          <cell r="N15">
            <v>-69.7</v>
          </cell>
          <cell r="O15">
            <v>97.9</v>
          </cell>
          <cell r="P15">
            <v>0</v>
          </cell>
          <cell r="Q15">
            <v>26.8</v>
          </cell>
          <cell r="R15">
            <v>-15.9</v>
          </cell>
          <cell r="S15">
            <v>0</v>
          </cell>
          <cell r="T15">
            <v>-1.17</v>
          </cell>
          <cell r="U15">
            <v>0.36</v>
          </cell>
          <cell r="V15">
            <v>-1.71</v>
          </cell>
          <cell r="W15">
            <v>100.8</v>
          </cell>
          <cell r="X15">
            <v>12.2</v>
          </cell>
          <cell r="Y15">
            <v>122.8</v>
          </cell>
          <cell r="Z15">
            <v>12.1</v>
          </cell>
          <cell r="AA15">
            <v>129.6</v>
          </cell>
          <cell r="AB15">
            <v>-41.1</v>
          </cell>
          <cell r="AC15">
            <v>0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95.7</v>
          </cell>
          <cell r="D16">
            <v>3.3</v>
          </cell>
          <cell r="E16">
            <v>115.2</v>
          </cell>
          <cell r="F16">
            <v>3.3</v>
          </cell>
          <cell r="G16">
            <v>114.4</v>
          </cell>
          <cell r="H16">
            <v>3.3</v>
          </cell>
          <cell r="I16">
            <v>94</v>
          </cell>
          <cell r="J16">
            <v>-3.7</v>
          </cell>
          <cell r="K16">
            <v>93.6</v>
          </cell>
          <cell r="L16">
            <v>-2.4</v>
          </cell>
          <cell r="M16">
            <v>98.4</v>
          </cell>
          <cell r="N16">
            <v>-15.7</v>
          </cell>
          <cell r="O16">
            <v>102.4</v>
          </cell>
          <cell r="P16">
            <v>3.7</v>
          </cell>
          <cell r="Q16">
            <v>6.3</v>
          </cell>
          <cell r="R16">
            <v>-5.5</v>
          </cell>
          <cell r="S16">
            <v>0</v>
          </cell>
          <cell r="T16">
            <v>-0.12</v>
          </cell>
          <cell r="U16">
            <v>0.56999999999999995</v>
          </cell>
          <cell r="V16">
            <v>0.45</v>
          </cell>
          <cell r="W16">
            <v>91.6</v>
          </cell>
          <cell r="X16">
            <v>-0.9</v>
          </cell>
          <cell r="Y16">
            <v>110.2</v>
          </cell>
          <cell r="Z16">
            <v>-1</v>
          </cell>
          <cell r="AA16">
            <v>129.9</v>
          </cell>
          <cell r="AB16">
            <v>3.9</v>
          </cell>
          <cell r="AC16">
            <v>0.2</v>
          </cell>
          <cell r="AD16">
            <v>100</v>
          </cell>
        </row>
        <row r="17">
          <cell r="B17" t="str">
            <v>宿泊業，飲食サービス業</v>
          </cell>
          <cell r="C17">
            <v>96.1</v>
          </cell>
          <cell r="D17">
            <v>16.5</v>
          </cell>
          <cell r="E17">
            <v>94</v>
          </cell>
          <cell r="F17">
            <v>9.1999999999999993</v>
          </cell>
          <cell r="G17">
            <v>93.7</v>
          </cell>
          <cell r="H17">
            <v>8.1</v>
          </cell>
          <cell r="I17">
            <v>95.3</v>
          </cell>
          <cell r="J17">
            <v>6.6</v>
          </cell>
          <cell r="K17">
            <v>93.4</v>
          </cell>
          <cell r="L17">
            <v>6.4</v>
          </cell>
          <cell r="M17">
            <v>139</v>
          </cell>
          <cell r="N17">
            <v>9.6</v>
          </cell>
          <cell r="O17">
            <v>86.6</v>
          </cell>
          <cell r="P17">
            <v>-0.8</v>
          </cell>
          <cell r="Q17">
            <v>79.599999999999994</v>
          </cell>
          <cell r="R17">
            <v>-4.5999999999999996</v>
          </cell>
          <cell r="S17">
            <v>2.02</v>
          </cell>
          <cell r="T17">
            <v>0.9</v>
          </cell>
          <cell r="U17">
            <v>1.45</v>
          </cell>
          <cell r="V17">
            <v>-0.9</v>
          </cell>
          <cell r="W17">
            <v>92</v>
          </cell>
          <cell r="X17">
            <v>11.8</v>
          </cell>
          <cell r="Y17">
            <v>90</v>
          </cell>
          <cell r="Z17">
            <v>4.8</v>
          </cell>
          <cell r="AA17">
            <v>100.4</v>
          </cell>
          <cell r="AB17">
            <v>33.700000000000003</v>
          </cell>
          <cell r="AC17">
            <v>71</v>
          </cell>
          <cell r="AD17">
            <v>0</v>
          </cell>
        </row>
        <row r="18">
          <cell r="B18" t="str">
            <v>生活関連サービス業，娯楽業</v>
          </cell>
          <cell r="C18">
            <v>95.6</v>
          </cell>
          <cell r="D18">
            <v>53.2</v>
          </cell>
          <cell r="E18">
            <v>104.4</v>
          </cell>
          <cell r="F18">
            <v>52.4</v>
          </cell>
          <cell r="G18">
            <v>105</v>
          </cell>
          <cell r="H18">
            <v>52</v>
          </cell>
          <cell r="I18">
            <v>108.4</v>
          </cell>
          <cell r="J18">
            <v>38.299999999999997</v>
          </cell>
          <cell r="K18">
            <v>104.6</v>
          </cell>
          <cell r="L18">
            <v>27.7</v>
          </cell>
          <cell r="M18">
            <v>161.30000000000001</v>
          </cell>
          <cell r="N18">
            <v>513.29999999999995</v>
          </cell>
          <cell r="O18">
            <v>93.8</v>
          </cell>
          <cell r="P18">
            <v>2.2999999999999998</v>
          </cell>
          <cell r="Q18">
            <v>39.1</v>
          </cell>
          <cell r="R18">
            <v>-11.2</v>
          </cell>
          <cell r="S18">
            <v>0.84</v>
          </cell>
          <cell r="T18">
            <v>0.09</v>
          </cell>
          <cell r="U18">
            <v>1.51</v>
          </cell>
          <cell r="V18">
            <v>1.36</v>
          </cell>
          <cell r="W18">
            <v>91.5</v>
          </cell>
          <cell r="X18">
            <v>46.9</v>
          </cell>
          <cell r="Y18">
            <v>99.9</v>
          </cell>
          <cell r="Z18">
            <v>46.1</v>
          </cell>
          <cell r="AA18">
            <v>93.5</v>
          </cell>
          <cell r="AB18">
            <v>60.7</v>
          </cell>
          <cell r="AC18">
            <v>2.4</v>
          </cell>
          <cell r="AD18">
            <v>0</v>
          </cell>
        </row>
        <row r="19">
          <cell r="B19" t="str">
            <v>教育，学習支援業</v>
          </cell>
          <cell r="C19">
            <v>95.2</v>
          </cell>
          <cell r="D19">
            <v>-0.1</v>
          </cell>
          <cell r="E19">
            <v>116.2</v>
          </cell>
          <cell r="F19">
            <v>-0.2</v>
          </cell>
          <cell r="G19">
            <v>118.8</v>
          </cell>
          <cell r="H19">
            <v>-0.3</v>
          </cell>
          <cell r="I19">
            <v>113</v>
          </cell>
          <cell r="J19">
            <v>-1.3</v>
          </cell>
          <cell r="K19">
            <v>101.2</v>
          </cell>
          <cell r="L19">
            <v>1.7</v>
          </cell>
          <cell r="M19">
            <v>300</v>
          </cell>
          <cell r="N19">
            <v>-14.4</v>
          </cell>
          <cell r="O19">
            <v>108.4</v>
          </cell>
          <cell r="P19">
            <v>3.4</v>
          </cell>
          <cell r="Q19">
            <v>17.2</v>
          </cell>
          <cell r="R19">
            <v>1.4</v>
          </cell>
          <cell r="S19">
            <v>0.12</v>
          </cell>
          <cell r="T19">
            <v>-0.04</v>
          </cell>
          <cell r="U19">
            <v>0.09</v>
          </cell>
          <cell r="V19">
            <v>0.04</v>
          </cell>
          <cell r="W19">
            <v>91.1</v>
          </cell>
          <cell r="X19">
            <v>-4.2</v>
          </cell>
          <cell r="Y19">
            <v>111.2</v>
          </cell>
          <cell r="Z19">
            <v>-4.3</v>
          </cell>
          <cell r="AA19">
            <v>29.3</v>
          </cell>
          <cell r="AB19">
            <v>4.3</v>
          </cell>
          <cell r="AC19">
            <v>0.3</v>
          </cell>
          <cell r="AD19">
            <v>0</v>
          </cell>
        </row>
        <row r="20">
          <cell r="B20" t="str">
            <v>医療，福祉</v>
          </cell>
          <cell r="C20">
            <v>79</v>
          </cell>
          <cell r="D20">
            <v>4.0999999999999996</v>
          </cell>
          <cell r="E20">
            <v>96.4</v>
          </cell>
          <cell r="F20">
            <v>4</v>
          </cell>
          <cell r="G20">
            <v>93.3</v>
          </cell>
          <cell r="H20">
            <v>4</v>
          </cell>
          <cell r="I20">
            <v>94.1</v>
          </cell>
          <cell r="J20">
            <v>2.2999999999999998</v>
          </cell>
          <cell r="K20">
            <v>93.2</v>
          </cell>
          <cell r="L20">
            <v>1.9</v>
          </cell>
          <cell r="M20">
            <v>119.1</v>
          </cell>
          <cell r="N20">
            <v>9.8000000000000007</v>
          </cell>
          <cell r="O20">
            <v>99</v>
          </cell>
          <cell r="P20">
            <v>0.2</v>
          </cell>
          <cell r="Q20">
            <v>21.5</v>
          </cell>
          <cell r="R20">
            <v>-1.2</v>
          </cell>
          <cell r="S20">
            <v>0.7</v>
          </cell>
          <cell r="T20">
            <v>-0.34</v>
          </cell>
          <cell r="U20">
            <v>0.94</v>
          </cell>
          <cell r="V20">
            <v>-0.51</v>
          </cell>
          <cell r="W20">
            <v>75.599999999999994</v>
          </cell>
          <cell r="X20">
            <v>-0.1</v>
          </cell>
          <cell r="Y20">
            <v>92.2</v>
          </cell>
          <cell r="Z20">
            <v>-0.3</v>
          </cell>
          <cell r="AA20">
            <v>183.7</v>
          </cell>
          <cell r="AB20">
            <v>3.6</v>
          </cell>
          <cell r="AC20">
            <v>0.3</v>
          </cell>
          <cell r="AD20">
            <v>200</v>
          </cell>
        </row>
        <row r="21">
          <cell r="B21" t="str">
            <v>複合サービス事業</v>
          </cell>
          <cell r="C21">
            <v>76.599999999999994</v>
          </cell>
          <cell r="D21">
            <v>-3.6</v>
          </cell>
          <cell r="E21">
            <v>91.2</v>
          </cell>
          <cell r="F21">
            <v>1.1000000000000001</v>
          </cell>
          <cell r="G21">
            <v>93.1</v>
          </cell>
          <cell r="H21">
            <v>0.2</v>
          </cell>
          <cell r="I21">
            <v>97</v>
          </cell>
          <cell r="J21">
            <v>-0.2</v>
          </cell>
          <cell r="K21">
            <v>99.7</v>
          </cell>
          <cell r="L21">
            <v>3.2</v>
          </cell>
          <cell r="M21">
            <v>54.8</v>
          </cell>
          <cell r="N21">
            <v>-49</v>
          </cell>
          <cell r="O21">
            <v>95.6</v>
          </cell>
          <cell r="P21">
            <v>-3.8</v>
          </cell>
          <cell r="Q21">
            <v>5.5</v>
          </cell>
          <cell r="R21">
            <v>1.3</v>
          </cell>
          <cell r="S21">
            <v>0.45</v>
          </cell>
          <cell r="T21">
            <v>-0.12</v>
          </cell>
          <cell r="U21">
            <v>0.52</v>
          </cell>
          <cell r="V21">
            <v>0.22</v>
          </cell>
          <cell r="W21">
            <v>73.3</v>
          </cell>
          <cell r="X21">
            <v>-7.6</v>
          </cell>
          <cell r="Y21">
            <v>87.3</v>
          </cell>
          <cell r="Z21">
            <v>-3</v>
          </cell>
          <cell r="AA21">
            <v>59.1</v>
          </cell>
          <cell r="AB21">
            <v>23.9</v>
          </cell>
          <cell r="AC21">
            <v>10</v>
          </cell>
          <cell r="AD21">
            <v>-66.8</v>
          </cell>
        </row>
        <row r="22">
          <cell r="B22" t="str">
            <v>サービス業（他に分類されないもの）</v>
          </cell>
          <cell r="C22">
            <v>91.1</v>
          </cell>
          <cell r="D22">
            <v>-2.1</v>
          </cell>
          <cell r="E22">
            <v>97.5</v>
          </cell>
          <cell r="F22">
            <v>-1.8</v>
          </cell>
          <cell r="G22">
            <v>97.4</v>
          </cell>
          <cell r="H22">
            <v>-0.9</v>
          </cell>
          <cell r="I22">
            <v>97.4</v>
          </cell>
          <cell r="J22">
            <v>-3.3</v>
          </cell>
          <cell r="K22">
            <v>96.7</v>
          </cell>
          <cell r="L22">
            <v>-3.2</v>
          </cell>
          <cell r="M22">
            <v>107.6</v>
          </cell>
          <cell r="N22">
            <v>-4.5</v>
          </cell>
          <cell r="O22">
            <v>99.7</v>
          </cell>
          <cell r="P22">
            <v>-2.8</v>
          </cell>
          <cell r="Q22">
            <v>33.299999999999997</v>
          </cell>
          <cell r="R22">
            <v>3.7</v>
          </cell>
          <cell r="S22">
            <v>3.42</v>
          </cell>
          <cell r="T22">
            <v>0.06</v>
          </cell>
          <cell r="U22">
            <v>3.44</v>
          </cell>
          <cell r="V22">
            <v>-0.53</v>
          </cell>
          <cell r="W22">
            <v>87.2</v>
          </cell>
          <cell r="X22">
            <v>-6.1</v>
          </cell>
          <cell r="Y22">
            <v>93.3</v>
          </cell>
          <cell r="Z22">
            <v>-5.9</v>
          </cell>
          <cell r="AA22">
            <v>99.3</v>
          </cell>
          <cell r="AB22">
            <v>-12.1</v>
          </cell>
          <cell r="AC22">
            <v>39.6</v>
          </cell>
          <cell r="AD22">
            <v>-7.3</v>
          </cell>
        </row>
        <row r="23">
          <cell r="B23" t="str">
            <v>食料品・たばこ</v>
          </cell>
          <cell r="C23">
            <v>89.3</v>
          </cell>
          <cell r="D23">
            <v>-4.4000000000000004</v>
          </cell>
          <cell r="E23">
            <v>107.6</v>
          </cell>
          <cell r="F23">
            <v>-4.3</v>
          </cell>
          <cell r="G23">
            <v>104.4</v>
          </cell>
          <cell r="H23">
            <v>-5.8</v>
          </cell>
          <cell r="I23">
            <v>93.1</v>
          </cell>
          <cell r="J23">
            <v>-2.4</v>
          </cell>
          <cell r="K23">
            <v>91.4</v>
          </cell>
          <cell r="L23">
            <v>-2.7</v>
          </cell>
          <cell r="M23">
            <v>113.4</v>
          </cell>
          <cell r="N23">
            <v>0</v>
          </cell>
          <cell r="O23">
            <v>94.8</v>
          </cell>
          <cell r="P23">
            <v>-0.5</v>
          </cell>
          <cell r="Q23">
            <v>16.5</v>
          </cell>
          <cell r="R23">
            <v>-4.5</v>
          </cell>
          <cell r="S23">
            <v>0.66</v>
          </cell>
          <cell r="T23">
            <v>-0.63</v>
          </cell>
          <cell r="U23">
            <v>1.86</v>
          </cell>
          <cell r="V23">
            <v>-0.22</v>
          </cell>
          <cell r="W23">
            <v>85.5</v>
          </cell>
          <cell r="X23">
            <v>-8.3000000000000007</v>
          </cell>
          <cell r="Y23">
            <v>103</v>
          </cell>
          <cell r="Z23">
            <v>-8.1999999999999993</v>
          </cell>
          <cell r="AA23">
            <v>147.80000000000001</v>
          </cell>
          <cell r="AB23">
            <v>10.6</v>
          </cell>
          <cell r="AC23">
            <v>0</v>
          </cell>
          <cell r="AD23">
            <v>0</v>
          </cell>
        </row>
        <row r="24">
          <cell r="B24" t="str">
            <v>繊維工業</v>
          </cell>
          <cell r="C24">
            <v>122.9</v>
          </cell>
          <cell r="D24">
            <v>10.4</v>
          </cell>
          <cell r="E24">
            <v>140.30000000000001</v>
          </cell>
          <cell r="F24">
            <v>10.5</v>
          </cell>
          <cell r="G24">
            <v>124.1</v>
          </cell>
          <cell r="H24">
            <v>4.3</v>
          </cell>
          <cell r="I24">
            <v>91.2</v>
          </cell>
          <cell r="J24">
            <v>7</v>
          </cell>
          <cell r="K24">
            <v>84.5</v>
          </cell>
          <cell r="L24">
            <v>2.9</v>
          </cell>
          <cell r="M24">
            <v>226.9</v>
          </cell>
          <cell r="N24">
            <v>52.6</v>
          </cell>
          <cell r="O24">
            <v>96.9</v>
          </cell>
          <cell r="P24">
            <v>-1</v>
          </cell>
          <cell r="Q24">
            <v>3.9</v>
          </cell>
          <cell r="R24">
            <v>1.2</v>
          </cell>
          <cell r="S24">
            <v>1.83</v>
          </cell>
          <cell r="T24">
            <v>1.3</v>
          </cell>
          <cell r="U24">
            <v>2.13</v>
          </cell>
          <cell r="V24">
            <v>0.16</v>
          </cell>
          <cell r="W24">
            <v>117.6</v>
          </cell>
          <cell r="X24">
            <v>5.9</v>
          </cell>
          <cell r="Y24">
            <v>134.30000000000001</v>
          </cell>
          <cell r="Z24">
            <v>6</v>
          </cell>
          <cell r="AA24">
            <v>481</v>
          </cell>
          <cell r="AB24">
            <v>62</v>
          </cell>
          <cell r="AC24">
            <v>0</v>
          </cell>
          <cell r="AD24">
            <v>0</v>
          </cell>
        </row>
        <row r="25">
          <cell r="B25" t="str">
            <v>木材・木製品</v>
          </cell>
          <cell r="C25">
            <v>97.8</v>
          </cell>
          <cell r="D25">
            <v>-5.6</v>
          </cell>
          <cell r="E25">
            <v>114.9</v>
          </cell>
          <cell r="F25">
            <v>-5.5</v>
          </cell>
          <cell r="G25">
            <v>118.2</v>
          </cell>
          <cell r="H25">
            <v>-1.5</v>
          </cell>
          <cell r="I25">
            <v>82.5</v>
          </cell>
          <cell r="J25">
            <v>-16.5</v>
          </cell>
          <cell r="K25">
            <v>86.7</v>
          </cell>
          <cell r="L25">
            <v>-10.5</v>
          </cell>
          <cell r="M25">
            <v>50.5</v>
          </cell>
          <cell r="N25">
            <v>-55.5</v>
          </cell>
          <cell r="O25">
            <v>97.6</v>
          </cell>
          <cell r="P25">
            <v>2.2000000000000002</v>
          </cell>
          <cell r="Q25">
            <v>10.8</v>
          </cell>
          <cell r="R25">
            <v>7.2</v>
          </cell>
          <cell r="S25">
            <v>0.69</v>
          </cell>
          <cell r="T25">
            <v>-0.54</v>
          </cell>
          <cell r="U25">
            <v>1.3</v>
          </cell>
          <cell r="V25">
            <v>-1.63</v>
          </cell>
          <cell r="W25">
            <v>93.6</v>
          </cell>
          <cell r="X25">
            <v>-9.5</v>
          </cell>
          <cell r="Y25">
            <v>110</v>
          </cell>
          <cell r="Z25">
            <v>-9.4</v>
          </cell>
          <cell r="AA25">
            <v>86.7</v>
          </cell>
          <cell r="AB25">
            <v>-36.1</v>
          </cell>
          <cell r="AC25">
            <v>0.4</v>
          </cell>
          <cell r="AD25">
            <v>-60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85.3</v>
          </cell>
          <cell r="D28">
            <v>-28.8</v>
          </cell>
          <cell r="E28">
            <v>97.5</v>
          </cell>
          <cell r="F28">
            <v>-28.8</v>
          </cell>
          <cell r="G28">
            <v>91.3</v>
          </cell>
          <cell r="H28">
            <v>-27.2</v>
          </cell>
          <cell r="I28">
            <v>78.2</v>
          </cell>
          <cell r="J28">
            <v>6.3</v>
          </cell>
          <cell r="K28">
            <v>78.900000000000006</v>
          </cell>
          <cell r="L28">
            <v>1.4</v>
          </cell>
          <cell r="M28">
            <v>70.400000000000006</v>
          </cell>
          <cell r="N28">
            <v>268.60000000000002</v>
          </cell>
          <cell r="O28">
            <v>102</v>
          </cell>
          <cell r="P28">
            <v>-1.9</v>
          </cell>
          <cell r="Q28">
            <v>26.6</v>
          </cell>
          <cell r="R28">
            <v>0.1</v>
          </cell>
          <cell r="S28">
            <v>1.31</v>
          </cell>
          <cell r="T28">
            <v>0.47</v>
          </cell>
          <cell r="U28">
            <v>1.31</v>
          </cell>
          <cell r="V28">
            <v>-0.8</v>
          </cell>
          <cell r="W28">
            <v>81.599999999999994</v>
          </cell>
          <cell r="X28">
            <v>-31.8</v>
          </cell>
          <cell r="Y28">
            <v>93.3</v>
          </cell>
          <cell r="Z28">
            <v>-31.7</v>
          </cell>
          <cell r="AA28">
            <v>175.7</v>
          </cell>
          <cell r="AB28">
            <v>-38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89</v>
          </cell>
          <cell r="D29">
            <v>-2.6</v>
          </cell>
          <cell r="E29">
            <v>117.2</v>
          </cell>
          <cell r="F29">
            <v>-2.2999999999999998</v>
          </cell>
          <cell r="G29">
            <v>115.2</v>
          </cell>
          <cell r="H29">
            <v>3.7</v>
          </cell>
          <cell r="I29">
            <v>94.5</v>
          </cell>
          <cell r="J29">
            <v>-7.3</v>
          </cell>
          <cell r="K29">
            <v>90.1</v>
          </cell>
          <cell r="L29">
            <v>-5.0999999999999996</v>
          </cell>
          <cell r="M29">
            <v>136.4</v>
          </cell>
          <cell r="N29">
            <v>-18.600000000000001</v>
          </cell>
          <cell r="O29">
            <v>104.6</v>
          </cell>
          <cell r="P29">
            <v>-3.7</v>
          </cell>
          <cell r="Q29">
            <v>2.1</v>
          </cell>
          <cell r="R29">
            <v>0.7</v>
          </cell>
          <cell r="S29">
            <v>0.39</v>
          </cell>
          <cell r="T29">
            <v>0.13</v>
          </cell>
          <cell r="U29">
            <v>0.89</v>
          </cell>
          <cell r="V29">
            <v>0.59</v>
          </cell>
          <cell r="W29">
            <v>85.2</v>
          </cell>
          <cell r="X29">
            <v>-6.6</v>
          </cell>
          <cell r="Y29">
            <v>112.2</v>
          </cell>
          <cell r="Z29">
            <v>-6.3</v>
          </cell>
          <cell r="AA29">
            <v>129.69999999999999</v>
          </cell>
          <cell r="AB29">
            <v>-26.2</v>
          </cell>
          <cell r="AC29">
            <v>0.3</v>
          </cell>
          <cell r="AD29">
            <v>-62.5</v>
          </cell>
        </row>
        <row r="30">
          <cell r="B30" t="str">
            <v>プラスチック製品</v>
          </cell>
          <cell r="C30">
            <v>101.3</v>
          </cell>
          <cell r="D30">
            <v>-16.8</v>
          </cell>
          <cell r="E30">
            <v>110.5</v>
          </cell>
          <cell r="F30">
            <v>-17.600000000000001</v>
          </cell>
          <cell r="G30">
            <v>106.2</v>
          </cell>
          <cell r="H30">
            <v>-14</v>
          </cell>
          <cell r="I30">
            <v>91.6</v>
          </cell>
          <cell r="J30">
            <v>-10.8</v>
          </cell>
          <cell r="K30">
            <v>90.1</v>
          </cell>
          <cell r="L30">
            <v>-8.1999999999999993</v>
          </cell>
          <cell r="M30">
            <v>114.7</v>
          </cell>
          <cell r="N30">
            <v>-33.200000000000003</v>
          </cell>
          <cell r="O30">
            <v>296.8</v>
          </cell>
          <cell r="P30">
            <v>3.9</v>
          </cell>
          <cell r="Q30">
            <v>22.8</v>
          </cell>
          <cell r="R30">
            <v>19.8</v>
          </cell>
          <cell r="S30">
            <v>0.39</v>
          </cell>
          <cell r="T30">
            <v>-0.6</v>
          </cell>
          <cell r="U30">
            <v>0.34</v>
          </cell>
          <cell r="V30">
            <v>-0.65</v>
          </cell>
          <cell r="W30">
            <v>96.9</v>
          </cell>
          <cell r="X30">
            <v>-20.3</v>
          </cell>
          <cell r="Y30">
            <v>105.7</v>
          </cell>
          <cell r="Z30">
            <v>-21</v>
          </cell>
          <cell r="AA30">
            <v>165.1</v>
          </cell>
          <cell r="AB30">
            <v>-38.700000000000003</v>
          </cell>
          <cell r="AC30">
            <v>3.1</v>
          </cell>
          <cell r="AD30">
            <v>0</v>
          </cell>
        </row>
        <row r="31">
          <cell r="B31" t="str">
            <v>ゴム製品</v>
          </cell>
          <cell r="C31">
            <v>100.7</v>
          </cell>
          <cell r="D31">
            <v>-4.8</v>
          </cell>
          <cell r="E31">
            <v>116.9</v>
          </cell>
          <cell r="F31">
            <v>1</v>
          </cell>
          <cell r="G31">
            <v>112.4</v>
          </cell>
          <cell r="H31">
            <v>5.5</v>
          </cell>
          <cell r="I31">
            <v>93.1</v>
          </cell>
          <cell r="J31">
            <v>1</v>
          </cell>
          <cell r="K31">
            <v>87.6</v>
          </cell>
          <cell r="L31">
            <v>2.6</v>
          </cell>
          <cell r="M31">
            <v>151.5</v>
          </cell>
          <cell r="N31">
            <v>-8.4</v>
          </cell>
          <cell r="O31">
            <v>98.5</v>
          </cell>
          <cell r="P31">
            <v>-0.1</v>
          </cell>
          <cell r="Q31">
            <v>1.5</v>
          </cell>
          <cell r="R31">
            <v>-0.6</v>
          </cell>
          <cell r="S31">
            <v>0.39</v>
          </cell>
          <cell r="T31">
            <v>-0.39</v>
          </cell>
          <cell r="U31">
            <v>1.03</v>
          </cell>
          <cell r="V31">
            <v>-0.28999999999999998</v>
          </cell>
          <cell r="W31">
            <v>96.4</v>
          </cell>
          <cell r="X31">
            <v>-8.6999999999999993</v>
          </cell>
          <cell r="Y31">
            <v>111.9</v>
          </cell>
          <cell r="Z31">
            <v>-3.1</v>
          </cell>
          <cell r="AA31">
            <v>142.80000000000001</v>
          </cell>
          <cell r="AB31">
            <v>-15.2</v>
          </cell>
          <cell r="AC31">
            <v>29.5</v>
          </cell>
          <cell r="AD31">
            <v>-37.9</v>
          </cell>
        </row>
        <row r="32">
          <cell r="B32" t="str">
            <v>窯業・土石製品</v>
          </cell>
          <cell r="C32">
            <v>78.900000000000006</v>
          </cell>
          <cell r="D32">
            <v>-26.8</v>
          </cell>
          <cell r="E32">
            <v>93.5</v>
          </cell>
          <cell r="F32">
            <v>-4.8</v>
          </cell>
          <cell r="G32">
            <v>94.7</v>
          </cell>
          <cell r="H32">
            <v>-5.7</v>
          </cell>
          <cell r="I32">
            <v>82.1</v>
          </cell>
          <cell r="J32">
            <v>-11.7</v>
          </cell>
          <cell r="K32">
            <v>81.900000000000006</v>
          </cell>
          <cell r="L32">
            <v>-12.6</v>
          </cell>
          <cell r="M32">
            <v>84.8</v>
          </cell>
          <cell r="N32">
            <v>1.1000000000000001</v>
          </cell>
          <cell r="O32">
            <v>77.3</v>
          </cell>
          <cell r="P32">
            <v>0.3</v>
          </cell>
          <cell r="Q32">
            <v>15.3</v>
          </cell>
          <cell r="R32">
            <v>1.6</v>
          </cell>
          <cell r="S32">
            <v>0.54</v>
          </cell>
          <cell r="T32">
            <v>0.27</v>
          </cell>
          <cell r="U32">
            <v>0.27</v>
          </cell>
          <cell r="V32">
            <v>-0.53</v>
          </cell>
          <cell r="W32">
            <v>75.5</v>
          </cell>
          <cell r="X32">
            <v>-29.8</v>
          </cell>
          <cell r="Y32">
            <v>89.5</v>
          </cell>
          <cell r="Z32">
            <v>-8.6999999999999993</v>
          </cell>
          <cell r="AA32">
            <v>78.7</v>
          </cell>
          <cell r="AB32">
            <v>9.5</v>
          </cell>
          <cell r="AC32">
            <v>0</v>
          </cell>
          <cell r="AD32">
            <v>-100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83.9</v>
          </cell>
          <cell r="D35">
            <v>19.5</v>
          </cell>
          <cell r="E35">
            <v>92.6</v>
          </cell>
          <cell r="F35">
            <v>18.600000000000001</v>
          </cell>
          <cell r="G35">
            <v>90.7</v>
          </cell>
          <cell r="H35">
            <v>22.2</v>
          </cell>
          <cell r="I35">
            <v>92.2</v>
          </cell>
          <cell r="J35">
            <v>3.4</v>
          </cell>
          <cell r="K35">
            <v>91.4</v>
          </cell>
          <cell r="L35">
            <v>4.0999999999999996</v>
          </cell>
          <cell r="M35">
            <v>101.7</v>
          </cell>
          <cell r="N35">
            <v>-4.7</v>
          </cell>
          <cell r="O35">
            <v>157.9</v>
          </cell>
          <cell r="P35">
            <v>4.5999999999999996</v>
          </cell>
          <cell r="Q35">
            <v>17.3</v>
          </cell>
          <cell r="R35">
            <v>0.9</v>
          </cell>
          <cell r="S35">
            <v>1.46</v>
          </cell>
          <cell r="T35">
            <v>-0.23</v>
          </cell>
          <cell r="U35">
            <v>0.17</v>
          </cell>
          <cell r="V35">
            <v>-0.9</v>
          </cell>
          <cell r="W35">
            <v>80.3</v>
          </cell>
          <cell r="X35">
            <v>14.6</v>
          </cell>
          <cell r="Y35">
            <v>88.6</v>
          </cell>
          <cell r="Z35">
            <v>13.7</v>
          </cell>
          <cell r="AA35">
            <v>127.2</v>
          </cell>
          <cell r="AB35">
            <v>-16.600000000000001</v>
          </cell>
          <cell r="AC35">
            <v>1.8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86.5</v>
          </cell>
          <cell r="D38">
            <v>-4.5</v>
          </cell>
          <cell r="E38">
            <v>105.3</v>
          </cell>
          <cell r="F38">
            <v>-4.5</v>
          </cell>
          <cell r="G38">
            <v>104.3</v>
          </cell>
          <cell r="H38">
            <v>-2.2000000000000002</v>
          </cell>
          <cell r="I38">
            <v>88.9</v>
          </cell>
          <cell r="J38">
            <v>-8.6</v>
          </cell>
          <cell r="K38">
            <v>88.2</v>
          </cell>
          <cell r="L38">
            <v>-7.5</v>
          </cell>
          <cell r="M38">
            <v>101.2</v>
          </cell>
          <cell r="N38">
            <v>-23.4</v>
          </cell>
          <cell r="O38">
            <v>233.8</v>
          </cell>
          <cell r="P38">
            <v>-3.5</v>
          </cell>
          <cell r="Q38">
            <v>9.3000000000000007</v>
          </cell>
          <cell r="R38">
            <v>3.8</v>
          </cell>
          <cell r="S38">
            <v>0.5</v>
          </cell>
          <cell r="T38">
            <v>-0.37</v>
          </cell>
          <cell r="U38">
            <v>0.5</v>
          </cell>
          <cell r="V38">
            <v>0.21</v>
          </cell>
          <cell r="W38">
            <v>82.8</v>
          </cell>
          <cell r="X38">
            <v>-8.4</v>
          </cell>
          <cell r="Y38">
            <v>100.8</v>
          </cell>
          <cell r="Z38">
            <v>-8.4</v>
          </cell>
          <cell r="AA38">
            <v>116.6</v>
          </cell>
          <cell r="AB38">
            <v>-22.9</v>
          </cell>
          <cell r="AC38">
            <v>0.1</v>
          </cell>
          <cell r="AD38">
            <v>0</v>
          </cell>
        </row>
        <row r="39">
          <cell r="B39" t="str">
            <v>電子・デバイス</v>
          </cell>
          <cell r="C39">
            <v>78.400000000000006</v>
          </cell>
          <cell r="D39">
            <v>3.7</v>
          </cell>
          <cell r="E39">
            <v>89.4</v>
          </cell>
          <cell r="F39">
            <v>3.6</v>
          </cell>
          <cell r="G39">
            <v>87.7</v>
          </cell>
          <cell r="H39">
            <v>6.4</v>
          </cell>
          <cell r="I39">
            <v>99.7</v>
          </cell>
          <cell r="J39">
            <v>-5</v>
          </cell>
          <cell r="K39">
            <v>99.7</v>
          </cell>
          <cell r="L39">
            <v>-2.5</v>
          </cell>
          <cell r="M39">
            <v>100</v>
          </cell>
          <cell r="N39">
            <v>-22.7</v>
          </cell>
          <cell r="O39">
            <v>77.3</v>
          </cell>
          <cell r="P39">
            <v>0.5</v>
          </cell>
          <cell r="Q39">
            <v>6.6</v>
          </cell>
          <cell r="R39">
            <v>2</v>
          </cell>
          <cell r="S39">
            <v>0.49</v>
          </cell>
          <cell r="T39">
            <v>-0.83</v>
          </cell>
          <cell r="U39">
            <v>1.07</v>
          </cell>
          <cell r="V39">
            <v>-0.05</v>
          </cell>
          <cell r="W39">
            <v>75</v>
          </cell>
          <cell r="X39">
            <v>-0.5</v>
          </cell>
          <cell r="Y39">
            <v>85.6</v>
          </cell>
          <cell r="Z39">
            <v>-0.6</v>
          </cell>
          <cell r="AA39">
            <v>102.8</v>
          </cell>
          <cell r="AB39">
            <v>-12.9</v>
          </cell>
          <cell r="AC39">
            <v>0.2</v>
          </cell>
          <cell r="AD39">
            <v>100</v>
          </cell>
        </row>
        <row r="40">
          <cell r="B40" t="str">
            <v>電気機械器具</v>
          </cell>
          <cell r="C40">
            <v>125.1</v>
          </cell>
          <cell r="D40">
            <v>4.8</v>
          </cell>
          <cell r="E40">
            <v>140.69999999999999</v>
          </cell>
          <cell r="F40">
            <v>4.8</v>
          </cell>
          <cell r="G40">
            <v>139.9</v>
          </cell>
          <cell r="H40">
            <v>7</v>
          </cell>
          <cell r="I40">
            <v>90.2</v>
          </cell>
          <cell r="J40">
            <v>-19.5</v>
          </cell>
          <cell r="K40">
            <v>89.7</v>
          </cell>
          <cell r="L40">
            <v>-16.600000000000001</v>
          </cell>
          <cell r="M40">
            <v>102.9</v>
          </cell>
          <cell r="N40">
            <v>-49.6</v>
          </cell>
          <cell r="O40">
            <v>89.8</v>
          </cell>
          <cell r="P40">
            <v>-4.5</v>
          </cell>
          <cell r="Q40">
            <v>3.2</v>
          </cell>
          <cell r="R40">
            <v>-9.4</v>
          </cell>
          <cell r="S40">
            <v>0.1</v>
          </cell>
          <cell r="T40">
            <v>-0.65</v>
          </cell>
          <cell r="U40">
            <v>0.78</v>
          </cell>
          <cell r="V40">
            <v>0.03</v>
          </cell>
          <cell r="W40">
            <v>119.7</v>
          </cell>
          <cell r="X40">
            <v>0.4</v>
          </cell>
          <cell r="Y40">
            <v>134.6</v>
          </cell>
          <cell r="Z40">
            <v>0.5</v>
          </cell>
          <cell r="AA40">
            <v>165</v>
          </cell>
          <cell r="AB40">
            <v>-31.1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93.2</v>
          </cell>
          <cell r="D42">
            <v>-4.2</v>
          </cell>
          <cell r="E42">
            <v>120.1</v>
          </cell>
          <cell r="F42">
            <v>-4.2</v>
          </cell>
          <cell r="G42">
            <v>111.7</v>
          </cell>
          <cell r="H42">
            <v>-3</v>
          </cell>
          <cell r="I42">
            <v>96.6</v>
          </cell>
          <cell r="J42">
            <v>-8.6</v>
          </cell>
          <cell r="K42">
            <v>90.8</v>
          </cell>
          <cell r="L42">
            <v>-6.5</v>
          </cell>
          <cell r="M42">
            <v>169.7</v>
          </cell>
          <cell r="N42">
            <v>-21</v>
          </cell>
          <cell r="O42">
            <v>71.599999999999994</v>
          </cell>
          <cell r="P42">
            <v>-1.8</v>
          </cell>
          <cell r="Q42">
            <v>0.3</v>
          </cell>
          <cell r="R42">
            <v>-0.5</v>
          </cell>
          <cell r="S42">
            <v>0.43</v>
          </cell>
          <cell r="T42">
            <v>-3.88</v>
          </cell>
          <cell r="U42">
            <v>2.1800000000000002</v>
          </cell>
          <cell r="V42">
            <v>-2.04</v>
          </cell>
          <cell r="W42">
            <v>89.2</v>
          </cell>
          <cell r="X42">
            <v>-8.1</v>
          </cell>
          <cell r="Y42">
            <v>114.9</v>
          </cell>
          <cell r="Z42">
            <v>-8.1</v>
          </cell>
          <cell r="AA42">
            <v>251.3</v>
          </cell>
          <cell r="AB42">
            <v>-11.8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108.2</v>
          </cell>
          <cell r="D43">
            <v>12.5</v>
          </cell>
          <cell r="E43">
            <v>125.6</v>
          </cell>
          <cell r="F43">
            <v>12.4</v>
          </cell>
          <cell r="G43">
            <v>118.4</v>
          </cell>
          <cell r="H43">
            <v>6.4</v>
          </cell>
          <cell r="I43">
            <v>92.7</v>
          </cell>
          <cell r="J43">
            <v>2.1</v>
          </cell>
          <cell r="K43">
            <v>83</v>
          </cell>
          <cell r="L43">
            <v>-6.2</v>
          </cell>
          <cell r="M43">
            <v>226</v>
          </cell>
          <cell r="N43">
            <v>85.1</v>
          </cell>
          <cell r="O43">
            <v>88.9</v>
          </cell>
          <cell r="P43">
            <v>-5.0999999999999996</v>
          </cell>
          <cell r="Q43">
            <v>5.5</v>
          </cell>
          <cell r="R43">
            <v>-9.6999999999999993</v>
          </cell>
          <cell r="S43">
            <v>1.39</v>
          </cell>
          <cell r="T43">
            <v>0.65</v>
          </cell>
          <cell r="U43">
            <v>0.4</v>
          </cell>
          <cell r="V43">
            <v>-1.63</v>
          </cell>
          <cell r="W43">
            <v>103.5</v>
          </cell>
          <cell r="X43">
            <v>7.8</v>
          </cell>
          <cell r="Y43">
            <v>120.2</v>
          </cell>
          <cell r="Z43">
            <v>7.8</v>
          </cell>
          <cell r="AA43">
            <v>224.1</v>
          </cell>
          <cell r="AB43">
            <v>91.9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71.8</v>
          </cell>
          <cell r="D44">
            <v>-5.5</v>
          </cell>
          <cell r="E44">
            <v>85.9</v>
          </cell>
          <cell r="F44">
            <v>-5.4</v>
          </cell>
          <cell r="G44">
            <v>82.5</v>
          </cell>
          <cell r="H44">
            <v>-3.3</v>
          </cell>
          <cell r="I44">
            <v>90.5</v>
          </cell>
          <cell r="J44">
            <v>-9.1</v>
          </cell>
          <cell r="K44">
            <v>90.2</v>
          </cell>
          <cell r="L44">
            <v>-6</v>
          </cell>
          <cell r="M44">
            <v>93.7</v>
          </cell>
          <cell r="N44">
            <v>-35</v>
          </cell>
          <cell r="O44">
            <v>135.19999999999999</v>
          </cell>
          <cell r="P44">
            <v>-3.8</v>
          </cell>
          <cell r="Q44">
            <v>3</v>
          </cell>
          <cell r="R44">
            <v>1</v>
          </cell>
          <cell r="S44">
            <v>0</v>
          </cell>
          <cell r="T44">
            <v>-0.57999999999999996</v>
          </cell>
          <cell r="U44">
            <v>0.73</v>
          </cell>
          <cell r="V44">
            <v>-0.43</v>
          </cell>
          <cell r="W44">
            <v>68.7</v>
          </cell>
          <cell r="X44">
            <v>-9.4</v>
          </cell>
          <cell r="Y44">
            <v>82.2</v>
          </cell>
          <cell r="Z44">
            <v>-9.3000000000000007</v>
          </cell>
          <cell r="AA44">
            <v>122.6</v>
          </cell>
          <cell r="AB44">
            <v>-19.5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88.9</v>
          </cell>
          <cell r="D47">
            <v>1.5</v>
          </cell>
          <cell r="E47">
            <v>108.8</v>
          </cell>
          <cell r="F47">
            <v>1</v>
          </cell>
          <cell r="G47">
            <v>109</v>
          </cell>
          <cell r="H47">
            <v>1.4</v>
          </cell>
          <cell r="I47">
            <v>101.1</v>
          </cell>
          <cell r="J47">
            <v>-0.2</v>
          </cell>
          <cell r="K47">
            <v>99.9</v>
          </cell>
          <cell r="L47">
            <v>0.2</v>
          </cell>
          <cell r="M47">
            <v>129.9</v>
          </cell>
          <cell r="N47">
            <v>-6.4</v>
          </cell>
          <cell r="O47">
            <v>97.9</v>
          </cell>
          <cell r="P47">
            <v>-0.6</v>
          </cell>
          <cell r="Q47">
            <v>19.100000000000001</v>
          </cell>
          <cell r="R47">
            <v>5.2</v>
          </cell>
          <cell r="S47">
            <v>0.43</v>
          </cell>
          <cell r="T47">
            <v>0.12</v>
          </cell>
          <cell r="U47">
            <v>1.59</v>
          </cell>
          <cell r="V47">
            <v>0.51</v>
          </cell>
          <cell r="W47">
            <v>85.1</v>
          </cell>
          <cell r="X47">
            <v>-2.6</v>
          </cell>
          <cell r="Y47">
            <v>104.1</v>
          </cell>
          <cell r="Z47">
            <v>-3.2</v>
          </cell>
          <cell r="AA47">
            <v>104.6</v>
          </cell>
          <cell r="AB47">
            <v>-5</v>
          </cell>
          <cell r="AC47">
            <v>7.1</v>
          </cell>
          <cell r="AD47">
            <v>24.6</v>
          </cell>
        </row>
        <row r="48">
          <cell r="B48" t="str">
            <v>小売業</v>
          </cell>
          <cell r="C48">
            <v>85.3</v>
          </cell>
          <cell r="D48">
            <v>-2</v>
          </cell>
          <cell r="E48">
            <v>88.1</v>
          </cell>
          <cell r="F48">
            <v>-0.5</v>
          </cell>
          <cell r="G48">
            <v>87.7</v>
          </cell>
          <cell r="H48">
            <v>0.2</v>
          </cell>
          <cell r="I48">
            <v>92.1</v>
          </cell>
          <cell r="J48">
            <v>-5.9</v>
          </cell>
          <cell r="K48">
            <v>90.2</v>
          </cell>
          <cell r="L48">
            <v>-4.3</v>
          </cell>
          <cell r="M48">
            <v>135.69999999999999</v>
          </cell>
          <cell r="N48">
            <v>-23.2</v>
          </cell>
          <cell r="O48">
            <v>106.7</v>
          </cell>
          <cell r="P48">
            <v>5.0999999999999996</v>
          </cell>
          <cell r="Q48">
            <v>71.7</v>
          </cell>
          <cell r="R48">
            <v>4.3</v>
          </cell>
          <cell r="S48">
            <v>0.72</v>
          </cell>
          <cell r="T48">
            <v>-0.37</v>
          </cell>
          <cell r="U48">
            <v>1.86</v>
          </cell>
          <cell r="V48">
            <v>0.18</v>
          </cell>
          <cell r="W48">
            <v>81.599999999999994</v>
          </cell>
          <cell r="X48">
            <v>-6</v>
          </cell>
          <cell r="Y48">
            <v>84.3</v>
          </cell>
          <cell r="Z48">
            <v>-4.5</v>
          </cell>
          <cell r="AA48">
            <v>95.1</v>
          </cell>
          <cell r="AB48">
            <v>-11.4</v>
          </cell>
          <cell r="AC48">
            <v>59.7</v>
          </cell>
          <cell r="AD48">
            <v>-18.399999999999999</v>
          </cell>
        </row>
        <row r="49">
          <cell r="B49" t="str">
            <v>宿泊業</v>
          </cell>
          <cell r="C49">
            <v>107.9</v>
          </cell>
          <cell r="D49">
            <v>13.8</v>
          </cell>
          <cell r="E49">
            <v>101.1</v>
          </cell>
          <cell r="F49">
            <v>0.2</v>
          </cell>
          <cell r="G49">
            <v>102.4</v>
          </cell>
          <cell r="H49">
            <v>0.4</v>
          </cell>
          <cell r="I49">
            <v>107.6</v>
          </cell>
          <cell r="J49">
            <v>-2.9</v>
          </cell>
          <cell r="K49">
            <v>104.9</v>
          </cell>
          <cell r="L49">
            <v>-2.6</v>
          </cell>
          <cell r="M49">
            <v>160.69999999999999</v>
          </cell>
          <cell r="N49">
            <v>-7.2</v>
          </cell>
          <cell r="O49">
            <v>65.5</v>
          </cell>
          <cell r="P49">
            <v>5</v>
          </cell>
          <cell r="Q49">
            <v>59.2</v>
          </cell>
          <cell r="R49">
            <v>0.8</v>
          </cell>
          <cell r="S49">
            <v>0.49</v>
          </cell>
          <cell r="T49">
            <v>-1.05</v>
          </cell>
          <cell r="U49">
            <v>1.95</v>
          </cell>
          <cell r="V49">
            <v>1.42</v>
          </cell>
          <cell r="W49">
            <v>103.3</v>
          </cell>
          <cell r="X49">
            <v>9.1999999999999993</v>
          </cell>
          <cell r="Y49">
            <v>96.7</v>
          </cell>
          <cell r="Z49">
            <v>-4</v>
          </cell>
          <cell r="AA49">
            <v>79.7</v>
          </cell>
          <cell r="AB49">
            <v>-3.7</v>
          </cell>
          <cell r="AC49">
            <v>35.700000000000003</v>
          </cell>
          <cell r="AD49">
            <v>0</v>
          </cell>
        </row>
        <row r="50">
          <cell r="B50" t="str">
            <v>Ｍ一括分</v>
          </cell>
          <cell r="C50">
            <v>97.7</v>
          </cell>
          <cell r="D50">
            <v>14.4</v>
          </cell>
          <cell r="E50">
            <v>99.2</v>
          </cell>
          <cell r="F50">
            <v>14.4</v>
          </cell>
          <cell r="G50">
            <v>97</v>
          </cell>
          <cell r="H50">
            <v>11.9</v>
          </cell>
          <cell r="I50">
            <v>91.8</v>
          </cell>
          <cell r="J50">
            <v>12.4</v>
          </cell>
          <cell r="K50">
            <v>90</v>
          </cell>
          <cell r="L50">
            <v>11.5</v>
          </cell>
          <cell r="M50">
            <v>144.4</v>
          </cell>
          <cell r="N50">
            <v>30</v>
          </cell>
          <cell r="O50">
            <v>104.5</v>
          </cell>
          <cell r="P50">
            <v>-3.6</v>
          </cell>
          <cell r="Q50">
            <v>90.4</v>
          </cell>
          <cell r="R50">
            <v>-6.4</v>
          </cell>
          <cell r="S50">
            <v>2.86</v>
          </cell>
          <cell r="T50">
            <v>1.94</v>
          </cell>
          <cell r="U50">
            <v>1.18</v>
          </cell>
          <cell r="V50">
            <v>-2.04</v>
          </cell>
          <cell r="W50">
            <v>93.5</v>
          </cell>
          <cell r="X50">
            <v>9.6999999999999993</v>
          </cell>
          <cell r="Y50">
            <v>94.9</v>
          </cell>
          <cell r="Z50">
            <v>9.6999999999999993</v>
          </cell>
          <cell r="AA50">
            <v>147.69999999999999</v>
          </cell>
          <cell r="AB50">
            <v>71.3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77.400000000000006</v>
          </cell>
          <cell r="D51">
            <v>7.6</v>
          </cell>
          <cell r="E51">
            <v>93.4</v>
          </cell>
          <cell r="F51">
            <v>7.6</v>
          </cell>
          <cell r="G51">
            <v>88.3</v>
          </cell>
          <cell r="H51">
            <v>7</v>
          </cell>
          <cell r="I51">
            <v>93.1</v>
          </cell>
          <cell r="J51">
            <v>1.6</v>
          </cell>
          <cell r="K51">
            <v>91.8</v>
          </cell>
          <cell r="L51">
            <v>1</v>
          </cell>
          <cell r="M51">
            <v>133.30000000000001</v>
          </cell>
          <cell r="N51">
            <v>16.3</v>
          </cell>
          <cell r="O51">
            <v>96</v>
          </cell>
          <cell r="P51">
            <v>-3.2</v>
          </cell>
          <cell r="Q51">
            <v>22.1</v>
          </cell>
          <cell r="R51">
            <v>-3.2</v>
          </cell>
          <cell r="S51">
            <v>0.54</v>
          </cell>
          <cell r="T51">
            <v>-0.04</v>
          </cell>
          <cell r="U51">
            <v>1.1299999999999999</v>
          </cell>
          <cell r="V51">
            <v>-0.3</v>
          </cell>
          <cell r="W51">
            <v>74.099999999999994</v>
          </cell>
          <cell r="X51">
            <v>3.2</v>
          </cell>
          <cell r="Y51">
            <v>89.4</v>
          </cell>
          <cell r="Z51">
            <v>3.2</v>
          </cell>
          <cell r="AA51">
            <v>248.6</v>
          </cell>
          <cell r="AB51">
            <v>15.1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84</v>
          </cell>
          <cell r="D52">
            <v>-0.7</v>
          </cell>
          <cell r="E52">
            <v>105.3</v>
          </cell>
          <cell r="F52">
            <v>-0.8</v>
          </cell>
          <cell r="G52">
            <v>105.7</v>
          </cell>
          <cell r="H52">
            <v>0.2</v>
          </cell>
          <cell r="I52">
            <v>95.7</v>
          </cell>
          <cell r="J52">
            <v>3</v>
          </cell>
          <cell r="K52">
            <v>95.8</v>
          </cell>
          <cell r="L52">
            <v>3.2</v>
          </cell>
          <cell r="M52">
            <v>93.6</v>
          </cell>
          <cell r="N52">
            <v>0</v>
          </cell>
          <cell r="O52">
            <v>103.1</v>
          </cell>
          <cell r="P52">
            <v>5.0999999999999996</v>
          </cell>
          <cell r="Q52">
            <v>20.8</v>
          </cell>
          <cell r="R52">
            <v>1.8</v>
          </cell>
          <cell r="S52">
            <v>0.92</v>
          </cell>
          <cell r="T52">
            <v>-0.77</v>
          </cell>
          <cell r="U52">
            <v>0.7</v>
          </cell>
          <cell r="V52">
            <v>-0.77</v>
          </cell>
          <cell r="W52">
            <v>80.400000000000006</v>
          </cell>
          <cell r="X52">
            <v>-4.7</v>
          </cell>
          <cell r="Y52">
            <v>100.8</v>
          </cell>
          <cell r="Z52">
            <v>-4.8</v>
          </cell>
          <cell r="AA52">
            <v>96.1</v>
          </cell>
          <cell r="AB52">
            <v>-20.399999999999999</v>
          </cell>
          <cell r="AC52">
            <v>0.7</v>
          </cell>
          <cell r="AD52">
            <v>133.30000000000001</v>
          </cell>
        </row>
        <row r="53">
          <cell r="B53" t="str">
            <v>職業紹介・派遣業</v>
          </cell>
          <cell r="C53">
            <v>99.8</v>
          </cell>
          <cell r="D53">
            <v>3.4</v>
          </cell>
          <cell r="E53">
            <v>101.9</v>
          </cell>
          <cell r="F53">
            <v>3.7</v>
          </cell>
          <cell r="G53">
            <v>101.6</v>
          </cell>
          <cell r="H53">
            <v>1.8</v>
          </cell>
          <cell r="I53">
            <v>101.5</v>
          </cell>
          <cell r="J53">
            <v>7.1</v>
          </cell>
          <cell r="K53">
            <v>101.8</v>
          </cell>
          <cell r="L53">
            <v>6.4</v>
          </cell>
          <cell r="M53">
            <v>97.4</v>
          </cell>
          <cell r="N53">
            <v>23</v>
          </cell>
          <cell r="O53">
            <v>126.4</v>
          </cell>
          <cell r="P53">
            <v>-1</v>
          </cell>
          <cell r="Q53">
            <v>19</v>
          </cell>
          <cell r="R53">
            <v>-5.3</v>
          </cell>
          <cell r="S53">
            <v>6.28</v>
          </cell>
          <cell r="T53">
            <v>-2.7</v>
          </cell>
          <cell r="U53">
            <v>7.49</v>
          </cell>
          <cell r="V53">
            <v>-1.08</v>
          </cell>
          <cell r="W53">
            <v>95.5</v>
          </cell>
          <cell r="X53">
            <v>-0.8</v>
          </cell>
          <cell r="Y53">
            <v>97.5</v>
          </cell>
          <cell r="Z53">
            <v>-0.6</v>
          </cell>
          <cell r="AA53">
            <v>104.2</v>
          </cell>
          <cell r="AB53">
            <v>26.2</v>
          </cell>
          <cell r="AC53">
            <v>22</v>
          </cell>
          <cell r="AD53">
            <v>-14.1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89.7</v>
          </cell>
          <cell r="D55">
            <v>-3.4</v>
          </cell>
          <cell r="E55">
            <v>96.6</v>
          </cell>
          <cell r="F55">
            <v>-3.2</v>
          </cell>
          <cell r="G55">
            <v>96.5</v>
          </cell>
          <cell r="H55">
            <v>-1.6</v>
          </cell>
          <cell r="I55">
            <v>96.1</v>
          </cell>
          <cell r="J55">
            <v>-6.1</v>
          </cell>
          <cell r="K55">
            <v>95.2</v>
          </cell>
          <cell r="L55">
            <v>-5.8</v>
          </cell>
          <cell r="M55">
            <v>110</v>
          </cell>
          <cell r="N55">
            <v>-9.3000000000000007</v>
          </cell>
          <cell r="O55">
            <v>94</v>
          </cell>
          <cell r="P55">
            <v>-3.3</v>
          </cell>
          <cell r="Q55">
            <v>37.299999999999997</v>
          </cell>
          <cell r="R55">
            <v>6.2</v>
          </cell>
          <cell r="S55">
            <v>2.6</v>
          </cell>
          <cell r="T55">
            <v>0.76</v>
          </cell>
          <cell r="U55">
            <v>2.2799999999999998</v>
          </cell>
          <cell r="V55">
            <v>-0.44</v>
          </cell>
          <cell r="W55">
            <v>85.8</v>
          </cell>
          <cell r="X55">
            <v>-7.4</v>
          </cell>
          <cell r="Y55">
            <v>92.4</v>
          </cell>
          <cell r="Z55">
            <v>-7.2</v>
          </cell>
          <cell r="AA55">
            <v>97</v>
          </cell>
          <cell r="AB55">
            <v>-20.3</v>
          </cell>
          <cell r="AC55">
            <v>42.2</v>
          </cell>
          <cell r="AD55">
            <v>-6.4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87.1</v>
          </cell>
          <cell r="D326">
            <v>-2.6</v>
          </cell>
          <cell r="E326">
            <v>101.1</v>
          </cell>
          <cell r="F326">
            <v>-2.1</v>
          </cell>
          <cell r="G326">
            <v>100.9</v>
          </cell>
          <cell r="H326">
            <v>-1.9</v>
          </cell>
          <cell r="I326">
            <v>93.5</v>
          </cell>
          <cell r="J326">
            <v>-4.3</v>
          </cell>
          <cell r="K326">
            <v>92.6</v>
          </cell>
          <cell r="L326">
            <v>-4.3</v>
          </cell>
          <cell r="M326">
            <v>108.3</v>
          </cell>
          <cell r="N326">
            <v>-3.2</v>
          </cell>
          <cell r="O326">
            <v>99.9</v>
          </cell>
          <cell r="P326">
            <v>1.8</v>
          </cell>
          <cell r="Q326">
            <v>29.4</v>
          </cell>
          <cell r="R326">
            <v>3.6</v>
          </cell>
          <cell r="S326">
            <v>1.43</v>
          </cell>
          <cell r="T326">
            <v>0.34</v>
          </cell>
          <cell r="U326">
            <v>1.54</v>
          </cell>
          <cell r="V326">
            <v>-0.05</v>
          </cell>
          <cell r="W326">
            <v>83.3</v>
          </cell>
          <cell r="X326">
            <v>-6.6</v>
          </cell>
          <cell r="Y326">
            <v>96.7</v>
          </cell>
          <cell r="Z326">
            <v>-6.2</v>
          </cell>
          <cell r="AA326">
            <v>104.6</v>
          </cell>
          <cell r="AB326">
            <v>-4.9000000000000004</v>
          </cell>
          <cell r="AC326">
            <v>6</v>
          </cell>
          <cell r="AD326">
            <v>-33.299999999999997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79.7</v>
          </cell>
          <cell r="D328">
            <v>-0.5</v>
          </cell>
          <cell r="E328">
            <v>96.1</v>
          </cell>
          <cell r="F328">
            <v>-0.3</v>
          </cell>
          <cell r="G328">
            <v>95.7</v>
          </cell>
          <cell r="H328">
            <v>-1.7</v>
          </cell>
          <cell r="I328">
            <v>92.6</v>
          </cell>
          <cell r="J328">
            <v>-8.6999999999999993</v>
          </cell>
          <cell r="K328">
            <v>90.2</v>
          </cell>
          <cell r="L328">
            <v>-10.5</v>
          </cell>
          <cell r="M328">
            <v>135.4</v>
          </cell>
          <cell r="N328">
            <v>20.7</v>
          </cell>
          <cell r="O328">
            <v>88.5</v>
          </cell>
          <cell r="P328">
            <v>2</v>
          </cell>
          <cell r="Q328">
            <v>4.3</v>
          </cell>
          <cell r="R328">
            <v>1.2</v>
          </cell>
          <cell r="S328">
            <v>0.5</v>
          </cell>
          <cell r="T328">
            <v>-0.15</v>
          </cell>
          <cell r="U328">
            <v>0.39</v>
          </cell>
          <cell r="V328">
            <v>0.36</v>
          </cell>
          <cell r="W328">
            <v>76.3</v>
          </cell>
          <cell r="X328">
            <v>-4.5</v>
          </cell>
          <cell r="Y328">
            <v>92</v>
          </cell>
          <cell r="Z328">
            <v>-4.4000000000000004</v>
          </cell>
          <cell r="AA328">
            <v>103.2</v>
          </cell>
          <cell r="AB328">
            <v>30.3</v>
          </cell>
          <cell r="AC328">
            <v>0.2</v>
          </cell>
          <cell r="AD328">
            <v>-60</v>
          </cell>
        </row>
        <row r="329">
          <cell r="B329" t="str">
            <v>製造業</v>
          </cell>
          <cell r="C329">
            <v>91</v>
          </cell>
          <cell r="D329">
            <v>-3.7</v>
          </cell>
          <cell r="E329">
            <v>107.1</v>
          </cell>
          <cell r="F329">
            <v>-3.6</v>
          </cell>
          <cell r="G329">
            <v>104.2</v>
          </cell>
          <cell r="H329">
            <v>-3</v>
          </cell>
          <cell r="I329">
            <v>92.4</v>
          </cell>
          <cell r="J329">
            <v>-5.0999999999999996</v>
          </cell>
          <cell r="K329">
            <v>90.4</v>
          </cell>
          <cell r="L329">
            <v>-4.8</v>
          </cell>
          <cell r="M329">
            <v>120.2</v>
          </cell>
          <cell r="N329">
            <v>-7.8</v>
          </cell>
          <cell r="O329">
            <v>98.1</v>
          </cell>
          <cell r="P329">
            <v>-2.7</v>
          </cell>
          <cell r="Q329">
            <v>15.7</v>
          </cell>
          <cell r="R329">
            <v>2.4</v>
          </cell>
          <cell r="S329">
            <v>1.57</v>
          </cell>
          <cell r="T329">
            <v>0.48</v>
          </cell>
          <cell r="U329">
            <v>1.47</v>
          </cell>
          <cell r="V329">
            <v>0.13</v>
          </cell>
          <cell r="W329">
            <v>87.1</v>
          </cell>
          <cell r="X329">
            <v>-7.6</v>
          </cell>
          <cell r="Y329">
            <v>102.5</v>
          </cell>
          <cell r="Z329">
            <v>-7.6</v>
          </cell>
          <cell r="AA329">
            <v>139.30000000000001</v>
          </cell>
          <cell r="AB329">
            <v>-8.9</v>
          </cell>
          <cell r="AC329">
            <v>6</v>
          </cell>
          <cell r="AD329">
            <v>-16.7</v>
          </cell>
        </row>
        <row r="330">
          <cell r="B330" t="str">
            <v>電気・ガス・熱供給・水道業</v>
          </cell>
          <cell r="C330">
            <v>98.7</v>
          </cell>
          <cell r="D330">
            <v>10.9</v>
          </cell>
          <cell r="E330">
            <v>124.5</v>
          </cell>
          <cell r="F330">
            <v>10.8</v>
          </cell>
          <cell r="G330">
            <v>116.8</v>
          </cell>
          <cell r="H330">
            <v>4.7</v>
          </cell>
          <cell r="I330">
            <v>93.4</v>
          </cell>
          <cell r="J330">
            <v>2.5</v>
          </cell>
          <cell r="K330">
            <v>91.8</v>
          </cell>
          <cell r="L330">
            <v>1.7</v>
          </cell>
          <cell r="M330">
            <v>114.7</v>
          </cell>
          <cell r="N330">
            <v>11.5</v>
          </cell>
          <cell r="O330">
            <v>205.3</v>
          </cell>
          <cell r="P330">
            <v>-2</v>
          </cell>
          <cell r="Q330">
            <v>4.3</v>
          </cell>
          <cell r="R330">
            <v>-3.6</v>
          </cell>
          <cell r="S330">
            <v>0.14000000000000001</v>
          </cell>
          <cell r="T330">
            <v>0.14000000000000001</v>
          </cell>
          <cell r="U330">
            <v>7.0000000000000007E-2</v>
          </cell>
          <cell r="V330">
            <v>-2.84</v>
          </cell>
          <cell r="W330">
            <v>94.4</v>
          </cell>
          <cell r="X330">
            <v>6.3</v>
          </cell>
          <cell r="Y330">
            <v>119.1</v>
          </cell>
          <cell r="Z330">
            <v>6.1</v>
          </cell>
          <cell r="AA330">
            <v>220.6</v>
          </cell>
          <cell r="AB330">
            <v>82</v>
          </cell>
          <cell r="AC330">
            <v>0.2</v>
          </cell>
          <cell r="AD330">
            <v>0</v>
          </cell>
        </row>
        <row r="331">
          <cell r="B331" t="str">
            <v>情報通信業</v>
          </cell>
          <cell r="C331">
            <v>114.8</v>
          </cell>
          <cell r="D331">
            <v>-2</v>
          </cell>
          <cell r="E331">
            <v>138.69999999999999</v>
          </cell>
          <cell r="F331">
            <v>-2</v>
          </cell>
          <cell r="G331">
            <v>136.1</v>
          </cell>
          <cell r="H331">
            <v>-1.6</v>
          </cell>
          <cell r="I331">
            <v>98.7</v>
          </cell>
          <cell r="J331">
            <v>0.7</v>
          </cell>
          <cell r="K331">
            <v>98.5</v>
          </cell>
          <cell r="L331">
            <v>0.7</v>
          </cell>
          <cell r="M331">
            <v>101.7</v>
          </cell>
          <cell r="N331">
            <v>1.7</v>
          </cell>
          <cell r="O331">
            <v>95.2</v>
          </cell>
          <cell r="P331">
            <v>-3.8</v>
          </cell>
          <cell r="Q331">
            <v>4.0999999999999996</v>
          </cell>
          <cell r="R331">
            <v>1</v>
          </cell>
          <cell r="S331">
            <v>0.22</v>
          </cell>
          <cell r="T331">
            <v>-0.01</v>
          </cell>
          <cell r="U331">
            <v>0.85</v>
          </cell>
          <cell r="V331">
            <v>0.5</v>
          </cell>
          <cell r="W331">
            <v>109.9</v>
          </cell>
          <cell r="X331">
            <v>-6</v>
          </cell>
          <cell r="Y331">
            <v>132.69999999999999</v>
          </cell>
          <cell r="Z331">
            <v>-6.1</v>
          </cell>
          <cell r="AA331">
            <v>174.8</v>
          </cell>
          <cell r="AB331">
            <v>-7.3</v>
          </cell>
          <cell r="AC331">
            <v>1.4</v>
          </cell>
          <cell r="AD331">
            <v>40</v>
          </cell>
        </row>
        <row r="332">
          <cell r="B332" t="str">
            <v>運輸業，郵便業</v>
          </cell>
          <cell r="C332">
            <v>75.3</v>
          </cell>
          <cell r="D332">
            <v>-8.1</v>
          </cell>
          <cell r="E332">
            <v>84.9</v>
          </cell>
          <cell r="F332">
            <v>-7.8</v>
          </cell>
          <cell r="G332">
            <v>92.5</v>
          </cell>
          <cell r="H332">
            <v>-2.2000000000000002</v>
          </cell>
          <cell r="I332">
            <v>86.9</v>
          </cell>
          <cell r="J332">
            <v>-8.3000000000000007</v>
          </cell>
          <cell r="K332">
            <v>90</v>
          </cell>
          <cell r="L332">
            <v>-7.1</v>
          </cell>
          <cell r="M332">
            <v>73.8</v>
          </cell>
          <cell r="N332">
            <v>-14.4</v>
          </cell>
          <cell r="O332">
            <v>103.7</v>
          </cell>
          <cell r="P332">
            <v>-3.4</v>
          </cell>
          <cell r="Q332">
            <v>6.9</v>
          </cell>
          <cell r="R332">
            <v>-3</v>
          </cell>
          <cell r="S332">
            <v>0.13</v>
          </cell>
          <cell r="T332">
            <v>-0.26</v>
          </cell>
          <cell r="U332">
            <v>0.52</v>
          </cell>
          <cell r="V332">
            <v>0.16</v>
          </cell>
          <cell r="W332">
            <v>72.099999999999994</v>
          </cell>
          <cell r="X332">
            <v>-11.8</v>
          </cell>
          <cell r="Y332">
            <v>81.2</v>
          </cell>
          <cell r="Z332">
            <v>-11.6</v>
          </cell>
          <cell r="AA332">
            <v>51.8</v>
          </cell>
          <cell r="AB332">
            <v>-36</v>
          </cell>
          <cell r="AC332">
            <v>0.4</v>
          </cell>
          <cell r="AD332">
            <v>-84</v>
          </cell>
        </row>
        <row r="333">
          <cell r="B333" t="str">
            <v>卸売業，小売業</v>
          </cell>
          <cell r="C333">
            <v>98</v>
          </cell>
          <cell r="D333">
            <v>-1.6</v>
          </cell>
          <cell r="E333">
            <v>106.9</v>
          </cell>
          <cell r="F333">
            <v>-0.7</v>
          </cell>
          <cell r="G333">
            <v>106.3</v>
          </cell>
          <cell r="H333">
            <v>-1.9</v>
          </cell>
          <cell r="I333">
            <v>94.8</v>
          </cell>
          <cell r="J333">
            <v>-0.6</v>
          </cell>
          <cell r="K333">
            <v>93.9</v>
          </cell>
          <cell r="L333">
            <v>-2</v>
          </cell>
          <cell r="M333">
            <v>111.6</v>
          </cell>
          <cell r="N333">
            <v>26.2</v>
          </cell>
          <cell r="O333">
            <v>100.2</v>
          </cell>
          <cell r="P333">
            <v>3.2</v>
          </cell>
          <cell r="Q333">
            <v>45.2</v>
          </cell>
          <cell r="R333">
            <v>6.1</v>
          </cell>
          <cell r="S333">
            <v>2.1800000000000002</v>
          </cell>
          <cell r="T333">
            <v>1.33</v>
          </cell>
          <cell r="U333">
            <v>1.21</v>
          </cell>
          <cell r="V333">
            <v>-1.07</v>
          </cell>
          <cell r="W333">
            <v>93.8</v>
          </cell>
          <cell r="X333">
            <v>-5.6</v>
          </cell>
          <cell r="Y333">
            <v>102.3</v>
          </cell>
          <cell r="Z333">
            <v>-4.7</v>
          </cell>
          <cell r="AA333">
            <v>118.7</v>
          </cell>
          <cell r="AB333">
            <v>31.7</v>
          </cell>
          <cell r="AC333">
            <v>19.2</v>
          </cell>
          <cell r="AD333">
            <v>-34.5</v>
          </cell>
        </row>
        <row r="334">
          <cell r="B334" t="str">
            <v>金融業，保険業</v>
          </cell>
          <cell r="C334">
            <v>83.6</v>
          </cell>
          <cell r="D334">
            <v>9.6999999999999993</v>
          </cell>
          <cell r="E334">
            <v>102.2</v>
          </cell>
          <cell r="F334">
            <v>8.1</v>
          </cell>
          <cell r="G334">
            <v>104.6</v>
          </cell>
          <cell r="H334">
            <v>8.1</v>
          </cell>
          <cell r="I334">
            <v>84.6</v>
          </cell>
          <cell r="J334">
            <v>3.8</v>
          </cell>
          <cell r="K334">
            <v>84.6</v>
          </cell>
          <cell r="L334">
            <v>1.8</v>
          </cell>
          <cell r="M334">
            <v>84.9</v>
          </cell>
          <cell r="N334">
            <v>104.6</v>
          </cell>
          <cell r="O334">
            <v>96.3</v>
          </cell>
          <cell r="P334">
            <v>0.3</v>
          </cell>
          <cell r="Q334">
            <v>8</v>
          </cell>
          <cell r="R334">
            <v>-0.1</v>
          </cell>
          <cell r="S334">
            <v>1.0900000000000001</v>
          </cell>
          <cell r="T334">
            <v>0.37</v>
          </cell>
          <cell r="U334">
            <v>0.93</v>
          </cell>
          <cell r="V334">
            <v>-0.84</v>
          </cell>
          <cell r="W334">
            <v>80</v>
          </cell>
          <cell r="X334">
            <v>5.3</v>
          </cell>
          <cell r="Y334">
            <v>97.8</v>
          </cell>
          <cell r="Z334">
            <v>3.7</v>
          </cell>
          <cell r="AA334">
            <v>48</v>
          </cell>
          <cell r="AB334">
            <v>15.9</v>
          </cell>
          <cell r="AC334">
            <v>5.8</v>
          </cell>
          <cell r="AD334">
            <v>0</v>
          </cell>
        </row>
        <row r="335">
          <cell r="B335" t="str">
            <v>不動産業，物品賃貸業</v>
          </cell>
          <cell r="C335">
            <v>99.8</v>
          </cell>
          <cell r="D335">
            <v>-23.1</v>
          </cell>
          <cell r="E335">
            <v>114.8</v>
          </cell>
          <cell r="F335">
            <v>-22</v>
          </cell>
          <cell r="G335">
            <v>118.7</v>
          </cell>
          <cell r="H335">
            <v>-17.5</v>
          </cell>
          <cell r="I335">
            <v>90.8</v>
          </cell>
          <cell r="J335">
            <v>-19.899999999999999</v>
          </cell>
          <cell r="K335">
            <v>92.7</v>
          </cell>
          <cell r="L335">
            <v>-13.8</v>
          </cell>
          <cell r="M335">
            <v>47.1</v>
          </cell>
          <cell r="N335">
            <v>-80.5</v>
          </cell>
          <cell r="O335">
            <v>78.5</v>
          </cell>
          <cell r="P335">
            <v>-9.6999999999999993</v>
          </cell>
          <cell r="Q335">
            <v>58.2</v>
          </cell>
          <cell r="R335">
            <v>34.700000000000003</v>
          </cell>
          <cell r="S335">
            <v>0</v>
          </cell>
          <cell r="T335">
            <v>-1.31</v>
          </cell>
          <cell r="U335">
            <v>0.13</v>
          </cell>
          <cell r="V335">
            <v>-1.65</v>
          </cell>
          <cell r="W335">
            <v>95.5</v>
          </cell>
          <cell r="X335">
            <v>-26.3</v>
          </cell>
          <cell r="Y335">
            <v>109.9</v>
          </cell>
          <cell r="Z335">
            <v>-25.2</v>
          </cell>
          <cell r="AA335">
            <v>44</v>
          </cell>
          <cell r="AB335">
            <v>-78.7</v>
          </cell>
          <cell r="AC335">
            <v>0</v>
          </cell>
          <cell r="AD335">
            <v>-100</v>
          </cell>
        </row>
        <row r="336">
          <cell r="B336" t="str">
            <v>学術研究，専門・技術サービス業</v>
          </cell>
          <cell r="C336">
            <v>81.099999999999994</v>
          </cell>
          <cell r="D336">
            <v>1.9</v>
          </cell>
          <cell r="E336">
            <v>100.9</v>
          </cell>
          <cell r="F336">
            <v>1.6</v>
          </cell>
          <cell r="G336">
            <v>99.9</v>
          </cell>
          <cell r="H336">
            <v>-0.8</v>
          </cell>
          <cell r="I336">
            <v>83.1</v>
          </cell>
          <cell r="J336">
            <v>-7.9</v>
          </cell>
          <cell r="K336">
            <v>82.1</v>
          </cell>
          <cell r="L336">
            <v>-9</v>
          </cell>
          <cell r="M336">
            <v>101.3</v>
          </cell>
          <cell r="N336">
            <v>12.6</v>
          </cell>
          <cell r="O336">
            <v>103.2</v>
          </cell>
          <cell r="P336">
            <v>4.2</v>
          </cell>
          <cell r="Q336">
            <v>10.5</v>
          </cell>
          <cell r="R336">
            <v>-9.6</v>
          </cell>
          <cell r="S336">
            <v>1.02</v>
          </cell>
          <cell r="T336">
            <v>-0.66</v>
          </cell>
          <cell r="U336">
            <v>0.16</v>
          </cell>
          <cell r="V336">
            <v>-2.78</v>
          </cell>
          <cell r="W336">
            <v>77.599999999999994</v>
          </cell>
          <cell r="X336">
            <v>-2.2999999999999998</v>
          </cell>
          <cell r="Y336">
            <v>96.6</v>
          </cell>
          <cell r="Z336">
            <v>-2.5</v>
          </cell>
          <cell r="AA336">
            <v>122.9</v>
          </cell>
          <cell r="AB336">
            <v>84.8</v>
          </cell>
          <cell r="AC336">
            <v>1.1000000000000001</v>
          </cell>
          <cell r="AD336">
            <v>450</v>
          </cell>
        </row>
        <row r="337">
          <cell r="B337" t="str">
            <v>宿泊業，飲食サービス業</v>
          </cell>
          <cell r="C337">
            <v>90.9</v>
          </cell>
          <cell r="D337">
            <v>-18.2</v>
          </cell>
          <cell r="E337">
            <v>91.8</v>
          </cell>
          <cell r="F337">
            <v>-16.7</v>
          </cell>
          <cell r="G337">
            <v>93.4</v>
          </cell>
          <cell r="H337">
            <v>-16.2</v>
          </cell>
          <cell r="I337">
            <v>95.6</v>
          </cell>
          <cell r="J337">
            <v>-18.3</v>
          </cell>
          <cell r="K337">
            <v>94.8</v>
          </cell>
          <cell r="L337">
            <v>-20.100000000000001</v>
          </cell>
          <cell r="M337">
            <v>117.6</v>
          </cell>
          <cell r="N337">
            <v>53.7</v>
          </cell>
          <cell r="O337">
            <v>97.9</v>
          </cell>
          <cell r="P337">
            <v>16.5</v>
          </cell>
          <cell r="Q337">
            <v>88.9</v>
          </cell>
          <cell r="R337">
            <v>12</v>
          </cell>
          <cell r="S337">
            <v>2.65</v>
          </cell>
          <cell r="T337">
            <v>2.23</v>
          </cell>
          <cell r="U337">
            <v>4.51</v>
          </cell>
          <cell r="V337">
            <v>3.22</v>
          </cell>
          <cell r="W337">
            <v>87</v>
          </cell>
          <cell r="X337">
            <v>-21.6</v>
          </cell>
          <cell r="Y337">
            <v>87.8</v>
          </cell>
          <cell r="Z337">
            <v>-20.2</v>
          </cell>
          <cell r="AA337">
            <v>53.1</v>
          </cell>
          <cell r="AB337">
            <v>-33.9</v>
          </cell>
          <cell r="AC337">
            <v>54.7</v>
          </cell>
          <cell r="AD337">
            <v>-52.1</v>
          </cell>
        </row>
        <row r="338">
          <cell r="B338" t="str">
            <v>生活関連サービス業，娯楽業</v>
          </cell>
          <cell r="C338">
            <v>88.2</v>
          </cell>
          <cell r="D338">
            <v>2.6</v>
          </cell>
          <cell r="E338">
            <v>93.7</v>
          </cell>
          <cell r="F338">
            <v>2.7</v>
          </cell>
          <cell r="G338">
            <v>97.7</v>
          </cell>
          <cell r="H338">
            <v>2.5</v>
          </cell>
          <cell r="I338">
            <v>88.9</v>
          </cell>
          <cell r="J338">
            <v>-6.6</v>
          </cell>
          <cell r="K338">
            <v>91.2</v>
          </cell>
          <cell r="L338">
            <v>-8.1999999999999993</v>
          </cell>
          <cell r="M338">
            <v>59.4</v>
          </cell>
          <cell r="N338">
            <v>42.4</v>
          </cell>
          <cell r="O338">
            <v>95</v>
          </cell>
          <cell r="P338">
            <v>1.4</v>
          </cell>
          <cell r="Q338">
            <v>51</v>
          </cell>
          <cell r="R338">
            <v>6</v>
          </cell>
          <cell r="S338">
            <v>1.74</v>
          </cell>
          <cell r="T338">
            <v>0.46</v>
          </cell>
          <cell r="U338">
            <v>1.25</v>
          </cell>
          <cell r="V338">
            <v>-0.8</v>
          </cell>
          <cell r="W338">
            <v>84.4</v>
          </cell>
          <cell r="X338">
            <v>-1.6</v>
          </cell>
          <cell r="Y338">
            <v>89.7</v>
          </cell>
          <cell r="Z338">
            <v>-1.4</v>
          </cell>
          <cell r="AA338">
            <v>41.3</v>
          </cell>
          <cell r="AB338">
            <v>10.4</v>
          </cell>
          <cell r="AC338">
            <v>1.6</v>
          </cell>
          <cell r="AD338">
            <v>-57.9</v>
          </cell>
        </row>
        <row r="339">
          <cell r="B339" t="str">
            <v>教育，学習支援業</v>
          </cell>
          <cell r="C339">
            <v>81.599999999999994</v>
          </cell>
          <cell r="D339">
            <v>-10.9</v>
          </cell>
          <cell r="E339">
            <v>99.7</v>
          </cell>
          <cell r="F339">
            <v>-10.9</v>
          </cell>
          <cell r="G339">
            <v>99.7</v>
          </cell>
          <cell r="H339">
            <v>-10.1</v>
          </cell>
          <cell r="I339">
            <v>102.9</v>
          </cell>
          <cell r="J339">
            <v>-5.5</v>
          </cell>
          <cell r="K339">
            <v>95.5</v>
          </cell>
          <cell r="L339">
            <v>-2.2999999999999998</v>
          </cell>
          <cell r="M339">
            <v>237.7</v>
          </cell>
          <cell r="N339">
            <v>-24.1</v>
          </cell>
          <cell r="O339">
            <v>108.8</v>
          </cell>
          <cell r="P339">
            <v>3.2</v>
          </cell>
          <cell r="Q339">
            <v>21.3</v>
          </cell>
          <cell r="R339">
            <v>5.2</v>
          </cell>
          <cell r="S339">
            <v>0.43</v>
          </cell>
          <cell r="T339">
            <v>-0.61</v>
          </cell>
          <cell r="U339">
            <v>1.02</v>
          </cell>
          <cell r="V339">
            <v>0.99</v>
          </cell>
          <cell r="W339">
            <v>78.099999999999994</v>
          </cell>
          <cell r="X339">
            <v>-14.6</v>
          </cell>
          <cell r="Y339">
            <v>95.4</v>
          </cell>
          <cell r="Z339">
            <v>-14.6</v>
          </cell>
          <cell r="AA339">
            <v>103.8</v>
          </cell>
          <cell r="AB339">
            <v>-36.4</v>
          </cell>
          <cell r="AC339">
            <v>0.3</v>
          </cell>
          <cell r="AD339">
            <v>-25</v>
          </cell>
        </row>
        <row r="340">
          <cell r="B340" t="str">
            <v>医療，福祉</v>
          </cell>
          <cell r="C340">
            <v>85.3</v>
          </cell>
          <cell r="D340">
            <v>3.5</v>
          </cell>
          <cell r="E340">
            <v>101.5</v>
          </cell>
          <cell r="F340">
            <v>4.0999999999999996</v>
          </cell>
          <cell r="G340">
            <v>99.6</v>
          </cell>
          <cell r="H340">
            <v>4</v>
          </cell>
          <cell r="I340">
            <v>96</v>
          </cell>
          <cell r="J340">
            <v>0.3</v>
          </cell>
          <cell r="K340">
            <v>95.5</v>
          </cell>
          <cell r="L340">
            <v>-0.2</v>
          </cell>
          <cell r="M340">
            <v>112.2</v>
          </cell>
          <cell r="N340">
            <v>18</v>
          </cell>
          <cell r="O340">
            <v>101.8</v>
          </cell>
          <cell r="P340">
            <v>3</v>
          </cell>
          <cell r="Q340">
            <v>24.9</v>
          </cell>
          <cell r="R340">
            <v>-0.5</v>
          </cell>
          <cell r="S340">
            <v>1.02</v>
          </cell>
          <cell r="T340">
            <v>-0.16</v>
          </cell>
          <cell r="U340">
            <v>1.52</v>
          </cell>
          <cell r="V340">
            <v>-0.27</v>
          </cell>
          <cell r="W340">
            <v>81.599999999999994</v>
          </cell>
          <cell r="X340">
            <v>-0.7</v>
          </cell>
          <cell r="Y340">
            <v>97.1</v>
          </cell>
          <cell r="Z340">
            <v>-0.2</v>
          </cell>
          <cell r="AA340">
            <v>158.4</v>
          </cell>
          <cell r="AB340">
            <v>8.9</v>
          </cell>
          <cell r="AC340">
            <v>2.8</v>
          </cell>
          <cell r="AD340">
            <v>-50</v>
          </cell>
        </row>
        <row r="341">
          <cell r="B341" t="str">
            <v>複合サービス事業</v>
          </cell>
          <cell r="C341">
            <v>78.7</v>
          </cell>
          <cell r="D341">
            <v>-3</v>
          </cell>
          <cell r="E341">
            <v>91.3</v>
          </cell>
          <cell r="F341">
            <v>-2.8</v>
          </cell>
          <cell r="G341">
            <v>94.3</v>
          </cell>
          <cell r="H341">
            <v>-3.1</v>
          </cell>
          <cell r="I341">
            <v>92.4</v>
          </cell>
          <cell r="J341">
            <v>-0.3</v>
          </cell>
          <cell r="K341">
            <v>95.3</v>
          </cell>
          <cell r="L341">
            <v>2</v>
          </cell>
          <cell r="M341">
            <v>41.7</v>
          </cell>
          <cell r="N341">
            <v>-47.7</v>
          </cell>
          <cell r="O341">
            <v>98.2</v>
          </cell>
          <cell r="P341">
            <v>-2.5</v>
          </cell>
          <cell r="Q341">
            <v>11.9</v>
          </cell>
          <cell r="R341">
            <v>2</v>
          </cell>
          <cell r="S341">
            <v>0.28999999999999998</v>
          </cell>
          <cell r="T341">
            <v>-0.08</v>
          </cell>
          <cell r="U341">
            <v>0.34</v>
          </cell>
          <cell r="V341">
            <v>0.14000000000000001</v>
          </cell>
          <cell r="W341">
            <v>75.3</v>
          </cell>
          <cell r="X341">
            <v>-6.9</v>
          </cell>
          <cell r="Y341">
            <v>87.4</v>
          </cell>
          <cell r="Z341">
            <v>-6.7</v>
          </cell>
          <cell r="AA341">
            <v>41.2</v>
          </cell>
          <cell r="AB341">
            <v>14.8</v>
          </cell>
          <cell r="AC341">
            <v>19.8</v>
          </cell>
          <cell r="AD341">
            <v>-6.2</v>
          </cell>
        </row>
        <row r="342">
          <cell r="B342" t="str">
            <v>サービス業（他に分類されないもの）</v>
          </cell>
          <cell r="C342">
            <v>82</v>
          </cell>
          <cell r="D342">
            <v>-2.6</v>
          </cell>
          <cell r="E342">
            <v>90.4</v>
          </cell>
          <cell r="F342">
            <v>-1</v>
          </cell>
          <cell r="G342">
            <v>92.5</v>
          </cell>
          <cell r="H342">
            <v>0.4</v>
          </cell>
          <cell r="I342">
            <v>92.5</v>
          </cell>
          <cell r="J342">
            <v>-3.5</v>
          </cell>
          <cell r="K342">
            <v>93.2</v>
          </cell>
          <cell r="L342">
            <v>-3.5</v>
          </cell>
          <cell r="M342">
            <v>83</v>
          </cell>
          <cell r="N342">
            <v>-4.8</v>
          </cell>
          <cell r="O342">
            <v>99.6</v>
          </cell>
          <cell r="P342">
            <v>-2.8</v>
          </cell>
          <cell r="Q342">
            <v>26.3</v>
          </cell>
          <cell r="R342">
            <v>2</v>
          </cell>
          <cell r="S342">
            <v>2.96</v>
          </cell>
          <cell r="T342">
            <v>-0.18</v>
          </cell>
          <cell r="U342">
            <v>3.18</v>
          </cell>
          <cell r="V342">
            <v>-7.0000000000000007E-2</v>
          </cell>
          <cell r="W342">
            <v>78.5</v>
          </cell>
          <cell r="X342">
            <v>-6.5</v>
          </cell>
          <cell r="Y342">
            <v>86.5</v>
          </cell>
          <cell r="Z342">
            <v>-5</v>
          </cell>
          <cell r="AA342">
            <v>67.3</v>
          </cell>
          <cell r="AB342">
            <v>-17.3</v>
          </cell>
          <cell r="AC342">
            <v>21</v>
          </cell>
          <cell r="AD342">
            <v>-37.1</v>
          </cell>
        </row>
        <row r="343">
          <cell r="B343" t="str">
            <v>食料品・たばこ</v>
          </cell>
          <cell r="C343">
            <v>84.3</v>
          </cell>
          <cell r="D343">
            <v>-12.6</v>
          </cell>
          <cell r="E343">
            <v>99</v>
          </cell>
          <cell r="F343">
            <v>-13.5</v>
          </cell>
          <cell r="G343">
            <v>97.1</v>
          </cell>
          <cell r="H343">
            <v>-15</v>
          </cell>
          <cell r="I343">
            <v>90.3</v>
          </cell>
          <cell r="J343">
            <v>-5.9</v>
          </cell>
          <cell r="K343">
            <v>89.6</v>
          </cell>
          <cell r="L343">
            <v>-6.3</v>
          </cell>
          <cell r="M343">
            <v>99.1</v>
          </cell>
          <cell r="N343">
            <v>-1.8</v>
          </cell>
          <cell r="O343">
            <v>99.3</v>
          </cell>
          <cell r="P343">
            <v>2.6</v>
          </cell>
          <cell r="Q343">
            <v>28.2</v>
          </cell>
          <cell r="R343">
            <v>2.5</v>
          </cell>
          <cell r="S343">
            <v>2.62</v>
          </cell>
          <cell r="T343">
            <v>1.7</v>
          </cell>
          <cell r="U343">
            <v>1.35</v>
          </cell>
          <cell r="V343">
            <v>-0.13</v>
          </cell>
          <cell r="W343">
            <v>80.7</v>
          </cell>
          <cell r="X343">
            <v>-16.100000000000001</v>
          </cell>
          <cell r="Y343">
            <v>94.7</v>
          </cell>
          <cell r="Z343">
            <v>-17.100000000000001</v>
          </cell>
          <cell r="AA343">
            <v>124.4</v>
          </cell>
          <cell r="AB343">
            <v>6.1</v>
          </cell>
          <cell r="AC343">
            <v>4.3</v>
          </cell>
          <cell r="AD343">
            <v>2050</v>
          </cell>
        </row>
        <row r="344">
          <cell r="B344" t="str">
            <v>繊維工業</v>
          </cell>
          <cell r="C344">
            <v>121.1</v>
          </cell>
          <cell r="D344">
            <v>2.5</v>
          </cell>
          <cell r="E344">
            <v>135.9</v>
          </cell>
          <cell r="F344">
            <v>2.5</v>
          </cell>
          <cell r="G344">
            <v>122.5</v>
          </cell>
          <cell r="H344">
            <v>-1.2</v>
          </cell>
          <cell r="I344">
            <v>93.5</v>
          </cell>
          <cell r="J344">
            <v>5.6</v>
          </cell>
          <cell r="K344">
            <v>88.3</v>
          </cell>
          <cell r="L344">
            <v>3.8</v>
          </cell>
          <cell r="M344">
            <v>202.8</v>
          </cell>
          <cell r="N344">
            <v>25.9</v>
          </cell>
          <cell r="O344">
            <v>92.8</v>
          </cell>
          <cell r="P344">
            <v>17.5</v>
          </cell>
          <cell r="Q344">
            <v>3.3</v>
          </cell>
          <cell r="R344">
            <v>0.6</v>
          </cell>
          <cell r="S344">
            <v>1.49</v>
          </cell>
          <cell r="T344">
            <v>0.96</v>
          </cell>
          <cell r="U344">
            <v>5.53</v>
          </cell>
          <cell r="V344">
            <v>3.56</v>
          </cell>
          <cell r="W344">
            <v>115.9</v>
          </cell>
          <cell r="X344">
            <v>-1.8</v>
          </cell>
          <cell r="Y344">
            <v>130</v>
          </cell>
          <cell r="Z344">
            <v>-1.7</v>
          </cell>
          <cell r="AA344">
            <v>424.2</v>
          </cell>
          <cell r="AB344">
            <v>33.799999999999997</v>
          </cell>
          <cell r="AC344">
            <v>0</v>
          </cell>
          <cell r="AD344">
            <v>0</v>
          </cell>
        </row>
        <row r="345">
          <cell r="B345" t="str">
            <v>木材・木製品</v>
          </cell>
          <cell r="C345">
            <v>102.1</v>
          </cell>
          <cell r="D345">
            <v>-2</v>
          </cell>
          <cell r="E345">
            <v>119</v>
          </cell>
          <cell r="F345">
            <v>-1.9</v>
          </cell>
          <cell r="G345">
            <v>125.9</v>
          </cell>
          <cell r="H345">
            <v>6.4</v>
          </cell>
          <cell r="I345">
            <v>84.8</v>
          </cell>
          <cell r="J345">
            <v>-20.6</v>
          </cell>
          <cell r="K345">
            <v>86.5</v>
          </cell>
          <cell r="L345">
            <v>-15.4</v>
          </cell>
          <cell r="M345">
            <v>66.400000000000006</v>
          </cell>
          <cell r="N345">
            <v>-57.2</v>
          </cell>
          <cell r="O345">
            <v>97.7</v>
          </cell>
          <cell r="P345">
            <v>1.6</v>
          </cell>
          <cell r="Q345">
            <v>22.2</v>
          </cell>
          <cell r="R345">
            <v>16.7</v>
          </cell>
          <cell r="S345">
            <v>5.39</v>
          </cell>
          <cell r="T345">
            <v>4.78</v>
          </cell>
          <cell r="U345">
            <v>0.68</v>
          </cell>
          <cell r="V345">
            <v>-1.01</v>
          </cell>
          <cell r="W345">
            <v>97.7</v>
          </cell>
          <cell r="X345">
            <v>-6.1</v>
          </cell>
          <cell r="Y345">
            <v>113.9</v>
          </cell>
          <cell r="Z345">
            <v>-5.9</v>
          </cell>
          <cell r="AA345">
            <v>52.4</v>
          </cell>
          <cell r="AB345">
            <v>-65.2</v>
          </cell>
          <cell r="AC345">
            <v>0.3</v>
          </cell>
          <cell r="AD345">
            <v>-57.1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66.2</v>
          </cell>
          <cell r="D347">
            <v>-0.5</v>
          </cell>
          <cell r="E347">
            <v>87.7</v>
          </cell>
          <cell r="F347">
            <v>-0.3</v>
          </cell>
          <cell r="G347">
            <v>92.3</v>
          </cell>
          <cell r="H347">
            <v>2.9</v>
          </cell>
          <cell r="I347">
            <v>99.5</v>
          </cell>
          <cell r="J347">
            <v>-2.6</v>
          </cell>
          <cell r="K347">
            <v>103.1</v>
          </cell>
          <cell r="L347">
            <v>-0.7</v>
          </cell>
          <cell r="M347">
            <v>69.599999999999994</v>
          </cell>
          <cell r="N347">
            <v>-21.6</v>
          </cell>
          <cell r="O347">
            <v>119.4</v>
          </cell>
          <cell r="P347">
            <v>1.1000000000000001</v>
          </cell>
          <cell r="Q347">
            <v>4.7</v>
          </cell>
          <cell r="R347">
            <v>-2.2999999999999998</v>
          </cell>
          <cell r="S347">
            <v>0.6</v>
          </cell>
          <cell r="T347">
            <v>0.11</v>
          </cell>
          <cell r="U347">
            <v>0</v>
          </cell>
          <cell r="V347">
            <v>-0.24</v>
          </cell>
          <cell r="W347">
            <v>63.3</v>
          </cell>
          <cell r="X347">
            <v>-4.7</v>
          </cell>
          <cell r="Y347">
            <v>83.9</v>
          </cell>
          <cell r="Z347">
            <v>-4.4000000000000004</v>
          </cell>
          <cell r="AA347">
            <v>58.1</v>
          </cell>
          <cell r="AB347">
            <v>-24.8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91</v>
          </cell>
          <cell r="D348">
            <v>-17.899999999999999</v>
          </cell>
          <cell r="E348">
            <v>99.7</v>
          </cell>
          <cell r="F348">
            <v>-17.899999999999999</v>
          </cell>
          <cell r="G348">
            <v>94.8</v>
          </cell>
          <cell r="H348">
            <v>-16.3</v>
          </cell>
          <cell r="I348">
            <v>90.6</v>
          </cell>
          <cell r="J348">
            <v>14.8</v>
          </cell>
          <cell r="K348">
            <v>88.5</v>
          </cell>
          <cell r="L348">
            <v>11.3</v>
          </cell>
          <cell r="M348">
            <v>133.30000000000001</v>
          </cell>
          <cell r="N348">
            <v>104.1</v>
          </cell>
          <cell r="O348">
            <v>98.6</v>
          </cell>
          <cell r="P348">
            <v>1.3</v>
          </cell>
          <cell r="Q348">
            <v>16.899999999999999</v>
          </cell>
          <cell r="R348">
            <v>-2.8</v>
          </cell>
          <cell r="S348">
            <v>0.69</v>
          </cell>
          <cell r="T348">
            <v>-1.06</v>
          </cell>
          <cell r="U348">
            <v>0.69</v>
          </cell>
          <cell r="V348">
            <v>-0.48</v>
          </cell>
          <cell r="W348">
            <v>87.1</v>
          </cell>
          <cell r="X348">
            <v>-21.2</v>
          </cell>
          <cell r="Y348">
            <v>95.4</v>
          </cell>
          <cell r="Z348">
            <v>-21.3</v>
          </cell>
          <cell r="AA348">
            <v>200.6</v>
          </cell>
          <cell r="AB348">
            <v>-30.4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89.5</v>
          </cell>
          <cell r="D349">
            <v>-2.6</v>
          </cell>
          <cell r="E349">
            <v>117.2</v>
          </cell>
          <cell r="F349">
            <v>-2.2999999999999998</v>
          </cell>
          <cell r="G349">
            <v>115.3</v>
          </cell>
          <cell r="H349">
            <v>3.7</v>
          </cell>
          <cell r="I349">
            <v>94.2</v>
          </cell>
          <cell r="J349">
            <v>-7.3</v>
          </cell>
          <cell r="K349">
            <v>90</v>
          </cell>
          <cell r="L349">
            <v>-5.0999999999999996</v>
          </cell>
          <cell r="M349">
            <v>132.9</v>
          </cell>
          <cell r="N349">
            <v>-18.600000000000001</v>
          </cell>
          <cell r="O349">
            <v>99.5</v>
          </cell>
          <cell r="P349">
            <v>-3.7</v>
          </cell>
          <cell r="Q349">
            <v>2.1</v>
          </cell>
          <cell r="R349">
            <v>0.7</v>
          </cell>
          <cell r="S349">
            <v>0.39</v>
          </cell>
          <cell r="T349">
            <v>0.13</v>
          </cell>
          <cell r="U349">
            <v>0.89</v>
          </cell>
          <cell r="V349">
            <v>0.59</v>
          </cell>
          <cell r="W349">
            <v>85.6</v>
          </cell>
          <cell r="X349">
            <v>-6.7</v>
          </cell>
          <cell r="Y349">
            <v>112.2</v>
          </cell>
          <cell r="Z349">
            <v>-6.3</v>
          </cell>
          <cell r="AA349">
            <v>129.30000000000001</v>
          </cell>
          <cell r="AB349">
            <v>-26.2</v>
          </cell>
          <cell r="AC349">
            <v>0.3</v>
          </cell>
          <cell r="AD349">
            <v>-62.5</v>
          </cell>
        </row>
        <row r="350">
          <cell r="B350" t="str">
            <v>プラスチック製品</v>
          </cell>
          <cell r="C350">
            <v>101.3</v>
          </cell>
          <cell r="D350">
            <v>-9.6</v>
          </cell>
          <cell r="E350">
            <v>110.5</v>
          </cell>
          <cell r="F350">
            <v>-10.5</v>
          </cell>
          <cell r="G350">
            <v>106.2</v>
          </cell>
          <cell r="H350">
            <v>-5.7</v>
          </cell>
          <cell r="I350">
            <v>91.6</v>
          </cell>
          <cell r="J350">
            <v>-11.2</v>
          </cell>
          <cell r="K350">
            <v>90.1</v>
          </cell>
          <cell r="L350">
            <v>-7.7</v>
          </cell>
          <cell r="M350">
            <v>114.7</v>
          </cell>
          <cell r="N350">
            <v>-38.799999999999997</v>
          </cell>
          <cell r="O350">
            <v>255.2</v>
          </cell>
          <cell r="P350">
            <v>-29.6</v>
          </cell>
          <cell r="Q350">
            <v>22.8</v>
          </cell>
          <cell r="R350">
            <v>20.7</v>
          </cell>
          <cell r="S350">
            <v>0.39</v>
          </cell>
          <cell r="T350">
            <v>-0.28000000000000003</v>
          </cell>
          <cell r="U350">
            <v>0.34</v>
          </cell>
          <cell r="V350">
            <v>-1.03</v>
          </cell>
          <cell r="W350">
            <v>96.9</v>
          </cell>
          <cell r="X350">
            <v>-13.4</v>
          </cell>
          <cell r="Y350">
            <v>105.7</v>
          </cell>
          <cell r="Z350">
            <v>-14.2</v>
          </cell>
          <cell r="AA350">
            <v>165.1</v>
          </cell>
          <cell r="AB350">
            <v>-36.5</v>
          </cell>
          <cell r="AC350">
            <v>3.1</v>
          </cell>
          <cell r="AD350">
            <v>0</v>
          </cell>
        </row>
        <row r="351">
          <cell r="B351" t="str">
            <v>ゴム製品</v>
          </cell>
          <cell r="C351">
            <v>101.4</v>
          </cell>
          <cell r="D351">
            <v>-4.8</v>
          </cell>
          <cell r="E351">
            <v>117.6</v>
          </cell>
          <cell r="F351">
            <v>1</v>
          </cell>
          <cell r="G351">
            <v>113</v>
          </cell>
          <cell r="H351">
            <v>5.5</v>
          </cell>
          <cell r="I351">
            <v>93.6</v>
          </cell>
          <cell r="J351">
            <v>0.9</v>
          </cell>
          <cell r="K351">
            <v>88.1</v>
          </cell>
          <cell r="L351">
            <v>2.6</v>
          </cell>
          <cell r="M351">
            <v>153.69999999999999</v>
          </cell>
          <cell r="N351">
            <v>-8.5</v>
          </cell>
          <cell r="O351">
            <v>96.2</v>
          </cell>
          <cell r="P351">
            <v>-0.1</v>
          </cell>
          <cell r="Q351">
            <v>1.5</v>
          </cell>
          <cell r="R351">
            <v>-0.6</v>
          </cell>
          <cell r="S351">
            <v>0.39</v>
          </cell>
          <cell r="T351">
            <v>-0.39</v>
          </cell>
          <cell r="U351">
            <v>1.03</v>
          </cell>
          <cell r="V351">
            <v>-0.28999999999999998</v>
          </cell>
          <cell r="W351">
            <v>97</v>
          </cell>
          <cell r="X351">
            <v>-8.6999999999999993</v>
          </cell>
          <cell r="Y351">
            <v>112.5</v>
          </cell>
          <cell r="Z351">
            <v>-3.2</v>
          </cell>
          <cell r="AA351">
            <v>144.4</v>
          </cell>
          <cell r="AB351">
            <v>-15.2</v>
          </cell>
          <cell r="AC351">
            <v>29.8</v>
          </cell>
          <cell r="AD351">
            <v>-37.799999999999997</v>
          </cell>
        </row>
        <row r="352">
          <cell r="B352" t="str">
            <v>窯業・土石製品</v>
          </cell>
          <cell r="C352">
            <v>102.8</v>
          </cell>
          <cell r="D352">
            <v>9.5</v>
          </cell>
          <cell r="E352">
            <v>117.8</v>
          </cell>
          <cell r="F352">
            <v>17.2</v>
          </cell>
          <cell r="G352">
            <v>113.4</v>
          </cell>
          <cell r="H352">
            <v>11.8</v>
          </cell>
          <cell r="I352">
            <v>83.3</v>
          </cell>
          <cell r="J352">
            <v>4.8</v>
          </cell>
          <cell r="K352">
            <v>78.599999999999994</v>
          </cell>
          <cell r="L352">
            <v>-1.4</v>
          </cell>
          <cell r="M352">
            <v>189.7</v>
          </cell>
          <cell r="N352">
            <v>152.9</v>
          </cell>
          <cell r="O352">
            <v>95.1</v>
          </cell>
          <cell r="P352">
            <v>-1.5</v>
          </cell>
          <cell r="Q352">
            <v>3.2</v>
          </cell>
          <cell r="R352">
            <v>-10.1</v>
          </cell>
          <cell r="S352">
            <v>0.11</v>
          </cell>
          <cell r="T352">
            <v>0.05</v>
          </cell>
          <cell r="U352">
            <v>1.94</v>
          </cell>
          <cell r="V352">
            <v>1.77</v>
          </cell>
          <cell r="W352">
            <v>98.4</v>
          </cell>
          <cell r="X352">
            <v>5</v>
          </cell>
          <cell r="Y352">
            <v>112.7</v>
          </cell>
          <cell r="Z352">
            <v>12.4</v>
          </cell>
          <cell r="AA352">
            <v>204.6</v>
          </cell>
          <cell r="AB352">
            <v>146.80000000000001</v>
          </cell>
          <cell r="AC352">
            <v>0</v>
          </cell>
          <cell r="AD352">
            <v>-100</v>
          </cell>
        </row>
        <row r="353">
          <cell r="B353" t="str">
            <v>鉄鋼業</v>
          </cell>
          <cell r="C353">
            <v>141.69999999999999</v>
          </cell>
          <cell r="D353">
            <v>14.1</v>
          </cell>
          <cell r="E353">
            <v>152.19999999999999</v>
          </cell>
          <cell r="F353">
            <v>14.1</v>
          </cell>
          <cell r="G353">
            <v>128.4</v>
          </cell>
          <cell r="H353">
            <v>9.8000000000000007</v>
          </cell>
          <cell r="I353">
            <v>101.3</v>
          </cell>
          <cell r="J353">
            <v>2.5</v>
          </cell>
          <cell r="K353">
            <v>89.4</v>
          </cell>
          <cell r="L353">
            <v>1.2</v>
          </cell>
          <cell r="M353">
            <v>1920</v>
          </cell>
          <cell r="N353">
            <v>12.9</v>
          </cell>
          <cell r="O353">
            <v>342.1</v>
          </cell>
          <cell r="P353">
            <v>2.9</v>
          </cell>
          <cell r="Q353">
            <v>9.8000000000000007</v>
          </cell>
          <cell r="R353">
            <v>-0.3</v>
          </cell>
          <cell r="S353">
            <v>1.86</v>
          </cell>
          <cell r="T353">
            <v>0.59</v>
          </cell>
          <cell r="U353">
            <v>0.93</v>
          </cell>
          <cell r="V353">
            <v>0.28999999999999998</v>
          </cell>
          <cell r="W353">
            <v>135.6</v>
          </cell>
          <cell r="X353">
            <v>9.4</v>
          </cell>
          <cell r="Y353">
            <v>145.6</v>
          </cell>
          <cell r="Z353">
            <v>9.4</v>
          </cell>
          <cell r="AA353">
            <v>4845.3999999999996</v>
          </cell>
          <cell r="AB353">
            <v>42.6</v>
          </cell>
          <cell r="AC353">
            <v>0.9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82.1</v>
          </cell>
          <cell r="D355">
            <v>29.7</v>
          </cell>
          <cell r="E355">
            <v>90.9</v>
          </cell>
          <cell r="F355">
            <v>28.9</v>
          </cell>
          <cell r="G355">
            <v>91.8</v>
          </cell>
          <cell r="H355">
            <v>34.6</v>
          </cell>
          <cell r="I355">
            <v>91.1</v>
          </cell>
          <cell r="J355">
            <v>8.3000000000000007</v>
          </cell>
          <cell r="K355">
            <v>90.8</v>
          </cell>
          <cell r="L355">
            <v>8.1999999999999993</v>
          </cell>
          <cell r="M355">
            <v>94.2</v>
          </cell>
          <cell r="N355">
            <v>8.6999999999999993</v>
          </cell>
          <cell r="O355">
            <v>278.10000000000002</v>
          </cell>
          <cell r="P355">
            <v>2.6</v>
          </cell>
          <cell r="Q355">
            <v>22</v>
          </cell>
          <cell r="R355">
            <v>-3.5</v>
          </cell>
          <cell r="S355">
            <v>0.84</v>
          </cell>
          <cell r="T355">
            <v>-0.12</v>
          </cell>
          <cell r="U355">
            <v>0.1</v>
          </cell>
          <cell r="V355">
            <v>-0.51</v>
          </cell>
          <cell r="W355">
            <v>78.599999999999994</v>
          </cell>
          <cell r="X355">
            <v>24.4</v>
          </cell>
          <cell r="Y355">
            <v>87</v>
          </cell>
          <cell r="Z355">
            <v>23.6</v>
          </cell>
          <cell r="AA355">
            <v>73.5</v>
          </cell>
          <cell r="AB355">
            <v>-35</v>
          </cell>
          <cell r="AC355">
            <v>1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86.5</v>
          </cell>
          <cell r="D358">
            <v>-4.5</v>
          </cell>
          <cell r="E358">
            <v>105.3</v>
          </cell>
          <cell r="F358">
            <v>-4.5</v>
          </cell>
          <cell r="G358">
            <v>104.3</v>
          </cell>
          <cell r="H358">
            <v>-2.2000000000000002</v>
          </cell>
          <cell r="I358">
            <v>88.9</v>
          </cell>
          <cell r="J358">
            <v>-8.6</v>
          </cell>
          <cell r="K358">
            <v>88.2</v>
          </cell>
          <cell r="L358">
            <v>-7.5</v>
          </cell>
          <cell r="M358">
            <v>101.2</v>
          </cell>
          <cell r="N358">
            <v>-23.4</v>
          </cell>
          <cell r="O358">
            <v>235.4</v>
          </cell>
          <cell r="P358">
            <v>-3.5</v>
          </cell>
          <cell r="Q358">
            <v>9.3000000000000007</v>
          </cell>
          <cell r="R358">
            <v>3.8</v>
          </cell>
          <cell r="S358">
            <v>0.5</v>
          </cell>
          <cell r="T358">
            <v>-0.37</v>
          </cell>
          <cell r="U358">
            <v>0.5</v>
          </cell>
          <cell r="V358">
            <v>0.21</v>
          </cell>
          <cell r="W358">
            <v>82.8</v>
          </cell>
          <cell r="X358">
            <v>-8.4</v>
          </cell>
          <cell r="Y358">
            <v>100.8</v>
          </cell>
          <cell r="Z358">
            <v>-8.4</v>
          </cell>
          <cell r="AA358">
            <v>116.6</v>
          </cell>
          <cell r="AB358">
            <v>-22.9</v>
          </cell>
          <cell r="AC358">
            <v>0.1</v>
          </cell>
          <cell r="AD358">
            <v>0</v>
          </cell>
        </row>
        <row r="359">
          <cell r="B359" t="str">
            <v>電子・デバイス</v>
          </cell>
          <cell r="C359">
            <v>78.400000000000006</v>
          </cell>
          <cell r="D359">
            <v>3.6</v>
          </cell>
          <cell r="E359">
            <v>89.7</v>
          </cell>
          <cell r="F359">
            <v>3.7</v>
          </cell>
          <cell r="G359">
            <v>87.9</v>
          </cell>
          <cell r="H359">
            <v>6.5</v>
          </cell>
          <cell r="I359">
            <v>99.6</v>
          </cell>
          <cell r="J359">
            <v>-5</v>
          </cell>
          <cell r="K359">
            <v>99.4</v>
          </cell>
          <cell r="L359">
            <v>-2.6</v>
          </cell>
          <cell r="M359">
            <v>102</v>
          </cell>
          <cell r="N359">
            <v>-22.7</v>
          </cell>
          <cell r="O359">
            <v>75.599999999999994</v>
          </cell>
          <cell r="P359">
            <v>0.7</v>
          </cell>
          <cell r="Q359">
            <v>6.6</v>
          </cell>
          <cell r="R359">
            <v>2</v>
          </cell>
          <cell r="S359">
            <v>0.49</v>
          </cell>
          <cell r="T359">
            <v>-0.83</v>
          </cell>
          <cell r="U359">
            <v>1.07</v>
          </cell>
          <cell r="V359">
            <v>-0.05</v>
          </cell>
          <cell r="W359">
            <v>75</v>
          </cell>
          <cell r="X359">
            <v>-0.7</v>
          </cell>
          <cell r="Y359">
            <v>85.8</v>
          </cell>
          <cell r="Z359">
            <v>-0.6</v>
          </cell>
          <cell r="AA359">
            <v>104.9</v>
          </cell>
          <cell r="AB359">
            <v>-12.9</v>
          </cell>
          <cell r="AC359">
            <v>0.2</v>
          </cell>
          <cell r="AD359">
            <v>100</v>
          </cell>
        </row>
        <row r="360">
          <cell r="B360" t="str">
            <v>電気機械器具</v>
          </cell>
          <cell r="C360">
            <v>131</v>
          </cell>
          <cell r="D360">
            <v>-3.4</v>
          </cell>
          <cell r="E360">
            <v>144.6</v>
          </cell>
          <cell r="F360">
            <v>-3.4</v>
          </cell>
          <cell r="G360">
            <v>143</v>
          </cell>
          <cell r="H360">
            <v>-1.9</v>
          </cell>
          <cell r="I360">
            <v>94.1</v>
          </cell>
          <cell r="J360">
            <v>-19.399999999999999</v>
          </cell>
          <cell r="K360">
            <v>92.8</v>
          </cell>
          <cell r="L360">
            <v>-17</v>
          </cell>
          <cell r="M360">
            <v>126.3</v>
          </cell>
          <cell r="N360">
            <v>-46.7</v>
          </cell>
          <cell r="O360">
            <v>73.2</v>
          </cell>
          <cell r="P360">
            <v>-23.8</v>
          </cell>
          <cell r="Q360">
            <v>3.2</v>
          </cell>
          <cell r="R360">
            <v>-6.8</v>
          </cell>
          <cell r="S360">
            <v>0.1</v>
          </cell>
          <cell r="T360">
            <v>-0.5</v>
          </cell>
          <cell r="U360">
            <v>0.78</v>
          </cell>
          <cell r="V360">
            <v>0.18</v>
          </cell>
          <cell r="W360">
            <v>125.4</v>
          </cell>
          <cell r="X360">
            <v>-7.3</v>
          </cell>
          <cell r="Y360">
            <v>138.4</v>
          </cell>
          <cell r="Z360">
            <v>-7.4</v>
          </cell>
          <cell r="AA360">
            <v>203.6</v>
          </cell>
          <cell r="AB360">
            <v>-30.4</v>
          </cell>
          <cell r="AC360">
            <v>0</v>
          </cell>
          <cell r="AD360">
            <v>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93.2</v>
          </cell>
          <cell r="D362">
            <v>-4.2</v>
          </cell>
          <cell r="E362">
            <v>120.1</v>
          </cell>
          <cell r="F362">
            <v>-4.2</v>
          </cell>
          <cell r="G362">
            <v>111.7</v>
          </cell>
          <cell r="H362">
            <v>-3</v>
          </cell>
          <cell r="I362">
            <v>96.6</v>
          </cell>
          <cell r="J362">
            <v>-8.6</v>
          </cell>
          <cell r="K362">
            <v>90.8</v>
          </cell>
          <cell r="L362">
            <v>-6.5</v>
          </cell>
          <cell r="M362">
            <v>169.7</v>
          </cell>
          <cell r="N362">
            <v>-21</v>
          </cell>
          <cell r="O362">
            <v>70.400000000000006</v>
          </cell>
          <cell r="P362">
            <v>-1.8</v>
          </cell>
          <cell r="Q362">
            <v>0.3</v>
          </cell>
          <cell r="R362">
            <v>-0.5</v>
          </cell>
          <cell r="S362">
            <v>0.43</v>
          </cell>
          <cell r="T362">
            <v>-3.88</v>
          </cell>
          <cell r="U362">
            <v>2.1800000000000002</v>
          </cell>
          <cell r="V362">
            <v>-2.04</v>
          </cell>
          <cell r="W362">
            <v>89.2</v>
          </cell>
          <cell r="X362">
            <v>-8.1</v>
          </cell>
          <cell r="Y362">
            <v>114.9</v>
          </cell>
          <cell r="Z362">
            <v>-8.1</v>
          </cell>
          <cell r="AA362">
            <v>251.3</v>
          </cell>
          <cell r="AB362">
            <v>-11.8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109</v>
          </cell>
          <cell r="D363">
            <v>23.6</v>
          </cell>
          <cell r="E363">
            <v>126.6</v>
          </cell>
          <cell r="F363">
            <v>23.5</v>
          </cell>
          <cell r="G363">
            <v>119.3</v>
          </cell>
          <cell r="H363">
            <v>17.8</v>
          </cell>
          <cell r="I363">
            <v>92.6</v>
          </cell>
          <cell r="J363">
            <v>-2.8</v>
          </cell>
          <cell r="K363">
            <v>82.8</v>
          </cell>
          <cell r="L363">
            <v>-10.9</v>
          </cell>
          <cell r="M363">
            <v>228.2</v>
          </cell>
          <cell r="N363">
            <v>79.400000000000006</v>
          </cell>
          <cell r="O363">
            <v>78.5</v>
          </cell>
          <cell r="P363">
            <v>-42</v>
          </cell>
          <cell r="Q363">
            <v>5.5</v>
          </cell>
          <cell r="R363">
            <v>-3.8</v>
          </cell>
          <cell r="S363">
            <v>1.39</v>
          </cell>
          <cell r="T363">
            <v>-1.67</v>
          </cell>
          <cell r="U363">
            <v>0.4</v>
          </cell>
          <cell r="V363">
            <v>-3.45</v>
          </cell>
          <cell r="W363">
            <v>104.3</v>
          </cell>
          <cell r="X363">
            <v>18.5</v>
          </cell>
          <cell r="Y363">
            <v>121.1</v>
          </cell>
          <cell r="Z363">
            <v>18.399999999999999</v>
          </cell>
          <cell r="AA363">
            <v>230.9</v>
          </cell>
          <cell r="AB363">
            <v>93.5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95.4</v>
          </cell>
          <cell r="D364">
            <v>12.1</v>
          </cell>
          <cell r="E364">
            <v>108.3</v>
          </cell>
          <cell r="F364">
            <v>11</v>
          </cell>
          <cell r="G364">
            <v>98.5</v>
          </cell>
          <cell r="H364">
            <v>11.2</v>
          </cell>
          <cell r="I364">
            <v>103.6</v>
          </cell>
          <cell r="J364">
            <v>-2.7</v>
          </cell>
          <cell r="K364">
            <v>95.3</v>
          </cell>
          <cell r="L364">
            <v>-4.5999999999999996</v>
          </cell>
          <cell r="M364">
            <v>259.5</v>
          </cell>
          <cell r="N364">
            <v>12</v>
          </cell>
          <cell r="O364">
            <v>106.5</v>
          </cell>
          <cell r="P364">
            <v>39.200000000000003</v>
          </cell>
          <cell r="Q364">
            <v>6.6</v>
          </cell>
          <cell r="R364">
            <v>4.5999999999999996</v>
          </cell>
          <cell r="S364">
            <v>0</v>
          </cell>
          <cell r="T364">
            <v>-0.57999999999999996</v>
          </cell>
          <cell r="U364">
            <v>1.08</v>
          </cell>
          <cell r="V364">
            <v>-0.08</v>
          </cell>
          <cell r="W364">
            <v>91.3</v>
          </cell>
          <cell r="X364">
            <v>7.5</v>
          </cell>
          <cell r="Y364">
            <v>103.6</v>
          </cell>
          <cell r="Z364">
            <v>6.4</v>
          </cell>
          <cell r="AA364">
            <v>286.60000000000002</v>
          </cell>
          <cell r="AB364">
            <v>10.4</v>
          </cell>
          <cell r="AC364">
            <v>6.6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107.7</v>
          </cell>
          <cell r="D367">
            <v>12.1</v>
          </cell>
          <cell r="E367">
            <v>122.7</v>
          </cell>
          <cell r="F367">
            <v>12.2</v>
          </cell>
          <cell r="G367">
            <v>120.6</v>
          </cell>
          <cell r="H367">
            <v>9.5</v>
          </cell>
          <cell r="I367">
            <v>101.8</v>
          </cell>
          <cell r="J367">
            <v>13.6</v>
          </cell>
          <cell r="K367">
            <v>100.7</v>
          </cell>
          <cell r="L367">
            <v>9.9</v>
          </cell>
          <cell r="M367">
            <v>125.3</v>
          </cell>
          <cell r="N367">
            <v>161</v>
          </cell>
          <cell r="O367">
            <v>87.5</v>
          </cell>
          <cell r="P367">
            <v>-3.1</v>
          </cell>
          <cell r="Q367">
            <v>11.3</v>
          </cell>
          <cell r="R367">
            <v>-3</v>
          </cell>
          <cell r="S367">
            <v>2.48</v>
          </cell>
          <cell r="T367">
            <v>1.0900000000000001</v>
          </cell>
          <cell r="U367">
            <v>0.49</v>
          </cell>
          <cell r="V367">
            <v>-1.9</v>
          </cell>
          <cell r="W367">
            <v>103.1</v>
          </cell>
          <cell r="X367">
            <v>7.5</v>
          </cell>
          <cell r="Y367">
            <v>117.4</v>
          </cell>
          <cell r="Z367">
            <v>7.5</v>
          </cell>
          <cell r="AA367">
            <v>186.6</v>
          </cell>
          <cell r="AB367">
            <v>116.7</v>
          </cell>
          <cell r="AC367">
            <v>6.3</v>
          </cell>
          <cell r="AD367">
            <v>8.6</v>
          </cell>
        </row>
        <row r="368">
          <cell r="B368" t="str">
            <v>小売業</v>
          </cell>
          <cell r="C368">
            <v>95.7</v>
          </cell>
          <cell r="D368">
            <v>-7.2</v>
          </cell>
          <cell r="E368">
            <v>101.8</v>
          </cell>
          <cell r="F368">
            <v>-5.7</v>
          </cell>
          <cell r="G368">
            <v>101.9</v>
          </cell>
          <cell r="H368">
            <v>-6.6</v>
          </cell>
          <cell r="I368">
            <v>92.9</v>
          </cell>
          <cell r="J368">
            <v>-5.8</v>
          </cell>
          <cell r="K368">
            <v>92.2</v>
          </cell>
          <cell r="L368">
            <v>-6.2</v>
          </cell>
          <cell r="M368">
            <v>106</v>
          </cell>
          <cell r="N368">
            <v>1.4</v>
          </cell>
          <cell r="O368">
            <v>105.4</v>
          </cell>
          <cell r="P368">
            <v>5.5</v>
          </cell>
          <cell r="Q368">
            <v>56.7</v>
          </cell>
          <cell r="R368">
            <v>8.5</v>
          </cell>
          <cell r="S368">
            <v>2.08</v>
          </cell>
          <cell r="T368">
            <v>1.43</v>
          </cell>
          <cell r="U368">
            <v>1.45</v>
          </cell>
          <cell r="V368">
            <v>-0.79</v>
          </cell>
          <cell r="W368">
            <v>91.6</v>
          </cell>
          <cell r="X368">
            <v>-11</v>
          </cell>
          <cell r="Y368">
            <v>97.4</v>
          </cell>
          <cell r="Z368">
            <v>-9.6</v>
          </cell>
          <cell r="AA368">
            <v>99</v>
          </cell>
          <cell r="AB368">
            <v>9.1999999999999993</v>
          </cell>
          <cell r="AC368">
            <v>29.8</v>
          </cell>
          <cell r="AD368">
            <v>-39.9</v>
          </cell>
        </row>
        <row r="369">
          <cell r="B369" t="str">
            <v>宿泊業</v>
          </cell>
          <cell r="C369">
            <v>93.2</v>
          </cell>
          <cell r="D369">
            <v>-9.1999999999999993</v>
          </cell>
          <cell r="E369">
            <v>89.9</v>
          </cell>
          <cell r="F369">
            <v>-7.4</v>
          </cell>
          <cell r="G369">
            <v>90.3</v>
          </cell>
          <cell r="H369">
            <v>-7.1</v>
          </cell>
          <cell r="I369">
            <v>90.2</v>
          </cell>
          <cell r="J369">
            <v>-14.3</v>
          </cell>
          <cell r="K369">
            <v>87.1</v>
          </cell>
          <cell r="L369">
            <v>-15.8</v>
          </cell>
          <cell r="M369">
            <v>174.4</v>
          </cell>
          <cell r="N369">
            <v>11.9</v>
          </cell>
          <cell r="O369">
            <v>72.099999999999994</v>
          </cell>
          <cell r="P369">
            <v>5.6</v>
          </cell>
          <cell r="Q369">
            <v>57.5</v>
          </cell>
          <cell r="R369">
            <v>-1.2</v>
          </cell>
          <cell r="S369">
            <v>0.33</v>
          </cell>
          <cell r="T369">
            <v>-0.69</v>
          </cell>
          <cell r="U369">
            <v>1.32</v>
          </cell>
          <cell r="V369">
            <v>-1.32</v>
          </cell>
          <cell r="W369">
            <v>89.2</v>
          </cell>
          <cell r="X369">
            <v>-12.9</v>
          </cell>
          <cell r="Y369">
            <v>86</v>
          </cell>
          <cell r="Z369">
            <v>-11.2</v>
          </cell>
          <cell r="AA369">
            <v>80.8</v>
          </cell>
          <cell r="AB369">
            <v>-14.6</v>
          </cell>
          <cell r="AC369">
            <v>48.3</v>
          </cell>
          <cell r="AD369">
            <v>-23.9</v>
          </cell>
        </row>
        <row r="370">
          <cell r="B370" t="str">
            <v>Ｍ一括分</v>
          </cell>
          <cell r="C370">
            <v>95.6</v>
          </cell>
          <cell r="D370">
            <v>-19.8</v>
          </cell>
          <cell r="E370">
            <v>97.5</v>
          </cell>
          <cell r="F370">
            <v>-18.5</v>
          </cell>
          <cell r="G370">
            <v>99.7</v>
          </cell>
          <cell r="H370">
            <v>-17.899999999999999</v>
          </cell>
          <cell r="I370">
            <v>101</v>
          </cell>
          <cell r="J370">
            <v>-18.8</v>
          </cell>
          <cell r="K370">
            <v>100.7</v>
          </cell>
          <cell r="L370">
            <v>-20.8</v>
          </cell>
          <cell r="M370">
            <v>109.7</v>
          </cell>
          <cell r="N370">
            <v>100.2</v>
          </cell>
          <cell r="O370">
            <v>105.3</v>
          </cell>
          <cell r="P370">
            <v>19</v>
          </cell>
          <cell r="Q370">
            <v>95</v>
          </cell>
          <cell r="R370">
            <v>14.1</v>
          </cell>
          <cell r="S370">
            <v>3.1</v>
          </cell>
          <cell r="T370">
            <v>2.82</v>
          </cell>
          <cell r="U370">
            <v>5.12</v>
          </cell>
          <cell r="V370">
            <v>4.13</v>
          </cell>
          <cell r="W370">
            <v>91.5</v>
          </cell>
          <cell r="X370">
            <v>-23.1</v>
          </cell>
          <cell r="Y370">
            <v>93.3</v>
          </cell>
          <cell r="Z370">
            <v>-21.9</v>
          </cell>
          <cell r="AA370">
            <v>46.4</v>
          </cell>
          <cell r="AB370">
            <v>-40.200000000000003</v>
          </cell>
          <cell r="AC370">
            <v>0</v>
          </cell>
          <cell r="AD370">
            <v>-100</v>
          </cell>
        </row>
        <row r="371">
          <cell r="B371" t="str">
            <v>医療業</v>
          </cell>
          <cell r="C371">
            <v>77.5</v>
          </cell>
          <cell r="D371">
            <v>7.2</v>
          </cell>
          <cell r="E371">
            <v>92.6</v>
          </cell>
          <cell r="F371">
            <v>6.9</v>
          </cell>
          <cell r="G371">
            <v>88.5</v>
          </cell>
          <cell r="H371">
            <v>6.2</v>
          </cell>
          <cell r="I371">
            <v>92</v>
          </cell>
          <cell r="J371">
            <v>1.7</v>
          </cell>
          <cell r="K371">
            <v>91.1</v>
          </cell>
          <cell r="L371">
            <v>1.1000000000000001</v>
          </cell>
          <cell r="M371">
            <v>121.3</v>
          </cell>
          <cell r="N371">
            <v>16.3</v>
          </cell>
          <cell r="O371">
            <v>99.7</v>
          </cell>
          <cell r="P371">
            <v>1</v>
          </cell>
          <cell r="Q371">
            <v>24</v>
          </cell>
          <cell r="R371">
            <v>-3.4</v>
          </cell>
          <cell r="S371">
            <v>0.39</v>
          </cell>
          <cell r="T371">
            <v>-0.05</v>
          </cell>
          <cell r="U371">
            <v>0.82</v>
          </cell>
          <cell r="V371">
            <v>-0.26</v>
          </cell>
          <cell r="W371">
            <v>74.2</v>
          </cell>
          <cell r="X371">
            <v>2.8</v>
          </cell>
          <cell r="Y371">
            <v>88.6</v>
          </cell>
          <cell r="Z371">
            <v>2.5</v>
          </cell>
          <cell r="AA371">
            <v>220</v>
          </cell>
          <cell r="AB371">
            <v>17.7</v>
          </cell>
          <cell r="AC371">
            <v>1.3</v>
          </cell>
          <cell r="AD371">
            <v>0</v>
          </cell>
        </row>
        <row r="372">
          <cell r="B372" t="str">
            <v>Ｐ一括分</v>
          </cell>
          <cell r="C372">
            <v>98.5</v>
          </cell>
          <cell r="D372">
            <v>0.2</v>
          </cell>
          <cell r="E372">
            <v>116.4</v>
          </cell>
          <cell r="F372">
            <v>1.7</v>
          </cell>
          <cell r="G372">
            <v>117.3</v>
          </cell>
          <cell r="H372">
            <v>1.9</v>
          </cell>
          <cell r="I372">
            <v>100.7</v>
          </cell>
          <cell r="J372">
            <v>-0.8</v>
          </cell>
          <cell r="K372">
            <v>100.7</v>
          </cell>
          <cell r="L372">
            <v>-1.4</v>
          </cell>
          <cell r="M372">
            <v>100</v>
          </cell>
          <cell r="N372">
            <v>20</v>
          </cell>
          <cell r="O372">
            <v>103.6</v>
          </cell>
          <cell r="P372">
            <v>4.9000000000000004</v>
          </cell>
          <cell r="Q372">
            <v>25.7</v>
          </cell>
          <cell r="R372">
            <v>2</v>
          </cell>
          <cell r="S372">
            <v>1.55</v>
          </cell>
          <cell r="T372">
            <v>-0.28000000000000003</v>
          </cell>
          <cell r="U372">
            <v>2.12</v>
          </cell>
          <cell r="V372">
            <v>-0.3</v>
          </cell>
          <cell r="W372">
            <v>94.3</v>
          </cell>
          <cell r="X372">
            <v>-3.9</v>
          </cell>
          <cell r="Y372">
            <v>111.4</v>
          </cell>
          <cell r="Z372">
            <v>-2.5</v>
          </cell>
          <cell r="AA372">
            <v>91.4</v>
          </cell>
          <cell r="AB372">
            <v>-7.3</v>
          </cell>
          <cell r="AC372">
            <v>4.9000000000000004</v>
          </cell>
          <cell r="AD372">
            <v>-63.7</v>
          </cell>
        </row>
        <row r="373">
          <cell r="B373" t="str">
            <v>職業紹介・派遣業</v>
          </cell>
          <cell r="C373">
            <v>101.6</v>
          </cell>
          <cell r="D373">
            <v>8.9</v>
          </cell>
          <cell r="E373">
            <v>103.6</v>
          </cell>
          <cell r="F373">
            <v>9.1</v>
          </cell>
          <cell r="G373">
            <v>103.3</v>
          </cell>
          <cell r="H373">
            <v>7.7</v>
          </cell>
          <cell r="I373">
            <v>101.9</v>
          </cell>
          <cell r="J373">
            <v>8.8000000000000007</v>
          </cell>
          <cell r="K373">
            <v>101.9</v>
          </cell>
          <cell r="L373">
            <v>8.1999999999999993</v>
          </cell>
          <cell r="M373">
            <v>101.4</v>
          </cell>
          <cell r="N373">
            <v>19.399999999999999</v>
          </cell>
          <cell r="O373">
            <v>133.30000000000001</v>
          </cell>
          <cell r="P373">
            <v>1.2</v>
          </cell>
          <cell r="Q373">
            <v>17</v>
          </cell>
          <cell r="R373">
            <v>-7.5</v>
          </cell>
          <cell r="S373">
            <v>7.02</v>
          </cell>
          <cell r="T373">
            <v>-1.1399999999999999</v>
          </cell>
          <cell r="U373">
            <v>6.79</v>
          </cell>
          <cell r="V373">
            <v>-1.51</v>
          </cell>
          <cell r="W373">
            <v>97.2</v>
          </cell>
          <cell r="X373">
            <v>4.4000000000000004</v>
          </cell>
          <cell r="Y373">
            <v>99.1</v>
          </cell>
          <cell r="Z373">
            <v>4.5</v>
          </cell>
          <cell r="AA373">
            <v>107</v>
          </cell>
          <cell r="AB373">
            <v>25.3</v>
          </cell>
          <cell r="AC373">
            <v>20.5</v>
          </cell>
          <cell r="AD373">
            <v>-15.3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80.099999999999994</v>
          </cell>
          <cell r="D375">
            <v>-4.4000000000000004</v>
          </cell>
          <cell r="E375">
            <v>89</v>
          </cell>
          <cell r="F375">
            <v>-2.5</v>
          </cell>
          <cell r="G375">
            <v>91.4</v>
          </cell>
          <cell r="H375">
            <v>-0.8</v>
          </cell>
          <cell r="I375">
            <v>91</v>
          </cell>
          <cell r="J375">
            <v>-5.8</v>
          </cell>
          <cell r="K375">
            <v>91.7</v>
          </cell>
          <cell r="L375">
            <v>-5.7</v>
          </cell>
          <cell r="M375">
            <v>81.400000000000006</v>
          </cell>
          <cell r="N375">
            <v>-8.1999999999999993</v>
          </cell>
          <cell r="O375">
            <v>94.7</v>
          </cell>
          <cell r="P375">
            <v>-3.6</v>
          </cell>
          <cell r="Q375">
            <v>28.2</v>
          </cell>
          <cell r="R375">
            <v>4</v>
          </cell>
          <cell r="S375">
            <v>2.15</v>
          </cell>
          <cell r="T375">
            <v>-0.03</v>
          </cell>
          <cell r="U375">
            <v>2.46</v>
          </cell>
          <cell r="V375">
            <v>0.18</v>
          </cell>
          <cell r="W375">
            <v>76.7</v>
          </cell>
          <cell r="X375">
            <v>-8.3000000000000007</v>
          </cell>
          <cell r="Y375">
            <v>85.2</v>
          </cell>
          <cell r="Z375">
            <v>-6.5</v>
          </cell>
          <cell r="AA375">
            <v>61.6</v>
          </cell>
          <cell r="AB375">
            <v>-24.4</v>
          </cell>
          <cell r="AC375">
            <v>21.9</v>
          </cell>
          <cell r="AD375">
            <v>-37.1</v>
          </cell>
        </row>
        <row r="376">
          <cell r="B376" t="str">
            <v>特掲産業１</v>
          </cell>
          <cell r="C376">
            <v>75.099999999999994</v>
          </cell>
          <cell r="D376">
            <v>-28.8</v>
          </cell>
          <cell r="E376">
            <v>79.099999999999994</v>
          </cell>
          <cell r="F376">
            <v>-28.5</v>
          </cell>
          <cell r="G376">
            <v>78.2</v>
          </cell>
          <cell r="H376">
            <v>-31.9</v>
          </cell>
          <cell r="I376">
            <v>91.4</v>
          </cell>
          <cell r="J376">
            <v>-23.4</v>
          </cell>
          <cell r="K376">
            <v>90.3</v>
          </cell>
          <cell r="L376">
            <v>-24.6</v>
          </cell>
          <cell r="M376">
            <v>143.5</v>
          </cell>
          <cell r="N376">
            <v>49.9</v>
          </cell>
          <cell r="O376">
            <v>99.4</v>
          </cell>
          <cell r="P376">
            <v>8.1999999999999993</v>
          </cell>
          <cell r="Q376">
            <v>54.9</v>
          </cell>
          <cell r="R376">
            <v>12.6</v>
          </cell>
          <cell r="S376">
            <v>0.55000000000000004</v>
          </cell>
          <cell r="T376">
            <v>0.37</v>
          </cell>
          <cell r="U376">
            <v>0.21</v>
          </cell>
          <cell r="V376">
            <v>-1.65</v>
          </cell>
          <cell r="W376">
            <v>71.900000000000006</v>
          </cell>
          <cell r="X376">
            <v>-31.7</v>
          </cell>
          <cell r="Y376">
            <v>75.7</v>
          </cell>
          <cell r="Z376">
            <v>-31.4</v>
          </cell>
          <cell r="AA376">
            <v>92.5</v>
          </cell>
          <cell r="AB376">
            <v>100.2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87.3</v>
          </cell>
          <cell r="D377">
            <v>-8.5</v>
          </cell>
          <cell r="E377">
            <v>104.1</v>
          </cell>
          <cell r="F377">
            <v>-3.8</v>
          </cell>
          <cell r="G377">
            <v>128.69999999999999</v>
          </cell>
          <cell r="H377">
            <v>6.9</v>
          </cell>
          <cell r="I377">
            <v>70.8</v>
          </cell>
          <cell r="J377">
            <v>-18.2</v>
          </cell>
          <cell r="K377">
            <v>79.5</v>
          </cell>
          <cell r="L377">
            <v>-13.3</v>
          </cell>
          <cell r="M377">
            <v>9.4</v>
          </cell>
          <cell r="N377">
            <v>-81.3</v>
          </cell>
          <cell r="O377">
            <v>101.3</v>
          </cell>
          <cell r="P377">
            <v>-6.8</v>
          </cell>
          <cell r="Q377">
            <v>11.1</v>
          </cell>
          <cell r="R377">
            <v>5.7</v>
          </cell>
          <cell r="S377">
            <v>0</v>
          </cell>
          <cell r="T377">
            <v>0</v>
          </cell>
          <cell r="U377">
            <v>0.12</v>
          </cell>
          <cell r="V377">
            <v>0.12</v>
          </cell>
          <cell r="W377">
            <v>83.5</v>
          </cell>
          <cell r="X377">
            <v>-12.3</v>
          </cell>
          <cell r="Y377">
            <v>99.6</v>
          </cell>
          <cell r="Z377">
            <v>-7.8</v>
          </cell>
          <cell r="AA377">
            <v>1.1000000000000001</v>
          </cell>
          <cell r="AB377">
            <v>-98.1</v>
          </cell>
          <cell r="AC377">
            <v>2.8</v>
          </cell>
          <cell r="AD377">
            <v>-70.2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-1.7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228225</v>
          </cell>
        </row>
      </sheetData>
      <sheetData sheetId="17">
        <row r="9">
          <cell r="E9">
            <v>18.2</v>
          </cell>
          <cell r="F9">
            <v>139.5</v>
          </cell>
          <cell r="G9">
            <v>130.1</v>
          </cell>
          <cell r="H9">
            <v>9.4</v>
          </cell>
        </row>
        <row r="10">
          <cell r="E10">
            <v>19.2</v>
          </cell>
          <cell r="F10">
            <v>146.80000000000001</v>
          </cell>
          <cell r="G10">
            <v>141.5</v>
          </cell>
          <cell r="H10">
            <v>5.3</v>
          </cell>
        </row>
        <row r="11">
          <cell r="E11">
            <v>18.100000000000001</v>
          </cell>
          <cell r="F11">
            <v>146.6</v>
          </cell>
          <cell r="G11">
            <v>134.5</v>
          </cell>
          <cell r="H11">
            <v>12.1</v>
          </cell>
        </row>
        <row r="12">
          <cell r="E12">
            <v>18.7</v>
          </cell>
          <cell r="F12">
            <v>150</v>
          </cell>
          <cell r="G12">
            <v>135.69999999999999</v>
          </cell>
          <cell r="H12">
            <v>14.3</v>
          </cell>
        </row>
        <row r="13">
          <cell r="E13">
            <v>18.399999999999999</v>
          </cell>
          <cell r="F13">
            <v>151</v>
          </cell>
          <cell r="G13">
            <v>140.1</v>
          </cell>
          <cell r="H13">
            <v>10.9</v>
          </cell>
        </row>
        <row r="14">
          <cell r="E14">
            <v>18.7</v>
          </cell>
          <cell r="F14">
            <v>171.1</v>
          </cell>
          <cell r="G14">
            <v>139.9</v>
          </cell>
          <cell r="H14">
            <v>31.2</v>
          </cell>
        </row>
        <row r="15">
          <cell r="E15">
            <v>18</v>
          </cell>
          <cell r="F15">
            <v>133.6</v>
          </cell>
          <cell r="G15">
            <v>125.8</v>
          </cell>
          <cell r="H15">
            <v>7.8</v>
          </cell>
        </row>
        <row r="16">
          <cell r="E16">
            <v>18.399999999999999</v>
          </cell>
          <cell r="F16">
            <v>140.9</v>
          </cell>
          <cell r="G16">
            <v>135</v>
          </cell>
          <cell r="H16">
            <v>5.9</v>
          </cell>
        </row>
        <row r="17">
          <cell r="E17">
            <v>15.8</v>
          </cell>
          <cell r="F17">
            <v>105.5</v>
          </cell>
          <cell r="G17">
            <v>102.5</v>
          </cell>
          <cell r="H17">
            <v>3</v>
          </cell>
        </row>
        <row r="18">
          <cell r="E18">
            <v>18.2</v>
          </cell>
          <cell r="F18">
            <v>146.69999999999999</v>
          </cell>
          <cell r="G18">
            <v>139.6</v>
          </cell>
          <cell r="H18">
            <v>7.1</v>
          </cell>
        </row>
        <row r="19">
          <cell r="E19">
            <v>15.3</v>
          </cell>
          <cell r="F19">
            <v>93.1</v>
          </cell>
          <cell r="G19">
            <v>88.3</v>
          </cell>
          <cell r="H19">
            <v>4.8</v>
          </cell>
        </row>
        <row r="20">
          <cell r="E20">
            <v>16.899999999999999</v>
          </cell>
          <cell r="F20">
            <v>128.80000000000001</v>
          </cell>
          <cell r="G20">
            <v>124.3</v>
          </cell>
          <cell r="H20">
            <v>4.5</v>
          </cell>
        </row>
        <row r="21">
          <cell r="E21">
            <v>18.899999999999999</v>
          </cell>
          <cell r="F21">
            <v>161.30000000000001</v>
          </cell>
          <cell r="G21">
            <v>136.4</v>
          </cell>
          <cell r="H21">
            <v>24.9</v>
          </cell>
        </row>
        <row r="22">
          <cell r="E22">
            <v>18.8</v>
          </cell>
          <cell r="F22">
            <v>139.30000000000001</v>
          </cell>
          <cell r="G22">
            <v>135.6</v>
          </cell>
          <cell r="H22">
            <v>3.7</v>
          </cell>
        </row>
        <row r="23">
          <cell r="E23">
            <v>18.8</v>
          </cell>
          <cell r="F23">
            <v>150.1</v>
          </cell>
          <cell r="G23">
            <v>145.30000000000001</v>
          </cell>
          <cell r="H23">
            <v>4.8</v>
          </cell>
        </row>
        <row r="24">
          <cell r="E24">
            <v>18.2</v>
          </cell>
          <cell r="F24">
            <v>136</v>
          </cell>
          <cell r="G24">
            <v>128.4</v>
          </cell>
          <cell r="H24">
            <v>7.6</v>
          </cell>
        </row>
        <row r="47">
          <cell r="E47">
            <v>18.399999999999999</v>
          </cell>
          <cell r="F47">
            <v>143.9</v>
          </cell>
          <cell r="G47">
            <v>133.1</v>
          </cell>
          <cell r="H47">
            <v>10.8</v>
          </cell>
        </row>
        <row r="48">
          <cell r="E48">
            <v>18.5</v>
          </cell>
          <cell r="F48">
            <v>150.69999999999999</v>
          </cell>
          <cell r="G48">
            <v>142.19999999999999</v>
          </cell>
          <cell r="H48">
            <v>8.5</v>
          </cell>
        </row>
        <row r="49">
          <cell r="E49">
            <v>18.2</v>
          </cell>
          <cell r="F49">
            <v>149.5</v>
          </cell>
          <cell r="G49">
            <v>137</v>
          </cell>
          <cell r="H49">
            <v>12.5</v>
          </cell>
        </row>
        <row r="50">
          <cell r="E50">
            <v>18.7</v>
          </cell>
          <cell r="F50">
            <v>151.30000000000001</v>
          </cell>
          <cell r="G50">
            <v>134.5</v>
          </cell>
          <cell r="H50">
            <v>16.8</v>
          </cell>
        </row>
        <row r="51">
          <cell r="E51">
            <v>18.399999999999999</v>
          </cell>
          <cell r="F51">
            <v>151.9</v>
          </cell>
          <cell r="G51">
            <v>139.19999999999999</v>
          </cell>
          <cell r="H51">
            <v>12.7</v>
          </cell>
        </row>
        <row r="52">
          <cell r="E52">
            <v>19.100000000000001</v>
          </cell>
          <cell r="F52">
            <v>162.1</v>
          </cell>
          <cell r="G52">
            <v>140.9</v>
          </cell>
          <cell r="H52">
            <v>21.2</v>
          </cell>
        </row>
        <row r="53">
          <cell r="E53">
            <v>18.3</v>
          </cell>
          <cell r="F53">
            <v>128.1</v>
          </cell>
          <cell r="G53">
            <v>120.1</v>
          </cell>
          <cell r="H53">
            <v>8</v>
          </cell>
        </row>
        <row r="54">
          <cell r="E54" t="str">
            <v>x</v>
          </cell>
          <cell r="F54" t="str">
            <v>x</v>
          </cell>
          <cell r="G54" t="str">
            <v>x</v>
          </cell>
          <cell r="H54" t="str">
            <v>x</v>
          </cell>
        </row>
        <row r="55">
          <cell r="E55">
            <v>20.7</v>
          </cell>
          <cell r="F55">
            <v>160.6</v>
          </cell>
          <cell r="G55">
            <v>155.19999999999999</v>
          </cell>
          <cell r="H55">
            <v>5.4</v>
          </cell>
        </row>
        <row r="56">
          <cell r="E56">
            <v>17.899999999999999</v>
          </cell>
          <cell r="F56">
            <v>155.1</v>
          </cell>
          <cell r="G56">
            <v>140.1</v>
          </cell>
          <cell r="H56">
            <v>15</v>
          </cell>
        </row>
        <row r="57">
          <cell r="E57">
            <v>15.6</v>
          </cell>
          <cell r="F57">
            <v>100.1</v>
          </cell>
          <cell r="G57">
            <v>94.2</v>
          </cell>
          <cell r="H57">
            <v>5.9</v>
          </cell>
        </row>
        <row r="58">
          <cell r="E58">
            <v>16.899999999999999</v>
          </cell>
          <cell r="F58">
            <v>153.1</v>
          </cell>
          <cell r="G58">
            <v>144.9</v>
          </cell>
          <cell r="H58">
            <v>8.1999999999999993</v>
          </cell>
        </row>
        <row r="59">
          <cell r="E59">
            <v>18.399999999999999</v>
          </cell>
          <cell r="F59">
            <v>166.9</v>
          </cell>
          <cell r="G59">
            <v>135.69999999999999</v>
          </cell>
          <cell r="H59">
            <v>31.2</v>
          </cell>
        </row>
        <row r="60">
          <cell r="E60">
            <v>19</v>
          </cell>
          <cell r="F60">
            <v>141.4</v>
          </cell>
          <cell r="G60">
            <v>137.30000000000001</v>
          </cell>
          <cell r="H60">
            <v>4.0999999999999996</v>
          </cell>
        </row>
        <row r="61">
          <cell r="E61">
            <v>19.399999999999999</v>
          </cell>
          <cell r="F61">
            <v>154.9</v>
          </cell>
          <cell r="G61">
            <v>148.9</v>
          </cell>
          <cell r="H61">
            <v>6</v>
          </cell>
        </row>
        <row r="62">
          <cell r="E62">
            <v>18.100000000000001</v>
          </cell>
          <cell r="F62">
            <v>134.30000000000001</v>
          </cell>
          <cell r="G62">
            <v>125.8</v>
          </cell>
          <cell r="H62">
            <v>8.5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6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153496</v>
          </cell>
        </row>
        <row r="48">
          <cell r="Q48">
            <v>19.600000000000001</v>
          </cell>
        </row>
        <row r="49">
          <cell r="Q49">
            <v>19.8</v>
          </cell>
        </row>
        <row r="50">
          <cell r="Q50">
            <v>20.6</v>
          </cell>
        </row>
        <row r="51">
          <cell r="Q51">
            <v>19.8</v>
          </cell>
        </row>
        <row r="52">
          <cell r="Q52">
            <v>20.2</v>
          </cell>
        </row>
        <row r="53">
          <cell r="Q53">
            <v>21.7</v>
          </cell>
        </row>
        <row r="54">
          <cell r="Q54">
            <v>19.3</v>
          </cell>
        </row>
        <row r="55">
          <cell r="Q55">
            <v>19.399999999999999</v>
          </cell>
        </row>
        <row r="56">
          <cell r="Q56">
            <v>21</v>
          </cell>
        </row>
        <row r="57">
          <cell r="Q57">
            <v>20.5</v>
          </cell>
        </row>
        <row r="58">
          <cell r="Q58">
            <v>16.600000000000001</v>
          </cell>
        </row>
        <row r="59">
          <cell r="Q59">
            <v>17.600000000000001</v>
          </cell>
        </row>
        <row r="60">
          <cell r="Q60">
            <v>20.399999999999999</v>
          </cell>
        </row>
        <row r="61">
          <cell r="Q61">
            <v>19.399999999999999</v>
          </cell>
        </row>
        <row r="62">
          <cell r="Q62">
            <v>20.3</v>
          </cell>
        </row>
        <row r="63">
          <cell r="Q63">
            <v>19.2</v>
          </cell>
        </row>
        <row r="69">
          <cell r="Q69">
            <v>19.5</v>
          </cell>
        </row>
        <row r="70">
          <cell r="Q70">
            <v>21.3</v>
          </cell>
        </row>
        <row r="71">
          <cell r="Q71">
            <v>20.2</v>
          </cell>
        </row>
        <row r="72">
          <cell r="Q72">
            <v>19.5</v>
          </cell>
        </row>
        <row r="73">
          <cell r="Q73">
            <v>19.8</v>
          </cell>
        </row>
        <row r="74">
          <cell r="Q74">
            <v>21.7</v>
          </cell>
        </row>
        <row r="75">
          <cell r="Q75">
            <v>18.399999999999999</v>
          </cell>
        </row>
        <row r="76">
          <cell r="Q76">
            <v>20.3</v>
          </cell>
        </row>
        <row r="77">
          <cell r="Q77">
            <v>22</v>
          </cell>
        </row>
        <row r="78">
          <cell r="Q78">
            <v>20.6</v>
          </cell>
        </row>
        <row r="79">
          <cell r="Q79">
            <v>15.2</v>
          </cell>
        </row>
        <row r="80">
          <cell r="Q80">
            <v>15</v>
          </cell>
        </row>
        <row r="81">
          <cell r="Q81">
            <v>20.100000000000001</v>
          </cell>
        </row>
        <row r="82">
          <cell r="Q82">
            <v>19.399999999999999</v>
          </cell>
        </row>
        <row r="83">
          <cell r="Q83">
            <v>21.1</v>
          </cell>
        </row>
        <row r="84">
          <cell r="Q84">
            <v>18.8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155.4</v>
          </cell>
          <cell r="D6">
            <v>-1.7</v>
          </cell>
          <cell r="E6">
            <v>101.8</v>
          </cell>
          <cell r="F6">
            <v>-1.2</v>
          </cell>
          <cell r="G6">
            <v>101.8</v>
          </cell>
          <cell r="H6">
            <v>0.2</v>
          </cell>
          <cell r="I6">
            <v>103.3</v>
          </cell>
          <cell r="J6">
            <v>-1.4</v>
          </cell>
          <cell r="K6">
            <v>102.3</v>
          </cell>
          <cell r="L6">
            <v>-0.3</v>
          </cell>
          <cell r="M6">
            <v>117.6</v>
          </cell>
          <cell r="N6">
            <v>-15.1</v>
          </cell>
          <cell r="O6">
            <v>100.1</v>
          </cell>
          <cell r="P6">
            <v>-0.2</v>
          </cell>
          <cell r="Q6">
            <v>24.5</v>
          </cell>
          <cell r="R6">
            <v>0.3</v>
          </cell>
          <cell r="S6">
            <v>1.49</v>
          </cell>
          <cell r="T6">
            <v>-0.49</v>
          </cell>
          <cell r="U6">
            <v>1.32</v>
          </cell>
          <cell r="V6">
            <v>0</v>
          </cell>
          <cell r="W6">
            <v>148</v>
          </cell>
          <cell r="X6">
            <v>-4.9000000000000004</v>
          </cell>
          <cell r="Y6">
            <v>97</v>
          </cell>
          <cell r="Z6">
            <v>-4.3</v>
          </cell>
          <cell r="AA6">
            <v>102.6</v>
          </cell>
          <cell r="AB6">
            <v>-16.899999999999999</v>
          </cell>
          <cell r="AC6">
            <v>425.2</v>
          </cell>
          <cell r="AD6">
            <v>-2.2999999999999998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110.2</v>
          </cell>
          <cell r="D8">
            <v>-26.9</v>
          </cell>
          <cell r="E8">
            <v>77.599999999999994</v>
          </cell>
          <cell r="F8">
            <v>-10.9</v>
          </cell>
          <cell r="G8">
            <v>80</v>
          </cell>
          <cell r="H8">
            <v>-6.4</v>
          </cell>
          <cell r="I8">
            <v>103.8</v>
          </cell>
          <cell r="J8">
            <v>-2.4</v>
          </cell>
          <cell r="K8">
            <v>106.7</v>
          </cell>
          <cell r="L8">
            <v>0.3</v>
          </cell>
          <cell r="M8">
            <v>72.099999999999994</v>
          </cell>
          <cell r="N8">
            <v>-31.4</v>
          </cell>
          <cell r="O8">
            <v>85.3</v>
          </cell>
          <cell r="P8">
            <v>7.7</v>
          </cell>
          <cell r="Q8">
            <v>2.1</v>
          </cell>
          <cell r="R8">
            <v>0</v>
          </cell>
          <cell r="S8">
            <v>0.69</v>
          </cell>
          <cell r="T8">
            <v>0.28999999999999998</v>
          </cell>
          <cell r="U8">
            <v>0.69</v>
          </cell>
          <cell r="V8">
            <v>0.38</v>
          </cell>
          <cell r="W8">
            <v>105</v>
          </cell>
          <cell r="X8">
            <v>-29.2</v>
          </cell>
          <cell r="Y8">
            <v>73.900000000000006</v>
          </cell>
          <cell r="Z8">
            <v>-13.8</v>
          </cell>
          <cell r="AA8">
            <v>48.2</v>
          </cell>
          <cell r="AB8">
            <v>-55.2</v>
          </cell>
          <cell r="AC8">
            <v>196.1</v>
          </cell>
          <cell r="AD8">
            <v>-40.5</v>
          </cell>
        </row>
        <row r="9">
          <cell r="B9" t="str">
            <v>製造業</v>
          </cell>
          <cell r="C9">
            <v>157.69999999999999</v>
          </cell>
          <cell r="D9">
            <v>-0.2</v>
          </cell>
          <cell r="E9">
            <v>110.2</v>
          </cell>
          <cell r="F9">
            <v>-0.4</v>
          </cell>
          <cell r="G9">
            <v>108.9</v>
          </cell>
          <cell r="H9">
            <v>0.4</v>
          </cell>
          <cell r="I9">
            <v>103</v>
          </cell>
          <cell r="J9">
            <v>-2.2999999999999998</v>
          </cell>
          <cell r="K9">
            <v>103.4</v>
          </cell>
          <cell r="L9">
            <v>-1.1000000000000001</v>
          </cell>
          <cell r="M9">
            <v>98.4</v>
          </cell>
          <cell r="N9">
            <v>-15.5</v>
          </cell>
          <cell r="O9">
            <v>96.9</v>
          </cell>
          <cell r="P9">
            <v>-2.2000000000000002</v>
          </cell>
          <cell r="Q9">
            <v>10.199999999999999</v>
          </cell>
          <cell r="R9">
            <v>0.6</v>
          </cell>
          <cell r="S9">
            <v>1.3</v>
          </cell>
          <cell r="T9">
            <v>0.26</v>
          </cell>
          <cell r="U9">
            <v>0.95</v>
          </cell>
          <cell r="V9">
            <v>-0.34</v>
          </cell>
          <cell r="W9">
            <v>150.19999999999999</v>
          </cell>
          <cell r="X9">
            <v>-3.4</v>
          </cell>
          <cell r="Y9">
            <v>105</v>
          </cell>
          <cell r="Z9">
            <v>-3.6</v>
          </cell>
          <cell r="AA9">
            <v>123.5</v>
          </cell>
          <cell r="AB9">
            <v>-6.2</v>
          </cell>
          <cell r="AC9">
            <v>388.6</v>
          </cell>
          <cell r="AD9">
            <v>0</v>
          </cell>
        </row>
        <row r="10">
          <cell r="B10" t="str">
            <v>電気・ガス・熱供給・水道業</v>
          </cell>
          <cell r="C10">
            <v>249.7</v>
          </cell>
          <cell r="D10">
            <v>14</v>
          </cell>
          <cell r="E10">
            <v>120</v>
          </cell>
          <cell r="F10">
            <v>12.7</v>
          </cell>
          <cell r="G10">
            <v>112.8</v>
          </cell>
          <cell r="H10">
            <v>3.8</v>
          </cell>
          <cell r="I10">
            <v>108.8</v>
          </cell>
          <cell r="J10">
            <v>7</v>
          </cell>
          <cell r="K10">
            <v>106.6</v>
          </cell>
          <cell r="L10">
            <v>1.9</v>
          </cell>
          <cell r="M10">
            <v>139.19999999999999</v>
          </cell>
          <cell r="N10">
            <v>122</v>
          </cell>
          <cell r="O10">
            <v>106</v>
          </cell>
          <cell r="P10">
            <v>-2.1</v>
          </cell>
          <cell r="Q10">
            <v>7.2</v>
          </cell>
          <cell r="R10">
            <v>-2.5</v>
          </cell>
          <cell r="S10">
            <v>0</v>
          </cell>
          <cell r="T10">
            <v>-0.72</v>
          </cell>
          <cell r="U10">
            <v>0.18</v>
          </cell>
          <cell r="V10">
            <v>-0.57999999999999996</v>
          </cell>
          <cell r="W10">
            <v>237.8</v>
          </cell>
          <cell r="X10">
            <v>10.3</v>
          </cell>
          <cell r="Y10">
            <v>114.3</v>
          </cell>
          <cell r="Z10">
            <v>9.1</v>
          </cell>
          <cell r="AA10">
            <v>211.2</v>
          </cell>
          <cell r="AB10">
            <v>168.4</v>
          </cell>
          <cell r="AC10">
            <v>620.4</v>
          </cell>
          <cell r="AD10">
            <v>14.8</v>
          </cell>
        </row>
        <row r="11">
          <cell r="B11" t="str">
            <v>情報通信業</v>
          </cell>
          <cell r="C11">
            <v>285</v>
          </cell>
          <cell r="D11">
            <v>-17.5</v>
          </cell>
          <cell r="E11">
            <v>152.19999999999999</v>
          </cell>
          <cell r="F11">
            <v>-3.1</v>
          </cell>
          <cell r="G11">
            <v>147.80000000000001</v>
          </cell>
          <cell r="H11">
            <v>-1.5</v>
          </cell>
          <cell r="I11">
            <v>110.5</v>
          </cell>
          <cell r="J11">
            <v>3.4</v>
          </cell>
          <cell r="K11">
            <v>110.1</v>
          </cell>
          <cell r="L11">
            <v>3.5</v>
          </cell>
          <cell r="M11">
            <v>117.3</v>
          </cell>
          <cell r="N11">
            <v>3.5</v>
          </cell>
          <cell r="O11">
            <v>103.1</v>
          </cell>
          <cell r="P11">
            <v>-2.2999999999999998</v>
          </cell>
          <cell r="Q11">
            <v>3.3</v>
          </cell>
          <cell r="R11">
            <v>-0.6</v>
          </cell>
          <cell r="S11">
            <v>0.34</v>
          </cell>
          <cell r="T11">
            <v>0.01</v>
          </cell>
          <cell r="U11">
            <v>0.37</v>
          </cell>
          <cell r="V11">
            <v>0.06</v>
          </cell>
          <cell r="W11">
            <v>271.39999999999998</v>
          </cell>
          <cell r="X11">
            <v>-20.2</v>
          </cell>
          <cell r="Y11">
            <v>145</v>
          </cell>
          <cell r="Z11">
            <v>-6.1</v>
          </cell>
          <cell r="AA11">
            <v>224.4</v>
          </cell>
          <cell r="AB11">
            <v>-17</v>
          </cell>
          <cell r="AC11">
            <v>818.8</v>
          </cell>
          <cell r="AD11">
            <v>-25.7</v>
          </cell>
        </row>
        <row r="12">
          <cell r="B12" t="str">
            <v>運輸業，郵便業</v>
          </cell>
          <cell r="C12">
            <v>84.2</v>
          </cell>
          <cell r="D12">
            <v>-8.1999999999999993</v>
          </cell>
          <cell r="E12">
            <v>89.9</v>
          </cell>
          <cell r="F12">
            <v>-6.4</v>
          </cell>
          <cell r="G12">
            <v>94</v>
          </cell>
          <cell r="H12">
            <v>-1.9</v>
          </cell>
          <cell r="I12">
            <v>97.7</v>
          </cell>
          <cell r="J12">
            <v>-10.9</v>
          </cell>
          <cell r="K12">
            <v>103.4</v>
          </cell>
          <cell r="L12">
            <v>-5.0999999999999996</v>
          </cell>
          <cell r="M12">
            <v>70.7</v>
          </cell>
          <cell r="N12">
            <v>-37</v>
          </cell>
          <cell r="O12">
            <v>101.5</v>
          </cell>
          <cell r="P12">
            <v>-3.9</v>
          </cell>
          <cell r="Q12">
            <v>12.2</v>
          </cell>
          <cell r="R12">
            <v>5.0999999999999996</v>
          </cell>
          <cell r="S12">
            <v>0.65</v>
          </cell>
          <cell r="T12">
            <v>0.14000000000000001</v>
          </cell>
          <cell r="U12">
            <v>0.49</v>
          </cell>
          <cell r="V12">
            <v>-0.27</v>
          </cell>
          <cell r="W12">
            <v>80.2</v>
          </cell>
          <cell r="X12">
            <v>-11.2</v>
          </cell>
          <cell r="Y12">
            <v>85.6</v>
          </cell>
          <cell r="Z12">
            <v>-9.4</v>
          </cell>
          <cell r="AA12">
            <v>71.599999999999994</v>
          </cell>
          <cell r="AB12">
            <v>-26</v>
          </cell>
          <cell r="AC12">
            <v>35.9</v>
          </cell>
          <cell r="AD12">
            <v>-28.9</v>
          </cell>
        </row>
        <row r="13">
          <cell r="B13" t="str">
            <v>卸売業，小売業</v>
          </cell>
          <cell r="C13">
            <v>84.8</v>
          </cell>
          <cell r="D13">
            <v>-2.4</v>
          </cell>
          <cell r="E13">
            <v>94</v>
          </cell>
          <cell r="F13">
            <v>3.3</v>
          </cell>
          <cell r="G13">
            <v>94.2</v>
          </cell>
          <cell r="H13">
            <v>3.4</v>
          </cell>
          <cell r="I13">
            <v>95.5</v>
          </cell>
          <cell r="J13">
            <v>2.8</v>
          </cell>
          <cell r="K13">
            <v>94</v>
          </cell>
          <cell r="L13">
            <v>3.3</v>
          </cell>
          <cell r="M13">
            <v>127.1</v>
          </cell>
          <cell r="N13">
            <v>-5.0999999999999996</v>
          </cell>
          <cell r="O13">
            <v>103.7</v>
          </cell>
          <cell r="P13">
            <v>-3</v>
          </cell>
          <cell r="Q13">
            <v>59.7</v>
          </cell>
          <cell r="R13">
            <v>0.4</v>
          </cell>
          <cell r="S13">
            <v>2.2400000000000002</v>
          </cell>
          <cell r="T13">
            <v>-0.53</v>
          </cell>
          <cell r="U13">
            <v>1.54</v>
          </cell>
          <cell r="V13">
            <v>0.6</v>
          </cell>
          <cell r="W13">
            <v>80.8</v>
          </cell>
          <cell r="X13">
            <v>-5.5</v>
          </cell>
          <cell r="Y13">
            <v>89.5</v>
          </cell>
          <cell r="Z13">
            <v>-0.1</v>
          </cell>
          <cell r="AA13">
            <v>90.3</v>
          </cell>
          <cell r="AB13">
            <v>0.9</v>
          </cell>
          <cell r="AC13">
            <v>24.4</v>
          </cell>
          <cell r="AD13">
            <v>-59.3</v>
          </cell>
        </row>
        <row r="14">
          <cell r="B14" t="str">
            <v>金融業，保険業</v>
          </cell>
          <cell r="C14">
            <v>209.2</v>
          </cell>
          <cell r="D14">
            <v>17.100000000000001</v>
          </cell>
          <cell r="E14">
            <v>119.2</v>
          </cell>
          <cell r="F14">
            <v>-2.4</v>
          </cell>
          <cell r="G14">
            <v>122.8</v>
          </cell>
          <cell r="H14">
            <v>0.9</v>
          </cell>
          <cell r="I14">
            <v>107.8</v>
          </cell>
          <cell r="J14">
            <v>-4.7</v>
          </cell>
          <cell r="K14">
            <v>108</v>
          </cell>
          <cell r="L14">
            <v>-3.7</v>
          </cell>
          <cell r="M14">
            <v>104.7</v>
          </cell>
          <cell r="N14">
            <v>-28.5</v>
          </cell>
          <cell r="O14">
            <v>107.7</v>
          </cell>
          <cell r="P14">
            <v>4.9000000000000004</v>
          </cell>
          <cell r="Q14">
            <v>0.3</v>
          </cell>
          <cell r="R14">
            <v>-5.3</v>
          </cell>
          <cell r="S14">
            <v>0</v>
          </cell>
          <cell r="T14">
            <v>-1.1200000000000001</v>
          </cell>
          <cell r="U14">
            <v>0</v>
          </cell>
          <cell r="V14">
            <v>-0.22</v>
          </cell>
          <cell r="W14">
            <v>199.2</v>
          </cell>
          <cell r="X14">
            <v>13.2</v>
          </cell>
          <cell r="Y14">
            <v>113.5</v>
          </cell>
          <cell r="Z14">
            <v>-5.6</v>
          </cell>
          <cell r="AA14">
            <v>31.2</v>
          </cell>
          <cell r="AB14">
            <v>-76.099999999999994</v>
          </cell>
          <cell r="AC14">
            <v>399</v>
          </cell>
          <cell r="AD14">
            <v>39.299999999999997</v>
          </cell>
        </row>
        <row r="15">
          <cell r="B15" t="str">
            <v>不動産業，物品賃貸業</v>
          </cell>
          <cell r="C15">
            <v>141.1</v>
          </cell>
          <cell r="D15">
            <v>-29.4</v>
          </cell>
          <cell r="E15">
            <v>132.30000000000001</v>
          </cell>
          <cell r="F15">
            <v>2.2999999999999998</v>
          </cell>
          <cell r="G15">
            <v>133.69999999999999</v>
          </cell>
          <cell r="H15">
            <v>7.1</v>
          </cell>
          <cell r="I15">
            <v>110</v>
          </cell>
          <cell r="J15">
            <v>1.2</v>
          </cell>
          <cell r="K15">
            <v>109.1</v>
          </cell>
          <cell r="L15">
            <v>2.4</v>
          </cell>
          <cell r="M15">
            <v>146.9</v>
          </cell>
          <cell r="N15">
            <v>-28.8</v>
          </cell>
          <cell r="O15">
            <v>102.2</v>
          </cell>
          <cell r="P15">
            <v>7.5</v>
          </cell>
          <cell r="Q15">
            <v>25.6</v>
          </cell>
          <cell r="R15">
            <v>-13.6</v>
          </cell>
          <cell r="S15">
            <v>2.1800000000000002</v>
          </cell>
          <cell r="T15">
            <v>0.87</v>
          </cell>
          <cell r="U15">
            <v>1.57</v>
          </cell>
          <cell r="V15">
            <v>0.54</v>
          </cell>
          <cell r="W15">
            <v>134.4</v>
          </cell>
          <cell r="X15">
            <v>-31.7</v>
          </cell>
          <cell r="Y15">
            <v>126</v>
          </cell>
          <cell r="Z15">
            <v>-1</v>
          </cell>
          <cell r="AA15">
            <v>76.599999999999994</v>
          </cell>
          <cell r="AB15">
            <v>-74.599999999999994</v>
          </cell>
          <cell r="AC15">
            <v>121.1</v>
          </cell>
          <cell r="AD15">
            <v>-65.2</v>
          </cell>
        </row>
        <row r="16">
          <cell r="B16" t="str">
            <v>学術研究，専門・技術サービス業</v>
          </cell>
          <cell r="C16">
            <v>287.89999999999998</v>
          </cell>
          <cell r="D16">
            <v>35.9</v>
          </cell>
          <cell r="E16">
            <v>120.3</v>
          </cell>
          <cell r="F16">
            <v>2.9</v>
          </cell>
          <cell r="G16">
            <v>119.2</v>
          </cell>
          <cell r="H16">
            <v>1.3</v>
          </cell>
          <cell r="I16">
            <v>114.6</v>
          </cell>
          <cell r="J16">
            <v>2.9</v>
          </cell>
          <cell r="K16">
            <v>114.9</v>
          </cell>
          <cell r="L16">
            <v>1.2</v>
          </cell>
          <cell r="M16">
            <v>111.1</v>
          </cell>
          <cell r="N16">
            <v>26.1</v>
          </cell>
          <cell r="O16">
            <v>104.1</v>
          </cell>
          <cell r="P16">
            <v>0.6</v>
          </cell>
          <cell r="Q16">
            <v>5.4</v>
          </cell>
          <cell r="R16">
            <v>-5.9</v>
          </cell>
          <cell r="S16">
            <v>0.17</v>
          </cell>
          <cell r="T16">
            <v>-1.03</v>
          </cell>
          <cell r="U16">
            <v>0.84</v>
          </cell>
          <cell r="V16">
            <v>0.38</v>
          </cell>
          <cell r="W16">
            <v>274.2</v>
          </cell>
          <cell r="X16">
            <v>31.5</v>
          </cell>
          <cell r="Y16">
            <v>114.6</v>
          </cell>
          <cell r="Z16">
            <v>-0.4</v>
          </cell>
          <cell r="AA16">
            <v>139.1</v>
          </cell>
          <cell r="AB16">
            <v>33.5</v>
          </cell>
          <cell r="AC16">
            <v>646</v>
          </cell>
          <cell r="AD16">
            <v>63.9</v>
          </cell>
        </row>
        <row r="17">
          <cell r="B17" t="str">
            <v>宿泊業，飲食サービス業</v>
          </cell>
          <cell r="C17">
            <v>94.5</v>
          </cell>
          <cell r="D17">
            <v>2.7</v>
          </cell>
          <cell r="E17">
            <v>98.1</v>
          </cell>
          <cell r="F17">
            <v>4.7</v>
          </cell>
          <cell r="G17">
            <v>97.6</v>
          </cell>
          <cell r="H17">
            <v>3.6</v>
          </cell>
          <cell r="I17">
            <v>98.7</v>
          </cell>
          <cell r="J17">
            <v>3.2</v>
          </cell>
          <cell r="K17">
            <v>96.7</v>
          </cell>
          <cell r="L17">
            <v>2.7</v>
          </cell>
          <cell r="M17">
            <v>146.30000000000001</v>
          </cell>
          <cell r="N17">
            <v>13.1</v>
          </cell>
          <cell r="O17">
            <v>101.6</v>
          </cell>
          <cell r="P17">
            <v>20.5</v>
          </cell>
          <cell r="Q17">
            <v>73.099999999999994</v>
          </cell>
          <cell r="R17">
            <v>-10</v>
          </cell>
          <cell r="S17">
            <v>4.92</v>
          </cell>
          <cell r="T17">
            <v>0.13</v>
          </cell>
          <cell r="U17">
            <v>1.97</v>
          </cell>
          <cell r="V17">
            <v>-0.97</v>
          </cell>
          <cell r="W17">
            <v>90</v>
          </cell>
          <cell r="X17">
            <v>-0.7</v>
          </cell>
          <cell r="Y17">
            <v>93.4</v>
          </cell>
          <cell r="Z17">
            <v>1.3</v>
          </cell>
          <cell r="AA17">
            <v>107.3</v>
          </cell>
          <cell r="AB17">
            <v>26.8</v>
          </cell>
          <cell r="AC17">
            <v>6.3</v>
          </cell>
          <cell r="AD17">
            <v>-76.599999999999994</v>
          </cell>
        </row>
        <row r="18">
          <cell r="B18" t="str">
            <v>生活関連サービス業，娯楽業</v>
          </cell>
          <cell r="C18">
            <v>172.1</v>
          </cell>
          <cell r="D18">
            <v>33.299999999999997</v>
          </cell>
          <cell r="E18">
            <v>104.2</v>
          </cell>
          <cell r="F18">
            <v>27.5</v>
          </cell>
          <cell r="G18">
            <v>103.9</v>
          </cell>
          <cell r="H18">
            <v>24.3</v>
          </cell>
          <cell r="I18">
            <v>115.4</v>
          </cell>
          <cell r="J18">
            <v>22.1</v>
          </cell>
          <cell r="K18">
            <v>114.8</v>
          </cell>
          <cell r="L18">
            <v>17.899999999999999</v>
          </cell>
          <cell r="M18">
            <v>122.5</v>
          </cell>
          <cell r="N18">
            <v>145</v>
          </cell>
          <cell r="O18">
            <v>95.1</v>
          </cell>
          <cell r="P18">
            <v>1.5</v>
          </cell>
          <cell r="Q18">
            <v>25.2</v>
          </cell>
          <cell r="R18">
            <v>-7.6</v>
          </cell>
          <cell r="S18">
            <v>2.11</v>
          </cell>
          <cell r="T18">
            <v>-0.93</v>
          </cell>
          <cell r="U18">
            <v>1.27</v>
          </cell>
          <cell r="V18">
            <v>-2.0099999999999998</v>
          </cell>
          <cell r="W18">
            <v>163.9</v>
          </cell>
          <cell r="X18">
            <v>29</v>
          </cell>
          <cell r="Y18">
            <v>99.2</v>
          </cell>
          <cell r="Z18">
            <v>23.4</v>
          </cell>
          <cell r="AA18">
            <v>108.9</v>
          </cell>
          <cell r="AB18">
            <v>121.3</v>
          </cell>
          <cell r="AC18">
            <v>584.9</v>
          </cell>
          <cell r="AD18">
            <v>41.1</v>
          </cell>
        </row>
        <row r="19">
          <cell r="B19" t="str">
            <v>教育，学習支援業</v>
          </cell>
          <cell r="C19">
            <v>258.3</v>
          </cell>
          <cell r="D19">
            <v>-4.5</v>
          </cell>
          <cell r="E19">
            <v>115.5</v>
          </cell>
          <cell r="F19">
            <v>-3.8</v>
          </cell>
          <cell r="G19">
            <v>118.2</v>
          </cell>
          <cell r="H19">
            <v>-3.8</v>
          </cell>
          <cell r="I19">
            <v>139.1</v>
          </cell>
          <cell r="J19">
            <v>-2.6</v>
          </cell>
          <cell r="K19">
            <v>121.7</v>
          </cell>
          <cell r="L19">
            <v>0.5</v>
          </cell>
          <cell r="M19">
            <v>414.3</v>
          </cell>
          <cell r="N19">
            <v>-14.7</v>
          </cell>
          <cell r="O19">
            <v>112.4</v>
          </cell>
          <cell r="P19">
            <v>3.8</v>
          </cell>
          <cell r="Q19">
            <v>18.100000000000001</v>
          </cell>
          <cell r="R19">
            <v>1.7</v>
          </cell>
          <cell r="S19">
            <v>0.86</v>
          </cell>
          <cell r="T19">
            <v>-0.76</v>
          </cell>
          <cell r="U19">
            <v>0.21</v>
          </cell>
          <cell r="V19">
            <v>0</v>
          </cell>
          <cell r="W19">
            <v>246</v>
          </cell>
          <cell r="X19">
            <v>-7.6</v>
          </cell>
          <cell r="Y19">
            <v>110</v>
          </cell>
          <cell r="Z19">
            <v>-6.9</v>
          </cell>
          <cell r="AA19">
            <v>27.8</v>
          </cell>
          <cell r="AB19">
            <v>13</v>
          </cell>
          <cell r="AC19">
            <v>753.4</v>
          </cell>
          <cell r="AD19">
            <v>-4.9000000000000004</v>
          </cell>
        </row>
        <row r="20">
          <cell r="B20" t="str">
            <v>医療，福祉</v>
          </cell>
          <cell r="C20">
            <v>152.9</v>
          </cell>
          <cell r="D20">
            <v>2.7</v>
          </cell>
          <cell r="E20">
            <v>95.4</v>
          </cell>
          <cell r="F20">
            <v>-1.3</v>
          </cell>
          <cell r="G20">
            <v>93.8</v>
          </cell>
          <cell r="H20">
            <v>1</v>
          </cell>
          <cell r="I20">
            <v>98.2</v>
          </cell>
          <cell r="J20">
            <v>-0.5</v>
          </cell>
          <cell r="K20">
            <v>98.7</v>
          </cell>
          <cell r="L20">
            <v>0.3</v>
          </cell>
          <cell r="M20">
            <v>83</v>
          </cell>
          <cell r="N20">
            <v>-23.5</v>
          </cell>
          <cell r="O20">
            <v>100</v>
          </cell>
          <cell r="P20">
            <v>-1.9</v>
          </cell>
          <cell r="Q20">
            <v>21</v>
          </cell>
          <cell r="R20">
            <v>-0.5</v>
          </cell>
          <cell r="S20">
            <v>0.83</v>
          </cell>
          <cell r="T20">
            <v>-1.8</v>
          </cell>
          <cell r="U20">
            <v>1.26</v>
          </cell>
          <cell r="V20">
            <v>0.22</v>
          </cell>
          <cell r="W20">
            <v>145.6</v>
          </cell>
          <cell r="X20">
            <v>-0.7</v>
          </cell>
          <cell r="Y20">
            <v>90.9</v>
          </cell>
          <cell r="Z20">
            <v>-4.5</v>
          </cell>
          <cell r="AA20">
            <v>140</v>
          </cell>
          <cell r="AB20">
            <v>-29.8</v>
          </cell>
          <cell r="AC20">
            <v>411.9</v>
          </cell>
          <cell r="AD20">
            <v>7.2</v>
          </cell>
        </row>
        <row r="21">
          <cell r="B21" t="str">
            <v>複合サービス事業</v>
          </cell>
          <cell r="C21">
            <v>124.2</v>
          </cell>
          <cell r="D21">
            <v>-12.4</v>
          </cell>
          <cell r="E21">
            <v>96.4</v>
          </cell>
          <cell r="F21">
            <v>8</v>
          </cell>
          <cell r="G21">
            <v>100.6</v>
          </cell>
          <cell r="H21">
            <v>12.2</v>
          </cell>
          <cell r="I21">
            <v>100.8</v>
          </cell>
          <cell r="J21">
            <v>-5.5</v>
          </cell>
          <cell r="K21">
            <v>102.9</v>
          </cell>
          <cell r="L21">
            <v>-4.9000000000000004</v>
          </cell>
          <cell r="M21">
            <v>66.7</v>
          </cell>
          <cell r="N21">
            <v>-19.399999999999999</v>
          </cell>
          <cell r="O21">
            <v>96.8</v>
          </cell>
          <cell r="P21">
            <v>2</v>
          </cell>
          <cell r="Q21">
            <v>5</v>
          </cell>
          <cell r="R21">
            <v>0.6</v>
          </cell>
          <cell r="S21">
            <v>1.29</v>
          </cell>
          <cell r="T21">
            <v>1.05</v>
          </cell>
          <cell r="U21">
            <v>3.05</v>
          </cell>
          <cell r="V21">
            <v>1.69</v>
          </cell>
          <cell r="W21">
            <v>118.3</v>
          </cell>
          <cell r="X21">
            <v>-15.3</v>
          </cell>
          <cell r="Y21">
            <v>91.8</v>
          </cell>
          <cell r="Z21">
            <v>4.4000000000000004</v>
          </cell>
          <cell r="AA21">
            <v>28.2</v>
          </cell>
          <cell r="AB21">
            <v>-65.400000000000006</v>
          </cell>
          <cell r="AC21">
            <v>251.6</v>
          </cell>
          <cell r="AD21">
            <v>-34.200000000000003</v>
          </cell>
        </row>
        <row r="22">
          <cell r="B22" t="str">
            <v>サービス業（他に分類されないもの）</v>
          </cell>
          <cell r="C22">
            <v>108.7</v>
          </cell>
          <cell r="D22">
            <v>-13.2</v>
          </cell>
          <cell r="E22">
            <v>102.1</v>
          </cell>
          <cell r="F22">
            <v>-4</v>
          </cell>
          <cell r="G22">
            <v>101.7</v>
          </cell>
          <cell r="H22">
            <v>-4.0999999999999996</v>
          </cell>
          <cell r="I22">
            <v>103.5</v>
          </cell>
          <cell r="J22">
            <v>-3.5</v>
          </cell>
          <cell r="K22">
            <v>103.2</v>
          </cell>
          <cell r="L22">
            <v>-3.8</v>
          </cell>
          <cell r="M22">
            <v>108.9</v>
          </cell>
          <cell r="N22">
            <v>1.2</v>
          </cell>
          <cell r="O22">
            <v>98.2</v>
          </cell>
          <cell r="P22">
            <v>-1.4</v>
          </cell>
          <cell r="Q22">
            <v>32.799999999999997</v>
          </cell>
          <cell r="R22">
            <v>3.9</v>
          </cell>
          <cell r="S22">
            <v>3.23</v>
          </cell>
          <cell r="T22">
            <v>0.62</v>
          </cell>
          <cell r="U22">
            <v>3.75</v>
          </cell>
          <cell r="V22">
            <v>-0.06</v>
          </cell>
          <cell r="W22">
            <v>103.5</v>
          </cell>
          <cell r="X22">
            <v>-16</v>
          </cell>
          <cell r="Y22">
            <v>97.2</v>
          </cell>
          <cell r="Z22">
            <v>-7.1</v>
          </cell>
          <cell r="AA22">
            <v>107.8</v>
          </cell>
          <cell r="AB22">
            <v>-2.2000000000000002</v>
          </cell>
          <cell r="AC22">
            <v>161.5</v>
          </cell>
          <cell r="AD22">
            <v>-41.7</v>
          </cell>
        </row>
        <row r="23">
          <cell r="B23" t="str">
            <v>食料品・たばこ</v>
          </cell>
          <cell r="C23">
            <v>116.5</v>
          </cell>
          <cell r="D23">
            <v>8.9</v>
          </cell>
          <cell r="E23">
            <v>108.9</v>
          </cell>
          <cell r="F23">
            <v>-3.6</v>
          </cell>
          <cell r="G23">
            <v>109.2</v>
          </cell>
          <cell r="H23">
            <v>-4.8</v>
          </cell>
          <cell r="I23">
            <v>99.9</v>
          </cell>
          <cell r="J23">
            <v>-2.6</v>
          </cell>
          <cell r="K23">
            <v>101.2</v>
          </cell>
          <cell r="L23">
            <v>-1.8</v>
          </cell>
          <cell r="M23">
            <v>82.4</v>
          </cell>
          <cell r="N23">
            <v>-14.7</v>
          </cell>
          <cell r="O23">
            <v>92.2</v>
          </cell>
          <cell r="P23">
            <v>-3.9</v>
          </cell>
          <cell r="Q23">
            <v>16.7</v>
          </cell>
          <cell r="R23">
            <v>-4.9000000000000004</v>
          </cell>
          <cell r="S23">
            <v>2.2799999999999998</v>
          </cell>
          <cell r="T23">
            <v>0.82</v>
          </cell>
          <cell r="U23">
            <v>1.4</v>
          </cell>
          <cell r="V23">
            <v>-0.14000000000000001</v>
          </cell>
          <cell r="W23">
            <v>111</v>
          </cell>
          <cell r="X23">
            <v>5.4</v>
          </cell>
          <cell r="Y23">
            <v>103.7</v>
          </cell>
          <cell r="Z23">
            <v>-6.7</v>
          </cell>
          <cell r="AA23">
            <v>105.7</v>
          </cell>
          <cell r="AB23">
            <v>15.1</v>
          </cell>
          <cell r="AC23">
            <v>115.1</v>
          </cell>
          <cell r="AD23">
            <v>98.8</v>
          </cell>
        </row>
        <row r="24">
          <cell r="B24" t="str">
            <v>繊維工業</v>
          </cell>
          <cell r="C24">
            <v>268.7</v>
          </cell>
          <cell r="D24">
            <v>8.6</v>
          </cell>
          <cell r="E24">
            <v>147.4</v>
          </cell>
          <cell r="F24">
            <v>13</v>
          </cell>
          <cell r="G24">
            <v>134.19999999999999</v>
          </cell>
          <cell r="H24">
            <v>7.4</v>
          </cell>
          <cell r="I24">
            <v>100.6</v>
          </cell>
          <cell r="J24">
            <v>8.1</v>
          </cell>
          <cell r="K24">
            <v>96.8</v>
          </cell>
          <cell r="L24">
            <v>5.4</v>
          </cell>
          <cell r="M24">
            <v>176.9</v>
          </cell>
          <cell r="N24">
            <v>48.4</v>
          </cell>
          <cell r="O24">
            <v>96.6</v>
          </cell>
          <cell r="P24">
            <v>-0.8</v>
          </cell>
          <cell r="Q24">
            <v>10.8</v>
          </cell>
          <cell r="R24">
            <v>8.1</v>
          </cell>
          <cell r="S24">
            <v>1.22</v>
          </cell>
          <cell r="T24">
            <v>0.83</v>
          </cell>
          <cell r="U24">
            <v>0.76</v>
          </cell>
          <cell r="V24">
            <v>-0.31</v>
          </cell>
          <cell r="W24">
            <v>255.9</v>
          </cell>
          <cell r="X24">
            <v>5.0999999999999996</v>
          </cell>
          <cell r="Y24">
            <v>140.4</v>
          </cell>
          <cell r="Z24">
            <v>9.3000000000000007</v>
          </cell>
          <cell r="AA24">
            <v>425.1</v>
          </cell>
          <cell r="AB24">
            <v>71.5</v>
          </cell>
          <cell r="AC24">
            <v>749.2</v>
          </cell>
          <cell r="AD24">
            <v>4.9000000000000004</v>
          </cell>
        </row>
        <row r="25">
          <cell r="B25" t="str">
            <v>木材・木製品</v>
          </cell>
          <cell r="C25">
            <v>127.2</v>
          </cell>
          <cell r="D25">
            <v>-5.6</v>
          </cell>
          <cell r="E25">
            <v>112.6</v>
          </cell>
          <cell r="F25">
            <v>-8.6999999999999993</v>
          </cell>
          <cell r="G25">
            <v>115.4</v>
          </cell>
          <cell r="H25">
            <v>-5.6</v>
          </cell>
          <cell r="I25">
            <v>93.8</v>
          </cell>
          <cell r="J25">
            <v>-10.6</v>
          </cell>
          <cell r="K25">
            <v>99.6</v>
          </cell>
          <cell r="L25">
            <v>-5.6</v>
          </cell>
          <cell r="M25">
            <v>49.5</v>
          </cell>
          <cell r="N25">
            <v>-50.5</v>
          </cell>
          <cell r="O25">
            <v>100</v>
          </cell>
          <cell r="P25">
            <v>6.2</v>
          </cell>
          <cell r="Q25">
            <v>10.199999999999999</v>
          </cell>
          <cell r="R25">
            <v>5.8</v>
          </cell>
          <cell r="S25">
            <v>0.91</v>
          </cell>
          <cell r="T25">
            <v>-1.01</v>
          </cell>
          <cell r="U25">
            <v>0.15</v>
          </cell>
          <cell r="V25">
            <v>-1.21</v>
          </cell>
          <cell r="W25">
            <v>121.1</v>
          </cell>
          <cell r="X25">
            <v>-8.6999999999999993</v>
          </cell>
          <cell r="Y25">
            <v>107.2</v>
          </cell>
          <cell r="Z25">
            <v>-11.7</v>
          </cell>
          <cell r="AA25">
            <v>88.4</v>
          </cell>
          <cell r="AB25">
            <v>-32.700000000000003</v>
          </cell>
          <cell r="AC25">
            <v>122.5</v>
          </cell>
          <cell r="AD25">
            <v>5.4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138.80000000000001</v>
          </cell>
          <cell r="D28">
            <v>-57</v>
          </cell>
          <cell r="E28">
            <v>88.3</v>
          </cell>
          <cell r="F28">
            <v>-42.2</v>
          </cell>
          <cell r="G28">
            <v>82.7</v>
          </cell>
          <cell r="H28">
            <v>-42.3</v>
          </cell>
          <cell r="I28">
            <v>84</v>
          </cell>
          <cell r="J28">
            <v>1.6</v>
          </cell>
          <cell r="K28">
            <v>84.9</v>
          </cell>
          <cell r="L28">
            <v>-2.2999999999999998</v>
          </cell>
          <cell r="M28">
            <v>72.2</v>
          </cell>
          <cell r="N28">
            <v>159.69999999999999</v>
          </cell>
          <cell r="O28">
            <v>101.8</v>
          </cell>
          <cell r="P28">
            <v>-1.7</v>
          </cell>
          <cell r="Q28">
            <v>35.799999999999997</v>
          </cell>
          <cell r="R28">
            <v>25.9</v>
          </cell>
          <cell r="S28">
            <v>1.32</v>
          </cell>
          <cell r="T28">
            <v>0.89</v>
          </cell>
          <cell r="U28">
            <v>0.88</v>
          </cell>
          <cell r="V28">
            <v>0.88</v>
          </cell>
          <cell r="W28">
            <v>132.19999999999999</v>
          </cell>
          <cell r="X28">
            <v>-58.4</v>
          </cell>
          <cell r="Y28">
            <v>84.1</v>
          </cell>
          <cell r="Z28">
            <v>-44</v>
          </cell>
          <cell r="AA28">
            <v>159.9</v>
          </cell>
          <cell r="AB28">
            <v>-41.6</v>
          </cell>
          <cell r="AC28">
            <v>89.4</v>
          </cell>
          <cell r="AD28">
            <v>-67.599999999999994</v>
          </cell>
        </row>
        <row r="29">
          <cell r="B29" t="str">
            <v>化学、石油・石炭</v>
          </cell>
          <cell r="C29">
            <v>196.4</v>
          </cell>
          <cell r="D29">
            <v>-11.1</v>
          </cell>
          <cell r="E29">
            <v>117</v>
          </cell>
          <cell r="F29">
            <v>4.5999999999999996</v>
          </cell>
          <cell r="G29">
            <v>118.1</v>
          </cell>
          <cell r="H29">
            <v>8.1999999999999993</v>
          </cell>
          <cell r="I29">
            <v>106.2</v>
          </cell>
          <cell r="J29">
            <v>-1.2</v>
          </cell>
          <cell r="K29">
            <v>105.6</v>
          </cell>
          <cell r="L29">
            <v>0.8</v>
          </cell>
          <cell r="M29">
            <v>111.7</v>
          </cell>
          <cell r="N29">
            <v>-16.100000000000001</v>
          </cell>
          <cell r="O29">
            <v>105.7</v>
          </cell>
          <cell r="P29">
            <v>-5.2</v>
          </cell>
          <cell r="Q29">
            <v>1.6</v>
          </cell>
          <cell r="R29">
            <v>0.2</v>
          </cell>
          <cell r="S29">
            <v>1.05</v>
          </cell>
          <cell r="T29">
            <v>0.17</v>
          </cell>
          <cell r="U29">
            <v>0.62</v>
          </cell>
          <cell r="V29">
            <v>-0.04</v>
          </cell>
          <cell r="W29">
            <v>187</v>
          </cell>
          <cell r="X29">
            <v>-14</v>
          </cell>
          <cell r="Y29">
            <v>111.4</v>
          </cell>
          <cell r="Z29">
            <v>1.2</v>
          </cell>
          <cell r="AA29">
            <v>110.1</v>
          </cell>
          <cell r="AB29">
            <v>-15</v>
          </cell>
          <cell r="AC29">
            <v>260.3</v>
          </cell>
          <cell r="AD29">
            <v>-20.9</v>
          </cell>
        </row>
        <row r="30">
          <cell r="B30" t="str">
            <v>プラスチック製品</v>
          </cell>
          <cell r="C30">
            <v>188.8</v>
          </cell>
          <cell r="D30">
            <v>-23.5</v>
          </cell>
          <cell r="E30">
            <v>114.2</v>
          </cell>
          <cell r="F30">
            <v>-14.8</v>
          </cell>
          <cell r="G30">
            <v>110.1</v>
          </cell>
          <cell r="H30">
            <v>-12.4</v>
          </cell>
          <cell r="I30">
            <v>106.9</v>
          </cell>
          <cell r="J30">
            <v>-5</v>
          </cell>
          <cell r="K30">
            <v>105.4</v>
          </cell>
          <cell r="L30">
            <v>-3.9</v>
          </cell>
          <cell r="M30">
            <v>129.5</v>
          </cell>
          <cell r="N30">
            <v>-16.3</v>
          </cell>
          <cell r="O30">
            <v>302.7</v>
          </cell>
          <cell r="P30">
            <v>1.2</v>
          </cell>
          <cell r="Q30">
            <v>22.5</v>
          </cell>
          <cell r="R30">
            <v>19.3</v>
          </cell>
          <cell r="S30">
            <v>1.66</v>
          </cell>
          <cell r="T30">
            <v>1.38</v>
          </cell>
          <cell r="U30">
            <v>0.94</v>
          </cell>
          <cell r="V30">
            <v>0.28000000000000003</v>
          </cell>
          <cell r="W30">
            <v>179.8</v>
          </cell>
          <cell r="X30">
            <v>-25.9</v>
          </cell>
          <cell r="Y30">
            <v>108.8</v>
          </cell>
          <cell r="Z30">
            <v>-17.600000000000001</v>
          </cell>
          <cell r="AA30">
            <v>165.6</v>
          </cell>
          <cell r="AB30">
            <v>-31</v>
          </cell>
          <cell r="AC30">
            <v>310.3</v>
          </cell>
          <cell r="AD30">
            <v>-31.8</v>
          </cell>
        </row>
        <row r="31">
          <cell r="B31" t="str">
            <v>ゴム製品</v>
          </cell>
          <cell r="C31">
            <v>235.1</v>
          </cell>
          <cell r="D31">
            <v>8.3000000000000007</v>
          </cell>
          <cell r="E31">
            <v>118.7</v>
          </cell>
          <cell r="F31">
            <v>4.0999999999999996</v>
          </cell>
          <cell r="G31">
            <v>113.5</v>
          </cell>
          <cell r="H31">
            <v>2.9</v>
          </cell>
          <cell r="I31">
            <v>107.9</v>
          </cell>
          <cell r="J31">
            <v>-0.4</v>
          </cell>
          <cell r="K31">
            <v>105</v>
          </cell>
          <cell r="L31">
            <v>-0.8</v>
          </cell>
          <cell r="M31">
            <v>139</v>
          </cell>
          <cell r="N31">
            <v>3.9</v>
          </cell>
          <cell r="O31">
            <v>99.6</v>
          </cell>
          <cell r="P31">
            <v>-0.6</v>
          </cell>
          <cell r="Q31">
            <v>1.4</v>
          </cell>
          <cell r="R31">
            <v>-0.5</v>
          </cell>
          <cell r="S31">
            <v>0.24</v>
          </cell>
          <cell r="T31">
            <v>0.14000000000000001</v>
          </cell>
          <cell r="U31">
            <v>0.63</v>
          </cell>
          <cell r="V31">
            <v>0.1</v>
          </cell>
          <cell r="W31">
            <v>223.9</v>
          </cell>
          <cell r="X31">
            <v>4.8</v>
          </cell>
          <cell r="Y31">
            <v>113</v>
          </cell>
          <cell r="Z31">
            <v>0.7</v>
          </cell>
          <cell r="AA31">
            <v>148.69999999999999</v>
          </cell>
          <cell r="AB31">
            <v>10.1</v>
          </cell>
          <cell r="AC31">
            <v>426.8</v>
          </cell>
          <cell r="AD31">
            <v>11.1</v>
          </cell>
        </row>
        <row r="32">
          <cell r="B32" t="str">
            <v>窯業・土石製品</v>
          </cell>
          <cell r="C32">
            <v>133.5</v>
          </cell>
          <cell r="D32">
            <v>15.5</v>
          </cell>
          <cell r="E32">
            <v>99.7</v>
          </cell>
          <cell r="F32">
            <v>-0.7</v>
          </cell>
          <cell r="G32">
            <v>98.3</v>
          </cell>
          <cell r="H32">
            <v>-3.5</v>
          </cell>
          <cell r="I32">
            <v>104.3</v>
          </cell>
          <cell r="J32">
            <v>0.6</v>
          </cell>
          <cell r="K32">
            <v>103.3</v>
          </cell>
          <cell r="L32">
            <v>-1.1000000000000001</v>
          </cell>
          <cell r="M32">
            <v>117.9</v>
          </cell>
          <cell r="N32">
            <v>25.7</v>
          </cell>
          <cell r="O32">
            <v>77.5</v>
          </cell>
          <cell r="P32">
            <v>-0.4</v>
          </cell>
          <cell r="Q32">
            <v>12.9</v>
          </cell>
          <cell r="R32">
            <v>-1</v>
          </cell>
          <cell r="S32">
            <v>0</v>
          </cell>
          <cell r="T32">
            <v>-1.07</v>
          </cell>
          <cell r="U32">
            <v>0</v>
          </cell>
          <cell r="V32">
            <v>-0.8</v>
          </cell>
          <cell r="W32">
            <v>127.1</v>
          </cell>
          <cell r="X32">
            <v>11.7</v>
          </cell>
          <cell r="Y32">
            <v>95</v>
          </cell>
          <cell r="Z32">
            <v>-3.8</v>
          </cell>
          <cell r="AA32">
            <v>116.7</v>
          </cell>
          <cell r="AB32">
            <v>43.7</v>
          </cell>
          <cell r="AC32">
            <v>211</v>
          </cell>
          <cell r="AD32">
            <v>60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79</v>
          </cell>
          <cell r="D35">
            <v>-5.7</v>
          </cell>
          <cell r="E35">
            <v>87.9</v>
          </cell>
          <cell r="F35">
            <v>-5.8</v>
          </cell>
          <cell r="G35">
            <v>89.5</v>
          </cell>
          <cell r="H35">
            <v>3</v>
          </cell>
          <cell r="I35">
            <v>97</v>
          </cell>
          <cell r="J35">
            <v>-10.8</v>
          </cell>
          <cell r="K35">
            <v>100.6</v>
          </cell>
          <cell r="L35">
            <v>-3.7</v>
          </cell>
          <cell r="M35">
            <v>48.3</v>
          </cell>
          <cell r="N35">
            <v>-70.3</v>
          </cell>
          <cell r="O35">
            <v>158.1</v>
          </cell>
          <cell r="P35">
            <v>3</v>
          </cell>
          <cell r="Q35">
            <v>14.8</v>
          </cell>
          <cell r="R35">
            <v>2</v>
          </cell>
          <cell r="S35">
            <v>0.92</v>
          </cell>
          <cell r="T35">
            <v>-0.99</v>
          </cell>
          <cell r="U35">
            <v>2.0099999999999998</v>
          </cell>
          <cell r="V35">
            <v>-0.16</v>
          </cell>
          <cell r="W35">
            <v>75.2</v>
          </cell>
          <cell r="X35">
            <v>-8.8000000000000007</v>
          </cell>
          <cell r="Y35">
            <v>83.7</v>
          </cell>
          <cell r="Z35">
            <v>-8.8000000000000007</v>
          </cell>
          <cell r="AA35">
            <v>56.7</v>
          </cell>
          <cell r="AB35">
            <v>-73.7</v>
          </cell>
          <cell r="AC35">
            <v>0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168.4</v>
          </cell>
          <cell r="D38">
            <v>41.5</v>
          </cell>
          <cell r="E38">
            <v>114.7</v>
          </cell>
          <cell r="F38">
            <v>9.4</v>
          </cell>
          <cell r="G38">
            <v>115</v>
          </cell>
          <cell r="H38">
            <v>13.4</v>
          </cell>
          <cell r="I38">
            <v>103.8</v>
          </cell>
          <cell r="J38">
            <v>-7.3</v>
          </cell>
          <cell r="K38">
            <v>103.8</v>
          </cell>
          <cell r="L38">
            <v>-3.8</v>
          </cell>
          <cell r="M38">
            <v>103.7</v>
          </cell>
          <cell r="N38">
            <v>-44</v>
          </cell>
          <cell r="O38">
            <v>211.6</v>
          </cell>
          <cell r="P38">
            <v>-0.5</v>
          </cell>
          <cell r="Q38">
            <v>2.4</v>
          </cell>
          <cell r="R38">
            <v>-1.1000000000000001</v>
          </cell>
          <cell r="S38">
            <v>0.83</v>
          </cell>
          <cell r="T38">
            <v>0.01</v>
          </cell>
          <cell r="U38">
            <v>0.06</v>
          </cell>
          <cell r="V38">
            <v>-0.49</v>
          </cell>
          <cell r="W38">
            <v>160.4</v>
          </cell>
          <cell r="X38">
            <v>37</v>
          </cell>
          <cell r="Y38">
            <v>109.2</v>
          </cell>
          <cell r="Z38">
            <v>5.9</v>
          </cell>
          <cell r="AA38">
            <v>110.9</v>
          </cell>
          <cell r="AB38">
            <v>-22.3</v>
          </cell>
          <cell r="AC38">
            <v>103.7</v>
          </cell>
          <cell r="AD38">
            <v>125.4</v>
          </cell>
        </row>
        <row r="39">
          <cell r="B39" t="str">
            <v>電子・デバイス</v>
          </cell>
          <cell r="C39">
            <v>135.9</v>
          </cell>
          <cell r="D39">
            <v>-11</v>
          </cell>
          <cell r="E39">
            <v>84.6</v>
          </cell>
          <cell r="F39">
            <v>-1.9</v>
          </cell>
          <cell r="G39">
            <v>84.8</v>
          </cell>
          <cell r="H39">
            <v>2.5</v>
          </cell>
          <cell r="I39">
            <v>97.9</v>
          </cell>
          <cell r="J39">
            <v>-7</v>
          </cell>
          <cell r="K39">
            <v>99.6</v>
          </cell>
          <cell r="L39">
            <v>-4</v>
          </cell>
          <cell r="M39">
            <v>81.3</v>
          </cell>
          <cell r="N39">
            <v>-32.6</v>
          </cell>
          <cell r="O39">
            <v>76.900000000000006</v>
          </cell>
          <cell r="P39">
            <v>-1.3</v>
          </cell>
          <cell r="Q39">
            <v>6.2</v>
          </cell>
          <cell r="R39">
            <v>1.8</v>
          </cell>
          <cell r="S39">
            <v>0.35</v>
          </cell>
          <cell r="T39">
            <v>-0.34</v>
          </cell>
          <cell r="U39">
            <v>0.56000000000000005</v>
          </cell>
          <cell r="V39">
            <v>-0.19</v>
          </cell>
          <cell r="W39">
            <v>129.4</v>
          </cell>
          <cell r="X39">
            <v>-13.9</v>
          </cell>
          <cell r="Y39">
            <v>80.599999999999994</v>
          </cell>
          <cell r="Z39">
            <v>-5</v>
          </cell>
          <cell r="AA39">
            <v>83.1</v>
          </cell>
          <cell r="AB39">
            <v>-27.8</v>
          </cell>
          <cell r="AC39">
            <v>332.5</v>
          </cell>
          <cell r="AD39">
            <v>-20</v>
          </cell>
        </row>
        <row r="40">
          <cell r="B40" t="str">
            <v>電気機械器具</v>
          </cell>
          <cell r="C40">
            <v>145.4</v>
          </cell>
          <cell r="D40">
            <v>-6.8</v>
          </cell>
          <cell r="E40">
            <v>144.19999999999999</v>
          </cell>
          <cell r="F40">
            <v>1.7</v>
          </cell>
          <cell r="G40">
            <v>142.9</v>
          </cell>
          <cell r="H40">
            <v>4.0999999999999996</v>
          </cell>
          <cell r="I40">
            <v>113.3</v>
          </cell>
          <cell r="J40">
            <v>-3.7</v>
          </cell>
          <cell r="K40">
            <v>114.4</v>
          </cell>
          <cell r="L40">
            <v>-0.3</v>
          </cell>
          <cell r="M40">
            <v>91.4</v>
          </cell>
          <cell r="N40">
            <v>-48.8</v>
          </cell>
          <cell r="O40">
            <v>90.4</v>
          </cell>
          <cell r="P40">
            <v>-0.7</v>
          </cell>
          <cell r="Q40">
            <v>3.9</v>
          </cell>
          <cell r="R40">
            <v>-0.6</v>
          </cell>
          <cell r="S40">
            <v>0.28999999999999998</v>
          </cell>
          <cell r="T40">
            <v>-0.1</v>
          </cell>
          <cell r="U40">
            <v>0.39</v>
          </cell>
          <cell r="V40">
            <v>-0.19</v>
          </cell>
          <cell r="W40">
            <v>138.5</v>
          </cell>
          <cell r="X40">
            <v>-9.8000000000000007</v>
          </cell>
          <cell r="Y40">
            <v>137.30000000000001</v>
          </cell>
          <cell r="Z40">
            <v>-1.6</v>
          </cell>
          <cell r="AA40">
            <v>185.6</v>
          </cell>
          <cell r="AB40">
            <v>-33.700000000000003</v>
          </cell>
          <cell r="AC40">
            <v>51.5</v>
          </cell>
          <cell r="AD40">
            <v>-42.8</v>
          </cell>
        </row>
        <row r="41">
          <cell r="B41" t="str">
            <v>情報通信機械器具</v>
          </cell>
          <cell r="C41">
            <v>139.30000000000001</v>
          </cell>
          <cell r="D41">
            <v>1.7</v>
          </cell>
          <cell r="E41">
            <v>107.8</v>
          </cell>
          <cell r="F41">
            <v>6.7</v>
          </cell>
          <cell r="G41">
            <v>103.3</v>
          </cell>
          <cell r="H41">
            <v>6.7</v>
          </cell>
          <cell r="I41">
            <v>115.7</v>
          </cell>
          <cell r="J41">
            <v>1.8</v>
          </cell>
          <cell r="K41">
            <v>116</v>
          </cell>
          <cell r="L41">
            <v>2.8</v>
          </cell>
          <cell r="M41">
            <v>111.1</v>
          </cell>
          <cell r="N41">
            <v>-15.1</v>
          </cell>
          <cell r="O41">
            <v>16.600000000000001</v>
          </cell>
          <cell r="P41">
            <v>-7.8</v>
          </cell>
          <cell r="Q41">
            <v>6.4</v>
          </cell>
          <cell r="R41">
            <v>-2.4</v>
          </cell>
          <cell r="S41">
            <v>0.78</v>
          </cell>
          <cell r="T41">
            <v>-2.25</v>
          </cell>
          <cell r="U41">
            <v>3.13</v>
          </cell>
          <cell r="V41">
            <v>3.13</v>
          </cell>
          <cell r="W41">
            <v>132.69999999999999</v>
          </cell>
          <cell r="X41">
            <v>-1.6</v>
          </cell>
          <cell r="Y41">
            <v>102.7</v>
          </cell>
          <cell r="Z41">
            <v>3.3</v>
          </cell>
          <cell r="AA41">
            <v>198.5</v>
          </cell>
          <cell r="AB41">
            <v>5.7</v>
          </cell>
          <cell r="AC41">
            <v>367</v>
          </cell>
          <cell r="AD41">
            <v>-7.7</v>
          </cell>
        </row>
        <row r="42">
          <cell r="B42" t="str">
            <v>輸送用機械器具</v>
          </cell>
          <cell r="C42">
            <v>174.8</v>
          </cell>
          <cell r="D42">
            <v>11.1</v>
          </cell>
          <cell r="E42">
            <v>125.3</v>
          </cell>
          <cell r="F42">
            <v>6.8</v>
          </cell>
          <cell r="G42">
            <v>118.4</v>
          </cell>
          <cell r="H42">
            <v>4</v>
          </cell>
          <cell r="I42">
            <v>119.8</v>
          </cell>
          <cell r="J42">
            <v>5.3</v>
          </cell>
          <cell r="K42">
            <v>114.3</v>
          </cell>
          <cell r="L42">
            <v>1.6</v>
          </cell>
          <cell r="M42">
            <v>189</v>
          </cell>
          <cell r="N42">
            <v>46.1</v>
          </cell>
          <cell r="O42">
            <v>73.2</v>
          </cell>
          <cell r="P42">
            <v>-4.0999999999999996</v>
          </cell>
          <cell r="Q42">
            <v>0.4</v>
          </cell>
          <cell r="R42">
            <v>-0.4</v>
          </cell>
          <cell r="S42">
            <v>0.42</v>
          </cell>
          <cell r="T42">
            <v>-0.65</v>
          </cell>
          <cell r="U42">
            <v>1.72</v>
          </cell>
          <cell r="V42">
            <v>-0.99</v>
          </cell>
          <cell r="W42">
            <v>166.5</v>
          </cell>
          <cell r="X42">
            <v>7.6</v>
          </cell>
          <cell r="Y42">
            <v>119.3</v>
          </cell>
          <cell r="Z42">
            <v>3.3</v>
          </cell>
          <cell r="AA42">
            <v>233.3</v>
          </cell>
          <cell r="AB42">
            <v>34.700000000000003</v>
          </cell>
          <cell r="AC42">
            <v>115.2</v>
          </cell>
          <cell r="AD42">
            <v>17.100000000000001</v>
          </cell>
        </row>
        <row r="43">
          <cell r="B43" t="str">
            <v>その他の製造業</v>
          </cell>
          <cell r="C43">
            <v>148.69999999999999</v>
          </cell>
          <cell r="D43">
            <v>20.9</v>
          </cell>
          <cell r="E43">
            <v>126.7</v>
          </cell>
          <cell r="F43">
            <v>2.1</v>
          </cell>
          <cell r="G43">
            <v>126.2</v>
          </cell>
          <cell r="H43">
            <v>11.6</v>
          </cell>
          <cell r="I43">
            <v>118.7</v>
          </cell>
          <cell r="J43">
            <v>-5.0999999999999996</v>
          </cell>
          <cell r="K43">
            <v>116.4</v>
          </cell>
          <cell r="L43">
            <v>3.1</v>
          </cell>
          <cell r="M43">
            <v>149</v>
          </cell>
          <cell r="N43">
            <v>-49</v>
          </cell>
          <cell r="O43">
            <v>85.6</v>
          </cell>
          <cell r="P43">
            <v>-4.4000000000000004</v>
          </cell>
          <cell r="Q43">
            <v>5.5</v>
          </cell>
          <cell r="R43">
            <v>-9.8000000000000007</v>
          </cell>
          <cell r="S43">
            <v>1.02</v>
          </cell>
          <cell r="T43">
            <v>-4.82</v>
          </cell>
          <cell r="U43">
            <v>1.23</v>
          </cell>
          <cell r="V43">
            <v>-8.56</v>
          </cell>
          <cell r="W43">
            <v>141.6</v>
          </cell>
          <cell r="X43">
            <v>16.899999999999999</v>
          </cell>
          <cell r="Y43">
            <v>120.7</v>
          </cell>
          <cell r="Z43">
            <v>-1.1000000000000001</v>
          </cell>
          <cell r="AA43">
            <v>133</v>
          </cell>
          <cell r="AB43">
            <v>-51.7</v>
          </cell>
          <cell r="AC43">
            <v>142.80000000000001</v>
          </cell>
          <cell r="AD43">
            <v>145.4</v>
          </cell>
        </row>
        <row r="44">
          <cell r="B44" t="str">
            <v>Ｅ一括分１</v>
          </cell>
          <cell r="C44">
            <v>187</v>
          </cell>
          <cell r="D44">
            <v>10.8</v>
          </cell>
          <cell r="E44">
            <v>94.7</v>
          </cell>
          <cell r="F44">
            <v>1.7</v>
          </cell>
          <cell r="G44">
            <v>93.1</v>
          </cell>
          <cell r="H44">
            <v>4</v>
          </cell>
          <cell r="I44">
            <v>100.1</v>
          </cell>
          <cell r="J44">
            <v>-4.5999999999999996</v>
          </cell>
          <cell r="K44">
            <v>101.5</v>
          </cell>
          <cell r="L44">
            <v>-3.3</v>
          </cell>
          <cell r="M44">
            <v>82.7</v>
          </cell>
          <cell r="N44">
            <v>-20.399999999999999</v>
          </cell>
          <cell r="O44">
            <v>143.4</v>
          </cell>
          <cell r="P44">
            <v>0.8</v>
          </cell>
          <cell r="Q44">
            <v>2.5</v>
          </cell>
          <cell r="R44">
            <v>0.8</v>
          </cell>
          <cell r="S44">
            <v>1.04</v>
          </cell>
          <cell r="T44">
            <v>0.46</v>
          </cell>
          <cell r="U44">
            <v>0.69</v>
          </cell>
          <cell r="V44">
            <v>0.11</v>
          </cell>
          <cell r="W44">
            <v>178.1</v>
          </cell>
          <cell r="X44">
            <v>7.2</v>
          </cell>
          <cell r="Y44">
            <v>90.2</v>
          </cell>
          <cell r="Z44">
            <v>-1.5</v>
          </cell>
          <cell r="AA44">
            <v>112.3</v>
          </cell>
          <cell r="AB44">
            <v>-15.3</v>
          </cell>
          <cell r="AC44">
            <v>603.29999999999995</v>
          </cell>
          <cell r="AD44">
            <v>18.5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89.9</v>
          </cell>
          <cell r="D47">
            <v>-16.5</v>
          </cell>
          <cell r="E47">
            <v>111.7</v>
          </cell>
          <cell r="F47">
            <v>2.1</v>
          </cell>
          <cell r="G47">
            <v>112.8</v>
          </cell>
          <cell r="H47">
            <v>2.2999999999999998</v>
          </cell>
          <cell r="I47">
            <v>106.6</v>
          </cell>
          <cell r="J47">
            <v>15.9</v>
          </cell>
          <cell r="K47">
            <v>106.3</v>
          </cell>
          <cell r="L47">
            <v>17.100000000000001</v>
          </cell>
          <cell r="M47">
            <v>114.9</v>
          </cell>
          <cell r="N47">
            <v>-2.5</v>
          </cell>
          <cell r="O47">
            <v>100.3</v>
          </cell>
          <cell r="P47">
            <v>0.3</v>
          </cell>
          <cell r="Q47">
            <v>20.2</v>
          </cell>
          <cell r="R47">
            <v>8.6</v>
          </cell>
          <cell r="S47">
            <v>2.89</v>
          </cell>
          <cell r="T47">
            <v>2.12</v>
          </cell>
          <cell r="U47">
            <v>1.28</v>
          </cell>
          <cell r="V47">
            <v>-0.64</v>
          </cell>
          <cell r="W47">
            <v>85.6</v>
          </cell>
          <cell r="X47">
            <v>-19.2</v>
          </cell>
          <cell r="Y47">
            <v>106.4</v>
          </cell>
          <cell r="Z47">
            <v>-1.2</v>
          </cell>
          <cell r="AA47">
            <v>93.4</v>
          </cell>
          <cell r="AB47">
            <v>-1.7</v>
          </cell>
          <cell r="AC47">
            <v>3.2</v>
          </cell>
          <cell r="AD47">
            <v>-94.6</v>
          </cell>
        </row>
        <row r="48">
          <cell r="B48" t="str">
            <v>小売業</v>
          </cell>
          <cell r="C48">
            <v>81.3</v>
          </cell>
          <cell r="D48">
            <v>7</v>
          </cell>
          <cell r="E48">
            <v>85.6</v>
          </cell>
          <cell r="F48">
            <v>3.5</v>
          </cell>
          <cell r="G48">
            <v>85.5</v>
          </cell>
          <cell r="H48">
            <v>3.6</v>
          </cell>
          <cell r="I48">
            <v>91.4</v>
          </cell>
          <cell r="J48">
            <v>-1.7</v>
          </cell>
          <cell r="K48">
            <v>89.6</v>
          </cell>
          <cell r="L48">
            <v>-1.3</v>
          </cell>
          <cell r="M48">
            <v>132.1</v>
          </cell>
          <cell r="N48">
            <v>-6.4</v>
          </cell>
          <cell r="O48">
            <v>105.3</v>
          </cell>
          <cell r="P48">
            <v>-3.9</v>
          </cell>
          <cell r="Q48">
            <v>71.3</v>
          </cell>
          <cell r="R48">
            <v>-1.5</v>
          </cell>
          <cell r="S48">
            <v>2.0499999999999998</v>
          </cell>
          <cell r="T48">
            <v>-1.31</v>
          </cell>
          <cell r="U48">
            <v>1.62</v>
          </cell>
          <cell r="V48">
            <v>0.96</v>
          </cell>
          <cell r="W48">
            <v>77.400000000000006</v>
          </cell>
          <cell r="X48">
            <v>3.5</v>
          </cell>
          <cell r="Y48">
            <v>81.5</v>
          </cell>
          <cell r="Z48">
            <v>0.1</v>
          </cell>
          <cell r="AA48">
            <v>87.7</v>
          </cell>
          <cell r="AB48">
            <v>2</v>
          </cell>
          <cell r="AC48">
            <v>42.2</v>
          </cell>
          <cell r="AD48">
            <v>160.5</v>
          </cell>
        </row>
        <row r="49">
          <cell r="B49" t="str">
            <v>宿泊業</v>
          </cell>
          <cell r="C49">
            <v>92.6</v>
          </cell>
          <cell r="D49">
            <v>-9.6999999999999993</v>
          </cell>
          <cell r="E49">
            <v>98.5</v>
          </cell>
          <cell r="F49">
            <v>-5.0999999999999996</v>
          </cell>
          <cell r="G49">
            <v>98.3</v>
          </cell>
          <cell r="H49">
            <v>-6.6</v>
          </cell>
          <cell r="I49">
            <v>111</v>
          </cell>
          <cell r="J49">
            <v>-2.1</v>
          </cell>
          <cell r="K49">
            <v>107.8</v>
          </cell>
          <cell r="L49">
            <v>-2.5</v>
          </cell>
          <cell r="M49">
            <v>175</v>
          </cell>
          <cell r="N49">
            <v>3.2</v>
          </cell>
          <cell r="O49">
            <v>100</v>
          </cell>
          <cell r="P49">
            <v>56.5</v>
          </cell>
          <cell r="Q49">
            <v>50.2</v>
          </cell>
          <cell r="R49">
            <v>-8.5</v>
          </cell>
          <cell r="S49">
            <v>4.46</v>
          </cell>
          <cell r="T49">
            <v>1.99</v>
          </cell>
          <cell r="U49">
            <v>2.97</v>
          </cell>
          <cell r="V49">
            <v>0.97</v>
          </cell>
          <cell r="W49">
            <v>88.2</v>
          </cell>
          <cell r="X49">
            <v>-12.6</v>
          </cell>
          <cell r="Y49">
            <v>93.8</v>
          </cell>
          <cell r="Z49">
            <v>-8.1999999999999993</v>
          </cell>
          <cell r="AA49">
            <v>101.6</v>
          </cell>
          <cell r="AB49">
            <v>26.1</v>
          </cell>
          <cell r="AC49">
            <v>0.1</v>
          </cell>
          <cell r="AD49">
            <v>-99.3</v>
          </cell>
        </row>
        <row r="50">
          <cell r="B50" t="str">
            <v>Ｍ一括分</v>
          </cell>
          <cell r="C50">
            <v>97.9</v>
          </cell>
          <cell r="D50">
            <v>3.6</v>
          </cell>
          <cell r="E50">
            <v>98.1</v>
          </cell>
          <cell r="F50">
            <v>2.2999999999999998</v>
          </cell>
          <cell r="G50">
            <v>97.1</v>
          </cell>
          <cell r="H50">
            <v>1.8</v>
          </cell>
          <cell r="I50">
            <v>85.6</v>
          </cell>
          <cell r="J50">
            <v>-2.9</v>
          </cell>
          <cell r="K50">
            <v>84.9</v>
          </cell>
          <cell r="L50">
            <v>-2.9</v>
          </cell>
          <cell r="M50">
            <v>107.4</v>
          </cell>
          <cell r="N50">
            <v>-3.3</v>
          </cell>
          <cell r="O50">
            <v>103</v>
          </cell>
          <cell r="P50">
            <v>1.4</v>
          </cell>
          <cell r="Q50">
            <v>92.1</v>
          </cell>
          <cell r="R50">
            <v>-4</v>
          </cell>
          <cell r="S50">
            <v>5.32</v>
          </cell>
          <cell r="T50">
            <v>-0.74</v>
          </cell>
          <cell r="U50">
            <v>1.1200000000000001</v>
          </cell>
          <cell r="V50">
            <v>-2.34</v>
          </cell>
          <cell r="W50">
            <v>93.2</v>
          </cell>
          <cell r="X50">
            <v>0.2</v>
          </cell>
          <cell r="Y50">
            <v>93.4</v>
          </cell>
          <cell r="Z50">
            <v>-1.1000000000000001</v>
          </cell>
          <cell r="AA50">
            <v>120.3</v>
          </cell>
          <cell r="AB50">
            <v>11.3</v>
          </cell>
          <cell r="AC50">
            <v>44.6</v>
          </cell>
          <cell r="AD50">
            <v>0</v>
          </cell>
        </row>
        <row r="51">
          <cell r="B51" t="str">
            <v>医療業</v>
          </cell>
          <cell r="C51">
            <v>134.6</v>
          </cell>
          <cell r="D51">
            <v>5.0999999999999996</v>
          </cell>
          <cell r="E51">
            <v>93.6</v>
          </cell>
          <cell r="F51">
            <v>3.9</v>
          </cell>
          <cell r="G51">
            <v>91.1</v>
          </cell>
          <cell r="H51">
            <v>7.1</v>
          </cell>
          <cell r="I51">
            <v>96.6</v>
          </cell>
          <cell r="J51">
            <v>2.8</v>
          </cell>
          <cell r="K51">
            <v>96.5</v>
          </cell>
          <cell r="L51">
            <v>3.1</v>
          </cell>
          <cell r="M51">
            <v>100</v>
          </cell>
          <cell r="N51">
            <v>-5.9</v>
          </cell>
          <cell r="O51">
            <v>97</v>
          </cell>
          <cell r="P51">
            <v>-2.1</v>
          </cell>
          <cell r="Q51">
            <v>20.5</v>
          </cell>
          <cell r="R51">
            <v>-4</v>
          </cell>
          <cell r="S51">
            <v>0.81</v>
          </cell>
          <cell r="T51">
            <v>-0.73</v>
          </cell>
          <cell r="U51">
            <v>1.72</v>
          </cell>
          <cell r="V51">
            <v>0.28000000000000003</v>
          </cell>
          <cell r="W51">
            <v>128.19999999999999</v>
          </cell>
          <cell r="X51">
            <v>1.7</v>
          </cell>
          <cell r="Y51">
            <v>89.1</v>
          </cell>
          <cell r="Z51">
            <v>0.5</v>
          </cell>
          <cell r="AA51">
            <v>170.8</v>
          </cell>
          <cell r="AB51">
            <v>-29.8</v>
          </cell>
          <cell r="AC51">
            <v>138.69999999999999</v>
          </cell>
          <cell r="AD51">
            <v>6.9</v>
          </cell>
        </row>
        <row r="52">
          <cell r="B52" t="str">
            <v>Ｐ一括分</v>
          </cell>
          <cell r="C52">
            <v>188.7</v>
          </cell>
          <cell r="D52">
            <v>-0.2</v>
          </cell>
          <cell r="E52">
            <v>101.8</v>
          </cell>
          <cell r="F52">
            <v>-8.6999999999999993</v>
          </cell>
          <cell r="G52">
            <v>102</v>
          </cell>
          <cell r="H52">
            <v>-7.6</v>
          </cell>
          <cell r="I52">
            <v>101</v>
          </cell>
          <cell r="J52">
            <v>-4.8</v>
          </cell>
          <cell r="K52">
            <v>102.4</v>
          </cell>
          <cell r="L52">
            <v>-3.3</v>
          </cell>
          <cell r="M52">
            <v>59.6</v>
          </cell>
          <cell r="N52">
            <v>-46.1</v>
          </cell>
          <cell r="O52">
            <v>104</v>
          </cell>
          <cell r="P52">
            <v>-1.7</v>
          </cell>
          <cell r="Q52">
            <v>21.7</v>
          </cell>
          <cell r="R52">
            <v>4.0999999999999996</v>
          </cell>
          <cell r="S52">
            <v>0.86</v>
          </cell>
          <cell r="T52">
            <v>-3.28</v>
          </cell>
          <cell r="U52">
            <v>0.64</v>
          </cell>
          <cell r="V52">
            <v>0.16</v>
          </cell>
          <cell r="W52">
            <v>179.7</v>
          </cell>
          <cell r="X52">
            <v>-3.4</v>
          </cell>
          <cell r="Y52">
            <v>97</v>
          </cell>
          <cell r="Z52">
            <v>-11.6</v>
          </cell>
          <cell r="AA52">
            <v>98.2</v>
          </cell>
          <cell r="AB52">
            <v>-29.3</v>
          </cell>
          <cell r="AC52">
            <v>528.70000000000005</v>
          </cell>
          <cell r="AD52">
            <v>7.3</v>
          </cell>
        </row>
        <row r="53">
          <cell r="B53" t="str">
            <v>職業紹介・派遣業</v>
          </cell>
          <cell r="C53">
            <v>116.4</v>
          </cell>
          <cell r="D53">
            <v>8.5</v>
          </cell>
          <cell r="E53">
            <v>115.6</v>
          </cell>
          <cell r="F53">
            <v>7.2</v>
          </cell>
          <cell r="G53">
            <v>115</v>
          </cell>
          <cell r="H53">
            <v>4.7</v>
          </cell>
          <cell r="I53">
            <v>113.3</v>
          </cell>
          <cell r="J53">
            <v>6.7</v>
          </cell>
          <cell r="K53">
            <v>113</v>
          </cell>
          <cell r="L53">
            <v>4.7</v>
          </cell>
          <cell r="M53">
            <v>119.5</v>
          </cell>
          <cell r="N53">
            <v>53.4</v>
          </cell>
          <cell r="O53">
            <v>118.5</v>
          </cell>
          <cell r="P53">
            <v>-3.3</v>
          </cell>
          <cell r="Q53">
            <v>22.8</v>
          </cell>
          <cell r="R53">
            <v>-3.6</v>
          </cell>
          <cell r="S53">
            <v>6.32</v>
          </cell>
          <cell r="T53">
            <v>0.38</v>
          </cell>
          <cell r="U53">
            <v>6.57</v>
          </cell>
          <cell r="V53">
            <v>-1.52</v>
          </cell>
          <cell r="W53">
            <v>110.9</v>
          </cell>
          <cell r="X53">
            <v>5</v>
          </cell>
          <cell r="Y53">
            <v>110.1</v>
          </cell>
          <cell r="Z53">
            <v>3.8</v>
          </cell>
          <cell r="AA53">
            <v>122.3</v>
          </cell>
          <cell r="AB53">
            <v>43.4</v>
          </cell>
          <cell r="AC53">
            <v>145.1</v>
          </cell>
          <cell r="AD53">
            <v>58.2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107.5</v>
          </cell>
          <cell r="D55">
            <v>-17.399999999999999</v>
          </cell>
          <cell r="E55">
            <v>98.9</v>
          </cell>
          <cell r="F55">
            <v>-6.8</v>
          </cell>
          <cell r="G55">
            <v>98.5</v>
          </cell>
          <cell r="H55">
            <v>-6.5</v>
          </cell>
          <cell r="I55">
            <v>101</v>
          </cell>
          <cell r="J55">
            <v>-6.1</v>
          </cell>
          <cell r="K55">
            <v>100.7</v>
          </cell>
          <cell r="L55">
            <v>-6.1</v>
          </cell>
          <cell r="M55">
            <v>106.3</v>
          </cell>
          <cell r="N55">
            <v>-7.6</v>
          </cell>
          <cell r="O55">
            <v>93.7</v>
          </cell>
          <cell r="P55">
            <v>-1.1000000000000001</v>
          </cell>
          <cell r="Q55">
            <v>35.4</v>
          </cell>
          <cell r="R55">
            <v>5.8</v>
          </cell>
          <cell r="S55">
            <v>2.42</v>
          </cell>
          <cell r="T55">
            <v>0.72</v>
          </cell>
          <cell r="U55">
            <v>3.01</v>
          </cell>
          <cell r="V55">
            <v>0.37</v>
          </cell>
          <cell r="W55">
            <v>102.4</v>
          </cell>
          <cell r="X55">
            <v>-20.100000000000001</v>
          </cell>
          <cell r="Y55">
            <v>94.2</v>
          </cell>
          <cell r="Z55">
            <v>-9.8000000000000007</v>
          </cell>
          <cell r="AA55">
            <v>102.9</v>
          </cell>
          <cell r="AB55">
            <v>-12.3</v>
          </cell>
          <cell r="AC55">
            <v>167.4</v>
          </cell>
          <cell r="AD55">
            <v>-43.5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138.6</v>
          </cell>
          <cell r="D326">
            <v>-7</v>
          </cell>
          <cell r="E326">
            <v>102.4</v>
          </cell>
          <cell r="F326">
            <v>-2.2999999999999998</v>
          </cell>
          <cell r="G326">
            <v>102.5</v>
          </cell>
          <cell r="H326">
            <v>-2.2000000000000002</v>
          </cell>
          <cell r="I326">
            <v>102.2</v>
          </cell>
          <cell r="J326">
            <v>-2.7</v>
          </cell>
          <cell r="K326">
            <v>101.9</v>
          </cell>
          <cell r="L326">
            <v>-2.8</v>
          </cell>
          <cell r="M326">
            <v>106</v>
          </cell>
          <cell r="N326">
            <v>-2.1</v>
          </cell>
          <cell r="O326">
            <v>101.9</v>
          </cell>
          <cell r="P326">
            <v>1.7</v>
          </cell>
          <cell r="Q326">
            <v>29.6</v>
          </cell>
          <cell r="R326">
            <v>3.6</v>
          </cell>
          <cell r="S326">
            <v>2.57</v>
          </cell>
          <cell r="T326">
            <v>0.45</v>
          </cell>
          <cell r="U326">
            <v>1.65</v>
          </cell>
          <cell r="V326">
            <v>0.26</v>
          </cell>
          <cell r="W326">
            <v>132</v>
          </cell>
          <cell r="X326">
            <v>-10.1</v>
          </cell>
          <cell r="Y326">
            <v>97.5</v>
          </cell>
          <cell r="Z326">
            <v>-5.4</v>
          </cell>
          <cell r="AA326">
            <v>101.1</v>
          </cell>
          <cell r="AB326">
            <v>-3.6</v>
          </cell>
          <cell r="AC326">
            <v>348.4</v>
          </cell>
          <cell r="AD326">
            <v>-14.1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100.5</v>
          </cell>
          <cell r="D328">
            <v>-9.6999999999999993</v>
          </cell>
          <cell r="E328">
            <v>94.2</v>
          </cell>
          <cell r="F328">
            <v>-1.8</v>
          </cell>
          <cell r="G328">
            <v>96.8</v>
          </cell>
          <cell r="H328">
            <v>-0.6</v>
          </cell>
          <cell r="I328">
            <v>103.3</v>
          </cell>
          <cell r="J328">
            <v>6.7</v>
          </cell>
          <cell r="K328">
            <v>104.8</v>
          </cell>
          <cell r="L328">
            <v>7</v>
          </cell>
          <cell r="M328">
            <v>75.599999999999994</v>
          </cell>
          <cell r="N328">
            <v>-1.6</v>
          </cell>
          <cell r="O328">
            <v>89.5</v>
          </cell>
          <cell r="P328">
            <v>2.2000000000000002</v>
          </cell>
          <cell r="Q328">
            <v>3.9</v>
          </cell>
          <cell r="R328">
            <v>0</v>
          </cell>
          <cell r="S328">
            <v>0.51</v>
          </cell>
          <cell r="T328">
            <v>-0.86</v>
          </cell>
          <cell r="U328">
            <v>1.32</v>
          </cell>
          <cell r="V328">
            <v>1.05</v>
          </cell>
          <cell r="W328">
            <v>95.7</v>
          </cell>
          <cell r="X328">
            <v>-12.6</v>
          </cell>
          <cell r="Y328">
            <v>89.7</v>
          </cell>
          <cell r="Z328">
            <v>-5</v>
          </cell>
          <cell r="AA328">
            <v>49.1</v>
          </cell>
          <cell r="AB328">
            <v>-29.4</v>
          </cell>
          <cell r="AC328">
            <v>109.6</v>
          </cell>
          <cell r="AD328">
            <v>-29.5</v>
          </cell>
        </row>
        <row r="329">
          <cell r="B329" t="str">
            <v>製造業</v>
          </cell>
          <cell r="C329">
            <v>146.30000000000001</v>
          </cell>
          <cell r="D329">
            <v>-2.1</v>
          </cell>
          <cell r="E329">
            <v>108.2</v>
          </cell>
          <cell r="F329">
            <v>-4.4000000000000004</v>
          </cell>
          <cell r="G329">
            <v>107.3</v>
          </cell>
          <cell r="H329">
            <v>-4.2</v>
          </cell>
          <cell r="I329">
            <v>102.7</v>
          </cell>
          <cell r="J329">
            <v>-4.5999999999999996</v>
          </cell>
          <cell r="K329">
            <v>103</v>
          </cell>
          <cell r="L329">
            <v>-3.8</v>
          </cell>
          <cell r="M329">
            <v>99.1</v>
          </cell>
          <cell r="N329">
            <v>-12.9</v>
          </cell>
          <cell r="O329">
            <v>98.6</v>
          </cell>
          <cell r="P329">
            <v>-1.1000000000000001</v>
          </cell>
          <cell r="Q329">
            <v>17.399999999999999</v>
          </cell>
          <cell r="R329">
            <v>3.9</v>
          </cell>
          <cell r="S329">
            <v>1.83</v>
          </cell>
          <cell r="T329">
            <v>0.26</v>
          </cell>
          <cell r="U329">
            <v>1.05</v>
          </cell>
          <cell r="V329">
            <v>-0.13</v>
          </cell>
          <cell r="W329">
            <v>139.30000000000001</v>
          </cell>
          <cell r="X329">
            <v>-5.3</v>
          </cell>
          <cell r="Y329">
            <v>103</v>
          </cell>
          <cell r="Z329">
            <v>-7.5</v>
          </cell>
          <cell r="AA329">
            <v>118.4</v>
          </cell>
          <cell r="AB329">
            <v>-6.8</v>
          </cell>
          <cell r="AC329">
            <v>346.9</v>
          </cell>
          <cell r="AD329">
            <v>1.8</v>
          </cell>
        </row>
        <row r="330">
          <cell r="B330" t="str">
            <v>電気・ガス・熱供給・水道業</v>
          </cell>
          <cell r="C330">
            <v>253</v>
          </cell>
          <cell r="D330">
            <v>8.6</v>
          </cell>
          <cell r="E330">
            <v>123.8</v>
          </cell>
          <cell r="F330">
            <v>10.6</v>
          </cell>
          <cell r="G330">
            <v>116.5</v>
          </cell>
          <cell r="H330">
            <v>3.9</v>
          </cell>
          <cell r="I330">
            <v>108.8</v>
          </cell>
          <cell r="J330">
            <v>4.8</v>
          </cell>
          <cell r="K330">
            <v>107.7</v>
          </cell>
          <cell r="L330">
            <v>1.1000000000000001</v>
          </cell>
          <cell r="M330">
            <v>123.5</v>
          </cell>
          <cell r="N330">
            <v>85.2</v>
          </cell>
          <cell r="O330">
            <v>212.3</v>
          </cell>
          <cell r="P330">
            <v>-0.7</v>
          </cell>
          <cell r="Q330">
            <v>5.2</v>
          </cell>
          <cell r="R330">
            <v>-2.2000000000000002</v>
          </cell>
          <cell r="S330">
            <v>0</v>
          </cell>
          <cell r="T330">
            <v>-0.53</v>
          </cell>
          <cell r="U330">
            <v>0.13</v>
          </cell>
          <cell r="V330">
            <v>-0.43</v>
          </cell>
          <cell r="W330">
            <v>241</v>
          </cell>
          <cell r="X330">
            <v>5.0999999999999996</v>
          </cell>
          <cell r="Y330">
            <v>117.9</v>
          </cell>
          <cell r="Z330">
            <v>7.1</v>
          </cell>
          <cell r="AA330">
            <v>216</v>
          </cell>
          <cell r="AB330">
            <v>97.4</v>
          </cell>
          <cell r="AC330">
            <v>621.5</v>
          </cell>
          <cell r="AD330">
            <v>7.4</v>
          </cell>
        </row>
        <row r="331">
          <cell r="B331" t="str">
            <v>情報通信業</v>
          </cell>
          <cell r="C331">
            <v>245.3</v>
          </cell>
          <cell r="D331">
            <v>-15.6</v>
          </cell>
          <cell r="E331">
            <v>140.5</v>
          </cell>
          <cell r="F331">
            <v>-2.4</v>
          </cell>
          <cell r="G331">
            <v>139.30000000000001</v>
          </cell>
          <cell r="H331">
            <v>-1.6</v>
          </cell>
          <cell r="I331">
            <v>111.7</v>
          </cell>
          <cell r="J331">
            <v>1.5</v>
          </cell>
          <cell r="K331">
            <v>113.7</v>
          </cell>
          <cell r="L331">
            <v>1.7</v>
          </cell>
          <cell r="M331">
            <v>88.7</v>
          </cell>
          <cell r="N331">
            <v>-1.9</v>
          </cell>
          <cell r="O331">
            <v>94.1</v>
          </cell>
          <cell r="P331">
            <v>-3.5</v>
          </cell>
          <cell r="Q331">
            <v>3.1</v>
          </cell>
          <cell r="R331">
            <v>0.1</v>
          </cell>
          <cell r="S331">
            <v>0.26</v>
          </cell>
          <cell r="T331">
            <v>0.01</v>
          </cell>
          <cell r="U331">
            <v>0.28000000000000003</v>
          </cell>
          <cell r="V331">
            <v>0.05</v>
          </cell>
          <cell r="W331">
            <v>233.6</v>
          </cell>
          <cell r="X331">
            <v>-18.399999999999999</v>
          </cell>
          <cell r="Y331">
            <v>133.80000000000001</v>
          </cell>
          <cell r="Z331">
            <v>-5.5</v>
          </cell>
          <cell r="AA331">
            <v>156.80000000000001</v>
          </cell>
          <cell r="AB331">
            <v>-11.7</v>
          </cell>
          <cell r="AC331">
            <v>741.8</v>
          </cell>
          <cell r="AD331">
            <v>-24.8</v>
          </cell>
        </row>
        <row r="332">
          <cell r="B332" t="str">
            <v>運輸業，郵便業</v>
          </cell>
          <cell r="C332">
            <v>93.8</v>
          </cell>
          <cell r="D332">
            <v>4.7</v>
          </cell>
          <cell r="E332">
            <v>90.7</v>
          </cell>
          <cell r="F332">
            <v>-0.8</v>
          </cell>
          <cell r="G332">
            <v>96.8</v>
          </cell>
          <cell r="H332">
            <v>2.8</v>
          </cell>
          <cell r="I332">
            <v>97</v>
          </cell>
          <cell r="J332">
            <v>-2.6</v>
          </cell>
          <cell r="K332">
            <v>101.3</v>
          </cell>
          <cell r="L332">
            <v>-2</v>
          </cell>
          <cell r="M332">
            <v>79</v>
          </cell>
          <cell r="N332">
            <v>-5.6</v>
          </cell>
          <cell r="O332">
            <v>105.2</v>
          </cell>
          <cell r="P332">
            <v>-2.2000000000000002</v>
          </cell>
          <cell r="Q332">
            <v>8.1</v>
          </cell>
          <cell r="R332">
            <v>-3</v>
          </cell>
          <cell r="S332">
            <v>0.96</v>
          </cell>
          <cell r="T332">
            <v>-0.33</v>
          </cell>
          <cell r="U332">
            <v>0.31</v>
          </cell>
          <cell r="V332">
            <v>-0.18</v>
          </cell>
          <cell r="W332">
            <v>89.3</v>
          </cell>
          <cell r="X332">
            <v>1.2</v>
          </cell>
          <cell r="Y332">
            <v>86.4</v>
          </cell>
          <cell r="Z332">
            <v>-4</v>
          </cell>
          <cell r="AA332">
            <v>64</v>
          </cell>
          <cell r="AB332">
            <v>-19.2</v>
          </cell>
          <cell r="AC332">
            <v>108.2</v>
          </cell>
          <cell r="AD332">
            <v>56.1</v>
          </cell>
        </row>
        <row r="333">
          <cell r="B333" t="str">
            <v>卸売業，小売業</v>
          </cell>
          <cell r="C333">
            <v>105.1</v>
          </cell>
          <cell r="D333">
            <v>-25.6</v>
          </cell>
          <cell r="E333">
            <v>105.4</v>
          </cell>
          <cell r="F333">
            <v>-2.5</v>
          </cell>
          <cell r="G333">
            <v>104.9</v>
          </cell>
          <cell r="H333">
            <v>-3.3</v>
          </cell>
          <cell r="I333">
            <v>97.9</v>
          </cell>
          <cell r="J333">
            <v>-1.6</v>
          </cell>
          <cell r="K333">
            <v>97.2</v>
          </cell>
          <cell r="L333">
            <v>-2.9</v>
          </cell>
          <cell r="M333">
            <v>111.6</v>
          </cell>
          <cell r="N333">
            <v>28.3</v>
          </cell>
          <cell r="O333">
            <v>103.3</v>
          </cell>
          <cell r="P333">
            <v>1.8</v>
          </cell>
          <cell r="Q333">
            <v>45.2</v>
          </cell>
          <cell r="R333">
            <v>4.2</v>
          </cell>
          <cell r="S333">
            <v>4.18</v>
          </cell>
          <cell r="T333">
            <v>1.86</v>
          </cell>
          <cell r="U333">
            <v>2.17</v>
          </cell>
          <cell r="V333">
            <v>0.89</v>
          </cell>
          <cell r="W333">
            <v>100.1</v>
          </cell>
          <cell r="X333">
            <v>-28</v>
          </cell>
          <cell r="Y333">
            <v>100.4</v>
          </cell>
          <cell r="Z333">
            <v>-5.6</v>
          </cell>
          <cell r="AA333">
            <v>114.7</v>
          </cell>
          <cell r="AB333">
            <v>14.5</v>
          </cell>
          <cell r="AC333">
            <v>102.7</v>
          </cell>
          <cell r="AD333">
            <v>-76.400000000000006</v>
          </cell>
        </row>
        <row r="334">
          <cell r="B334" t="str">
            <v>金融業，保険業</v>
          </cell>
          <cell r="C334">
            <v>189.6</v>
          </cell>
          <cell r="D334">
            <v>42.4</v>
          </cell>
          <cell r="E334">
            <v>110.6</v>
          </cell>
          <cell r="F334">
            <v>16.2</v>
          </cell>
          <cell r="G334">
            <v>113</v>
          </cell>
          <cell r="H334">
            <v>16.3</v>
          </cell>
          <cell r="I334">
            <v>101.6</v>
          </cell>
          <cell r="J334">
            <v>7.4</v>
          </cell>
          <cell r="K334">
            <v>101.6</v>
          </cell>
          <cell r="L334">
            <v>5.6</v>
          </cell>
          <cell r="M334">
            <v>101.9</v>
          </cell>
          <cell r="N334">
            <v>93</v>
          </cell>
          <cell r="O334">
            <v>98.3</v>
          </cell>
          <cell r="P334">
            <v>-1.3</v>
          </cell>
          <cell r="Q334">
            <v>8.5</v>
          </cell>
          <cell r="R334">
            <v>1.9</v>
          </cell>
          <cell r="S334">
            <v>0</v>
          </cell>
          <cell r="T334">
            <v>-3.07</v>
          </cell>
          <cell r="U334">
            <v>0.26</v>
          </cell>
          <cell r="V334">
            <v>-1.59</v>
          </cell>
          <cell r="W334">
            <v>180.6</v>
          </cell>
          <cell r="X334">
            <v>37.9</v>
          </cell>
          <cell r="Y334">
            <v>105.3</v>
          </cell>
          <cell r="Z334">
            <v>12.4</v>
          </cell>
          <cell r="AA334">
            <v>57.5</v>
          </cell>
          <cell r="AB334">
            <v>16.899999999999999</v>
          </cell>
          <cell r="AC334">
            <v>475.1</v>
          </cell>
          <cell r="AD334">
            <v>78.400000000000006</v>
          </cell>
        </row>
        <row r="335">
          <cell r="B335" t="str">
            <v>不動産業，物品賃貸業</v>
          </cell>
          <cell r="C335">
            <v>109.8</v>
          </cell>
          <cell r="D335">
            <v>-34.799999999999997</v>
          </cell>
          <cell r="E335">
            <v>110.6</v>
          </cell>
          <cell r="F335">
            <v>-23.4</v>
          </cell>
          <cell r="G335">
            <v>115</v>
          </cell>
          <cell r="H335">
            <v>-18.2</v>
          </cell>
          <cell r="I335">
            <v>92.6</v>
          </cell>
          <cell r="J335">
            <v>-30</v>
          </cell>
          <cell r="K335">
            <v>94</v>
          </cell>
          <cell r="L335">
            <v>-27.5</v>
          </cell>
          <cell r="M335">
            <v>60.8</v>
          </cell>
          <cell r="N335">
            <v>-68.7</v>
          </cell>
          <cell r="O335">
            <v>83.5</v>
          </cell>
          <cell r="P335">
            <v>-4.5</v>
          </cell>
          <cell r="Q335">
            <v>51.8</v>
          </cell>
          <cell r="R335">
            <v>28.1</v>
          </cell>
          <cell r="S335">
            <v>0.72</v>
          </cell>
          <cell r="T335">
            <v>-0.11</v>
          </cell>
          <cell r="U335">
            <v>8.4</v>
          </cell>
          <cell r="V335">
            <v>7.39</v>
          </cell>
          <cell r="W335">
            <v>104.6</v>
          </cell>
          <cell r="X335">
            <v>-36.9</v>
          </cell>
          <cell r="Y335">
            <v>105.3</v>
          </cell>
          <cell r="Z335">
            <v>-25.9</v>
          </cell>
          <cell r="AA335">
            <v>29.8</v>
          </cell>
          <cell r="AB335">
            <v>-86.2</v>
          </cell>
          <cell r="AC335">
            <v>104.7</v>
          </cell>
          <cell r="AD335">
            <v>-68.099999999999994</v>
          </cell>
        </row>
        <row r="336">
          <cell r="B336" t="str">
            <v>学術研究，専門・技術サービス業</v>
          </cell>
          <cell r="C336">
            <v>150.80000000000001</v>
          </cell>
          <cell r="D336">
            <v>-3.5</v>
          </cell>
          <cell r="E336">
            <v>111.1</v>
          </cell>
          <cell r="F336">
            <v>7.2</v>
          </cell>
          <cell r="G336">
            <v>110.3</v>
          </cell>
          <cell r="H336">
            <v>4.5</v>
          </cell>
          <cell r="I336">
            <v>109.7</v>
          </cell>
          <cell r="J336">
            <v>3.3</v>
          </cell>
          <cell r="K336">
            <v>110.3</v>
          </cell>
          <cell r="L336">
            <v>2.4</v>
          </cell>
          <cell r="M336">
            <v>100</v>
          </cell>
          <cell r="N336">
            <v>26.9</v>
          </cell>
          <cell r="O336">
            <v>106.9</v>
          </cell>
          <cell r="P336">
            <v>3.3</v>
          </cell>
          <cell r="Q336">
            <v>12.6</v>
          </cell>
          <cell r="R336">
            <v>-7.8</v>
          </cell>
          <cell r="S336">
            <v>0.05</v>
          </cell>
          <cell r="T336">
            <v>-0.28999999999999998</v>
          </cell>
          <cell r="U336">
            <v>2.48</v>
          </cell>
          <cell r="V336">
            <v>1.43</v>
          </cell>
          <cell r="W336">
            <v>143.6</v>
          </cell>
          <cell r="X336">
            <v>-6.6</v>
          </cell>
          <cell r="Y336">
            <v>105.8</v>
          </cell>
          <cell r="Z336">
            <v>3.7</v>
          </cell>
          <cell r="AA336">
            <v>129</v>
          </cell>
          <cell r="AB336">
            <v>115</v>
          </cell>
          <cell r="AC336">
            <v>258.60000000000002</v>
          </cell>
          <cell r="AD336">
            <v>-15.6</v>
          </cell>
        </row>
        <row r="337">
          <cell r="B337" t="str">
            <v>宿泊業，飲食サービス業</v>
          </cell>
          <cell r="C337">
            <v>92.3</v>
          </cell>
          <cell r="D337">
            <v>-18</v>
          </cell>
          <cell r="E337">
            <v>95.3</v>
          </cell>
          <cell r="F337">
            <v>-17.399999999999999</v>
          </cell>
          <cell r="G337">
            <v>93.9</v>
          </cell>
          <cell r="H337">
            <v>-20.6</v>
          </cell>
          <cell r="I337">
            <v>96.2</v>
          </cell>
          <cell r="J337">
            <v>-16.3</v>
          </cell>
          <cell r="K337">
            <v>95.3</v>
          </cell>
          <cell r="L337">
            <v>-18.3</v>
          </cell>
          <cell r="M337">
            <v>117.6</v>
          </cell>
          <cell r="N337">
            <v>60</v>
          </cell>
          <cell r="O337">
            <v>111.8</v>
          </cell>
          <cell r="P337">
            <v>26.8</v>
          </cell>
          <cell r="Q337">
            <v>84.1</v>
          </cell>
          <cell r="R337">
            <v>10.3</v>
          </cell>
          <cell r="S337">
            <v>8.9700000000000006</v>
          </cell>
          <cell r="T337">
            <v>4.1100000000000003</v>
          </cell>
          <cell r="U337">
            <v>2.98</v>
          </cell>
          <cell r="V337">
            <v>0.82</v>
          </cell>
          <cell r="W337">
            <v>87.9</v>
          </cell>
          <cell r="X337">
            <v>-20.6</v>
          </cell>
          <cell r="Y337">
            <v>90.8</v>
          </cell>
          <cell r="Z337">
            <v>-20.100000000000001</v>
          </cell>
          <cell r="AA337">
            <v>127.3</v>
          </cell>
          <cell r="AB337">
            <v>160.9</v>
          </cell>
          <cell r="AC337">
            <v>5.0999999999999996</v>
          </cell>
          <cell r="AD337">
            <v>-78.099999999999994</v>
          </cell>
        </row>
        <row r="338">
          <cell r="B338" t="str">
            <v>生活関連サービス業，娯楽業</v>
          </cell>
          <cell r="C338">
            <v>173.5</v>
          </cell>
          <cell r="D338">
            <v>26.1</v>
          </cell>
          <cell r="E338">
            <v>107.5</v>
          </cell>
          <cell r="F338">
            <v>7.2</v>
          </cell>
          <cell r="G338">
            <v>110.8</v>
          </cell>
          <cell r="H338">
            <v>5.4</v>
          </cell>
          <cell r="I338">
            <v>106.9</v>
          </cell>
          <cell r="J338">
            <v>2.5</v>
          </cell>
          <cell r="K338">
            <v>110.9</v>
          </cell>
          <cell r="L338">
            <v>3.4</v>
          </cell>
          <cell r="M338">
            <v>55.2</v>
          </cell>
          <cell r="N338">
            <v>-15.9</v>
          </cell>
          <cell r="O338">
            <v>93.5</v>
          </cell>
          <cell r="P338">
            <v>-1.5</v>
          </cell>
          <cell r="Q338">
            <v>33.700000000000003</v>
          </cell>
          <cell r="R338">
            <v>-8.4</v>
          </cell>
          <cell r="S338">
            <v>2.2599999999999998</v>
          </cell>
          <cell r="T338">
            <v>-1.1599999999999999</v>
          </cell>
          <cell r="U338">
            <v>0.51</v>
          </cell>
          <cell r="V338">
            <v>-4.2699999999999996</v>
          </cell>
          <cell r="W338">
            <v>165.2</v>
          </cell>
          <cell r="X338">
            <v>22</v>
          </cell>
          <cell r="Y338">
            <v>102.4</v>
          </cell>
          <cell r="Z338">
            <v>3.7</v>
          </cell>
          <cell r="AA338">
            <v>63.3</v>
          </cell>
          <cell r="AB338">
            <v>75.8</v>
          </cell>
          <cell r="AC338">
            <v>899.3</v>
          </cell>
          <cell r="AD338">
            <v>66.900000000000006</v>
          </cell>
        </row>
        <row r="339">
          <cell r="B339" t="str">
            <v>教育，学習支援業</v>
          </cell>
          <cell r="C339">
            <v>209.6</v>
          </cell>
          <cell r="D339">
            <v>-4.9000000000000004</v>
          </cell>
          <cell r="E339">
            <v>103.4</v>
          </cell>
          <cell r="F339">
            <v>-4.8</v>
          </cell>
          <cell r="G339">
            <v>103.8</v>
          </cell>
          <cell r="H339">
            <v>-4.2</v>
          </cell>
          <cell r="I339">
            <v>125.5</v>
          </cell>
          <cell r="J339">
            <v>-3.1</v>
          </cell>
          <cell r="K339">
            <v>115.1</v>
          </cell>
          <cell r="L339">
            <v>-1.2</v>
          </cell>
          <cell r="M339">
            <v>313</v>
          </cell>
          <cell r="N339">
            <v>-14.6</v>
          </cell>
          <cell r="O339">
            <v>110.6</v>
          </cell>
          <cell r="P339">
            <v>0.8</v>
          </cell>
          <cell r="Q339">
            <v>20.100000000000001</v>
          </cell>
          <cell r="R339">
            <v>4.4000000000000004</v>
          </cell>
          <cell r="S339">
            <v>0.71</v>
          </cell>
          <cell r="T339">
            <v>-0.78</v>
          </cell>
          <cell r="U339">
            <v>0.12</v>
          </cell>
          <cell r="V339">
            <v>-0.67</v>
          </cell>
          <cell r="W339">
            <v>199.6</v>
          </cell>
          <cell r="X339">
            <v>-8</v>
          </cell>
          <cell r="Y339">
            <v>98.5</v>
          </cell>
          <cell r="Z339">
            <v>-7.9</v>
          </cell>
          <cell r="AA339">
            <v>84.7</v>
          </cell>
          <cell r="AB339">
            <v>-27.9</v>
          </cell>
          <cell r="AC339">
            <v>571.70000000000005</v>
          </cell>
          <cell r="AD339">
            <v>-5.0999999999999996</v>
          </cell>
        </row>
        <row r="340">
          <cell r="B340" t="str">
            <v>医療，福祉</v>
          </cell>
          <cell r="C340">
            <v>141.30000000000001</v>
          </cell>
          <cell r="D340">
            <v>-4</v>
          </cell>
          <cell r="E340">
            <v>100.6</v>
          </cell>
          <cell r="F340">
            <v>0.1</v>
          </cell>
          <cell r="G340">
            <v>98.3</v>
          </cell>
          <cell r="H340">
            <v>0</v>
          </cell>
          <cell r="I340">
            <v>102.1</v>
          </cell>
          <cell r="J340">
            <v>-0.9</v>
          </cell>
          <cell r="K340">
            <v>102.4</v>
          </cell>
          <cell r="L340">
            <v>-0.8</v>
          </cell>
          <cell r="M340">
            <v>95.1</v>
          </cell>
          <cell r="N340">
            <v>-2.6</v>
          </cell>
          <cell r="O340">
            <v>102.6</v>
          </cell>
          <cell r="P340">
            <v>0.6</v>
          </cell>
          <cell r="Q340">
            <v>26.2</v>
          </cell>
          <cell r="R340">
            <v>0.9</v>
          </cell>
          <cell r="S340">
            <v>2.12</v>
          </cell>
          <cell r="T340">
            <v>-0.11</v>
          </cell>
          <cell r="U340">
            <v>1.55</v>
          </cell>
          <cell r="V340">
            <v>0.27</v>
          </cell>
          <cell r="W340">
            <v>134.6</v>
          </cell>
          <cell r="X340">
            <v>-7.1</v>
          </cell>
          <cell r="Y340">
            <v>95.8</v>
          </cell>
          <cell r="Z340">
            <v>-3.1</v>
          </cell>
          <cell r="AA340">
            <v>166.3</v>
          </cell>
          <cell r="AB340">
            <v>0.1</v>
          </cell>
          <cell r="AC340">
            <v>349.4</v>
          </cell>
          <cell r="AD340">
            <v>-9.3000000000000007</v>
          </cell>
        </row>
        <row r="341">
          <cell r="B341" t="str">
            <v>複合サービス事業</v>
          </cell>
          <cell r="C341">
            <v>124.5</v>
          </cell>
          <cell r="D341">
            <v>-30.6</v>
          </cell>
          <cell r="E341">
            <v>97.6</v>
          </cell>
          <cell r="F341">
            <v>2</v>
          </cell>
          <cell r="G341">
            <v>102</v>
          </cell>
          <cell r="H341">
            <v>4.5</v>
          </cell>
          <cell r="I341">
            <v>100.8</v>
          </cell>
          <cell r="J341">
            <v>-3</v>
          </cell>
          <cell r="K341">
            <v>103.4</v>
          </cell>
          <cell r="L341">
            <v>-2.5</v>
          </cell>
          <cell r="M341">
            <v>54.8</v>
          </cell>
          <cell r="N341">
            <v>-16.3</v>
          </cell>
          <cell r="O341">
            <v>102.4</v>
          </cell>
          <cell r="P341">
            <v>4.7</v>
          </cell>
          <cell r="Q341">
            <v>11.1</v>
          </cell>
          <cell r="R341">
            <v>1</v>
          </cell>
          <cell r="S341">
            <v>0.81</v>
          </cell>
          <cell r="T341">
            <v>0.65</v>
          </cell>
          <cell r="U341">
            <v>1.91</v>
          </cell>
          <cell r="V341">
            <v>1.04</v>
          </cell>
          <cell r="W341">
            <v>118.6</v>
          </cell>
          <cell r="X341">
            <v>-32.799999999999997</v>
          </cell>
          <cell r="Y341">
            <v>93</v>
          </cell>
          <cell r="Z341">
            <v>-1.3</v>
          </cell>
          <cell r="AA341">
            <v>23.6</v>
          </cell>
          <cell r="AB341">
            <v>-62.5</v>
          </cell>
          <cell r="AC341">
            <v>250.4</v>
          </cell>
          <cell r="AD341">
            <v>-56.2</v>
          </cell>
        </row>
        <row r="342">
          <cell r="B342" t="str">
            <v>サービス業（他に分類されないもの）</v>
          </cell>
          <cell r="C342">
            <v>106.6</v>
          </cell>
          <cell r="D342">
            <v>-4.5</v>
          </cell>
          <cell r="E342">
            <v>96.5</v>
          </cell>
          <cell r="F342">
            <v>0.2</v>
          </cell>
          <cell r="G342">
            <v>98.4</v>
          </cell>
          <cell r="H342">
            <v>0.6</v>
          </cell>
          <cell r="I342">
            <v>100.4</v>
          </cell>
          <cell r="J342">
            <v>-3.5</v>
          </cell>
          <cell r="K342">
            <v>101.5</v>
          </cell>
          <cell r="L342">
            <v>-3.8</v>
          </cell>
          <cell r="M342">
            <v>86.2</v>
          </cell>
          <cell r="N342">
            <v>2.6</v>
          </cell>
          <cell r="O342">
            <v>96.8</v>
          </cell>
          <cell r="P342">
            <v>-4</v>
          </cell>
          <cell r="Q342">
            <v>27.7</v>
          </cell>
          <cell r="R342">
            <v>4.5</v>
          </cell>
          <cell r="S342">
            <v>2.5099999999999998</v>
          </cell>
          <cell r="T342">
            <v>0.02</v>
          </cell>
          <cell r="U342">
            <v>3.49</v>
          </cell>
          <cell r="V342">
            <v>0.56999999999999995</v>
          </cell>
          <cell r="W342">
            <v>101.5</v>
          </cell>
          <cell r="X342">
            <v>-7.6</v>
          </cell>
          <cell r="Y342">
            <v>91.9</v>
          </cell>
          <cell r="Z342">
            <v>-3.1</v>
          </cell>
          <cell r="AA342">
            <v>75.3</v>
          </cell>
          <cell r="AB342">
            <v>-5.4</v>
          </cell>
          <cell r="AC342">
            <v>179.3</v>
          </cell>
          <cell r="AD342">
            <v>-19.399999999999999</v>
          </cell>
        </row>
        <row r="343">
          <cell r="B343" t="str">
            <v>食料品・たばこ</v>
          </cell>
          <cell r="C343">
            <v>101.5</v>
          </cell>
          <cell r="D343">
            <v>-7</v>
          </cell>
          <cell r="E343">
            <v>98.2</v>
          </cell>
          <cell r="F343">
            <v>-16.8</v>
          </cell>
          <cell r="G343">
            <v>98.8</v>
          </cell>
          <cell r="H343">
            <v>-18.3</v>
          </cell>
          <cell r="I343">
            <v>96.4</v>
          </cell>
          <cell r="J343">
            <v>-9.4</v>
          </cell>
          <cell r="K343">
            <v>98.2</v>
          </cell>
          <cell r="L343">
            <v>-9.3000000000000007</v>
          </cell>
          <cell r="M343">
            <v>71.7</v>
          </cell>
          <cell r="N343">
            <v>-11.6</v>
          </cell>
          <cell r="O343">
            <v>100.8</v>
          </cell>
          <cell r="P343">
            <v>1.1000000000000001</v>
          </cell>
          <cell r="Q343">
            <v>31.8</v>
          </cell>
          <cell r="R343">
            <v>4.2</v>
          </cell>
          <cell r="S343">
            <v>3.48</v>
          </cell>
          <cell r="T343">
            <v>0.31</v>
          </cell>
          <cell r="U343">
            <v>1.3</v>
          </cell>
          <cell r="V343">
            <v>0.21</v>
          </cell>
          <cell r="W343">
            <v>96.7</v>
          </cell>
          <cell r="X343">
            <v>-10</v>
          </cell>
          <cell r="Y343">
            <v>93.5</v>
          </cell>
          <cell r="Z343">
            <v>-19.5</v>
          </cell>
          <cell r="AA343">
            <v>90.5</v>
          </cell>
          <cell r="AB343">
            <v>17.8</v>
          </cell>
          <cell r="AC343">
            <v>89.2</v>
          </cell>
          <cell r="AD343">
            <v>92.2</v>
          </cell>
        </row>
        <row r="344">
          <cell r="B344" t="str">
            <v>繊維工業</v>
          </cell>
          <cell r="C344">
            <v>255</v>
          </cell>
          <cell r="D344">
            <v>-2.9</v>
          </cell>
          <cell r="E344">
            <v>143.9</v>
          </cell>
          <cell r="F344">
            <v>5.7</v>
          </cell>
          <cell r="G344">
            <v>132.1</v>
          </cell>
          <cell r="H344">
            <v>1.5</v>
          </cell>
          <cell r="I344">
            <v>103.6</v>
          </cell>
          <cell r="J344">
            <v>7.1</v>
          </cell>
          <cell r="K344">
            <v>100.1</v>
          </cell>
          <cell r="L344">
            <v>5.0999999999999996</v>
          </cell>
          <cell r="M344">
            <v>176.4</v>
          </cell>
          <cell r="N344">
            <v>36.5</v>
          </cell>
          <cell r="O344">
            <v>92.2</v>
          </cell>
          <cell r="P344">
            <v>17.3</v>
          </cell>
          <cell r="Q344">
            <v>13.6</v>
          </cell>
          <cell r="R344">
            <v>10.9</v>
          </cell>
          <cell r="S344">
            <v>1.02</v>
          </cell>
          <cell r="T344">
            <v>0.63</v>
          </cell>
          <cell r="U344">
            <v>1.1200000000000001</v>
          </cell>
          <cell r="V344">
            <v>0.05</v>
          </cell>
          <cell r="W344">
            <v>242.9</v>
          </cell>
          <cell r="X344">
            <v>-6.1</v>
          </cell>
          <cell r="Y344">
            <v>137</v>
          </cell>
          <cell r="Z344">
            <v>2.2000000000000002</v>
          </cell>
          <cell r="AA344">
            <v>398.7</v>
          </cell>
          <cell r="AB344">
            <v>50.6</v>
          </cell>
          <cell r="AC344">
            <v>872.6</v>
          </cell>
          <cell r="AD344">
            <v>-10.3</v>
          </cell>
        </row>
        <row r="345">
          <cell r="B345" t="str">
            <v>木材・木製品</v>
          </cell>
          <cell r="C345">
            <v>143.80000000000001</v>
          </cell>
          <cell r="D345">
            <v>20.2</v>
          </cell>
          <cell r="E345">
            <v>118.7</v>
          </cell>
          <cell r="F345">
            <v>-2.6</v>
          </cell>
          <cell r="G345">
            <v>125.7</v>
          </cell>
          <cell r="H345">
            <v>4.5999999999999996</v>
          </cell>
          <cell r="I345">
            <v>101</v>
          </cell>
          <cell r="J345">
            <v>-11.1</v>
          </cell>
          <cell r="K345">
            <v>103.2</v>
          </cell>
          <cell r="L345">
            <v>-7.7</v>
          </cell>
          <cell r="M345">
            <v>78.599999999999994</v>
          </cell>
          <cell r="N345">
            <v>-40.9</v>
          </cell>
          <cell r="O345">
            <v>101.3</v>
          </cell>
          <cell r="P345">
            <v>8.3000000000000007</v>
          </cell>
          <cell r="Q345">
            <v>21.2</v>
          </cell>
          <cell r="R345">
            <v>14.9</v>
          </cell>
          <cell r="S345">
            <v>2.77</v>
          </cell>
          <cell r="T345">
            <v>1.6</v>
          </cell>
          <cell r="U345">
            <v>2.4</v>
          </cell>
          <cell r="V345">
            <v>-0.88</v>
          </cell>
          <cell r="W345">
            <v>137</v>
          </cell>
          <cell r="X345">
            <v>16.399999999999999</v>
          </cell>
          <cell r="Y345">
            <v>113</v>
          </cell>
          <cell r="Z345">
            <v>-5.8</v>
          </cell>
          <cell r="AA345">
            <v>51.5</v>
          </cell>
          <cell r="AB345">
            <v>-62.6</v>
          </cell>
          <cell r="AC345">
            <v>221.7</v>
          </cell>
          <cell r="AD345">
            <v>179.9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75</v>
          </cell>
          <cell r="D347">
            <v>-46.1</v>
          </cell>
          <cell r="E347">
            <v>87.3</v>
          </cell>
          <cell r="F347">
            <v>-5.9</v>
          </cell>
          <cell r="G347">
            <v>94.9</v>
          </cell>
          <cell r="H347">
            <v>1.6</v>
          </cell>
          <cell r="I347">
            <v>114.1</v>
          </cell>
          <cell r="J347">
            <v>-3.6</v>
          </cell>
          <cell r="K347">
            <v>122.9</v>
          </cell>
          <cell r="L347">
            <v>0.5</v>
          </cell>
          <cell r="M347">
            <v>39.799999999999997</v>
          </cell>
          <cell r="N347">
            <v>-52.9</v>
          </cell>
          <cell r="O347">
            <v>120.1</v>
          </cell>
          <cell r="P347">
            <v>28.7</v>
          </cell>
          <cell r="Q347">
            <v>4.7</v>
          </cell>
          <cell r="R347">
            <v>4.4000000000000004</v>
          </cell>
          <cell r="S347">
            <v>1.67</v>
          </cell>
          <cell r="T347">
            <v>1.36</v>
          </cell>
          <cell r="U347">
            <v>1.79</v>
          </cell>
          <cell r="V347">
            <v>0.72</v>
          </cell>
          <cell r="W347">
            <v>71.400000000000006</v>
          </cell>
          <cell r="X347">
            <v>-47.9</v>
          </cell>
          <cell r="Y347">
            <v>83.1</v>
          </cell>
          <cell r="Z347">
            <v>-9</v>
          </cell>
          <cell r="AA347">
            <v>38.1</v>
          </cell>
          <cell r="AB347">
            <v>-57</v>
          </cell>
          <cell r="AC347">
            <v>15.5</v>
          </cell>
          <cell r="AD347">
            <v>-86.8</v>
          </cell>
        </row>
        <row r="348">
          <cell r="B348" t="str">
            <v>印刷・同関連業</v>
          </cell>
          <cell r="C348">
            <v>126.9</v>
          </cell>
          <cell r="D348">
            <v>-49.2</v>
          </cell>
          <cell r="E348">
            <v>99.7</v>
          </cell>
          <cell r="F348">
            <v>-23.7</v>
          </cell>
          <cell r="G348">
            <v>96.7</v>
          </cell>
          <cell r="H348">
            <v>-21.8</v>
          </cell>
          <cell r="I348">
            <v>100.1</v>
          </cell>
          <cell r="J348">
            <v>7.6</v>
          </cell>
          <cell r="K348">
            <v>101.1</v>
          </cell>
          <cell r="L348">
            <v>7.2</v>
          </cell>
          <cell r="M348">
            <v>79.2</v>
          </cell>
          <cell r="N348">
            <v>21.3</v>
          </cell>
          <cell r="O348">
            <v>102.8</v>
          </cell>
          <cell r="P348">
            <v>3.9</v>
          </cell>
          <cell r="Q348">
            <v>22.2</v>
          </cell>
          <cell r="R348">
            <v>13</v>
          </cell>
          <cell r="S348">
            <v>0.66</v>
          </cell>
          <cell r="T348">
            <v>0.43</v>
          </cell>
          <cell r="U348">
            <v>0.44</v>
          </cell>
          <cell r="V348">
            <v>0.44</v>
          </cell>
          <cell r="W348">
            <v>120.9</v>
          </cell>
          <cell r="X348">
            <v>-50.9</v>
          </cell>
          <cell r="Y348">
            <v>95</v>
          </cell>
          <cell r="Z348">
            <v>-26.1</v>
          </cell>
          <cell r="AA348">
            <v>161.80000000000001</v>
          </cell>
          <cell r="AB348">
            <v>-40.9</v>
          </cell>
          <cell r="AC348">
            <v>137.6</v>
          </cell>
          <cell r="AD348">
            <v>-72.599999999999994</v>
          </cell>
        </row>
        <row r="349">
          <cell r="B349" t="str">
            <v>化学、石油・石炭</v>
          </cell>
          <cell r="C349">
            <v>197.5</v>
          </cell>
          <cell r="D349">
            <v>-11.1</v>
          </cell>
          <cell r="E349">
            <v>117</v>
          </cell>
          <cell r="F349">
            <v>4.5</v>
          </cell>
          <cell r="G349">
            <v>118.2</v>
          </cell>
          <cell r="H349">
            <v>8.1999999999999993</v>
          </cell>
          <cell r="I349">
            <v>105.9</v>
          </cell>
          <cell r="J349">
            <v>-1.2</v>
          </cell>
          <cell r="K349">
            <v>105.6</v>
          </cell>
          <cell r="L349">
            <v>0.9</v>
          </cell>
          <cell r="M349">
            <v>108.9</v>
          </cell>
          <cell r="N349">
            <v>-16</v>
          </cell>
          <cell r="O349">
            <v>100.6</v>
          </cell>
          <cell r="P349">
            <v>-5.2</v>
          </cell>
          <cell r="Q349">
            <v>1.6</v>
          </cell>
          <cell r="R349">
            <v>0.2</v>
          </cell>
          <cell r="S349">
            <v>1.05</v>
          </cell>
          <cell r="T349">
            <v>0.17</v>
          </cell>
          <cell r="U349">
            <v>0.62</v>
          </cell>
          <cell r="V349">
            <v>-0.04</v>
          </cell>
          <cell r="W349">
            <v>188.1</v>
          </cell>
          <cell r="X349">
            <v>-14</v>
          </cell>
          <cell r="Y349">
            <v>111.4</v>
          </cell>
          <cell r="Z349">
            <v>1.1000000000000001</v>
          </cell>
          <cell r="AA349">
            <v>109.7</v>
          </cell>
          <cell r="AB349">
            <v>-15.1</v>
          </cell>
          <cell r="AC349">
            <v>265.8</v>
          </cell>
          <cell r="AD349">
            <v>-20.9</v>
          </cell>
        </row>
        <row r="350">
          <cell r="B350" t="str">
            <v>プラスチック製品</v>
          </cell>
          <cell r="C350">
            <v>188.8</v>
          </cell>
          <cell r="D350">
            <v>-4.0999999999999996</v>
          </cell>
          <cell r="E350">
            <v>114.2</v>
          </cell>
          <cell r="F350">
            <v>-7.5</v>
          </cell>
          <cell r="G350">
            <v>110.1</v>
          </cell>
          <cell r="H350">
            <v>-5</v>
          </cell>
          <cell r="I350">
            <v>106.9</v>
          </cell>
          <cell r="J350">
            <v>-8.1999999999999993</v>
          </cell>
          <cell r="K350">
            <v>105.4</v>
          </cell>
          <cell r="L350">
            <v>-7.2</v>
          </cell>
          <cell r="M350">
            <v>129.5</v>
          </cell>
          <cell r="N350">
            <v>-19.600000000000001</v>
          </cell>
          <cell r="O350">
            <v>260.2</v>
          </cell>
          <cell r="P350">
            <v>-32.5</v>
          </cell>
          <cell r="Q350">
            <v>22.5</v>
          </cell>
          <cell r="R350">
            <v>18.899999999999999</v>
          </cell>
          <cell r="S350">
            <v>1.66</v>
          </cell>
          <cell r="T350">
            <v>1.48</v>
          </cell>
          <cell r="U350">
            <v>0.94</v>
          </cell>
          <cell r="V350">
            <v>-0.24</v>
          </cell>
          <cell r="W350">
            <v>179.8</v>
          </cell>
          <cell r="X350">
            <v>-7.2</v>
          </cell>
          <cell r="Y350">
            <v>108.8</v>
          </cell>
          <cell r="Z350">
            <v>-10.5</v>
          </cell>
          <cell r="AA350">
            <v>165.6</v>
          </cell>
          <cell r="AB350">
            <v>-24</v>
          </cell>
          <cell r="AC350">
            <v>310.3</v>
          </cell>
          <cell r="AD350">
            <v>0.3</v>
          </cell>
        </row>
        <row r="351">
          <cell r="B351" t="str">
            <v>ゴム製品</v>
          </cell>
          <cell r="C351">
            <v>236.8</v>
          </cell>
          <cell r="D351">
            <v>8.3000000000000007</v>
          </cell>
          <cell r="E351">
            <v>119.5</v>
          </cell>
          <cell r="F351">
            <v>4.2</v>
          </cell>
          <cell r="G351">
            <v>114.2</v>
          </cell>
          <cell r="H351">
            <v>2.9</v>
          </cell>
          <cell r="I351">
            <v>108.6</v>
          </cell>
          <cell r="J351">
            <v>-0.3</v>
          </cell>
          <cell r="K351">
            <v>105.6</v>
          </cell>
          <cell r="L351">
            <v>-0.8</v>
          </cell>
          <cell r="M351">
            <v>141</v>
          </cell>
          <cell r="N351">
            <v>3.8</v>
          </cell>
          <cell r="O351">
            <v>97.2</v>
          </cell>
          <cell r="P351">
            <v>-0.6</v>
          </cell>
          <cell r="Q351">
            <v>1.4</v>
          </cell>
          <cell r="R351">
            <v>-0.5</v>
          </cell>
          <cell r="S351">
            <v>0.24</v>
          </cell>
          <cell r="T351">
            <v>0.14000000000000001</v>
          </cell>
          <cell r="U351">
            <v>0.63</v>
          </cell>
          <cell r="V351">
            <v>0.1</v>
          </cell>
          <cell r="W351">
            <v>225.5</v>
          </cell>
          <cell r="X351">
            <v>4.7</v>
          </cell>
          <cell r="Y351">
            <v>113.8</v>
          </cell>
          <cell r="Z351">
            <v>0.8</v>
          </cell>
          <cell r="AA351">
            <v>150.30000000000001</v>
          </cell>
          <cell r="AB351">
            <v>10.1</v>
          </cell>
          <cell r="AC351">
            <v>430.6</v>
          </cell>
          <cell r="AD351">
            <v>11.2</v>
          </cell>
        </row>
        <row r="352">
          <cell r="B352" t="str">
            <v>窯業・土石製品</v>
          </cell>
          <cell r="C352">
            <v>115.3</v>
          </cell>
          <cell r="D352">
            <v>7</v>
          </cell>
          <cell r="E352">
            <v>118.4</v>
          </cell>
          <cell r="F352">
            <v>3.1</v>
          </cell>
          <cell r="G352">
            <v>117.2</v>
          </cell>
          <cell r="H352">
            <v>1</v>
          </cell>
          <cell r="I352">
            <v>107.9</v>
          </cell>
          <cell r="J352">
            <v>7.7</v>
          </cell>
          <cell r="K352">
            <v>106.3</v>
          </cell>
          <cell r="L352">
            <v>4.7</v>
          </cell>
          <cell r="M352">
            <v>144.1</v>
          </cell>
          <cell r="N352">
            <v>99.9</v>
          </cell>
          <cell r="O352">
            <v>98.5</v>
          </cell>
          <cell r="P352">
            <v>1.5</v>
          </cell>
          <cell r="Q352">
            <v>2.6</v>
          </cell>
          <cell r="R352">
            <v>-3</v>
          </cell>
          <cell r="S352">
            <v>0</v>
          </cell>
          <cell r="T352">
            <v>-0.22</v>
          </cell>
          <cell r="U352">
            <v>0</v>
          </cell>
          <cell r="V352">
            <v>-0.17</v>
          </cell>
          <cell r="W352">
            <v>109.8</v>
          </cell>
          <cell r="X352">
            <v>3.5</v>
          </cell>
          <cell r="Y352">
            <v>112.8</v>
          </cell>
          <cell r="Z352">
            <v>-0.2</v>
          </cell>
          <cell r="AA352">
            <v>142.9</v>
          </cell>
          <cell r="AB352">
            <v>57</v>
          </cell>
          <cell r="AC352">
            <v>62.7</v>
          </cell>
          <cell r="AD352">
            <v>57.1</v>
          </cell>
        </row>
        <row r="353">
          <cell r="B353" t="str">
            <v>鉄鋼業</v>
          </cell>
          <cell r="C353">
            <v>231.7</v>
          </cell>
          <cell r="D353">
            <v>73.2</v>
          </cell>
          <cell r="E353">
            <v>156.5</v>
          </cell>
          <cell r="F353">
            <v>8.8000000000000007</v>
          </cell>
          <cell r="G353">
            <v>133.19999999999999</v>
          </cell>
          <cell r="H353">
            <v>8.6999999999999993</v>
          </cell>
          <cell r="I353">
            <v>115.8</v>
          </cell>
          <cell r="J353">
            <v>-5.0999999999999996</v>
          </cell>
          <cell r="K353">
            <v>103.5</v>
          </cell>
          <cell r="L353">
            <v>-4.5999999999999996</v>
          </cell>
          <cell r="M353">
            <v>1990</v>
          </cell>
          <cell r="N353">
            <v>-8.6999999999999993</v>
          </cell>
          <cell r="O353">
            <v>337.9</v>
          </cell>
          <cell r="P353">
            <v>1.6</v>
          </cell>
          <cell r="Q353">
            <v>10</v>
          </cell>
          <cell r="R353">
            <v>-0.1</v>
          </cell>
          <cell r="S353">
            <v>0</v>
          </cell>
          <cell r="T353">
            <v>-0.64</v>
          </cell>
          <cell r="U353">
            <v>0</v>
          </cell>
          <cell r="V353">
            <v>0</v>
          </cell>
          <cell r="W353">
            <v>220.7</v>
          </cell>
          <cell r="X353">
            <v>67.599999999999994</v>
          </cell>
          <cell r="Y353">
            <v>149</v>
          </cell>
          <cell r="Z353">
            <v>5.3</v>
          </cell>
          <cell r="AA353">
            <v>4754.8</v>
          </cell>
          <cell r="AB353">
            <v>9.6</v>
          </cell>
          <cell r="AC353">
            <v>621.20000000000005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80.3</v>
          </cell>
          <cell r="D355">
            <v>5.9</v>
          </cell>
          <cell r="E355">
            <v>89.3</v>
          </cell>
          <cell r="F355">
            <v>5.8</v>
          </cell>
          <cell r="G355">
            <v>92.3</v>
          </cell>
          <cell r="H355">
            <v>13.5</v>
          </cell>
          <cell r="I355">
            <v>96.8</v>
          </cell>
          <cell r="J355">
            <v>-3.3</v>
          </cell>
          <cell r="K355">
            <v>99.5</v>
          </cell>
          <cell r="L355">
            <v>0.1</v>
          </cell>
          <cell r="M355">
            <v>60.8</v>
          </cell>
          <cell r="N355">
            <v>-43.4</v>
          </cell>
          <cell r="O355">
            <v>275.89999999999998</v>
          </cell>
          <cell r="P355">
            <v>0.8</v>
          </cell>
          <cell r="Q355">
            <v>20.5</v>
          </cell>
          <cell r="R355">
            <v>-2.9</v>
          </cell>
          <cell r="S355">
            <v>0.54</v>
          </cell>
          <cell r="T355">
            <v>-0.55000000000000004</v>
          </cell>
          <cell r="U355">
            <v>1.18</v>
          </cell>
          <cell r="V355">
            <v>-0.06</v>
          </cell>
          <cell r="W355">
            <v>76.5</v>
          </cell>
          <cell r="X355">
            <v>2.5</v>
          </cell>
          <cell r="Y355">
            <v>85</v>
          </cell>
          <cell r="Z355">
            <v>2.2999999999999998</v>
          </cell>
          <cell r="AA355">
            <v>33.200000000000003</v>
          </cell>
          <cell r="AB355">
            <v>-76.599999999999994</v>
          </cell>
          <cell r="AC355">
            <v>0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168.4</v>
          </cell>
          <cell r="D358">
            <v>41.5</v>
          </cell>
          <cell r="E358">
            <v>114.7</v>
          </cell>
          <cell r="F358">
            <v>9.4</v>
          </cell>
          <cell r="G358">
            <v>115</v>
          </cell>
          <cell r="H358">
            <v>13.4</v>
          </cell>
          <cell r="I358">
            <v>103.8</v>
          </cell>
          <cell r="J358">
            <v>-7.3</v>
          </cell>
          <cell r="K358">
            <v>103.8</v>
          </cell>
          <cell r="L358">
            <v>-3.8</v>
          </cell>
          <cell r="M358">
            <v>103.7</v>
          </cell>
          <cell r="N358">
            <v>-44</v>
          </cell>
          <cell r="O358">
            <v>213.1</v>
          </cell>
          <cell r="P358">
            <v>-0.5</v>
          </cell>
          <cell r="Q358">
            <v>2.4</v>
          </cell>
          <cell r="R358">
            <v>-1.1000000000000001</v>
          </cell>
          <cell r="S358">
            <v>0.83</v>
          </cell>
          <cell r="T358">
            <v>0.01</v>
          </cell>
          <cell r="U358">
            <v>0.06</v>
          </cell>
          <cell r="V358">
            <v>-0.49</v>
          </cell>
          <cell r="W358">
            <v>160.4</v>
          </cell>
          <cell r="X358">
            <v>37</v>
          </cell>
          <cell r="Y358">
            <v>109.2</v>
          </cell>
          <cell r="Z358">
            <v>5.9</v>
          </cell>
          <cell r="AA358">
            <v>110.9</v>
          </cell>
          <cell r="AB358">
            <v>-22.3</v>
          </cell>
          <cell r="AC358">
            <v>103.7</v>
          </cell>
          <cell r="AD358">
            <v>125.4</v>
          </cell>
        </row>
        <row r="359">
          <cell r="B359" t="str">
            <v>電子・デバイス</v>
          </cell>
          <cell r="C359">
            <v>136.1</v>
          </cell>
          <cell r="D359">
            <v>-11</v>
          </cell>
          <cell r="E359">
            <v>84.9</v>
          </cell>
          <cell r="F359">
            <v>-1.8</v>
          </cell>
          <cell r="G359">
            <v>84.9</v>
          </cell>
          <cell r="H359">
            <v>2.5</v>
          </cell>
          <cell r="I359">
            <v>97.8</v>
          </cell>
          <cell r="J359">
            <v>-7</v>
          </cell>
          <cell r="K359">
            <v>99.3</v>
          </cell>
          <cell r="L359">
            <v>-4</v>
          </cell>
          <cell r="M359">
            <v>83</v>
          </cell>
          <cell r="N359">
            <v>-32.6</v>
          </cell>
          <cell r="O359">
            <v>75.2</v>
          </cell>
          <cell r="P359">
            <v>-1.3</v>
          </cell>
          <cell r="Q359">
            <v>6.2</v>
          </cell>
          <cell r="R359">
            <v>1.8</v>
          </cell>
          <cell r="S359">
            <v>0.35</v>
          </cell>
          <cell r="T359">
            <v>-0.34</v>
          </cell>
          <cell r="U359">
            <v>0.56000000000000005</v>
          </cell>
          <cell r="V359">
            <v>-0.19</v>
          </cell>
          <cell r="W359">
            <v>129.6</v>
          </cell>
          <cell r="X359">
            <v>-13.9</v>
          </cell>
          <cell r="Y359">
            <v>80.900000000000006</v>
          </cell>
          <cell r="Z359">
            <v>-4.9000000000000004</v>
          </cell>
          <cell r="AA359">
            <v>84.7</v>
          </cell>
          <cell r="AB359">
            <v>-27.9</v>
          </cell>
          <cell r="AC359">
            <v>327.3</v>
          </cell>
          <cell r="AD359">
            <v>-20</v>
          </cell>
        </row>
        <row r="360">
          <cell r="B360" t="str">
            <v>電気機械器具</v>
          </cell>
          <cell r="C360">
            <v>152.30000000000001</v>
          </cell>
          <cell r="D360">
            <v>-6.7</v>
          </cell>
          <cell r="E360">
            <v>148.30000000000001</v>
          </cell>
          <cell r="F360">
            <v>-3</v>
          </cell>
          <cell r="G360">
            <v>146.1</v>
          </cell>
          <cell r="H360">
            <v>-2.2999999999999998</v>
          </cell>
          <cell r="I360">
            <v>118.2</v>
          </cell>
          <cell r="J360">
            <v>-2.5</v>
          </cell>
          <cell r="K360">
            <v>118.4</v>
          </cell>
          <cell r="L360">
            <v>-0.2</v>
          </cell>
          <cell r="M360">
            <v>112.3</v>
          </cell>
          <cell r="N360">
            <v>-39</v>
          </cell>
          <cell r="O360">
            <v>73.7</v>
          </cell>
          <cell r="P360">
            <v>-21.3</v>
          </cell>
          <cell r="Q360">
            <v>3.9</v>
          </cell>
          <cell r="R360">
            <v>0.4</v>
          </cell>
          <cell r="S360">
            <v>0.28999999999999998</v>
          </cell>
          <cell r="T360">
            <v>-0.02</v>
          </cell>
          <cell r="U360">
            <v>0.39</v>
          </cell>
          <cell r="V360">
            <v>-7.0000000000000007E-2</v>
          </cell>
          <cell r="W360">
            <v>145</v>
          </cell>
          <cell r="X360">
            <v>-9.8000000000000007</v>
          </cell>
          <cell r="Y360">
            <v>141.19999999999999</v>
          </cell>
          <cell r="Z360">
            <v>-6.2</v>
          </cell>
          <cell r="AA360">
            <v>228.9</v>
          </cell>
          <cell r="AB360">
            <v>-16.3</v>
          </cell>
          <cell r="AC360">
            <v>63.6</v>
          </cell>
          <cell r="AD360">
            <v>-27.6</v>
          </cell>
        </row>
        <row r="361">
          <cell r="B361" t="str">
            <v>情報通信機械器具</v>
          </cell>
          <cell r="C361">
            <v>139.30000000000001</v>
          </cell>
          <cell r="D361">
            <v>1.7</v>
          </cell>
          <cell r="E361">
            <v>107.8</v>
          </cell>
          <cell r="F361">
            <v>6.7</v>
          </cell>
          <cell r="G361">
            <v>103.3</v>
          </cell>
          <cell r="H361">
            <v>6.7</v>
          </cell>
          <cell r="I361">
            <v>115.7</v>
          </cell>
          <cell r="J361">
            <v>1.8</v>
          </cell>
          <cell r="K361">
            <v>116</v>
          </cell>
          <cell r="L361">
            <v>2.8</v>
          </cell>
          <cell r="M361">
            <v>111.1</v>
          </cell>
          <cell r="N361">
            <v>-15.1</v>
          </cell>
          <cell r="O361">
            <v>16.7</v>
          </cell>
          <cell r="P361">
            <v>-8.1999999999999993</v>
          </cell>
          <cell r="Q361">
            <v>6.4</v>
          </cell>
          <cell r="R361">
            <v>-2.4</v>
          </cell>
          <cell r="S361">
            <v>0.78</v>
          </cell>
          <cell r="T361">
            <v>-2.25</v>
          </cell>
          <cell r="U361">
            <v>3.13</v>
          </cell>
          <cell r="V361">
            <v>3.13</v>
          </cell>
          <cell r="W361">
            <v>132.69999999999999</v>
          </cell>
          <cell r="X361">
            <v>-1.6</v>
          </cell>
          <cell r="Y361">
            <v>102.7</v>
          </cell>
          <cell r="Z361">
            <v>3.3</v>
          </cell>
          <cell r="AA361">
            <v>198.5</v>
          </cell>
          <cell r="AB361">
            <v>5.7</v>
          </cell>
          <cell r="AC361">
            <v>367</v>
          </cell>
          <cell r="AD361">
            <v>-7.7</v>
          </cell>
        </row>
        <row r="362">
          <cell r="B362" t="str">
            <v>輸送用機械器具</v>
          </cell>
          <cell r="C362">
            <v>174.8</v>
          </cell>
          <cell r="D362">
            <v>11.1</v>
          </cell>
          <cell r="E362">
            <v>125.3</v>
          </cell>
          <cell r="F362">
            <v>6.8</v>
          </cell>
          <cell r="G362">
            <v>118.4</v>
          </cell>
          <cell r="H362">
            <v>4</v>
          </cell>
          <cell r="I362">
            <v>119.8</v>
          </cell>
          <cell r="J362">
            <v>5.3</v>
          </cell>
          <cell r="K362">
            <v>114.3</v>
          </cell>
          <cell r="L362">
            <v>1.6</v>
          </cell>
          <cell r="M362">
            <v>189</v>
          </cell>
          <cell r="N362">
            <v>46.1</v>
          </cell>
          <cell r="O362">
            <v>72.099999999999994</v>
          </cell>
          <cell r="P362">
            <v>-4</v>
          </cell>
          <cell r="Q362">
            <v>0.4</v>
          </cell>
          <cell r="R362">
            <v>-0.4</v>
          </cell>
          <cell r="S362">
            <v>0.42</v>
          </cell>
          <cell r="T362">
            <v>-0.65</v>
          </cell>
          <cell r="U362">
            <v>1.72</v>
          </cell>
          <cell r="V362">
            <v>-0.99</v>
          </cell>
          <cell r="W362">
            <v>166.5</v>
          </cell>
          <cell r="X362">
            <v>7.6</v>
          </cell>
          <cell r="Y362">
            <v>119.3</v>
          </cell>
          <cell r="Z362">
            <v>3.3</v>
          </cell>
          <cell r="AA362">
            <v>233.3</v>
          </cell>
          <cell r="AB362">
            <v>34.700000000000003</v>
          </cell>
          <cell r="AC362">
            <v>115.2</v>
          </cell>
          <cell r="AD362">
            <v>17.100000000000001</v>
          </cell>
        </row>
        <row r="363">
          <cell r="B363" t="str">
            <v>その他の製造業</v>
          </cell>
          <cell r="C363">
            <v>149.80000000000001</v>
          </cell>
          <cell r="D363">
            <v>43.9</v>
          </cell>
          <cell r="E363">
            <v>127.8</v>
          </cell>
          <cell r="F363">
            <v>16.7</v>
          </cell>
          <cell r="G363">
            <v>127.1</v>
          </cell>
          <cell r="H363">
            <v>24.6</v>
          </cell>
          <cell r="I363">
            <v>118.5</v>
          </cell>
          <cell r="J363">
            <v>-0.3</v>
          </cell>
          <cell r="K363">
            <v>116.1</v>
          </cell>
          <cell r="L363">
            <v>3.8</v>
          </cell>
          <cell r="M363">
            <v>150.5</v>
          </cell>
          <cell r="N363">
            <v>-29.9</v>
          </cell>
          <cell r="O363">
            <v>75.5</v>
          </cell>
          <cell r="P363">
            <v>-42.7</v>
          </cell>
          <cell r="Q363">
            <v>5.5</v>
          </cell>
          <cell r="R363">
            <v>-3.7</v>
          </cell>
          <cell r="S363">
            <v>1.02</v>
          </cell>
          <cell r="T363">
            <v>-2.54</v>
          </cell>
          <cell r="U363">
            <v>1.23</v>
          </cell>
          <cell r="V363">
            <v>-4.7300000000000004</v>
          </cell>
          <cell r="W363">
            <v>142.69999999999999</v>
          </cell>
          <cell r="X363">
            <v>39.200000000000003</v>
          </cell>
          <cell r="Y363">
            <v>121.7</v>
          </cell>
          <cell r="Z363">
            <v>12.9</v>
          </cell>
          <cell r="AA363">
            <v>137</v>
          </cell>
          <cell r="AB363">
            <v>-36.4</v>
          </cell>
          <cell r="AC363">
            <v>142.80000000000001</v>
          </cell>
          <cell r="AD363">
            <v>306.8</v>
          </cell>
        </row>
        <row r="364">
          <cell r="B364" t="str">
            <v>Ｅ一括分１</v>
          </cell>
          <cell r="C364">
            <v>194.1</v>
          </cell>
          <cell r="D364">
            <v>2.6</v>
          </cell>
          <cell r="E364">
            <v>115.2</v>
          </cell>
          <cell r="F364">
            <v>15.2</v>
          </cell>
          <cell r="G364">
            <v>107.2</v>
          </cell>
          <cell r="H364">
            <v>15.3</v>
          </cell>
          <cell r="I364">
            <v>112.7</v>
          </cell>
          <cell r="J364">
            <v>0.4</v>
          </cell>
          <cell r="K364">
            <v>108.6</v>
          </cell>
          <cell r="L364">
            <v>-0.7</v>
          </cell>
          <cell r="M364">
            <v>189.9</v>
          </cell>
          <cell r="N364">
            <v>13.6</v>
          </cell>
          <cell r="O364">
            <v>111.9</v>
          </cell>
          <cell r="P364">
            <v>44.6</v>
          </cell>
          <cell r="Q364">
            <v>1.7</v>
          </cell>
          <cell r="R364">
            <v>0</v>
          </cell>
          <cell r="S364">
            <v>0.72</v>
          </cell>
          <cell r="T364">
            <v>0.14000000000000001</v>
          </cell>
          <cell r="U364">
            <v>0.48</v>
          </cell>
          <cell r="V364">
            <v>-0.1</v>
          </cell>
          <cell r="W364">
            <v>184.9</v>
          </cell>
          <cell r="X364">
            <v>-0.6</v>
          </cell>
          <cell r="Y364">
            <v>109.7</v>
          </cell>
          <cell r="Z364">
            <v>11.5</v>
          </cell>
          <cell r="AA364">
            <v>260</v>
          </cell>
          <cell r="AB364">
            <v>15</v>
          </cell>
          <cell r="AC364">
            <v>670.7</v>
          </cell>
          <cell r="AD364">
            <v>-8.1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104.6</v>
          </cell>
          <cell r="D367">
            <v>-38.700000000000003</v>
          </cell>
          <cell r="E367">
            <v>119.3</v>
          </cell>
          <cell r="F367">
            <v>6.4</v>
          </cell>
          <cell r="G367">
            <v>118.2</v>
          </cell>
          <cell r="H367">
            <v>4.7</v>
          </cell>
          <cell r="I367">
            <v>107.3</v>
          </cell>
          <cell r="J367">
            <v>10.4</v>
          </cell>
          <cell r="K367">
            <v>106.8</v>
          </cell>
          <cell r="L367">
            <v>7.3</v>
          </cell>
          <cell r="M367">
            <v>117.3</v>
          </cell>
          <cell r="N367">
            <v>137.9</v>
          </cell>
          <cell r="O367">
            <v>87.8</v>
          </cell>
          <cell r="P367">
            <v>-5.6</v>
          </cell>
          <cell r="Q367">
            <v>10.8</v>
          </cell>
          <cell r="R367">
            <v>-3.8</v>
          </cell>
          <cell r="S367">
            <v>3.89</v>
          </cell>
          <cell r="T367">
            <v>3.67</v>
          </cell>
          <cell r="U367">
            <v>1.39</v>
          </cell>
          <cell r="V367">
            <v>0.83</v>
          </cell>
          <cell r="W367">
            <v>99.6</v>
          </cell>
          <cell r="X367">
            <v>-40.700000000000003</v>
          </cell>
          <cell r="Y367">
            <v>113.6</v>
          </cell>
          <cell r="Z367">
            <v>3</v>
          </cell>
          <cell r="AA367">
            <v>152.4</v>
          </cell>
          <cell r="AB367">
            <v>74.400000000000006</v>
          </cell>
          <cell r="AC367">
            <v>5.7</v>
          </cell>
          <cell r="AD367">
            <v>-98.9</v>
          </cell>
        </row>
        <row r="368">
          <cell r="B368" t="str">
            <v>小売業</v>
          </cell>
          <cell r="C368">
            <v>108.5</v>
          </cell>
          <cell r="D368">
            <v>-14.6</v>
          </cell>
          <cell r="E368">
            <v>101.7</v>
          </cell>
          <cell r="F368">
            <v>-5.4</v>
          </cell>
          <cell r="G368">
            <v>101.6</v>
          </cell>
          <cell r="H368">
            <v>-5.8</v>
          </cell>
          <cell r="I368">
            <v>95.4</v>
          </cell>
          <cell r="J368">
            <v>-5.6</v>
          </cell>
          <cell r="K368">
            <v>94.6</v>
          </cell>
          <cell r="L368">
            <v>-6.3</v>
          </cell>
          <cell r="M368">
            <v>110.4</v>
          </cell>
          <cell r="N368">
            <v>7.2</v>
          </cell>
          <cell r="O368">
            <v>109.7</v>
          </cell>
          <cell r="P368">
            <v>4.5</v>
          </cell>
          <cell r="Q368">
            <v>56.4</v>
          </cell>
          <cell r="R368">
            <v>5.9</v>
          </cell>
          <cell r="S368">
            <v>4.2699999999999996</v>
          </cell>
          <cell r="T368">
            <v>1.18</v>
          </cell>
          <cell r="U368">
            <v>2.42</v>
          </cell>
          <cell r="V368">
            <v>0.87</v>
          </cell>
          <cell r="W368">
            <v>103.3</v>
          </cell>
          <cell r="X368">
            <v>-17.399999999999999</v>
          </cell>
          <cell r="Y368">
            <v>96.9</v>
          </cell>
          <cell r="Z368">
            <v>-8.4</v>
          </cell>
          <cell r="AA368">
            <v>103.4</v>
          </cell>
          <cell r="AB368">
            <v>0.1</v>
          </cell>
          <cell r="AC368">
            <v>182</v>
          </cell>
          <cell r="AD368">
            <v>-46.3</v>
          </cell>
        </row>
        <row r="369">
          <cell r="B369" t="str">
            <v>宿泊業</v>
          </cell>
          <cell r="C369">
            <v>86.6</v>
          </cell>
          <cell r="D369">
            <v>-8</v>
          </cell>
          <cell r="E369">
            <v>92.1</v>
          </cell>
          <cell r="F369">
            <v>-4.7</v>
          </cell>
          <cell r="G369">
            <v>91.4</v>
          </cell>
          <cell r="H369">
            <v>-5.9</v>
          </cell>
          <cell r="I369">
            <v>99.9</v>
          </cell>
          <cell r="J369">
            <v>-1.2</v>
          </cell>
          <cell r="K369">
            <v>97.1</v>
          </cell>
          <cell r="L369">
            <v>-2.2000000000000002</v>
          </cell>
          <cell r="M369">
            <v>176.7</v>
          </cell>
          <cell r="N369">
            <v>18.8</v>
          </cell>
          <cell r="O369">
            <v>95.9</v>
          </cell>
          <cell r="P369">
            <v>35.299999999999997</v>
          </cell>
          <cell r="Q369">
            <v>52</v>
          </cell>
          <cell r="R369">
            <v>-9.1</v>
          </cell>
          <cell r="S369">
            <v>7.4</v>
          </cell>
          <cell r="T369">
            <v>5.77</v>
          </cell>
          <cell r="U369">
            <v>4.2699999999999996</v>
          </cell>
          <cell r="V369">
            <v>1.71</v>
          </cell>
          <cell r="W369">
            <v>82.5</v>
          </cell>
          <cell r="X369">
            <v>-10.9</v>
          </cell>
          <cell r="Y369">
            <v>87.7</v>
          </cell>
          <cell r="Z369">
            <v>-7.8</v>
          </cell>
          <cell r="AA369">
            <v>108.9</v>
          </cell>
          <cell r="AB369">
            <v>28.9</v>
          </cell>
          <cell r="AC369">
            <v>0.1</v>
          </cell>
          <cell r="AD369">
            <v>-99.4</v>
          </cell>
        </row>
        <row r="370">
          <cell r="B370" t="str">
            <v>Ｍ一括分</v>
          </cell>
          <cell r="C370">
            <v>97.7</v>
          </cell>
          <cell r="D370">
            <v>-21.7</v>
          </cell>
          <cell r="E370">
            <v>99.3</v>
          </cell>
          <cell r="F370">
            <v>-22</v>
          </cell>
          <cell r="G370">
            <v>97.7</v>
          </cell>
          <cell r="H370">
            <v>-25.5</v>
          </cell>
          <cell r="I370">
            <v>96.7</v>
          </cell>
          <cell r="J370">
            <v>-21.3</v>
          </cell>
          <cell r="K370">
            <v>96.6</v>
          </cell>
          <cell r="L370">
            <v>-23.2</v>
          </cell>
          <cell r="M370">
            <v>100</v>
          </cell>
          <cell r="N370">
            <v>93.8</v>
          </cell>
          <cell r="O370">
            <v>116.3</v>
          </cell>
          <cell r="P370">
            <v>24.9</v>
          </cell>
          <cell r="Q370">
            <v>91.7</v>
          </cell>
          <cell r="R370">
            <v>15.1</v>
          </cell>
          <cell r="S370">
            <v>9.35</v>
          </cell>
          <cell r="T370">
            <v>3.76</v>
          </cell>
          <cell r="U370">
            <v>2.66</v>
          </cell>
          <cell r="V370">
            <v>0.6</v>
          </cell>
          <cell r="W370">
            <v>93</v>
          </cell>
          <cell r="X370">
            <v>-24.3</v>
          </cell>
          <cell r="Y370">
            <v>94.6</v>
          </cell>
          <cell r="Z370">
            <v>-24.5</v>
          </cell>
          <cell r="AA370">
            <v>137.9</v>
          </cell>
          <cell r="AB370">
            <v>274.7</v>
          </cell>
          <cell r="AC370">
            <v>12.5</v>
          </cell>
          <cell r="AD370">
            <v>941.7</v>
          </cell>
        </row>
        <row r="371">
          <cell r="B371" t="str">
            <v>医療業</v>
          </cell>
          <cell r="C371">
            <v>124.1</v>
          </cell>
          <cell r="D371">
            <v>-0.4</v>
          </cell>
          <cell r="E371">
            <v>92.3</v>
          </cell>
          <cell r="F371">
            <v>2.7</v>
          </cell>
          <cell r="G371">
            <v>90.4</v>
          </cell>
          <cell r="H371">
            <v>4.9000000000000004</v>
          </cell>
          <cell r="I371">
            <v>97.9</v>
          </cell>
          <cell r="J371">
            <v>2.2000000000000002</v>
          </cell>
          <cell r="K371">
            <v>97.6</v>
          </cell>
          <cell r="L371">
            <v>1.9</v>
          </cell>
          <cell r="M371">
            <v>108.5</v>
          </cell>
          <cell r="N371">
            <v>13.4</v>
          </cell>
          <cell r="O371">
            <v>100.7</v>
          </cell>
          <cell r="P371">
            <v>-0.6</v>
          </cell>
          <cell r="Q371">
            <v>23.4</v>
          </cell>
          <cell r="R371">
            <v>-2.7</v>
          </cell>
          <cell r="S371">
            <v>0.59</v>
          </cell>
          <cell r="T371">
            <v>-0.88</v>
          </cell>
          <cell r="U371">
            <v>1.25</v>
          </cell>
          <cell r="V371">
            <v>-0.34</v>
          </cell>
          <cell r="W371">
            <v>118.2</v>
          </cell>
          <cell r="X371">
            <v>-3.6</v>
          </cell>
          <cell r="Y371">
            <v>87.9</v>
          </cell>
          <cell r="Z371">
            <v>-0.7</v>
          </cell>
          <cell r="AA371">
            <v>150.19999999999999</v>
          </cell>
          <cell r="AB371">
            <v>-26.8</v>
          </cell>
          <cell r="AC371">
            <v>284.60000000000002</v>
          </cell>
          <cell r="AD371">
            <v>-4.8</v>
          </cell>
        </row>
        <row r="372">
          <cell r="B372" t="str">
            <v>Ｐ一括分</v>
          </cell>
          <cell r="C372">
            <v>168.5</v>
          </cell>
          <cell r="D372">
            <v>-7.2</v>
          </cell>
          <cell r="E372">
            <v>114.5</v>
          </cell>
          <cell r="F372">
            <v>-2.4</v>
          </cell>
          <cell r="G372">
            <v>111.9</v>
          </cell>
          <cell r="H372">
            <v>-4.4000000000000004</v>
          </cell>
          <cell r="I372">
            <v>107.2</v>
          </cell>
          <cell r="J372">
            <v>-3.4</v>
          </cell>
          <cell r="K372">
            <v>108</v>
          </cell>
          <cell r="L372">
            <v>-3.1</v>
          </cell>
          <cell r="M372">
            <v>80.599999999999994</v>
          </cell>
          <cell r="N372">
            <v>-19.399999999999999</v>
          </cell>
          <cell r="O372">
            <v>104.2</v>
          </cell>
          <cell r="P372">
            <v>1.6</v>
          </cell>
          <cell r="Q372">
            <v>28.6</v>
          </cell>
          <cell r="R372">
            <v>4</v>
          </cell>
          <cell r="S372">
            <v>3.45</v>
          </cell>
          <cell r="T372">
            <v>0.55000000000000004</v>
          </cell>
          <cell r="U372">
            <v>1.82</v>
          </cell>
          <cell r="V372">
            <v>0.82</v>
          </cell>
          <cell r="W372">
            <v>160.5</v>
          </cell>
          <cell r="X372">
            <v>-10.199999999999999</v>
          </cell>
          <cell r="Y372">
            <v>109</v>
          </cell>
          <cell r="Z372">
            <v>-5.6</v>
          </cell>
          <cell r="AA372">
            <v>188.2</v>
          </cell>
          <cell r="AB372">
            <v>53.8</v>
          </cell>
          <cell r="AC372">
            <v>450.6</v>
          </cell>
          <cell r="AD372">
            <v>-12.9</v>
          </cell>
        </row>
        <row r="373">
          <cell r="B373" t="str">
            <v>職業紹介・派遣業</v>
          </cell>
          <cell r="C373">
            <v>137.6</v>
          </cell>
          <cell r="D373">
            <v>29.1</v>
          </cell>
          <cell r="E373">
            <v>116.4</v>
          </cell>
          <cell r="F373">
            <v>11.5</v>
          </cell>
          <cell r="G373">
            <v>115.6</v>
          </cell>
          <cell r="H373">
            <v>9.8000000000000007</v>
          </cell>
          <cell r="I373">
            <v>113.9</v>
          </cell>
          <cell r="J373">
            <v>7.5</v>
          </cell>
          <cell r="K373">
            <v>113.3</v>
          </cell>
          <cell r="L373">
            <v>5.4</v>
          </cell>
          <cell r="M373">
            <v>124.7</v>
          </cell>
          <cell r="N373">
            <v>56.9</v>
          </cell>
          <cell r="O373">
            <v>124.1</v>
          </cell>
          <cell r="P373">
            <v>-2.8</v>
          </cell>
          <cell r="Q373">
            <v>20.6</v>
          </cell>
          <cell r="R373">
            <v>-5.8</v>
          </cell>
          <cell r="S373">
            <v>5.69</v>
          </cell>
          <cell r="T373">
            <v>-0.44</v>
          </cell>
          <cell r="U373">
            <v>5.92</v>
          </cell>
          <cell r="V373">
            <v>-2.15</v>
          </cell>
          <cell r="W373">
            <v>131</v>
          </cell>
          <cell r="X373">
            <v>24.9</v>
          </cell>
          <cell r="Y373">
            <v>110.9</v>
          </cell>
          <cell r="Z373">
            <v>7.9</v>
          </cell>
          <cell r="AA373">
            <v>126.3</v>
          </cell>
          <cell r="AB373">
            <v>34.5</v>
          </cell>
          <cell r="AC373">
            <v>1001.8</v>
          </cell>
          <cell r="AD373">
            <v>407.2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103.3</v>
          </cell>
          <cell r="D375">
            <v>-9</v>
          </cell>
          <cell r="E375">
            <v>93.9</v>
          </cell>
          <cell r="F375">
            <v>-1.8</v>
          </cell>
          <cell r="G375">
            <v>96.2</v>
          </cell>
          <cell r="H375">
            <v>-1</v>
          </cell>
          <cell r="I375">
            <v>98.3</v>
          </cell>
          <cell r="J375">
            <v>-5.5</v>
          </cell>
          <cell r="K375">
            <v>99.5</v>
          </cell>
          <cell r="L375">
            <v>-5.5</v>
          </cell>
          <cell r="M375">
            <v>81.400000000000006</v>
          </cell>
          <cell r="N375">
            <v>-4.9000000000000004</v>
          </cell>
          <cell r="O375">
            <v>92.8</v>
          </cell>
          <cell r="P375">
            <v>-4.0999999999999996</v>
          </cell>
          <cell r="Q375">
            <v>29</v>
          </cell>
          <cell r="R375">
            <v>6.4</v>
          </cell>
          <cell r="S375">
            <v>1.91</v>
          </cell>
          <cell r="T375">
            <v>0.12</v>
          </cell>
          <cell r="U375">
            <v>3.02</v>
          </cell>
          <cell r="V375">
            <v>1.0900000000000001</v>
          </cell>
          <cell r="W375">
            <v>98.4</v>
          </cell>
          <cell r="X375">
            <v>-11.9</v>
          </cell>
          <cell r="Y375">
            <v>89.4</v>
          </cell>
          <cell r="Z375">
            <v>-5</v>
          </cell>
          <cell r="AA375">
            <v>68.2</v>
          </cell>
          <cell r="AB375">
            <v>-12.7</v>
          </cell>
          <cell r="AC375">
            <v>164.5</v>
          </cell>
          <cell r="AD375">
            <v>-28.7</v>
          </cell>
        </row>
        <row r="376">
          <cell r="B376" t="str">
            <v>特掲産業１</v>
          </cell>
          <cell r="C376">
            <v>128.80000000000001</v>
          </cell>
          <cell r="D376">
            <v>-29.8</v>
          </cell>
          <cell r="E376">
            <v>95.5</v>
          </cell>
          <cell r="F376">
            <v>-21.5</v>
          </cell>
          <cell r="G376">
            <v>95.4</v>
          </cell>
          <cell r="H376">
            <v>-24</v>
          </cell>
          <cell r="I376">
            <v>110</v>
          </cell>
          <cell r="J376">
            <v>-13</v>
          </cell>
          <cell r="K376">
            <v>108.4</v>
          </cell>
          <cell r="L376">
            <v>-13.1</v>
          </cell>
          <cell r="M376">
            <v>182.6</v>
          </cell>
          <cell r="N376">
            <v>-8.6999999999999993</v>
          </cell>
          <cell r="O376">
            <v>82.7</v>
          </cell>
          <cell r="P376">
            <v>-12.7</v>
          </cell>
          <cell r="Q376">
            <v>35</v>
          </cell>
          <cell r="R376">
            <v>-5.5</v>
          </cell>
          <cell r="S376">
            <v>0.99</v>
          </cell>
          <cell r="T376">
            <v>-1.95</v>
          </cell>
          <cell r="U376">
            <v>0.25</v>
          </cell>
          <cell r="V376">
            <v>-3.75</v>
          </cell>
          <cell r="W376">
            <v>122.7</v>
          </cell>
          <cell r="X376">
            <v>-32.1</v>
          </cell>
          <cell r="Y376">
            <v>91</v>
          </cell>
          <cell r="Z376">
            <v>-24</v>
          </cell>
          <cell r="AA376">
            <v>97.2</v>
          </cell>
          <cell r="AB376">
            <v>55.3</v>
          </cell>
          <cell r="AC376">
            <v>502.5</v>
          </cell>
          <cell r="AD376">
            <v>-44</v>
          </cell>
        </row>
        <row r="377">
          <cell r="B377" t="str">
            <v>特掲産業２</v>
          </cell>
          <cell r="C377">
            <v>95.8</v>
          </cell>
          <cell r="D377">
            <v>-35.799999999999997</v>
          </cell>
          <cell r="E377">
            <v>117.1</v>
          </cell>
          <cell r="F377">
            <v>4.4000000000000004</v>
          </cell>
          <cell r="G377">
            <v>132.5</v>
          </cell>
          <cell r="H377">
            <v>3.4</v>
          </cell>
          <cell r="I377">
            <v>87.7</v>
          </cell>
          <cell r="J377">
            <v>-5.0999999999999996</v>
          </cell>
          <cell r="K377">
            <v>94</v>
          </cell>
          <cell r="L377">
            <v>-5.7</v>
          </cell>
          <cell r="M377">
            <v>43.4</v>
          </cell>
          <cell r="N377">
            <v>6.1</v>
          </cell>
          <cell r="O377">
            <v>91.6</v>
          </cell>
          <cell r="P377">
            <v>-10.7</v>
          </cell>
          <cell r="Q377">
            <v>7.8</v>
          </cell>
          <cell r="R377">
            <v>7.8</v>
          </cell>
          <cell r="S377">
            <v>3.41</v>
          </cell>
          <cell r="T377">
            <v>3.41</v>
          </cell>
          <cell r="U377">
            <v>3.93</v>
          </cell>
          <cell r="V377">
            <v>3.93</v>
          </cell>
          <cell r="W377">
            <v>91.2</v>
          </cell>
          <cell r="X377">
            <v>-37.9</v>
          </cell>
          <cell r="Y377">
            <v>111.5</v>
          </cell>
          <cell r="Z377">
            <v>1</v>
          </cell>
          <cell r="AA377">
            <v>52.6</v>
          </cell>
          <cell r="AB377">
            <v>15.4</v>
          </cell>
          <cell r="AC377">
            <v>0</v>
          </cell>
          <cell r="AD377">
            <v>-100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1.8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356629</v>
          </cell>
        </row>
      </sheetData>
      <sheetData sheetId="17">
        <row r="9">
          <cell r="E9">
            <v>19.3</v>
          </cell>
          <cell r="F9">
            <v>146</v>
          </cell>
          <cell r="G9">
            <v>137.1</v>
          </cell>
          <cell r="H9">
            <v>8.9</v>
          </cell>
        </row>
        <row r="10">
          <cell r="E10">
            <v>21.6</v>
          </cell>
          <cell r="F10">
            <v>164.2</v>
          </cell>
          <cell r="G10">
            <v>158</v>
          </cell>
          <cell r="H10">
            <v>6.2</v>
          </cell>
        </row>
        <row r="11">
          <cell r="E11">
            <v>20</v>
          </cell>
          <cell r="F11">
            <v>160.19999999999999</v>
          </cell>
          <cell r="G11">
            <v>149.4</v>
          </cell>
          <cell r="H11">
            <v>10.8</v>
          </cell>
        </row>
        <row r="12">
          <cell r="E12">
            <v>20.2</v>
          </cell>
          <cell r="F12">
            <v>162</v>
          </cell>
          <cell r="G12">
            <v>149.4</v>
          </cell>
          <cell r="H12">
            <v>12.6</v>
          </cell>
        </row>
        <row r="13">
          <cell r="E13">
            <v>20.3</v>
          </cell>
          <cell r="F13">
            <v>165.7</v>
          </cell>
          <cell r="G13">
            <v>155.5</v>
          </cell>
          <cell r="H13">
            <v>10.199999999999999</v>
          </cell>
        </row>
        <row r="14">
          <cell r="E14">
            <v>21</v>
          </cell>
          <cell r="F14">
            <v>182.1</v>
          </cell>
          <cell r="G14">
            <v>153.5</v>
          </cell>
          <cell r="H14">
            <v>28.6</v>
          </cell>
        </row>
        <row r="15">
          <cell r="E15">
            <v>18.7</v>
          </cell>
          <cell r="F15">
            <v>137.6</v>
          </cell>
          <cell r="G15">
            <v>129.9</v>
          </cell>
          <cell r="H15">
            <v>7.7</v>
          </cell>
        </row>
        <row r="16">
          <cell r="E16">
            <v>20</v>
          </cell>
          <cell r="F16">
            <v>149.5</v>
          </cell>
          <cell r="G16">
            <v>144.1</v>
          </cell>
          <cell r="H16">
            <v>5.4</v>
          </cell>
        </row>
        <row r="17">
          <cell r="E17">
            <v>17</v>
          </cell>
          <cell r="F17">
            <v>112.5</v>
          </cell>
          <cell r="G17">
            <v>109.4</v>
          </cell>
          <cell r="H17">
            <v>3.1</v>
          </cell>
        </row>
        <row r="18">
          <cell r="E18">
            <v>19.5</v>
          </cell>
          <cell r="F18">
            <v>166.6</v>
          </cell>
          <cell r="G18">
            <v>158.6</v>
          </cell>
          <cell r="H18">
            <v>8</v>
          </cell>
        </row>
        <row r="19">
          <cell r="E19">
            <v>15.2</v>
          </cell>
          <cell r="F19">
            <v>85.8</v>
          </cell>
          <cell r="G19">
            <v>81.8</v>
          </cell>
          <cell r="H19">
            <v>4</v>
          </cell>
        </row>
        <row r="20">
          <cell r="E20">
            <v>18.8</v>
          </cell>
          <cell r="F20">
            <v>138.19999999999999</v>
          </cell>
          <cell r="G20">
            <v>132.9</v>
          </cell>
          <cell r="H20">
            <v>5.3</v>
          </cell>
        </row>
        <row r="21">
          <cell r="E21">
            <v>20.2</v>
          </cell>
          <cell r="F21">
            <v>167</v>
          </cell>
          <cell r="G21">
            <v>145.4</v>
          </cell>
          <cell r="H21">
            <v>21.6</v>
          </cell>
        </row>
        <row r="22">
          <cell r="E22">
            <v>19.399999999999999</v>
          </cell>
          <cell r="F22">
            <v>142.69999999999999</v>
          </cell>
          <cell r="G22">
            <v>138.80000000000001</v>
          </cell>
          <cell r="H22">
            <v>3.9</v>
          </cell>
        </row>
        <row r="23">
          <cell r="E23">
            <v>19.8</v>
          </cell>
          <cell r="F23">
            <v>158</v>
          </cell>
          <cell r="G23">
            <v>153.4</v>
          </cell>
          <cell r="H23">
            <v>4.5999999999999996</v>
          </cell>
        </row>
        <row r="24">
          <cell r="E24">
            <v>19.399999999999999</v>
          </cell>
          <cell r="F24">
            <v>145.30000000000001</v>
          </cell>
          <cell r="G24">
            <v>137.19999999999999</v>
          </cell>
          <cell r="H24">
            <v>8.1</v>
          </cell>
        </row>
        <row r="47">
          <cell r="E47">
            <v>19.5</v>
          </cell>
          <cell r="F47">
            <v>151.19999999999999</v>
          </cell>
          <cell r="G47">
            <v>140.5</v>
          </cell>
          <cell r="H47">
            <v>10.7</v>
          </cell>
        </row>
        <row r="48">
          <cell r="E48">
            <v>21.3</v>
          </cell>
          <cell r="F48">
            <v>167.8</v>
          </cell>
          <cell r="G48">
            <v>158</v>
          </cell>
          <cell r="H48">
            <v>9.8000000000000007</v>
          </cell>
        </row>
        <row r="49">
          <cell r="E49">
            <v>20.100000000000001</v>
          </cell>
          <cell r="F49">
            <v>164.2</v>
          </cell>
          <cell r="G49">
            <v>152.19999999999999</v>
          </cell>
          <cell r="H49">
            <v>12</v>
          </cell>
        </row>
        <row r="50">
          <cell r="E50">
            <v>20.100000000000001</v>
          </cell>
          <cell r="F50">
            <v>162</v>
          </cell>
          <cell r="G50">
            <v>147.80000000000001</v>
          </cell>
          <cell r="H50">
            <v>14.2</v>
          </cell>
        </row>
        <row r="51">
          <cell r="E51">
            <v>19.899999999999999</v>
          </cell>
          <cell r="F51">
            <v>164.6</v>
          </cell>
          <cell r="G51">
            <v>153.1</v>
          </cell>
          <cell r="H51">
            <v>11.5</v>
          </cell>
        </row>
        <row r="52">
          <cell r="E52">
            <v>20.5</v>
          </cell>
          <cell r="F52">
            <v>170.3</v>
          </cell>
          <cell r="G52">
            <v>148.80000000000001</v>
          </cell>
          <cell r="H52">
            <v>21.5</v>
          </cell>
        </row>
        <row r="53">
          <cell r="E53">
            <v>18.7</v>
          </cell>
          <cell r="F53">
            <v>130.19999999999999</v>
          </cell>
          <cell r="G53">
            <v>122.7</v>
          </cell>
          <cell r="H53">
            <v>7.5</v>
          </cell>
        </row>
        <row r="54">
          <cell r="E54">
            <v>20.7</v>
          </cell>
          <cell r="F54">
            <v>149.69999999999999</v>
          </cell>
          <cell r="G54">
            <v>145.19999999999999</v>
          </cell>
          <cell r="H54">
            <v>4.5</v>
          </cell>
        </row>
        <row r="55">
          <cell r="E55">
            <v>20.7</v>
          </cell>
          <cell r="F55">
            <v>159.80000000000001</v>
          </cell>
          <cell r="G55">
            <v>155.1</v>
          </cell>
          <cell r="H55">
            <v>4.7</v>
          </cell>
        </row>
        <row r="56">
          <cell r="E56">
            <v>20.8</v>
          </cell>
          <cell r="F56">
            <v>173.4</v>
          </cell>
          <cell r="G56">
            <v>159.4</v>
          </cell>
          <cell r="H56">
            <v>14</v>
          </cell>
        </row>
        <row r="57">
          <cell r="E57">
            <v>14.9</v>
          </cell>
          <cell r="F57">
            <v>100.5</v>
          </cell>
          <cell r="G57">
            <v>94.5</v>
          </cell>
          <cell r="H57">
            <v>6</v>
          </cell>
        </row>
        <row r="58">
          <cell r="E58">
            <v>17.600000000000001</v>
          </cell>
          <cell r="F58">
            <v>143.5</v>
          </cell>
          <cell r="G58">
            <v>133.69999999999999</v>
          </cell>
          <cell r="H58">
            <v>9.8000000000000007</v>
          </cell>
        </row>
        <row r="59">
          <cell r="E59">
            <v>20.2</v>
          </cell>
          <cell r="F59">
            <v>180</v>
          </cell>
          <cell r="G59">
            <v>148.1</v>
          </cell>
          <cell r="H59">
            <v>31.9</v>
          </cell>
        </row>
        <row r="60">
          <cell r="E60">
            <v>19.600000000000001</v>
          </cell>
          <cell r="F60">
            <v>145.5</v>
          </cell>
          <cell r="G60">
            <v>141.6</v>
          </cell>
          <cell r="H60">
            <v>3.9</v>
          </cell>
        </row>
        <row r="61">
          <cell r="E61">
            <v>19.899999999999999</v>
          </cell>
          <cell r="F61">
            <v>160.30000000000001</v>
          </cell>
          <cell r="G61">
            <v>154.1</v>
          </cell>
          <cell r="H61">
            <v>6.2</v>
          </cell>
        </row>
        <row r="62">
          <cell r="E62">
            <v>19</v>
          </cell>
          <cell r="F62">
            <v>141.19999999999999</v>
          </cell>
          <cell r="G62">
            <v>132.6</v>
          </cell>
          <cell r="H62">
            <v>8.6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7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56539</v>
          </cell>
        </row>
        <row r="48">
          <cell r="Q48">
            <v>18.899999999999999</v>
          </cell>
        </row>
        <row r="49">
          <cell r="Q49">
            <v>20.6</v>
          </cell>
        </row>
        <row r="50">
          <cell r="Q50">
            <v>19.600000000000001</v>
          </cell>
        </row>
        <row r="51">
          <cell r="Q51">
            <v>18.2</v>
          </cell>
        </row>
        <row r="52">
          <cell r="Q52">
            <v>18.899999999999999</v>
          </cell>
        </row>
        <row r="53">
          <cell r="Q53">
            <v>20.3</v>
          </cell>
        </row>
        <row r="54">
          <cell r="Q54">
            <v>18.8</v>
          </cell>
        </row>
        <row r="55">
          <cell r="Q55">
            <v>18.899999999999999</v>
          </cell>
        </row>
        <row r="56">
          <cell r="Q56">
            <v>18.5</v>
          </cell>
        </row>
        <row r="57">
          <cell r="Q57">
            <v>17.899999999999999</v>
          </cell>
        </row>
        <row r="58">
          <cell r="Q58">
            <v>16.2</v>
          </cell>
        </row>
        <row r="59">
          <cell r="Q59">
            <v>17.899999999999999</v>
          </cell>
        </row>
        <row r="60">
          <cell r="Q60">
            <v>18.3</v>
          </cell>
        </row>
        <row r="61">
          <cell r="Q61">
            <v>19</v>
          </cell>
        </row>
        <row r="62">
          <cell r="Q62">
            <v>18.8</v>
          </cell>
        </row>
        <row r="63">
          <cell r="Q63">
            <v>18.600000000000001</v>
          </cell>
        </row>
        <row r="69">
          <cell r="Q69">
            <v>18.8</v>
          </cell>
        </row>
        <row r="70">
          <cell r="Q70">
            <v>21.3</v>
          </cell>
        </row>
        <row r="71">
          <cell r="Q71">
            <v>19.7</v>
          </cell>
        </row>
        <row r="72">
          <cell r="Q72">
            <v>17.7</v>
          </cell>
        </row>
        <row r="73">
          <cell r="Q73">
            <v>18.600000000000001</v>
          </cell>
        </row>
        <row r="74">
          <cell r="Q74">
            <v>20.9</v>
          </cell>
        </row>
        <row r="75">
          <cell r="Q75">
            <v>18.5</v>
          </cell>
        </row>
        <row r="76">
          <cell r="Q76">
            <v>18.399999999999999</v>
          </cell>
        </row>
        <row r="77">
          <cell r="Q77">
            <v>19.7</v>
          </cell>
        </row>
        <row r="78">
          <cell r="Q78">
            <v>18.7</v>
          </cell>
        </row>
        <row r="79">
          <cell r="Q79">
            <v>15.6</v>
          </cell>
        </row>
        <row r="80">
          <cell r="Q80">
            <v>16.2</v>
          </cell>
        </row>
        <row r="81">
          <cell r="Q81">
            <v>18</v>
          </cell>
        </row>
        <row r="82">
          <cell r="Q82">
            <v>18.7</v>
          </cell>
        </row>
        <row r="83">
          <cell r="Q83">
            <v>19.8</v>
          </cell>
        </row>
        <row r="84">
          <cell r="Q84">
            <v>18.5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103.7</v>
          </cell>
          <cell r="D6">
            <v>1.1000000000000001</v>
          </cell>
          <cell r="E6">
            <v>100.2</v>
          </cell>
          <cell r="F6">
            <v>-1.8</v>
          </cell>
          <cell r="G6">
            <v>99.9</v>
          </cell>
          <cell r="H6">
            <v>-0.7</v>
          </cell>
          <cell r="I6">
            <v>99.7</v>
          </cell>
          <cell r="J6">
            <v>-2.2999999999999998</v>
          </cell>
          <cell r="K6">
            <v>98.4</v>
          </cell>
          <cell r="L6">
            <v>-1.2</v>
          </cell>
          <cell r="M6">
            <v>119.8</v>
          </cell>
          <cell r="N6">
            <v>-13.5</v>
          </cell>
          <cell r="O6">
            <v>100.1</v>
          </cell>
          <cell r="P6">
            <v>-0.6</v>
          </cell>
          <cell r="Q6">
            <v>25.6</v>
          </cell>
          <cell r="R6">
            <v>1.3</v>
          </cell>
          <cell r="S6">
            <v>1.77</v>
          </cell>
          <cell r="T6">
            <v>0.28000000000000003</v>
          </cell>
          <cell r="U6">
            <v>1.51</v>
          </cell>
          <cell r="V6">
            <v>0</v>
          </cell>
          <cell r="W6">
            <v>98.2</v>
          </cell>
          <cell r="X6">
            <v>-2.5</v>
          </cell>
          <cell r="Y6">
            <v>94.9</v>
          </cell>
          <cell r="Z6">
            <v>-5.2</v>
          </cell>
          <cell r="AA6">
            <v>105.3</v>
          </cell>
          <cell r="AB6">
            <v>-14</v>
          </cell>
          <cell r="AC6">
            <v>121.5</v>
          </cell>
          <cell r="AD6">
            <v>15.4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67.3</v>
          </cell>
          <cell r="D8">
            <v>-13.6</v>
          </cell>
          <cell r="E8">
            <v>78.400000000000006</v>
          </cell>
          <cell r="F8">
            <v>-11</v>
          </cell>
          <cell r="G8">
            <v>80.7</v>
          </cell>
          <cell r="H8">
            <v>-7</v>
          </cell>
          <cell r="I8">
            <v>104.6</v>
          </cell>
          <cell r="J8">
            <v>-5.4</v>
          </cell>
          <cell r="K8">
            <v>107.8</v>
          </cell>
          <cell r="L8">
            <v>-1.5</v>
          </cell>
          <cell r="M8">
            <v>69.099999999999994</v>
          </cell>
          <cell r="N8">
            <v>-44</v>
          </cell>
          <cell r="O8">
            <v>85.4</v>
          </cell>
          <cell r="P8">
            <v>5.8</v>
          </cell>
          <cell r="Q8">
            <v>2</v>
          </cell>
          <cell r="R8">
            <v>-0.1</v>
          </cell>
          <cell r="S8">
            <v>0.37</v>
          </cell>
          <cell r="T8">
            <v>-3.32</v>
          </cell>
          <cell r="U8">
            <v>0.27</v>
          </cell>
          <cell r="V8">
            <v>-1.47</v>
          </cell>
          <cell r="W8">
            <v>63.7</v>
          </cell>
          <cell r="X8">
            <v>-16.600000000000001</v>
          </cell>
          <cell r="Y8">
            <v>74.2</v>
          </cell>
          <cell r="Z8">
            <v>-14.2</v>
          </cell>
          <cell r="AA8">
            <v>48.7</v>
          </cell>
          <cell r="AB8">
            <v>-53.2</v>
          </cell>
          <cell r="AC8">
            <v>20.399999999999999</v>
          </cell>
          <cell r="AD8">
            <v>-37</v>
          </cell>
        </row>
        <row r="9">
          <cell r="B9" t="str">
            <v>製造業</v>
          </cell>
          <cell r="C9">
            <v>121.6</v>
          </cell>
          <cell r="D9">
            <v>-4.5999999999999996</v>
          </cell>
          <cell r="E9">
            <v>108</v>
          </cell>
          <cell r="F9">
            <v>-2.4</v>
          </cell>
          <cell r="G9">
            <v>106.1</v>
          </cell>
          <cell r="H9">
            <v>-2.1</v>
          </cell>
          <cell r="I9">
            <v>100.6</v>
          </cell>
          <cell r="J9">
            <v>-2.2000000000000002</v>
          </cell>
          <cell r="K9">
            <v>99.9</v>
          </cell>
          <cell r="L9">
            <v>-1.8</v>
          </cell>
          <cell r="M9">
            <v>109</v>
          </cell>
          <cell r="N9">
            <v>-7</v>
          </cell>
          <cell r="O9">
            <v>96.9</v>
          </cell>
          <cell r="P9">
            <v>-4.2</v>
          </cell>
          <cell r="Q9">
            <v>10.4</v>
          </cell>
          <cell r="R9">
            <v>0.5</v>
          </cell>
          <cell r="S9">
            <v>1.18</v>
          </cell>
          <cell r="T9">
            <v>0.19</v>
          </cell>
          <cell r="U9">
            <v>1.18</v>
          </cell>
          <cell r="V9">
            <v>7.0000000000000007E-2</v>
          </cell>
          <cell r="W9">
            <v>115.2</v>
          </cell>
          <cell r="X9">
            <v>-7.9</v>
          </cell>
          <cell r="Y9">
            <v>102.3</v>
          </cell>
          <cell r="Z9">
            <v>-5.8</v>
          </cell>
          <cell r="AA9">
            <v>127.9</v>
          </cell>
          <cell r="AB9">
            <v>-4.9000000000000004</v>
          </cell>
          <cell r="AC9">
            <v>187.8</v>
          </cell>
          <cell r="AD9">
            <v>-10.3</v>
          </cell>
        </row>
        <row r="10">
          <cell r="B10" t="str">
            <v>電気・ガス・熱供給・水道業</v>
          </cell>
          <cell r="C10">
            <v>95.6</v>
          </cell>
          <cell r="D10">
            <v>-9</v>
          </cell>
          <cell r="E10">
            <v>120.6</v>
          </cell>
          <cell r="F10">
            <v>15.3</v>
          </cell>
          <cell r="G10">
            <v>110.4</v>
          </cell>
          <cell r="H10">
            <v>4.5</v>
          </cell>
          <cell r="I10">
            <v>99.9</v>
          </cell>
          <cell r="J10">
            <v>6.3</v>
          </cell>
          <cell r="K10">
            <v>96.4</v>
          </cell>
          <cell r="L10">
            <v>2.7</v>
          </cell>
          <cell r="M10">
            <v>147.1</v>
          </cell>
          <cell r="N10">
            <v>54.7</v>
          </cell>
          <cell r="O10">
            <v>102.9</v>
          </cell>
          <cell r="P10">
            <v>-1.2</v>
          </cell>
          <cell r="Q10">
            <v>7.4</v>
          </cell>
          <cell r="R10">
            <v>-2.5</v>
          </cell>
          <cell r="S10">
            <v>5.58</v>
          </cell>
          <cell r="T10">
            <v>2.8</v>
          </cell>
          <cell r="U10">
            <v>8.51</v>
          </cell>
          <cell r="V10">
            <v>1.93</v>
          </cell>
          <cell r="W10">
            <v>90.5</v>
          </cell>
          <cell r="X10">
            <v>-12.2</v>
          </cell>
          <cell r="Y10">
            <v>114.2</v>
          </cell>
          <cell r="Z10">
            <v>11.3</v>
          </cell>
          <cell r="AA10">
            <v>248.9</v>
          </cell>
          <cell r="AB10">
            <v>170.5</v>
          </cell>
          <cell r="AC10">
            <v>0</v>
          </cell>
          <cell r="AD10">
            <v>-100</v>
          </cell>
        </row>
        <row r="11">
          <cell r="B11" t="str">
            <v>情報通信業</v>
          </cell>
          <cell r="C11">
            <v>155.9</v>
          </cell>
          <cell r="D11">
            <v>24.6</v>
          </cell>
          <cell r="E11">
            <v>131.1</v>
          </cell>
          <cell r="F11">
            <v>-15.7</v>
          </cell>
          <cell r="G11">
            <v>132.19999999999999</v>
          </cell>
          <cell r="H11">
            <v>-11.9</v>
          </cell>
          <cell r="I11">
            <v>103</v>
          </cell>
          <cell r="J11">
            <v>2.2000000000000002</v>
          </cell>
          <cell r="K11">
            <v>102.2</v>
          </cell>
          <cell r="L11">
            <v>2.5</v>
          </cell>
          <cell r="M11">
            <v>115.3</v>
          </cell>
          <cell r="N11">
            <v>-0.9</v>
          </cell>
          <cell r="O11">
            <v>103.5</v>
          </cell>
          <cell r="P11">
            <v>-1.9</v>
          </cell>
          <cell r="Q11">
            <v>2.9</v>
          </cell>
          <cell r="R11">
            <v>-1</v>
          </cell>
          <cell r="S11">
            <v>1.1299999999999999</v>
          </cell>
          <cell r="T11">
            <v>1.1299999999999999</v>
          </cell>
          <cell r="U11">
            <v>0.71</v>
          </cell>
          <cell r="V11">
            <v>0.63</v>
          </cell>
          <cell r="W11">
            <v>147.6</v>
          </cell>
          <cell r="X11">
            <v>20.2</v>
          </cell>
          <cell r="Y11">
            <v>124.1</v>
          </cell>
          <cell r="Z11">
            <v>-18.7</v>
          </cell>
          <cell r="AA11">
            <v>113.8</v>
          </cell>
          <cell r="AB11">
            <v>-53.7</v>
          </cell>
          <cell r="AC11">
            <v>255.4</v>
          </cell>
          <cell r="AD11">
            <v>10116</v>
          </cell>
        </row>
        <row r="12">
          <cell r="B12" t="str">
            <v>運輸業，郵便業</v>
          </cell>
          <cell r="C12">
            <v>108.1</v>
          </cell>
          <cell r="D12">
            <v>-9.5</v>
          </cell>
          <cell r="E12">
            <v>93.5</v>
          </cell>
          <cell r="F12">
            <v>-9.1</v>
          </cell>
          <cell r="G12">
            <v>95.8</v>
          </cell>
          <cell r="H12">
            <v>-6.9</v>
          </cell>
          <cell r="I12">
            <v>100.5</v>
          </cell>
          <cell r="J12">
            <v>-8.1999999999999993</v>
          </cell>
          <cell r="K12">
            <v>104.1</v>
          </cell>
          <cell r="L12">
            <v>-4.0999999999999996</v>
          </cell>
          <cell r="M12">
            <v>83.2</v>
          </cell>
          <cell r="N12">
            <v>-27.1</v>
          </cell>
          <cell r="O12">
            <v>101.7</v>
          </cell>
          <cell r="P12">
            <v>-1.9</v>
          </cell>
          <cell r="Q12">
            <v>9.8000000000000007</v>
          </cell>
          <cell r="R12">
            <v>5.6</v>
          </cell>
          <cell r="S12">
            <v>0.8</v>
          </cell>
          <cell r="T12">
            <v>0.46</v>
          </cell>
          <cell r="U12">
            <v>0.56999999999999995</v>
          </cell>
          <cell r="V12">
            <v>-1.55</v>
          </cell>
          <cell r="W12">
            <v>102.4</v>
          </cell>
          <cell r="X12">
            <v>-12.6</v>
          </cell>
          <cell r="Y12">
            <v>88.5</v>
          </cell>
          <cell r="Z12">
            <v>-12.4</v>
          </cell>
          <cell r="AA12">
            <v>83.3</v>
          </cell>
          <cell r="AB12">
            <v>-18.899999999999999</v>
          </cell>
          <cell r="AC12">
            <v>177.8</v>
          </cell>
          <cell r="AD12">
            <v>-10.7</v>
          </cell>
        </row>
        <row r="13">
          <cell r="B13" t="str">
            <v>卸売業，小売業</v>
          </cell>
          <cell r="C13">
            <v>134.4</v>
          </cell>
          <cell r="D13">
            <v>27.6</v>
          </cell>
          <cell r="E13">
            <v>92.4</v>
          </cell>
          <cell r="F13">
            <v>6.8</v>
          </cell>
          <cell r="G13">
            <v>92</v>
          </cell>
          <cell r="H13">
            <v>7.5</v>
          </cell>
          <cell r="I13">
            <v>94.1</v>
          </cell>
          <cell r="J13">
            <v>-0.5</v>
          </cell>
          <cell r="K13">
            <v>92.2</v>
          </cell>
          <cell r="L13">
            <v>-0.1</v>
          </cell>
          <cell r="M13">
            <v>135.6</v>
          </cell>
          <cell r="N13">
            <v>-7</v>
          </cell>
          <cell r="O13">
            <v>104.7</v>
          </cell>
          <cell r="P13">
            <v>-2.4</v>
          </cell>
          <cell r="Q13">
            <v>60.4</v>
          </cell>
          <cell r="R13">
            <v>-0.4</v>
          </cell>
          <cell r="S13">
            <v>2.56</v>
          </cell>
          <cell r="T13">
            <v>0.75</v>
          </cell>
          <cell r="U13">
            <v>1.56</v>
          </cell>
          <cell r="V13">
            <v>0.15</v>
          </cell>
          <cell r="W13">
            <v>127.3</v>
          </cell>
          <cell r="X13">
            <v>23.2</v>
          </cell>
          <cell r="Y13">
            <v>87.5</v>
          </cell>
          <cell r="Z13">
            <v>3.1</v>
          </cell>
          <cell r="AA13">
            <v>100.1</v>
          </cell>
          <cell r="AB13">
            <v>-2.6</v>
          </cell>
          <cell r="AC13">
            <v>410.2</v>
          </cell>
          <cell r="AD13">
            <v>79.099999999999994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175</v>
          </cell>
          <cell r="D15">
            <v>43.4</v>
          </cell>
          <cell r="E15">
            <v>133.19999999999999</v>
          </cell>
          <cell r="F15">
            <v>11</v>
          </cell>
          <cell r="G15">
            <v>135.4</v>
          </cell>
          <cell r="H15">
            <v>16.7</v>
          </cell>
          <cell r="I15">
            <v>107.4</v>
          </cell>
          <cell r="J15">
            <v>12.1</v>
          </cell>
          <cell r="K15">
            <v>107.4</v>
          </cell>
          <cell r="L15">
            <v>18.2</v>
          </cell>
          <cell r="M15">
            <v>109.4</v>
          </cell>
          <cell r="N15">
            <v>-65</v>
          </cell>
          <cell r="O15">
            <v>105.5</v>
          </cell>
          <cell r="P15">
            <v>9.3000000000000007</v>
          </cell>
          <cell r="Q15">
            <v>27.9</v>
          </cell>
          <cell r="R15">
            <v>-12.3</v>
          </cell>
          <cell r="S15">
            <v>3.21</v>
          </cell>
          <cell r="T15">
            <v>0.5</v>
          </cell>
          <cell r="U15">
            <v>0</v>
          </cell>
          <cell r="V15">
            <v>-1.21</v>
          </cell>
          <cell r="W15">
            <v>165.7</v>
          </cell>
          <cell r="X15">
            <v>38.4</v>
          </cell>
          <cell r="Y15">
            <v>126.1</v>
          </cell>
          <cell r="Z15">
            <v>7</v>
          </cell>
          <cell r="AA15">
            <v>49.4</v>
          </cell>
          <cell r="AB15">
            <v>-81.8</v>
          </cell>
          <cell r="AC15">
            <v>244.1</v>
          </cell>
          <cell r="AD15">
            <v>179</v>
          </cell>
        </row>
        <row r="16">
          <cell r="B16" t="str">
            <v>学術研究，専門・技術サービス業</v>
          </cell>
          <cell r="C16">
            <v>98.9</v>
          </cell>
          <cell r="D16">
            <v>-19.100000000000001</v>
          </cell>
          <cell r="E16">
            <v>119</v>
          </cell>
          <cell r="F16">
            <v>2.9</v>
          </cell>
          <cell r="G16">
            <v>118</v>
          </cell>
          <cell r="H16">
            <v>1.5</v>
          </cell>
          <cell r="I16">
            <v>105.4</v>
          </cell>
          <cell r="J16">
            <v>3.3</v>
          </cell>
          <cell r="K16">
            <v>105.2</v>
          </cell>
          <cell r="L16">
            <v>1.7</v>
          </cell>
          <cell r="M16">
            <v>107.9</v>
          </cell>
          <cell r="N16">
            <v>23.6</v>
          </cell>
          <cell r="O16">
            <v>103.8</v>
          </cell>
          <cell r="P16">
            <v>1.3</v>
          </cell>
          <cell r="Q16">
            <v>5.3</v>
          </cell>
          <cell r="R16">
            <v>-6.7</v>
          </cell>
          <cell r="S16">
            <v>0.17</v>
          </cell>
          <cell r="T16">
            <v>0.06</v>
          </cell>
          <cell r="U16">
            <v>0.4</v>
          </cell>
          <cell r="V16">
            <v>-0.62</v>
          </cell>
          <cell r="W16">
            <v>93.7</v>
          </cell>
          <cell r="X16">
            <v>-21.9</v>
          </cell>
          <cell r="Y16">
            <v>112.7</v>
          </cell>
          <cell r="Z16">
            <v>-0.6</v>
          </cell>
          <cell r="AA16">
            <v>136.9</v>
          </cell>
          <cell r="AB16">
            <v>33.299999999999997</v>
          </cell>
          <cell r="AC16">
            <v>0.1</v>
          </cell>
          <cell r="AD16">
            <v>-99.9</v>
          </cell>
        </row>
        <row r="17">
          <cell r="B17" t="str">
            <v>宿泊業，飲食サービス業</v>
          </cell>
          <cell r="C17">
            <v>104.6</v>
          </cell>
          <cell r="D17">
            <v>12.8</v>
          </cell>
          <cell r="E17">
            <v>96.6</v>
          </cell>
          <cell r="F17">
            <v>-0.2</v>
          </cell>
          <cell r="G17">
            <v>95.7</v>
          </cell>
          <cell r="H17">
            <v>-1.2</v>
          </cell>
          <cell r="I17">
            <v>98.1</v>
          </cell>
          <cell r="J17">
            <v>-1.3</v>
          </cell>
          <cell r="K17">
            <v>96</v>
          </cell>
          <cell r="L17">
            <v>-1.5</v>
          </cell>
          <cell r="M17">
            <v>148.80000000000001</v>
          </cell>
          <cell r="N17">
            <v>3.4</v>
          </cell>
          <cell r="O17">
            <v>102.4</v>
          </cell>
          <cell r="P17">
            <v>18</v>
          </cell>
          <cell r="Q17">
            <v>76</v>
          </cell>
          <cell r="R17">
            <v>-7.3</v>
          </cell>
          <cell r="S17">
            <v>3.43</v>
          </cell>
          <cell r="T17">
            <v>-0.8</v>
          </cell>
          <cell r="U17">
            <v>2.62</v>
          </cell>
          <cell r="V17">
            <v>1.42</v>
          </cell>
          <cell r="W17">
            <v>99.1</v>
          </cell>
          <cell r="X17">
            <v>8.9</v>
          </cell>
          <cell r="Y17">
            <v>91.5</v>
          </cell>
          <cell r="Z17">
            <v>-3.7</v>
          </cell>
          <cell r="AA17">
            <v>113.3</v>
          </cell>
          <cell r="AB17">
            <v>19.399999999999999</v>
          </cell>
          <cell r="AC17">
            <v>143</v>
          </cell>
          <cell r="AD17">
            <v>0</v>
          </cell>
        </row>
        <row r="18">
          <cell r="B18" t="str">
            <v>生活関連サービス業，娯楽業</v>
          </cell>
          <cell r="C18">
            <v>95</v>
          </cell>
          <cell r="D18">
            <v>27.2</v>
          </cell>
          <cell r="E18">
            <v>104.1</v>
          </cell>
          <cell r="F18">
            <v>27.1</v>
          </cell>
          <cell r="G18">
            <v>104.5</v>
          </cell>
          <cell r="H18">
            <v>24.1</v>
          </cell>
          <cell r="I18">
            <v>110.7</v>
          </cell>
          <cell r="J18">
            <v>8.5</v>
          </cell>
          <cell r="K18">
            <v>110.6</v>
          </cell>
          <cell r="L18">
            <v>4.5999999999999996</v>
          </cell>
          <cell r="M18">
            <v>110</v>
          </cell>
          <cell r="N18">
            <v>131.6</v>
          </cell>
          <cell r="O18">
            <v>97.3</v>
          </cell>
          <cell r="P18">
            <v>4.2</v>
          </cell>
          <cell r="Q18">
            <v>28.6</v>
          </cell>
          <cell r="R18">
            <v>-4</v>
          </cell>
          <cell r="S18">
            <v>7.69</v>
          </cell>
          <cell r="T18">
            <v>6.36</v>
          </cell>
          <cell r="U18">
            <v>5.36</v>
          </cell>
          <cell r="V18">
            <v>3.72</v>
          </cell>
          <cell r="W18">
            <v>90</v>
          </cell>
          <cell r="X18">
            <v>22.8</v>
          </cell>
          <cell r="Y18">
            <v>98.6</v>
          </cell>
          <cell r="Z18">
            <v>22.6</v>
          </cell>
          <cell r="AA18">
            <v>97.3</v>
          </cell>
          <cell r="AB18">
            <v>131.69999999999999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98.1</v>
          </cell>
          <cell r="D19">
            <v>-2.2999999999999998</v>
          </cell>
          <cell r="E19">
            <v>113.4</v>
          </cell>
          <cell r="F19">
            <v>-2.7</v>
          </cell>
          <cell r="G19">
            <v>116</v>
          </cell>
          <cell r="H19">
            <v>-2.8</v>
          </cell>
          <cell r="I19">
            <v>119.6</v>
          </cell>
          <cell r="J19">
            <v>-7.6</v>
          </cell>
          <cell r="K19">
            <v>104.7</v>
          </cell>
          <cell r="L19">
            <v>-5.3</v>
          </cell>
          <cell r="M19">
            <v>355.8</v>
          </cell>
          <cell r="N19">
            <v>-16.5</v>
          </cell>
          <cell r="O19">
            <v>111.8</v>
          </cell>
          <cell r="P19">
            <v>3.3</v>
          </cell>
          <cell r="Q19">
            <v>18.2</v>
          </cell>
          <cell r="R19">
            <v>1.8</v>
          </cell>
          <cell r="S19">
            <v>0.26</v>
          </cell>
          <cell r="T19">
            <v>0.09</v>
          </cell>
          <cell r="U19">
            <v>0.79</v>
          </cell>
          <cell r="V19">
            <v>0.54</v>
          </cell>
          <cell r="W19">
            <v>92.9</v>
          </cell>
          <cell r="X19">
            <v>-5.7</v>
          </cell>
          <cell r="Y19">
            <v>107.4</v>
          </cell>
          <cell r="Z19">
            <v>-6</v>
          </cell>
          <cell r="AA19">
            <v>27.7</v>
          </cell>
          <cell r="AB19">
            <v>30</v>
          </cell>
          <cell r="AC19">
            <v>24.5</v>
          </cell>
          <cell r="AD19">
            <v>6.5</v>
          </cell>
        </row>
        <row r="20">
          <cell r="B20" t="str">
            <v>医療，福祉</v>
          </cell>
          <cell r="C20">
            <v>86.5</v>
          </cell>
          <cell r="D20">
            <v>1.1000000000000001</v>
          </cell>
          <cell r="E20">
            <v>93.2</v>
          </cell>
          <cell r="F20">
            <v>-2</v>
          </cell>
          <cell r="G20">
            <v>91.8</v>
          </cell>
          <cell r="H20">
            <v>-0.4</v>
          </cell>
          <cell r="I20">
            <v>95.1</v>
          </cell>
          <cell r="J20">
            <v>0.1</v>
          </cell>
          <cell r="K20">
            <v>95.2</v>
          </cell>
          <cell r="L20">
            <v>0.6</v>
          </cell>
          <cell r="M20">
            <v>93.6</v>
          </cell>
          <cell r="N20">
            <v>-13.7</v>
          </cell>
          <cell r="O20">
            <v>99.9</v>
          </cell>
          <cell r="P20">
            <v>-1.4</v>
          </cell>
          <cell r="Q20">
            <v>24</v>
          </cell>
          <cell r="R20">
            <v>2.6</v>
          </cell>
          <cell r="S20">
            <v>1.1200000000000001</v>
          </cell>
          <cell r="T20">
            <v>0.15</v>
          </cell>
          <cell r="U20">
            <v>1.24</v>
          </cell>
          <cell r="V20">
            <v>-0.37</v>
          </cell>
          <cell r="W20">
            <v>81.900000000000006</v>
          </cell>
          <cell r="X20">
            <v>-2.5</v>
          </cell>
          <cell r="Y20">
            <v>88.3</v>
          </cell>
          <cell r="Z20">
            <v>-5.4</v>
          </cell>
          <cell r="AA20">
            <v>132.80000000000001</v>
          </cell>
          <cell r="AB20">
            <v>-24.6</v>
          </cell>
          <cell r="AC20">
            <v>56.1</v>
          </cell>
          <cell r="AD20">
            <v>31.1</v>
          </cell>
        </row>
        <row r="21">
          <cell r="B21" t="str">
            <v>複合サービス事業</v>
          </cell>
          <cell r="C21">
            <v>143.1</v>
          </cell>
          <cell r="D21">
            <v>38.5</v>
          </cell>
          <cell r="E21">
            <v>93.8</v>
          </cell>
          <cell r="F21">
            <v>6.6</v>
          </cell>
          <cell r="G21">
            <v>96</v>
          </cell>
          <cell r="H21">
            <v>8</v>
          </cell>
          <cell r="I21">
            <v>98.9</v>
          </cell>
          <cell r="J21">
            <v>-1.9</v>
          </cell>
          <cell r="K21">
            <v>101.6</v>
          </cell>
          <cell r="L21">
            <v>0.1</v>
          </cell>
          <cell r="M21">
            <v>54.8</v>
          </cell>
          <cell r="N21">
            <v>-38.6</v>
          </cell>
          <cell r="O21">
            <v>96.3</v>
          </cell>
          <cell r="P21">
            <v>1.7</v>
          </cell>
          <cell r="Q21">
            <v>5</v>
          </cell>
          <cell r="R21">
            <v>0.7</v>
          </cell>
          <cell r="S21">
            <v>0.45</v>
          </cell>
          <cell r="T21">
            <v>-0.08</v>
          </cell>
          <cell r="U21">
            <v>1</v>
          </cell>
          <cell r="V21">
            <v>0.33</v>
          </cell>
          <cell r="W21">
            <v>135.5</v>
          </cell>
          <cell r="X21">
            <v>33.6</v>
          </cell>
          <cell r="Y21">
            <v>88.8</v>
          </cell>
          <cell r="Z21">
            <v>2.8</v>
          </cell>
          <cell r="AA21">
            <v>58</v>
          </cell>
          <cell r="AB21">
            <v>-20.100000000000001</v>
          </cell>
          <cell r="AC21">
            <v>368.8</v>
          </cell>
          <cell r="AD21">
            <v>112.2</v>
          </cell>
        </row>
        <row r="22">
          <cell r="B22" t="str">
            <v>サービス業（他に分類されないもの）</v>
          </cell>
          <cell r="C22">
            <v>102.7</v>
          </cell>
          <cell r="D22">
            <v>-8.3000000000000007</v>
          </cell>
          <cell r="E22">
            <v>101.8</v>
          </cell>
          <cell r="F22">
            <v>-2.6</v>
          </cell>
          <cell r="G22">
            <v>101</v>
          </cell>
          <cell r="H22">
            <v>-2.5</v>
          </cell>
          <cell r="I22">
            <v>102.1</v>
          </cell>
          <cell r="J22">
            <v>-2.6</v>
          </cell>
          <cell r="K22">
            <v>101.5</v>
          </cell>
          <cell r="L22">
            <v>-2.2999999999999998</v>
          </cell>
          <cell r="M22">
            <v>111.4</v>
          </cell>
          <cell r="N22">
            <v>-6.4</v>
          </cell>
          <cell r="O22">
            <v>99.5</v>
          </cell>
          <cell r="P22">
            <v>-1.5</v>
          </cell>
          <cell r="Q22">
            <v>32.200000000000003</v>
          </cell>
          <cell r="R22">
            <v>3.6</v>
          </cell>
          <cell r="S22">
            <v>4.38</v>
          </cell>
          <cell r="T22">
            <v>0.03</v>
          </cell>
          <cell r="U22">
            <v>3.02</v>
          </cell>
          <cell r="V22">
            <v>-0.01</v>
          </cell>
          <cell r="W22">
            <v>97.3</v>
          </cell>
          <cell r="X22">
            <v>-11.5</v>
          </cell>
          <cell r="Y22">
            <v>96.4</v>
          </cell>
          <cell r="Z22">
            <v>-6</v>
          </cell>
          <cell r="AA22">
            <v>111.6</v>
          </cell>
          <cell r="AB22">
            <v>-4.5</v>
          </cell>
          <cell r="AC22">
            <v>110.2</v>
          </cell>
          <cell r="AD22">
            <v>-35.799999999999997</v>
          </cell>
        </row>
        <row r="23">
          <cell r="B23" t="str">
            <v>食料品・たばこ</v>
          </cell>
          <cell r="C23">
            <v>115.6</v>
          </cell>
          <cell r="D23">
            <v>-24.9</v>
          </cell>
          <cell r="E23">
            <v>101.6</v>
          </cell>
          <cell r="F23">
            <v>-11.2</v>
          </cell>
          <cell r="G23">
            <v>100.9</v>
          </cell>
          <cell r="H23">
            <v>-11.7</v>
          </cell>
          <cell r="I23">
            <v>97</v>
          </cell>
          <cell r="J23">
            <v>-3.1</v>
          </cell>
          <cell r="K23">
            <v>96.5</v>
          </cell>
          <cell r="L23">
            <v>-3.8</v>
          </cell>
          <cell r="M23">
            <v>102.5</v>
          </cell>
          <cell r="N23">
            <v>6.1</v>
          </cell>
          <cell r="O23">
            <v>92.5</v>
          </cell>
          <cell r="P23">
            <v>-3.9</v>
          </cell>
          <cell r="Q23">
            <v>17</v>
          </cell>
          <cell r="R23">
            <v>-4.7</v>
          </cell>
          <cell r="S23">
            <v>1.98</v>
          </cell>
          <cell r="T23">
            <v>0.19</v>
          </cell>
          <cell r="U23">
            <v>1.66</v>
          </cell>
          <cell r="V23">
            <v>0.34</v>
          </cell>
          <cell r="W23">
            <v>109.5</v>
          </cell>
          <cell r="X23">
            <v>-27.5</v>
          </cell>
          <cell r="Y23">
            <v>96.2</v>
          </cell>
          <cell r="Z23">
            <v>-14.3</v>
          </cell>
          <cell r="AA23">
            <v>109.3</v>
          </cell>
          <cell r="AB23">
            <v>-5.9</v>
          </cell>
          <cell r="AC23">
            <v>138.1</v>
          </cell>
          <cell r="AD23">
            <v>-47</v>
          </cell>
        </row>
        <row r="24">
          <cell r="B24" t="str">
            <v>繊維工業</v>
          </cell>
          <cell r="C24">
            <v>126.1</v>
          </cell>
          <cell r="D24">
            <v>6.2</v>
          </cell>
          <cell r="E24">
            <v>139.19999999999999</v>
          </cell>
          <cell r="F24">
            <v>7.1</v>
          </cell>
          <cell r="G24">
            <v>128.1</v>
          </cell>
          <cell r="H24">
            <v>2.7</v>
          </cell>
          <cell r="I24">
            <v>96.8</v>
          </cell>
          <cell r="J24">
            <v>8.4</v>
          </cell>
          <cell r="K24">
            <v>93.6</v>
          </cell>
          <cell r="L24">
            <v>6.2</v>
          </cell>
          <cell r="M24">
            <v>161.5</v>
          </cell>
          <cell r="N24">
            <v>39.9</v>
          </cell>
          <cell r="O24">
            <v>96.8</v>
          </cell>
          <cell r="P24">
            <v>0.3</v>
          </cell>
          <cell r="Q24">
            <v>11.2</v>
          </cell>
          <cell r="R24">
            <v>8.6</v>
          </cell>
          <cell r="S24">
            <v>1.03</v>
          </cell>
          <cell r="T24">
            <v>0.85</v>
          </cell>
          <cell r="U24">
            <v>0.85</v>
          </cell>
          <cell r="V24">
            <v>-0.28999999999999998</v>
          </cell>
          <cell r="W24">
            <v>119.4</v>
          </cell>
          <cell r="X24">
            <v>2.5</v>
          </cell>
          <cell r="Y24">
            <v>131.80000000000001</v>
          </cell>
          <cell r="Z24">
            <v>3.3</v>
          </cell>
          <cell r="AA24">
            <v>371.4</v>
          </cell>
          <cell r="AB24">
            <v>53.3</v>
          </cell>
          <cell r="AC24">
            <v>22.5</v>
          </cell>
          <cell r="AD24">
            <v>-12.5</v>
          </cell>
        </row>
        <row r="25">
          <cell r="B25" t="str">
            <v>木材・木製品</v>
          </cell>
          <cell r="C25">
            <v>115.5</v>
          </cell>
          <cell r="D25">
            <v>-29.5</v>
          </cell>
          <cell r="E25">
            <v>115.8</v>
          </cell>
          <cell r="F25">
            <v>-2.9</v>
          </cell>
          <cell r="G25">
            <v>120.2</v>
          </cell>
          <cell r="H25">
            <v>-0.4</v>
          </cell>
          <cell r="I25">
            <v>92</v>
          </cell>
          <cell r="J25">
            <v>-15</v>
          </cell>
          <cell r="K25">
            <v>97.9</v>
          </cell>
          <cell r="L25">
            <v>-8.6999999999999993</v>
          </cell>
          <cell r="M25">
            <v>47</v>
          </cell>
          <cell r="N25">
            <v>-59.4</v>
          </cell>
          <cell r="O25">
            <v>100.7</v>
          </cell>
          <cell r="P25">
            <v>7.2</v>
          </cell>
          <cell r="Q25">
            <v>9.6999999999999993</v>
          </cell>
          <cell r="R25">
            <v>4.8</v>
          </cell>
          <cell r="S25">
            <v>1.57</v>
          </cell>
          <cell r="T25">
            <v>0.14000000000000001</v>
          </cell>
          <cell r="U25">
            <v>0.82</v>
          </cell>
          <cell r="V25">
            <v>-0.93</v>
          </cell>
          <cell r="W25">
            <v>109.4</v>
          </cell>
          <cell r="X25">
            <v>-32</v>
          </cell>
          <cell r="Y25">
            <v>109.7</v>
          </cell>
          <cell r="Z25">
            <v>-6.3</v>
          </cell>
          <cell r="AA25">
            <v>78.2</v>
          </cell>
          <cell r="AB25">
            <v>-26.8</v>
          </cell>
          <cell r="AC25">
            <v>66.5</v>
          </cell>
          <cell r="AD25">
            <v>-72.599999999999994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87.9</v>
          </cell>
          <cell r="D28">
            <v>-25.9</v>
          </cell>
          <cell r="E28">
            <v>94.1</v>
          </cell>
          <cell r="F28">
            <v>-30.7</v>
          </cell>
          <cell r="G28">
            <v>89</v>
          </cell>
          <cell r="H28">
            <v>-30.2</v>
          </cell>
          <cell r="I28">
            <v>82.5</v>
          </cell>
          <cell r="J28">
            <v>7.8</v>
          </cell>
          <cell r="K28">
            <v>83.1</v>
          </cell>
          <cell r="L28">
            <v>2.6</v>
          </cell>
          <cell r="M28">
            <v>74.8</v>
          </cell>
          <cell r="N28">
            <v>308.7</v>
          </cell>
          <cell r="O28">
            <v>101.3</v>
          </cell>
          <cell r="P28">
            <v>-1.1000000000000001</v>
          </cell>
          <cell r="Q28">
            <v>28.7</v>
          </cell>
          <cell r="R28">
            <v>3.8</v>
          </cell>
          <cell r="S28">
            <v>0.87</v>
          </cell>
          <cell r="T28">
            <v>0.66</v>
          </cell>
          <cell r="U28">
            <v>1.31</v>
          </cell>
          <cell r="V28">
            <v>0.02</v>
          </cell>
          <cell r="W28">
            <v>83.2</v>
          </cell>
          <cell r="X28">
            <v>-28.6</v>
          </cell>
          <cell r="Y28">
            <v>89.1</v>
          </cell>
          <cell r="Z28">
            <v>-33.1</v>
          </cell>
          <cell r="AA28">
            <v>159.19999999999999</v>
          </cell>
          <cell r="AB28">
            <v>-33.5</v>
          </cell>
          <cell r="AC28">
            <v>8.1</v>
          </cell>
          <cell r="AD28">
            <v>0</v>
          </cell>
        </row>
        <row r="29">
          <cell r="B29" t="str">
            <v>化学、石油・石炭</v>
          </cell>
          <cell r="C29">
            <v>97.4</v>
          </cell>
          <cell r="D29">
            <v>-14.9</v>
          </cell>
          <cell r="E29">
            <v>118.3</v>
          </cell>
          <cell r="F29">
            <v>3.7</v>
          </cell>
          <cell r="G29">
            <v>117.7</v>
          </cell>
          <cell r="H29">
            <v>6.9</v>
          </cell>
          <cell r="I29">
            <v>101.9</v>
          </cell>
          <cell r="J29">
            <v>-0.7</v>
          </cell>
          <cell r="K29">
            <v>98.6</v>
          </cell>
          <cell r="L29">
            <v>-0.4</v>
          </cell>
          <cell r="M29">
            <v>133.1</v>
          </cell>
          <cell r="N29">
            <v>-2.4</v>
          </cell>
          <cell r="O29">
            <v>105.4</v>
          </cell>
          <cell r="P29">
            <v>-5</v>
          </cell>
          <cell r="Q29">
            <v>2.2000000000000002</v>
          </cell>
          <cell r="R29">
            <v>0.8</v>
          </cell>
          <cell r="S29">
            <v>0.77</v>
          </cell>
          <cell r="T29">
            <v>0.55000000000000004</v>
          </cell>
          <cell r="U29">
            <v>1.01</v>
          </cell>
          <cell r="V29">
            <v>0.24</v>
          </cell>
          <cell r="W29">
            <v>92.2</v>
          </cell>
          <cell r="X29">
            <v>-17.899999999999999</v>
          </cell>
          <cell r="Y29">
            <v>112</v>
          </cell>
          <cell r="Z29">
            <v>0</v>
          </cell>
          <cell r="AA29">
            <v>122.4</v>
          </cell>
          <cell r="AB29">
            <v>-12.2</v>
          </cell>
          <cell r="AC29">
            <v>18.5</v>
          </cell>
          <cell r="AD29">
            <v>-72.5</v>
          </cell>
        </row>
        <row r="30">
          <cell r="B30" t="str">
            <v>プラスチック製品</v>
          </cell>
          <cell r="C30">
            <v>120.6</v>
          </cell>
          <cell r="D30">
            <v>-23</v>
          </cell>
          <cell r="E30">
            <v>111.6</v>
          </cell>
          <cell r="F30">
            <v>-16</v>
          </cell>
          <cell r="G30">
            <v>107.9</v>
          </cell>
          <cell r="H30">
            <v>-13.7</v>
          </cell>
          <cell r="I30">
            <v>102.8</v>
          </cell>
          <cell r="J30">
            <v>-3.8</v>
          </cell>
          <cell r="K30">
            <v>102.1</v>
          </cell>
          <cell r="L30">
            <v>-1.9</v>
          </cell>
          <cell r="M30">
            <v>113.7</v>
          </cell>
          <cell r="N30">
            <v>-23.9</v>
          </cell>
          <cell r="O30">
            <v>305.5</v>
          </cell>
          <cell r="P30">
            <v>3.6</v>
          </cell>
          <cell r="Q30">
            <v>22.7</v>
          </cell>
          <cell r="R30">
            <v>18.7</v>
          </cell>
          <cell r="S30">
            <v>0.93</v>
          </cell>
          <cell r="T30">
            <v>0.93</v>
          </cell>
          <cell r="U30">
            <v>0</v>
          </cell>
          <cell r="V30">
            <v>-1.45</v>
          </cell>
          <cell r="W30">
            <v>114.2</v>
          </cell>
          <cell r="X30">
            <v>-25.7</v>
          </cell>
          <cell r="Y30">
            <v>105.7</v>
          </cell>
          <cell r="Z30">
            <v>-18.899999999999999</v>
          </cell>
          <cell r="AA30">
            <v>158.4</v>
          </cell>
          <cell r="AB30">
            <v>-31.9</v>
          </cell>
          <cell r="AC30">
            <v>70.2</v>
          </cell>
          <cell r="AD30">
            <v>-46.4</v>
          </cell>
        </row>
        <row r="31">
          <cell r="B31" t="str">
            <v>ゴム製品</v>
          </cell>
          <cell r="C31">
            <v>108.4</v>
          </cell>
          <cell r="D31">
            <v>-3.4</v>
          </cell>
          <cell r="E31">
            <v>120.8</v>
          </cell>
          <cell r="F31">
            <v>3.2</v>
          </cell>
          <cell r="G31">
            <v>113.9</v>
          </cell>
          <cell r="H31">
            <v>2.4</v>
          </cell>
          <cell r="I31">
            <v>107.3</v>
          </cell>
          <cell r="J31">
            <v>0.2</v>
          </cell>
          <cell r="K31">
            <v>103.2</v>
          </cell>
          <cell r="L31">
            <v>-0.4</v>
          </cell>
          <cell r="M31">
            <v>150.69999999999999</v>
          </cell>
          <cell r="N31">
            <v>4</v>
          </cell>
          <cell r="O31">
            <v>98.9</v>
          </cell>
          <cell r="P31">
            <v>-0.9</v>
          </cell>
          <cell r="Q31">
            <v>1.4</v>
          </cell>
          <cell r="R31">
            <v>-0.5</v>
          </cell>
          <cell r="S31">
            <v>0.05</v>
          </cell>
          <cell r="T31">
            <v>-0.1</v>
          </cell>
          <cell r="U31">
            <v>0.73</v>
          </cell>
          <cell r="V31">
            <v>0.2</v>
          </cell>
          <cell r="W31">
            <v>102.7</v>
          </cell>
          <cell r="X31">
            <v>-6.7</v>
          </cell>
          <cell r="Y31">
            <v>114.4</v>
          </cell>
          <cell r="Z31">
            <v>-0.3</v>
          </cell>
          <cell r="AA31">
            <v>161</v>
          </cell>
          <cell r="AB31">
            <v>7.1</v>
          </cell>
          <cell r="AC31">
            <v>43.5</v>
          </cell>
          <cell r="AD31">
            <v>-31.6</v>
          </cell>
        </row>
        <row r="32">
          <cell r="B32" t="str">
            <v>窯業・土石製品</v>
          </cell>
          <cell r="C32">
            <v>103.1</v>
          </cell>
          <cell r="D32">
            <v>-18.5</v>
          </cell>
          <cell r="E32">
            <v>96.9</v>
          </cell>
          <cell r="F32">
            <v>-3</v>
          </cell>
          <cell r="G32">
            <v>97.9</v>
          </cell>
          <cell r="H32">
            <v>-3.9</v>
          </cell>
          <cell r="I32">
            <v>95.4</v>
          </cell>
          <cell r="J32">
            <v>-3.2</v>
          </cell>
          <cell r="K32">
            <v>96.3</v>
          </cell>
          <cell r="L32">
            <v>-3.2</v>
          </cell>
          <cell r="M32">
            <v>83</v>
          </cell>
          <cell r="N32">
            <v>-3.2</v>
          </cell>
          <cell r="O32">
            <v>77.099999999999994</v>
          </cell>
          <cell r="P32">
            <v>-0.9</v>
          </cell>
          <cell r="Q32">
            <v>12.7</v>
          </cell>
          <cell r="R32">
            <v>-1.2</v>
          </cell>
          <cell r="S32">
            <v>0</v>
          </cell>
          <cell r="T32">
            <v>-0.8</v>
          </cell>
          <cell r="U32">
            <v>0.54</v>
          </cell>
          <cell r="V32">
            <v>-0.26</v>
          </cell>
          <cell r="W32">
            <v>97.6</v>
          </cell>
          <cell r="X32">
            <v>-21.4</v>
          </cell>
          <cell r="Y32">
            <v>91.8</v>
          </cell>
          <cell r="Z32">
            <v>-6.3</v>
          </cell>
          <cell r="AA32">
            <v>84</v>
          </cell>
          <cell r="AB32">
            <v>11.9</v>
          </cell>
          <cell r="AC32">
            <v>91.1</v>
          </cell>
          <cell r="AD32">
            <v>-49.4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126.5</v>
          </cell>
          <cell r="D35">
            <v>1</v>
          </cell>
          <cell r="E35">
            <v>95.6</v>
          </cell>
          <cell r="F35">
            <v>2.2000000000000002</v>
          </cell>
          <cell r="G35">
            <v>94.8</v>
          </cell>
          <cell r="H35">
            <v>7.4</v>
          </cell>
          <cell r="I35">
            <v>98.4</v>
          </cell>
          <cell r="J35">
            <v>-7.1</v>
          </cell>
          <cell r="K35">
            <v>99.2</v>
          </cell>
          <cell r="L35">
            <v>-3.3</v>
          </cell>
          <cell r="M35">
            <v>87.5</v>
          </cell>
          <cell r="N35">
            <v>-41</v>
          </cell>
          <cell r="O35">
            <v>157.4</v>
          </cell>
          <cell r="P35">
            <v>0.5</v>
          </cell>
          <cell r="Q35">
            <v>16.600000000000001</v>
          </cell>
          <cell r="R35">
            <v>2.8</v>
          </cell>
          <cell r="S35">
            <v>1.86</v>
          </cell>
          <cell r="T35">
            <v>-1.18</v>
          </cell>
          <cell r="U35">
            <v>2.2799999999999998</v>
          </cell>
          <cell r="V35">
            <v>1.24</v>
          </cell>
          <cell r="W35">
            <v>119.8</v>
          </cell>
          <cell r="X35">
            <v>-2.6</v>
          </cell>
          <cell r="Y35">
            <v>90.5</v>
          </cell>
          <cell r="Z35">
            <v>-1.4</v>
          </cell>
          <cell r="AA35">
            <v>111.2</v>
          </cell>
          <cell r="AB35">
            <v>-42.6</v>
          </cell>
          <cell r="AC35">
            <v>100</v>
          </cell>
          <cell r="AD35">
            <v>-1.6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178.4</v>
          </cell>
          <cell r="D38">
            <v>107.9</v>
          </cell>
          <cell r="E38">
            <v>113.9</v>
          </cell>
          <cell r="F38">
            <v>11.1</v>
          </cell>
          <cell r="G38">
            <v>113.7</v>
          </cell>
          <cell r="H38">
            <v>13.5</v>
          </cell>
          <cell r="I38">
            <v>103.1</v>
          </cell>
          <cell r="J38">
            <v>-4.5</v>
          </cell>
          <cell r="K38">
            <v>102.8</v>
          </cell>
          <cell r="L38">
            <v>-1.8</v>
          </cell>
          <cell r="M38">
            <v>108.6</v>
          </cell>
          <cell r="N38">
            <v>-34.9</v>
          </cell>
          <cell r="O38">
            <v>210.1</v>
          </cell>
          <cell r="P38">
            <v>-1</v>
          </cell>
          <cell r="Q38">
            <v>2.6</v>
          </cell>
          <cell r="R38">
            <v>-4</v>
          </cell>
          <cell r="S38">
            <v>0.11</v>
          </cell>
          <cell r="T38">
            <v>-0.93</v>
          </cell>
          <cell r="U38">
            <v>0.82</v>
          </cell>
          <cell r="V38">
            <v>-0.38</v>
          </cell>
          <cell r="W38">
            <v>168.9</v>
          </cell>
          <cell r="X38">
            <v>100.6</v>
          </cell>
          <cell r="Y38">
            <v>107.9</v>
          </cell>
          <cell r="Z38">
            <v>7.3</v>
          </cell>
          <cell r="AA38">
            <v>115.3</v>
          </cell>
          <cell r="AB38">
            <v>-9.9</v>
          </cell>
          <cell r="AC38">
            <v>118.5</v>
          </cell>
          <cell r="AD38">
            <v>4837.5</v>
          </cell>
        </row>
        <row r="39">
          <cell r="B39" t="str">
            <v>電子・デバイス</v>
          </cell>
          <cell r="C39">
            <v>74.7</v>
          </cell>
          <cell r="D39">
            <v>-3.1</v>
          </cell>
          <cell r="E39">
            <v>84.4</v>
          </cell>
          <cell r="F39">
            <v>-2.4</v>
          </cell>
          <cell r="G39">
            <v>84.1</v>
          </cell>
          <cell r="H39">
            <v>1.3</v>
          </cell>
          <cell r="I39">
            <v>99.8</v>
          </cell>
          <cell r="J39">
            <v>-4.9000000000000004</v>
          </cell>
          <cell r="K39">
            <v>101.5</v>
          </cell>
          <cell r="L39">
            <v>-1.9</v>
          </cell>
          <cell r="M39">
            <v>83.3</v>
          </cell>
          <cell r="N39">
            <v>-29.8</v>
          </cell>
          <cell r="O39">
            <v>76.099999999999994</v>
          </cell>
          <cell r="P39">
            <v>-2.6</v>
          </cell>
          <cell r="Q39">
            <v>6.3</v>
          </cell>
          <cell r="R39">
            <v>1.9</v>
          </cell>
          <cell r="S39">
            <v>0.35</v>
          </cell>
          <cell r="T39">
            <v>-0.6</v>
          </cell>
          <cell r="U39">
            <v>1.38</v>
          </cell>
          <cell r="V39">
            <v>0.6</v>
          </cell>
          <cell r="W39">
            <v>70.7</v>
          </cell>
          <cell r="X39">
            <v>-6.6</v>
          </cell>
          <cell r="Y39">
            <v>79.900000000000006</v>
          </cell>
          <cell r="Z39">
            <v>-5.9</v>
          </cell>
          <cell r="AA39">
            <v>87</v>
          </cell>
          <cell r="AB39">
            <v>-24.3</v>
          </cell>
          <cell r="AC39">
            <v>4.3</v>
          </cell>
          <cell r="AD39">
            <v>-41.1</v>
          </cell>
        </row>
        <row r="40">
          <cell r="B40" t="str">
            <v>電気機械器具</v>
          </cell>
          <cell r="C40">
            <v>228.3</v>
          </cell>
          <cell r="D40">
            <v>34.200000000000003</v>
          </cell>
          <cell r="E40">
            <v>139.80000000000001</v>
          </cell>
          <cell r="F40">
            <v>-0.8</v>
          </cell>
          <cell r="G40">
            <v>139.5</v>
          </cell>
          <cell r="H40">
            <v>0.8</v>
          </cell>
          <cell r="I40">
            <v>113</v>
          </cell>
          <cell r="J40">
            <v>-2.7</v>
          </cell>
          <cell r="K40">
            <v>114.9</v>
          </cell>
          <cell r="L40">
            <v>0.9</v>
          </cell>
          <cell r="M40">
            <v>75.7</v>
          </cell>
          <cell r="N40">
            <v>-53.5</v>
          </cell>
          <cell r="O40">
            <v>89.9</v>
          </cell>
          <cell r="P40">
            <v>-0.4</v>
          </cell>
          <cell r="Q40">
            <v>4</v>
          </cell>
          <cell r="R40">
            <v>-0.5</v>
          </cell>
          <cell r="S40">
            <v>0</v>
          </cell>
          <cell r="T40">
            <v>-0.68</v>
          </cell>
          <cell r="U40">
            <v>0.49</v>
          </cell>
          <cell r="V40">
            <v>-0.97</v>
          </cell>
          <cell r="W40">
            <v>216.2</v>
          </cell>
          <cell r="X40">
            <v>29.5</v>
          </cell>
          <cell r="Y40">
            <v>132.4</v>
          </cell>
          <cell r="Z40">
            <v>-4.3</v>
          </cell>
          <cell r="AA40">
            <v>148</v>
          </cell>
          <cell r="AB40">
            <v>-32</v>
          </cell>
          <cell r="AC40">
            <v>313.39999999999998</v>
          </cell>
          <cell r="AD40">
            <v>132</v>
          </cell>
        </row>
        <row r="41">
          <cell r="B41" t="str">
            <v>情報通信機械器具</v>
          </cell>
          <cell r="C41">
            <v>114.4</v>
          </cell>
          <cell r="D41">
            <v>17.899999999999999</v>
          </cell>
          <cell r="E41">
            <v>97.7</v>
          </cell>
          <cell r="F41">
            <v>-8.1999999999999993</v>
          </cell>
          <cell r="G41">
            <v>96.5</v>
          </cell>
          <cell r="H41">
            <v>-12.5</v>
          </cell>
          <cell r="I41">
            <v>103.7</v>
          </cell>
          <cell r="J41">
            <v>-12.2</v>
          </cell>
          <cell r="K41">
            <v>104.9</v>
          </cell>
          <cell r="L41">
            <v>-9.3000000000000007</v>
          </cell>
          <cell r="M41">
            <v>81.5</v>
          </cell>
          <cell r="N41">
            <v>-49.2</v>
          </cell>
          <cell r="O41">
            <v>15.9</v>
          </cell>
          <cell r="P41">
            <v>-88.8</v>
          </cell>
          <cell r="Q41">
            <v>5.8</v>
          </cell>
          <cell r="R41">
            <v>4.5</v>
          </cell>
          <cell r="S41">
            <v>5.6</v>
          </cell>
          <cell r="T41">
            <v>4.2</v>
          </cell>
          <cell r="U41">
            <v>9.6</v>
          </cell>
          <cell r="V41">
            <v>8.57</v>
          </cell>
          <cell r="W41">
            <v>108.3</v>
          </cell>
          <cell r="X41">
            <v>13.8</v>
          </cell>
          <cell r="Y41">
            <v>92.5</v>
          </cell>
          <cell r="Z41">
            <v>-11.4</v>
          </cell>
          <cell r="AA41">
            <v>121.1</v>
          </cell>
          <cell r="AB41">
            <v>337.2</v>
          </cell>
          <cell r="AC41">
            <v>235.1</v>
          </cell>
          <cell r="AD41">
            <v>722</v>
          </cell>
        </row>
        <row r="42">
          <cell r="B42" t="str">
            <v>輸送用機械器具</v>
          </cell>
          <cell r="C42">
            <v>191.1</v>
          </cell>
          <cell r="D42">
            <v>12.3</v>
          </cell>
          <cell r="E42">
            <v>128.1</v>
          </cell>
          <cell r="F42">
            <v>5.9</v>
          </cell>
          <cell r="G42">
            <v>119</v>
          </cell>
          <cell r="H42">
            <v>3.8</v>
          </cell>
          <cell r="I42">
            <v>117</v>
          </cell>
          <cell r="J42">
            <v>5.4</v>
          </cell>
          <cell r="K42">
            <v>109.4</v>
          </cell>
          <cell r="L42">
            <v>2.1</v>
          </cell>
          <cell r="M42">
            <v>212.8</v>
          </cell>
          <cell r="N42">
            <v>32.5</v>
          </cell>
          <cell r="O42">
            <v>73.7</v>
          </cell>
          <cell r="P42">
            <v>-3</v>
          </cell>
          <cell r="Q42">
            <v>0.6</v>
          </cell>
          <cell r="R42">
            <v>-0.2</v>
          </cell>
          <cell r="S42">
            <v>0.99</v>
          </cell>
          <cell r="T42">
            <v>0.81</v>
          </cell>
          <cell r="U42">
            <v>0.38</v>
          </cell>
          <cell r="V42">
            <v>-0.21</v>
          </cell>
          <cell r="W42">
            <v>181</v>
          </cell>
          <cell r="X42">
            <v>8.4</v>
          </cell>
          <cell r="Y42">
            <v>121.3</v>
          </cell>
          <cell r="Z42">
            <v>2.2000000000000002</v>
          </cell>
          <cell r="AA42">
            <v>270.3</v>
          </cell>
          <cell r="AB42">
            <v>23</v>
          </cell>
          <cell r="AC42">
            <v>136.1</v>
          </cell>
          <cell r="AD42">
            <v>20.2</v>
          </cell>
        </row>
        <row r="43">
          <cell r="B43" t="str">
            <v>その他の製造業</v>
          </cell>
          <cell r="C43">
            <v>163.30000000000001</v>
          </cell>
          <cell r="D43">
            <v>12.2</v>
          </cell>
          <cell r="E43">
            <v>134.5</v>
          </cell>
          <cell r="F43">
            <v>17.8</v>
          </cell>
          <cell r="G43">
            <v>128.19999999999999</v>
          </cell>
          <cell r="H43">
            <v>12.6</v>
          </cell>
          <cell r="I43">
            <v>117.2</v>
          </cell>
          <cell r="J43">
            <v>6.1</v>
          </cell>
          <cell r="K43">
            <v>108</v>
          </cell>
          <cell r="L43">
            <v>-0.2</v>
          </cell>
          <cell r="M43">
            <v>243.3</v>
          </cell>
          <cell r="N43">
            <v>69.8</v>
          </cell>
          <cell r="O43">
            <v>88.1</v>
          </cell>
          <cell r="P43">
            <v>-0.1</v>
          </cell>
          <cell r="Q43">
            <v>5.4</v>
          </cell>
          <cell r="R43">
            <v>-8.6999999999999993</v>
          </cell>
          <cell r="S43">
            <v>4.51</v>
          </cell>
          <cell r="T43">
            <v>4.51</v>
          </cell>
          <cell r="U43">
            <v>1.64</v>
          </cell>
          <cell r="V43">
            <v>0.27</v>
          </cell>
          <cell r="W43">
            <v>154.6</v>
          </cell>
          <cell r="X43">
            <v>8.1999999999999993</v>
          </cell>
          <cell r="Y43">
            <v>127.4</v>
          </cell>
          <cell r="Z43">
            <v>13.6</v>
          </cell>
          <cell r="AA43">
            <v>220.9</v>
          </cell>
          <cell r="AB43">
            <v>87.7</v>
          </cell>
          <cell r="AC43">
            <v>171.6</v>
          </cell>
          <cell r="AD43">
            <v>0.5</v>
          </cell>
        </row>
        <row r="44">
          <cell r="B44" t="str">
            <v>Ｅ一括分１</v>
          </cell>
          <cell r="C44">
            <v>118.5</v>
          </cell>
          <cell r="D44">
            <v>41.1</v>
          </cell>
          <cell r="E44">
            <v>91.4</v>
          </cell>
          <cell r="F44">
            <v>0.6</v>
          </cell>
          <cell r="G44">
            <v>90.5</v>
          </cell>
          <cell r="H44">
            <v>2.6</v>
          </cell>
          <cell r="I44">
            <v>96.4</v>
          </cell>
          <cell r="J44">
            <v>-4.5999999999999996</v>
          </cell>
          <cell r="K44">
            <v>98.2</v>
          </cell>
          <cell r="L44">
            <v>-2.6</v>
          </cell>
          <cell r="M44">
            <v>74.8</v>
          </cell>
          <cell r="N44">
            <v>-28.6</v>
          </cell>
          <cell r="O44">
            <v>143</v>
          </cell>
          <cell r="P44">
            <v>1.6</v>
          </cell>
          <cell r="Q44">
            <v>2.5</v>
          </cell>
          <cell r="R44">
            <v>0.7</v>
          </cell>
          <cell r="S44">
            <v>0.69</v>
          </cell>
          <cell r="T44">
            <v>0.69</v>
          </cell>
          <cell r="U44">
            <v>0.98</v>
          </cell>
          <cell r="V44">
            <v>-0.12</v>
          </cell>
          <cell r="W44">
            <v>112.2</v>
          </cell>
          <cell r="X44">
            <v>36.200000000000003</v>
          </cell>
          <cell r="Y44">
            <v>86.6</v>
          </cell>
          <cell r="Z44">
            <v>-2.9</v>
          </cell>
          <cell r="AA44">
            <v>101.1</v>
          </cell>
          <cell r="AB44">
            <v>-15.5</v>
          </cell>
          <cell r="AC44">
            <v>235.2</v>
          </cell>
          <cell r="AD44">
            <v>421.5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212.3</v>
          </cell>
          <cell r="D47">
            <v>46.5</v>
          </cell>
          <cell r="E47">
            <v>111.3</v>
          </cell>
          <cell r="F47">
            <v>8.3000000000000007</v>
          </cell>
          <cell r="G47">
            <v>111.5</v>
          </cell>
          <cell r="H47">
            <v>10.7</v>
          </cell>
          <cell r="I47">
            <v>107.1</v>
          </cell>
          <cell r="J47">
            <v>3.5</v>
          </cell>
          <cell r="K47">
            <v>106.1</v>
          </cell>
          <cell r="L47">
            <v>5.7</v>
          </cell>
          <cell r="M47">
            <v>131.30000000000001</v>
          </cell>
          <cell r="N47">
            <v>-24.8</v>
          </cell>
          <cell r="O47">
            <v>98.5</v>
          </cell>
          <cell r="P47">
            <v>-2.6</v>
          </cell>
          <cell r="Q47">
            <v>21.3</v>
          </cell>
          <cell r="R47">
            <v>2.8</v>
          </cell>
          <cell r="S47">
            <v>1.28</v>
          </cell>
          <cell r="T47">
            <v>0</v>
          </cell>
          <cell r="U47">
            <v>2.98</v>
          </cell>
          <cell r="V47">
            <v>2.75</v>
          </cell>
          <cell r="W47">
            <v>201</v>
          </cell>
          <cell r="X47">
            <v>41.4</v>
          </cell>
          <cell r="Y47">
            <v>105.4</v>
          </cell>
          <cell r="Z47">
            <v>4.5</v>
          </cell>
          <cell r="AA47">
            <v>107.3</v>
          </cell>
          <cell r="AB47">
            <v>-20.5</v>
          </cell>
          <cell r="AC47">
            <v>352.2</v>
          </cell>
          <cell r="AD47">
            <v>96.1</v>
          </cell>
        </row>
        <row r="48">
          <cell r="B48" t="str">
            <v>小売業</v>
          </cell>
          <cell r="C48">
            <v>95.2</v>
          </cell>
          <cell r="D48">
            <v>11</v>
          </cell>
          <cell r="E48">
            <v>83.8</v>
          </cell>
          <cell r="F48">
            <v>5.7</v>
          </cell>
          <cell r="G48">
            <v>83.2</v>
          </cell>
          <cell r="H48">
            <v>5.3</v>
          </cell>
          <cell r="I48">
            <v>89.5</v>
          </cell>
          <cell r="J48">
            <v>-2.2000000000000002</v>
          </cell>
          <cell r="K48">
            <v>87.3</v>
          </cell>
          <cell r="L48">
            <v>-2.2999999999999998</v>
          </cell>
          <cell r="M48">
            <v>139.30000000000001</v>
          </cell>
          <cell r="N48">
            <v>1.3</v>
          </cell>
          <cell r="O48">
            <v>107.2</v>
          </cell>
          <cell r="P48">
            <v>-2.4</v>
          </cell>
          <cell r="Q48">
            <v>71.599999999999994</v>
          </cell>
          <cell r="R48">
            <v>-1.3</v>
          </cell>
          <cell r="S48">
            <v>2.95</v>
          </cell>
          <cell r="T48">
            <v>0.99</v>
          </cell>
          <cell r="U48">
            <v>1.1399999999999999</v>
          </cell>
          <cell r="V48">
            <v>-0.6</v>
          </cell>
          <cell r="W48">
            <v>90.2</v>
          </cell>
          <cell r="X48">
            <v>7.1</v>
          </cell>
          <cell r="Y48">
            <v>79.400000000000006</v>
          </cell>
          <cell r="Z48">
            <v>2.1</v>
          </cell>
          <cell r="AA48">
            <v>95.4</v>
          </cell>
          <cell r="AB48">
            <v>11.1</v>
          </cell>
          <cell r="AC48">
            <v>197.7</v>
          </cell>
          <cell r="AD48">
            <v>37.6</v>
          </cell>
        </row>
        <row r="49">
          <cell r="B49" t="str">
            <v>宿泊業</v>
          </cell>
          <cell r="C49">
            <v>109.7</v>
          </cell>
          <cell r="D49">
            <v>11.1</v>
          </cell>
          <cell r="E49">
            <v>95</v>
          </cell>
          <cell r="F49">
            <v>-9.5</v>
          </cell>
          <cell r="G49">
            <v>94.4</v>
          </cell>
          <cell r="H49">
            <v>-10.9</v>
          </cell>
          <cell r="I49">
            <v>106.2</v>
          </cell>
          <cell r="J49">
            <v>-6.6</v>
          </cell>
          <cell r="K49">
            <v>103</v>
          </cell>
          <cell r="L49">
            <v>-7</v>
          </cell>
          <cell r="M49">
            <v>171.4</v>
          </cell>
          <cell r="N49">
            <v>-1</v>
          </cell>
          <cell r="O49">
            <v>98.3</v>
          </cell>
          <cell r="P49">
            <v>51.5</v>
          </cell>
          <cell r="Q49">
            <v>54.6</v>
          </cell>
          <cell r="R49">
            <v>-5.2</v>
          </cell>
          <cell r="S49">
            <v>1.82</v>
          </cell>
          <cell r="T49">
            <v>-2.12</v>
          </cell>
          <cell r="U49">
            <v>3.45</v>
          </cell>
          <cell r="V49">
            <v>0.95</v>
          </cell>
          <cell r="W49">
            <v>103.9</v>
          </cell>
          <cell r="X49">
            <v>7.2</v>
          </cell>
          <cell r="Y49">
            <v>90</v>
          </cell>
          <cell r="Z49">
            <v>-12.6</v>
          </cell>
          <cell r="AA49">
            <v>106.3</v>
          </cell>
          <cell r="AB49">
            <v>22.2</v>
          </cell>
          <cell r="AC49">
            <v>56.6</v>
          </cell>
          <cell r="AD49">
            <v>0</v>
          </cell>
        </row>
        <row r="50">
          <cell r="B50" t="str">
            <v>Ｍ一括分</v>
          </cell>
          <cell r="C50">
            <v>99</v>
          </cell>
          <cell r="D50">
            <v>-1.5</v>
          </cell>
          <cell r="E50">
            <v>100.4</v>
          </cell>
          <cell r="F50">
            <v>-1.6</v>
          </cell>
          <cell r="G50">
            <v>99.1</v>
          </cell>
          <cell r="H50">
            <v>-1.8</v>
          </cell>
          <cell r="I50">
            <v>90.4</v>
          </cell>
          <cell r="J50">
            <v>-4.8</v>
          </cell>
          <cell r="K50">
            <v>89.3</v>
          </cell>
          <cell r="L50">
            <v>-4.5</v>
          </cell>
          <cell r="M50">
            <v>122.2</v>
          </cell>
          <cell r="N50">
            <v>-13.1</v>
          </cell>
          <cell r="O50">
            <v>105.9</v>
          </cell>
          <cell r="P50">
            <v>0.4</v>
          </cell>
          <cell r="Q50">
            <v>93</v>
          </cell>
          <cell r="R50">
            <v>-2.6</v>
          </cell>
          <cell r="S50">
            <v>4.75</v>
          </cell>
          <cell r="T50">
            <v>0.37</v>
          </cell>
          <cell r="U50">
            <v>1.94</v>
          </cell>
          <cell r="V50">
            <v>1.44</v>
          </cell>
          <cell r="W50">
            <v>93.8</v>
          </cell>
          <cell r="X50">
            <v>-4.9000000000000004</v>
          </cell>
          <cell r="Y50">
            <v>95.1</v>
          </cell>
          <cell r="Z50">
            <v>-5</v>
          </cell>
          <cell r="AA50">
            <v>130.69999999999999</v>
          </cell>
          <cell r="AB50">
            <v>3.7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94.3</v>
          </cell>
          <cell r="D51">
            <v>11.5</v>
          </cell>
          <cell r="E51">
            <v>95.2</v>
          </cell>
          <cell r="F51">
            <v>7.3</v>
          </cell>
          <cell r="G51">
            <v>92.5</v>
          </cell>
          <cell r="H51">
            <v>9.5</v>
          </cell>
          <cell r="I51">
            <v>95</v>
          </cell>
          <cell r="J51">
            <v>0.4</v>
          </cell>
          <cell r="K51">
            <v>94.7</v>
          </cell>
          <cell r="L51">
            <v>0.7</v>
          </cell>
          <cell r="M51">
            <v>106.3</v>
          </cell>
          <cell r="N51">
            <v>-5.5</v>
          </cell>
          <cell r="O51">
            <v>96.9</v>
          </cell>
          <cell r="P51">
            <v>-0.9</v>
          </cell>
          <cell r="Q51">
            <v>20.8</v>
          </cell>
          <cell r="R51">
            <v>-3.4</v>
          </cell>
          <cell r="S51">
            <v>0.71</v>
          </cell>
          <cell r="T51">
            <v>0.08</v>
          </cell>
          <cell r="U51">
            <v>0.77</v>
          </cell>
          <cell r="V51">
            <v>-1.1399999999999999</v>
          </cell>
          <cell r="W51">
            <v>89.3</v>
          </cell>
          <cell r="X51">
            <v>7.6</v>
          </cell>
          <cell r="Y51">
            <v>90.2</v>
          </cell>
          <cell r="Z51">
            <v>3.7</v>
          </cell>
          <cell r="AA51">
            <v>177.1</v>
          </cell>
          <cell r="AB51">
            <v>-18.600000000000001</v>
          </cell>
          <cell r="AC51">
            <v>37.6</v>
          </cell>
          <cell r="AD51">
            <v>40.299999999999997</v>
          </cell>
        </row>
        <row r="52">
          <cell r="B52" t="str">
            <v>Ｐ一括分</v>
          </cell>
          <cell r="C52">
            <v>75.5</v>
          </cell>
          <cell r="D52">
            <v>-16</v>
          </cell>
          <cell r="E52">
            <v>93</v>
          </cell>
          <cell r="F52">
            <v>-15.3</v>
          </cell>
          <cell r="G52">
            <v>93.8</v>
          </cell>
          <cell r="H52">
            <v>-14.2</v>
          </cell>
          <cell r="I52">
            <v>95.9</v>
          </cell>
          <cell r="J52">
            <v>-0.1</v>
          </cell>
          <cell r="K52">
            <v>96.6</v>
          </cell>
          <cell r="L52">
            <v>0.7</v>
          </cell>
          <cell r="M52">
            <v>76.599999999999994</v>
          </cell>
          <cell r="N52">
            <v>-21.8</v>
          </cell>
          <cell r="O52">
            <v>103.8</v>
          </cell>
          <cell r="P52">
            <v>-2.1</v>
          </cell>
          <cell r="Q52">
            <v>28.3</v>
          </cell>
          <cell r="R52">
            <v>10.5</v>
          </cell>
          <cell r="S52">
            <v>1.67</v>
          </cell>
          <cell r="T52">
            <v>0.24</v>
          </cell>
          <cell r="U52">
            <v>1.86</v>
          </cell>
          <cell r="V52">
            <v>0.64</v>
          </cell>
          <cell r="W52">
            <v>71.5</v>
          </cell>
          <cell r="X52">
            <v>-18.899999999999999</v>
          </cell>
          <cell r="Y52">
            <v>88.1</v>
          </cell>
          <cell r="Z52">
            <v>-18.3</v>
          </cell>
          <cell r="AA52">
            <v>73.099999999999994</v>
          </cell>
          <cell r="AB52">
            <v>-39.299999999999997</v>
          </cell>
          <cell r="AC52">
            <v>7.3</v>
          </cell>
          <cell r="AD52">
            <v>-40.700000000000003</v>
          </cell>
        </row>
        <row r="53">
          <cell r="B53" t="str">
            <v>職業紹介・派遣業</v>
          </cell>
          <cell r="C53">
            <v>115.3</v>
          </cell>
          <cell r="D53">
            <v>11.1</v>
          </cell>
          <cell r="E53">
            <v>109.8</v>
          </cell>
          <cell r="F53">
            <v>7.9</v>
          </cell>
          <cell r="G53">
            <v>109.1</v>
          </cell>
          <cell r="H53">
            <v>5.0999999999999996</v>
          </cell>
          <cell r="I53">
            <v>107.4</v>
          </cell>
          <cell r="J53">
            <v>7.9</v>
          </cell>
          <cell r="K53">
            <v>107.1</v>
          </cell>
          <cell r="L53">
            <v>6.3</v>
          </cell>
          <cell r="M53">
            <v>113</v>
          </cell>
          <cell r="N53">
            <v>45.1</v>
          </cell>
          <cell r="O53">
            <v>117</v>
          </cell>
          <cell r="P53">
            <v>-6</v>
          </cell>
          <cell r="Q53">
            <v>22</v>
          </cell>
          <cell r="R53">
            <v>-0.7</v>
          </cell>
          <cell r="S53">
            <v>4.76</v>
          </cell>
          <cell r="T53">
            <v>-4.2</v>
          </cell>
          <cell r="U53">
            <v>6.03</v>
          </cell>
          <cell r="V53">
            <v>-1.43</v>
          </cell>
          <cell r="W53">
            <v>109.2</v>
          </cell>
          <cell r="X53">
            <v>7.2</v>
          </cell>
          <cell r="Y53">
            <v>104</v>
          </cell>
          <cell r="Z53">
            <v>4.0999999999999996</v>
          </cell>
          <cell r="AA53">
            <v>117.8</v>
          </cell>
          <cell r="AB53">
            <v>46.2</v>
          </cell>
          <cell r="AC53">
            <v>324.89999999999998</v>
          </cell>
          <cell r="AD53">
            <v>81.400000000000006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100.4</v>
          </cell>
          <cell r="D55">
            <v>-12.4</v>
          </cell>
          <cell r="E55">
            <v>99.9</v>
          </cell>
          <cell r="F55">
            <v>-5.2</v>
          </cell>
          <cell r="G55">
            <v>99.2</v>
          </cell>
          <cell r="H55">
            <v>-4.4000000000000004</v>
          </cell>
          <cell r="I55">
            <v>100.7</v>
          </cell>
          <cell r="J55">
            <v>-5.2</v>
          </cell>
          <cell r="K55">
            <v>100.1</v>
          </cell>
          <cell r="L55">
            <v>-4.5</v>
          </cell>
          <cell r="M55">
            <v>110</v>
          </cell>
          <cell r="N55">
            <v>-14.6</v>
          </cell>
          <cell r="O55">
            <v>95.7</v>
          </cell>
          <cell r="P55">
            <v>-0.2</v>
          </cell>
          <cell r="Q55">
            <v>34.799999999999997</v>
          </cell>
          <cell r="R55">
            <v>4.5999999999999996</v>
          </cell>
          <cell r="S55">
            <v>4.2699999999999996</v>
          </cell>
          <cell r="T55">
            <v>1.17</v>
          </cell>
          <cell r="U55">
            <v>2.23</v>
          </cell>
          <cell r="V55">
            <v>0.39</v>
          </cell>
          <cell r="W55">
            <v>95.1</v>
          </cell>
          <cell r="X55">
            <v>-15.5</v>
          </cell>
          <cell r="Y55">
            <v>94.6</v>
          </cell>
          <cell r="Z55">
            <v>-8.5</v>
          </cell>
          <cell r="AA55">
            <v>109.2</v>
          </cell>
          <cell r="AB55">
            <v>-14.3</v>
          </cell>
          <cell r="AC55">
            <v>103.7</v>
          </cell>
          <cell r="AD55">
            <v>-41.6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112.3</v>
          </cell>
          <cell r="D326">
            <v>3.9</v>
          </cell>
          <cell r="E326">
            <v>102.2</v>
          </cell>
          <cell r="F326">
            <v>1.2</v>
          </cell>
          <cell r="G326">
            <v>101.9</v>
          </cell>
          <cell r="H326">
            <v>1.1000000000000001</v>
          </cell>
          <cell r="I326">
            <v>99.6</v>
          </cell>
          <cell r="J326">
            <v>-2.1</v>
          </cell>
          <cell r="K326">
            <v>98.6</v>
          </cell>
          <cell r="L326">
            <v>-2.6</v>
          </cell>
          <cell r="M326">
            <v>115.5</v>
          </cell>
          <cell r="N326">
            <v>4.3</v>
          </cell>
          <cell r="O326">
            <v>102.3</v>
          </cell>
          <cell r="P326">
            <v>1.6</v>
          </cell>
          <cell r="Q326">
            <v>30.4</v>
          </cell>
          <cell r="R326">
            <v>3.1</v>
          </cell>
          <cell r="S326">
            <v>2.08</v>
          </cell>
          <cell r="T326">
            <v>0.09</v>
          </cell>
          <cell r="U326">
            <v>1.41</v>
          </cell>
          <cell r="V326">
            <v>-0.3</v>
          </cell>
          <cell r="W326">
            <v>106.3</v>
          </cell>
          <cell r="X326">
            <v>0.2</v>
          </cell>
          <cell r="Y326">
            <v>96.8</v>
          </cell>
          <cell r="Z326">
            <v>-2.2999999999999998</v>
          </cell>
          <cell r="AA326">
            <v>107.1</v>
          </cell>
          <cell r="AB326">
            <v>2.5</v>
          </cell>
          <cell r="AC326">
            <v>171.1</v>
          </cell>
          <cell r="AD326">
            <v>14.6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105.9</v>
          </cell>
          <cell r="D328">
            <v>-1</v>
          </cell>
          <cell r="E328">
            <v>97.2</v>
          </cell>
          <cell r="F328">
            <v>8.4</v>
          </cell>
          <cell r="G328">
            <v>99.5</v>
          </cell>
          <cell r="H328">
            <v>10.8</v>
          </cell>
          <cell r="I328">
            <v>101</v>
          </cell>
          <cell r="J328">
            <v>-1</v>
          </cell>
          <cell r="K328">
            <v>101.9</v>
          </cell>
          <cell r="L328">
            <v>0.3</v>
          </cell>
          <cell r="M328">
            <v>84.1</v>
          </cell>
          <cell r="N328">
            <v>-23.4</v>
          </cell>
          <cell r="O328">
            <v>90.5</v>
          </cell>
          <cell r="P328">
            <v>2.7</v>
          </cell>
          <cell r="Q328">
            <v>5.4</v>
          </cell>
          <cell r="R328">
            <v>1.8</v>
          </cell>
          <cell r="S328">
            <v>1.23</v>
          </cell>
          <cell r="T328">
            <v>0.18</v>
          </cell>
          <cell r="U328">
            <v>0.08</v>
          </cell>
          <cell r="V328">
            <v>-0.42</v>
          </cell>
          <cell r="W328">
            <v>100.3</v>
          </cell>
          <cell r="X328">
            <v>-4.5</v>
          </cell>
          <cell r="Y328">
            <v>92</v>
          </cell>
          <cell r="Z328">
            <v>4.5</v>
          </cell>
          <cell r="AA328">
            <v>57.1</v>
          </cell>
          <cell r="AB328">
            <v>-35</v>
          </cell>
          <cell r="AC328">
            <v>123.4</v>
          </cell>
          <cell r="AD328">
            <v>-22.6</v>
          </cell>
        </row>
        <row r="329">
          <cell r="B329" t="str">
            <v>製造業</v>
          </cell>
          <cell r="C329">
            <v>123.3</v>
          </cell>
          <cell r="D329">
            <v>-4.5999999999999996</v>
          </cell>
          <cell r="E329">
            <v>106.4</v>
          </cell>
          <cell r="F329">
            <v>-4.7</v>
          </cell>
          <cell r="G329">
            <v>104.8</v>
          </cell>
          <cell r="H329">
            <v>-4.8</v>
          </cell>
          <cell r="I329">
            <v>100.7</v>
          </cell>
          <cell r="J329">
            <v>-2.4</v>
          </cell>
          <cell r="K329">
            <v>99.8</v>
          </cell>
          <cell r="L329">
            <v>-2.5</v>
          </cell>
          <cell r="M329">
            <v>112.8</v>
          </cell>
          <cell r="N329">
            <v>-0.9</v>
          </cell>
          <cell r="O329">
            <v>99.3</v>
          </cell>
          <cell r="P329">
            <v>-1.5</v>
          </cell>
          <cell r="Q329">
            <v>17.3</v>
          </cell>
          <cell r="R329">
            <v>3</v>
          </cell>
          <cell r="S329">
            <v>0.95</v>
          </cell>
          <cell r="T329">
            <v>-0.32</v>
          </cell>
          <cell r="U329">
            <v>1.26</v>
          </cell>
          <cell r="V329">
            <v>-0.05</v>
          </cell>
          <cell r="W329">
            <v>116.8</v>
          </cell>
          <cell r="X329">
            <v>-7.9</v>
          </cell>
          <cell r="Y329">
            <v>100.8</v>
          </cell>
          <cell r="Z329">
            <v>-7.9</v>
          </cell>
          <cell r="AA329">
            <v>123.5</v>
          </cell>
          <cell r="AB329">
            <v>-3.4</v>
          </cell>
          <cell r="AC329">
            <v>212.4</v>
          </cell>
          <cell r="AD329">
            <v>-4.5</v>
          </cell>
        </row>
        <row r="330">
          <cell r="B330" t="str">
            <v>電気・ガス・熱供給・水道業</v>
          </cell>
          <cell r="C330">
            <v>95.6</v>
          </cell>
          <cell r="D330">
            <v>-9.4</v>
          </cell>
          <cell r="E330">
            <v>120.6</v>
          </cell>
          <cell r="F330">
            <v>7.1</v>
          </cell>
          <cell r="G330">
            <v>110.4</v>
          </cell>
          <cell r="H330">
            <v>-0.3</v>
          </cell>
          <cell r="I330">
            <v>99.9</v>
          </cell>
          <cell r="J330">
            <v>3.2</v>
          </cell>
          <cell r="K330">
            <v>96.4</v>
          </cell>
          <cell r="L330">
            <v>0.4</v>
          </cell>
          <cell r="M330">
            <v>147.1</v>
          </cell>
          <cell r="N330">
            <v>35.200000000000003</v>
          </cell>
          <cell r="O330">
            <v>149.6</v>
          </cell>
          <cell r="P330">
            <v>-28.3</v>
          </cell>
          <cell r="Q330">
            <v>7.4</v>
          </cell>
          <cell r="R330">
            <v>0.2</v>
          </cell>
          <cell r="S330">
            <v>5.58</v>
          </cell>
          <cell r="T330">
            <v>1.0900000000000001</v>
          </cell>
          <cell r="U330">
            <v>8.51</v>
          </cell>
          <cell r="V330">
            <v>1.71</v>
          </cell>
          <cell r="W330">
            <v>90.5</v>
          </cell>
          <cell r="X330">
            <v>-12.6</v>
          </cell>
          <cell r="Y330">
            <v>114.2</v>
          </cell>
          <cell r="Z330">
            <v>3.3</v>
          </cell>
          <cell r="AA330">
            <v>248.9</v>
          </cell>
          <cell r="AB330">
            <v>83</v>
          </cell>
          <cell r="AC330">
            <v>0</v>
          </cell>
          <cell r="AD330">
            <v>-100</v>
          </cell>
        </row>
        <row r="331">
          <cell r="B331" t="str">
            <v>情報通信業</v>
          </cell>
          <cell r="C331">
            <v>154.6</v>
          </cell>
          <cell r="D331">
            <v>29.8</v>
          </cell>
          <cell r="E331">
            <v>124.2</v>
          </cell>
          <cell r="F331">
            <v>-11.3</v>
          </cell>
          <cell r="G331">
            <v>126.9</v>
          </cell>
          <cell r="H331">
            <v>-8.3000000000000007</v>
          </cell>
          <cell r="I331">
            <v>104.8</v>
          </cell>
          <cell r="J331">
            <v>2.2000000000000002</v>
          </cell>
          <cell r="K331">
            <v>106.4</v>
          </cell>
          <cell r="L331">
            <v>2.2999999999999998</v>
          </cell>
          <cell r="M331">
            <v>86.1</v>
          </cell>
          <cell r="N331">
            <v>2.1</v>
          </cell>
          <cell r="O331">
            <v>93.9</v>
          </cell>
          <cell r="P331">
            <v>-3.3</v>
          </cell>
          <cell r="Q331">
            <v>3.1</v>
          </cell>
          <cell r="R331">
            <v>-0.2</v>
          </cell>
          <cell r="S331">
            <v>0.87</v>
          </cell>
          <cell r="T331">
            <v>0.87</v>
          </cell>
          <cell r="U331">
            <v>0.99</v>
          </cell>
          <cell r="V331">
            <v>0.6</v>
          </cell>
          <cell r="W331">
            <v>146.4</v>
          </cell>
          <cell r="X331">
            <v>25.2</v>
          </cell>
          <cell r="Y331">
            <v>117.6</v>
          </cell>
          <cell r="Z331">
            <v>-14.4</v>
          </cell>
          <cell r="AA331">
            <v>85.7</v>
          </cell>
          <cell r="AB331">
            <v>-47.6</v>
          </cell>
          <cell r="AC331">
            <v>298.5</v>
          </cell>
          <cell r="AD331">
            <v>1400</v>
          </cell>
        </row>
        <row r="332">
          <cell r="B332" t="str">
            <v>運輸業，郵便業</v>
          </cell>
          <cell r="C332">
            <v>110</v>
          </cell>
          <cell r="D332">
            <v>-19.899999999999999</v>
          </cell>
          <cell r="E332">
            <v>95.8</v>
          </cell>
          <cell r="F332">
            <v>-0.1</v>
          </cell>
          <cell r="G332">
            <v>95.3</v>
          </cell>
          <cell r="H332">
            <v>-3.6</v>
          </cell>
          <cell r="I332">
            <v>97.4</v>
          </cell>
          <cell r="J332">
            <v>1.9</v>
          </cell>
          <cell r="K332">
            <v>100</v>
          </cell>
          <cell r="L332">
            <v>0.5</v>
          </cell>
          <cell r="M332">
            <v>86.7</v>
          </cell>
          <cell r="N332">
            <v>9.3000000000000007</v>
          </cell>
          <cell r="O332">
            <v>105.4</v>
          </cell>
          <cell r="P332">
            <v>-0.4</v>
          </cell>
          <cell r="Q332">
            <v>6.5</v>
          </cell>
          <cell r="R332">
            <v>-0.8</v>
          </cell>
          <cell r="S332">
            <v>0.96</v>
          </cell>
          <cell r="T332">
            <v>0.02</v>
          </cell>
          <cell r="U332">
            <v>0.74</v>
          </cell>
          <cell r="V332">
            <v>-1.88</v>
          </cell>
          <cell r="W332">
            <v>104.2</v>
          </cell>
          <cell r="X332">
            <v>-22.7</v>
          </cell>
          <cell r="Y332">
            <v>90.7</v>
          </cell>
          <cell r="Z332">
            <v>-3.6</v>
          </cell>
          <cell r="AA332">
            <v>98.1</v>
          </cell>
          <cell r="AB332">
            <v>18.899999999999999</v>
          </cell>
          <cell r="AC332">
            <v>202.4</v>
          </cell>
          <cell r="AD332">
            <v>-52.2</v>
          </cell>
        </row>
        <row r="333">
          <cell r="B333" t="str">
            <v>卸売業，小売業</v>
          </cell>
          <cell r="C333">
            <v>151.69999999999999</v>
          </cell>
          <cell r="D333">
            <v>31.9</v>
          </cell>
          <cell r="E333">
            <v>102.8</v>
          </cell>
          <cell r="F333">
            <v>5.9</v>
          </cell>
          <cell r="G333">
            <v>101.5</v>
          </cell>
          <cell r="H333">
            <v>4.5</v>
          </cell>
          <cell r="I333">
            <v>96.7</v>
          </cell>
          <cell r="J333">
            <v>-1.7</v>
          </cell>
          <cell r="K333">
            <v>95.2</v>
          </cell>
          <cell r="L333">
            <v>-3.3</v>
          </cell>
          <cell r="M333">
            <v>124.6</v>
          </cell>
          <cell r="N333">
            <v>24.6</v>
          </cell>
          <cell r="O333">
            <v>105.4</v>
          </cell>
          <cell r="P333">
            <v>4.7</v>
          </cell>
          <cell r="Q333">
            <v>49.1</v>
          </cell>
          <cell r="R333">
            <v>4.7</v>
          </cell>
          <cell r="S333">
            <v>3.8</v>
          </cell>
          <cell r="T333">
            <v>1.7</v>
          </cell>
          <cell r="U333">
            <v>1.79</v>
          </cell>
          <cell r="V333">
            <v>-1.1299999999999999</v>
          </cell>
          <cell r="W333">
            <v>143.69999999999999</v>
          </cell>
          <cell r="X333">
            <v>27.3</v>
          </cell>
          <cell r="Y333">
            <v>97.3</v>
          </cell>
          <cell r="Z333">
            <v>2.1</v>
          </cell>
          <cell r="AA333">
            <v>128.69999999999999</v>
          </cell>
          <cell r="AB333">
            <v>30.4</v>
          </cell>
          <cell r="AC333">
            <v>586.20000000000005</v>
          </cell>
          <cell r="AD333">
            <v>114.2</v>
          </cell>
        </row>
        <row r="334">
          <cell r="B334" t="str">
            <v>金融業，保険業</v>
          </cell>
          <cell r="C334">
            <v>93.3</v>
          </cell>
          <cell r="D334">
            <v>12.8</v>
          </cell>
          <cell r="E334">
            <v>111.7</v>
          </cell>
          <cell r="F334">
            <v>13.4</v>
          </cell>
          <cell r="G334">
            <v>112.5</v>
          </cell>
          <cell r="H334">
            <v>13.5</v>
          </cell>
          <cell r="I334">
            <v>95.8</v>
          </cell>
          <cell r="J334">
            <v>-2.6</v>
          </cell>
          <cell r="K334">
            <v>95.5</v>
          </cell>
          <cell r="L334">
            <v>-3</v>
          </cell>
          <cell r="M334">
            <v>105.7</v>
          </cell>
          <cell r="N334">
            <v>7.7</v>
          </cell>
          <cell r="O334">
            <v>92.2</v>
          </cell>
          <cell r="P334">
            <v>-6.6</v>
          </cell>
          <cell r="Q334">
            <v>13.5</v>
          </cell>
          <cell r="R334">
            <v>0.6</v>
          </cell>
          <cell r="S334">
            <v>0</v>
          </cell>
          <cell r="T334">
            <v>-0.74</v>
          </cell>
          <cell r="U334">
            <v>0.48</v>
          </cell>
          <cell r="V334">
            <v>-1.18</v>
          </cell>
          <cell r="W334">
            <v>88.4</v>
          </cell>
          <cell r="X334">
            <v>8.9</v>
          </cell>
          <cell r="Y334">
            <v>105.8</v>
          </cell>
          <cell r="Z334">
            <v>9.4</v>
          </cell>
          <cell r="AA334">
            <v>93.2</v>
          </cell>
          <cell r="AB334">
            <v>9.4</v>
          </cell>
          <cell r="AC334">
            <v>15.5</v>
          </cell>
          <cell r="AD334">
            <v>0</v>
          </cell>
        </row>
        <row r="335">
          <cell r="B335" t="str">
            <v>不動産業，物品賃貸業</v>
          </cell>
          <cell r="C335">
            <v>110.3</v>
          </cell>
          <cell r="D335">
            <v>-14.2</v>
          </cell>
          <cell r="E335">
            <v>93.3</v>
          </cell>
          <cell r="F335">
            <v>-15.3</v>
          </cell>
          <cell r="G335">
            <v>96.8</v>
          </cell>
          <cell r="H335">
            <v>-12.2</v>
          </cell>
          <cell r="I335">
            <v>92.3</v>
          </cell>
          <cell r="J335">
            <v>-15.4</v>
          </cell>
          <cell r="K335">
            <v>94.4</v>
          </cell>
          <cell r="L335">
            <v>-11.8</v>
          </cell>
          <cell r="M335">
            <v>43.1</v>
          </cell>
          <cell r="N335">
            <v>-72.900000000000006</v>
          </cell>
          <cell r="O335">
            <v>83.8</v>
          </cell>
          <cell r="P335">
            <v>-4.9000000000000004</v>
          </cell>
          <cell r="Q335">
            <v>69.900000000000006</v>
          </cell>
          <cell r="R335">
            <v>14.2</v>
          </cell>
          <cell r="S335">
            <v>11.92</v>
          </cell>
          <cell r="T335">
            <v>9.4600000000000009</v>
          </cell>
          <cell r="U335">
            <v>11.61</v>
          </cell>
          <cell r="V335">
            <v>9.92</v>
          </cell>
          <cell r="W335">
            <v>104.5</v>
          </cell>
          <cell r="X335">
            <v>-17.2</v>
          </cell>
          <cell r="Y335">
            <v>88.4</v>
          </cell>
          <cell r="Z335">
            <v>-18.2</v>
          </cell>
          <cell r="AA335">
            <v>28.3</v>
          </cell>
          <cell r="AB335">
            <v>-73.900000000000006</v>
          </cell>
          <cell r="AC335">
            <v>223.6</v>
          </cell>
          <cell r="AD335">
            <v>-11.1</v>
          </cell>
        </row>
        <row r="336">
          <cell r="B336" t="str">
            <v>学術研究，専門・技術サービス業</v>
          </cell>
          <cell r="C336">
            <v>93.4</v>
          </cell>
          <cell r="D336">
            <v>6.7</v>
          </cell>
          <cell r="E336">
            <v>107.6</v>
          </cell>
          <cell r="F336">
            <v>12.9</v>
          </cell>
          <cell r="G336">
            <v>107.2</v>
          </cell>
          <cell r="H336">
            <v>10.1</v>
          </cell>
          <cell r="I336">
            <v>102.2</v>
          </cell>
          <cell r="J336">
            <v>10.7</v>
          </cell>
          <cell r="K336">
            <v>103</v>
          </cell>
          <cell r="L336">
            <v>9.8000000000000007</v>
          </cell>
          <cell r="M336">
            <v>87.5</v>
          </cell>
          <cell r="N336">
            <v>34.6</v>
          </cell>
          <cell r="O336">
            <v>107.8</v>
          </cell>
          <cell r="P336">
            <v>4.5</v>
          </cell>
          <cell r="Q336">
            <v>15.1</v>
          </cell>
          <cell r="R336">
            <v>-7</v>
          </cell>
          <cell r="S336">
            <v>2.4</v>
          </cell>
          <cell r="T336">
            <v>-0.91</v>
          </cell>
          <cell r="U336">
            <v>1.55</v>
          </cell>
          <cell r="V336">
            <v>-2.02</v>
          </cell>
          <cell r="W336">
            <v>88.4</v>
          </cell>
          <cell r="X336">
            <v>2.9</v>
          </cell>
          <cell r="Y336">
            <v>101.9</v>
          </cell>
          <cell r="Z336">
            <v>9</v>
          </cell>
          <cell r="AA336">
            <v>118.1</v>
          </cell>
          <cell r="AB336">
            <v>156.19999999999999</v>
          </cell>
          <cell r="AC336">
            <v>30.2</v>
          </cell>
          <cell r="AD336">
            <v>-35.6</v>
          </cell>
        </row>
        <row r="337">
          <cell r="B337" t="str">
            <v>宿泊業，飲食サービス業</v>
          </cell>
          <cell r="C337">
            <v>96.4</v>
          </cell>
          <cell r="D337">
            <v>-15.5</v>
          </cell>
          <cell r="E337">
            <v>94.9</v>
          </cell>
          <cell r="F337">
            <v>-18.7</v>
          </cell>
          <cell r="G337">
            <v>92</v>
          </cell>
          <cell r="H337">
            <v>-21.9</v>
          </cell>
          <cell r="I337">
            <v>97.5</v>
          </cell>
          <cell r="J337">
            <v>-18.3</v>
          </cell>
          <cell r="K337">
            <v>96.4</v>
          </cell>
          <cell r="L337">
            <v>-18.399999999999999</v>
          </cell>
          <cell r="M337">
            <v>126.5</v>
          </cell>
          <cell r="N337">
            <v>-15.7</v>
          </cell>
          <cell r="O337">
            <v>113.4</v>
          </cell>
          <cell r="P337">
            <v>20.3</v>
          </cell>
          <cell r="Q337">
            <v>81.400000000000006</v>
          </cell>
          <cell r="R337">
            <v>7.6</v>
          </cell>
          <cell r="S337">
            <v>2.44</v>
          </cell>
          <cell r="T337">
            <v>-6.09</v>
          </cell>
          <cell r="U337">
            <v>0.98</v>
          </cell>
          <cell r="V337">
            <v>-0.61</v>
          </cell>
          <cell r="W337">
            <v>91.3</v>
          </cell>
          <cell r="X337">
            <v>-18.5</v>
          </cell>
          <cell r="Y337">
            <v>89.9</v>
          </cell>
          <cell r="Z337">
            <v>-21.5</v>
          </cell>
          <cell r="AA337">
            <v>164.4</v>
          </cell>
          <cell r="AB337">
            <v>79.900000000000006</v>
          </cell>
          <cell r="AC337">
            <v>114.3</v>
          </cell>
          <cell r="AD337">
            <v>261.7</v>
          </cell>
        </row>
        <row r="338">
          <cell r="B338" t="str">
            <v>生活関連サービス業，娯楽業</v>
          </cell>
          <cell r="C338">
            <v>103.2</v>
          </cell>
          <cell r="D338">
            <v>9.4</v>
          </cell>
          <cell r="E338">
            <v>101.8</v>
          </cell>
          <cell r="F338">
            <v>12.2</v>
          </cell>
          <cell r="G338">
            <v>100.6</v>
          </cell>
          <cell r="H338">
            <v>7.5</v>
          </cell>
          <cell r="I338">
            <v>101.6</v>
          </cell>
          <cell r="J338">
            <v>-1</v>
          </cell>
          <cell r="K338">
            <v>101.3</v>
          </cell>
          <cell r="L338">
            <v>-2.2999999999999998</v>
          </cell>
          <cell r="M338">
            <v>104.2</v>
          </cell>
          <cell r="N338">
            <v>19.100000000000001</v>
          </cell>
          <cell r="O338">
            <v>93.7</v>
          </cell>
          <cell r="P338">
            <v>-0.6</v>
          </cell>
          <cell r="Q338">
            <v>38.700000000000003</v>
          </cell>
          <cell r="R338">
            <v>-7</v>
          </cell>
          <cell r="S338">
            <v>3.79</v>
          </cell>
          <cell r="T338">
            <v>2.4700000000000002</v>
          </cell>
          <cell r="U338">
            <v>3.58</v>
          </cell>
          <cell r="V338">
            <v>1.59</v>
          </cell>
          <cell r="W338">
            <v>97.7</v>
          </cell>
          <cell r="X338">
            <v>5.6</v>
          </cell>
          <cell r="Y338">
            <v>96.4</v>
          </cell>
          <cell r="Z338">
            <v>8.3000000000000007</v>
          </cell>
          <cell r="AA338">
            <v>117.3</v>
          </cell>
          <cell r="AB338">
            <v>126.4</v>
          </cell>
          <cell r="AC338">
            <v>94.4</v>
          </cell>
          <cell r="AD338">
            <v>-16.7</v>
          </cell>
        </row>
        <row r="339">
          <cell r="B339" t="str">
            <v>教育，学習支援業</v>
          </cell>
          <cell r="C339">
            <v>95.6</v>
          </cell>
          <cell r="D339">
            <v>8</v>
          </cell>
          <cell r="E339">
            <v>111.9</v>
          </cell>
          <cell r="F339">
            <v>9.5</v>
          </cell>
          <cell r="G339">
            <v>113</v>
          </cell>
          <cell r="H339">
            <v>10.199999999999999</v>
          </cell>
          <cell r="I339">
            <v>111.7</v>
          </cell>
          <cell r="J339">
            <v>-2</v>
          </cell>
          <cell r="K339">
            <v>100.1</v>
          </cell>
          <cell r="L339">
            <v>-3.2</v>
          </cell>
          <cell r="M339">
            <v>323.2</v>
          </cell>
          <cell r="N339">
            <v>5.7</v>
          </cell>
          <cell r="O339">
            <v>110.7</v>
          </cell>
          <cell r="P339">
            <v>0.2</v>
          </cell>
          <cell r="Q339">
            <v>19.2</v>
          </cell>
          <cell r="R339">
            <v>2.7</v>
          </cell>
          <cell r="S339">
            <v>0.61</v>
          </cell>
          <cell r="T339">
            <v>-0.23</v>
          </cell>
          <cell r="U339">
            <v>0.47</v>
          </cell>
          <cell r="V339">
            <v>0.33</v>
          </cell>
          <cell r="W339">
            <v>90.5</v>
          </cell>
          <cell r="X339">
            <v>4.3</v>
          </cell>
          <cell r="Y339">
            <v>106</v>
          </cell>
          <cell r="Z339">
            <v>5.7</v>
          </cell>
          <cell r="AA339">
            <v>57.6</v>
          </cell>
          <cell r="AB339">
            <v>-35.6</v>
          </cell>
          <cell r="AC339">
            <v>18.600000000000001</v>
          </cell>
          <cell r="AD339">
            <v>-16.2</v>
          </cell>
        </row>
        <row r="340">
          <cell r="B340" t="str">
            <v>医療，福祉</v>
          </cell>
          <cell r="C340">
            <v>103.1</v>
          </cell>
          <cell r="D340">
            <v>3.6</v>
          </cell>
          <cell r="E340">
            <v>101.1</v>
          </cell>
          <cell r="F340">
            <v>1</v>
          </cell>
          <cell r="G340">
            <v>100</v>
          </cell>
          <cell r="H340">
            <v>1.5</v>
          </cell>
          <cell r="I340">
            <v>102.3</v>
          </cell>
          <cell r="J340">
            <v>1.6</v>
          </cell>
          <cell r="K340">
            <v>101.8</v>
          </cell>
          <cell r="L340">
            <v>0.8</v>
          </cell>
          <cell r="M340">
            <v>117.1</v>
          </cell>
          <cell r="N340">
            <v>26.3</v>
          </cell>
          <cell r="O340">
            <v>102.9</v>
          </cell>
          <cell r="P340">
            <v>0.8</v>
          </cell>
          <cell r="Q340">
            <v>24.9</v>
          </cell>
          <cell r="R340">
            <v>0.4</v>
          </cell>
          <cell r="S340">
            <v>1.48</v>
          </cell>
          <cell r="T340">
            <v>0.19</v>
          </cell>
          <cell r="U340">
            <v>1.1399999999999999</v>
          </cell>
          <cell r="V340">
            <v>0.02</v>
          </cell>
          <cell r="W340">
            <v>97.6</v>
          </cell>
          <cell r="X340">
            <v>0</v>
          </cell>
          <cell r="Y340">
            <v>95.7</v>
          </cell>
          <cell r="Z340">
            <v>-2.5</v>
          </cell>
          <cell r="AA340">
            <v>135.5</v>
          </cell>
          <cell r="AB340">
            <v>-9.1999999999999993</v>
          </cell>
          <cell r="AC340">
            <v>113</v>
          </cell>
          <cell r="AD340">
            <v>17.600000000000001</v>
          </cell>
        </row>
        <row r="341">
          <cell r="B341" t="str">
            <v>複合サービス事業</v>
          </cell>
          <cell r="C341">
            <v>128.80000000000001</v>
          </cell>
          <cell r="D341">
            <v>24.6</v>
          </cell>
          <cell r="E341">
            <v>95.9</v>
          </cell>
          <cell r="F341">
            <v>1.6</v>
          </cell>
          <cell r="G341">
            <v>98.4</v>
          </cell>
          <cell r="H341">
            <v>1.7</v>
          </cell>
          <cell r="I341">
            <v>97.4</v>
          </cell>
          <cell r="J341">
            <v>0.4</v>
          </cell>
          <cell r="K341">
            <v>99.9</v>
          </cell>
          <cell r="L341">
            <v>1.7</v>
          </cell>
          <cell r="M341">
            <v>54.8</v>
          </cell>
          <cell r="N341">
            <v>-26.9</v>
          </cell>
          <cell r="O341">
            <v>102</v>
          </cell>
          <cell r="P341">
            <v>4.4000000000000004</v>
          </cell>
          <cell r="Q341">
            <v>7.8</v>
          </cell>
          <cell r="R341">
            <v>-4.7</v>
          </cell>
          <cell r="S341">
            <v>0.28000000000000003</v>
          </cell>
          <cell r="T341">
            <v>-0.33</v>
          </cell>
          <cell r="U341">
            <v>0.62</v>
          </cell>
          <cell r="V341">
            <v>-0.08</v>
          </cell>
          <cell r="W341">
            <v>122</v>
          </cell>
          <cell r="X341">
            <v>20.2</v>
          </cell>
          <cell r="Y341">
            <v>90.8</v>
          </cell>
          <cell r="Z341">
            <v>-1.9</v>
          </cell>
          <cell r="AA341">
            <v>53</v>
          </cell>
          <cell r="AB341">
            <v>-2.4</v>
          </cell>
          <cell r="AC341">
            <v>283</v>
          </cell>
          <cell r="AD341">
            <v>94.4</v>
          </cell>
        </row>
        <row r="342">
          <cell r="B342" t="str">
            <v>サービス業（他に分類されないもの）</v>
          </cell>
          <cell r="C342">
            <v>94.3</v>
          </cell>
          <cell r="D342">
            <v>-4.5999999999999996</v>
          </cell>
          <cell r="E342">
            <v>97.3</v>
          </cell>
          <cell r="F342">
            <v>5.8</v>
          </cell>
          <cell r="G342">
            <v>99.9</v>
          </cell>
          <cell r="H342">
            <v>7.1</v>
          </cell>
          <cell r="I342">
            <v>97</v>
          </cell>
          <cell r="J342">
            <v>-2.7</v>
          </cell>
          <cell r="K342">
            <v>98.7</v>
          </cell>
          <cell r="L342">
            <v>-2.1</v>
          </cell>
          <cell r="M342">
            <v>73.400000000000006</v>
          </cell>
          <cell r="N342">
            <v>-13.7</v>
          </cell>
          <cell r="O342">
            <v>96</v>
          </cell>
          <cell r="P342">
            <v>-5.4</v>
          </cell>
          <cell r="Q342">
            <v>27.6</v>
          </cell>
          <cell r="R342">
            <v>4.0999999999999996</v>
          </cell>
          <cell r="S342">
            <v>3.22</v>
          </cell>
          <cell r="T342">
            <v>-0.11</v>
          </cell>
          <cell r="U342">
            <v>2.39</v>
          </cell>
          <cell r="V342">
            <v>-0.21</v>
          </cell>
          <cell r="W342">
            <v>89.3</v>
          </cell>
          <cell r="X342">
            <v>-7.9</v>
          </cell>
          <cell r="Y342">
            <v>92.1</v>
          </cell>
          <cell r="Z342">
            <v>2</v>
          </cell>
          <cell r="AA342">
            <v>67.599999999999994</v>
          </cell>
          <cell r="AB342">
            <v>-12.1</v>
          </cell>
          <cell r="AC342">
            <v>72.599999999999994</v>
          </cell>
          <cell r="AD342">
            <v>-50.9</v>
          </cell>
        </row>
        <row r="343">
          <cell r="B343" t="str">
            <v>食料品・たばこ</v>
          </cell>
          <cell r="C343">
            <v>101.1</v>
          </cell>
          <cell r="D343">
            <v>-28.2</v>
          </cell>
          <cell r="E343">
            <v>93</v>
          </cell>
          <cell r="F343">
            <v>-17</v>
          </cell>
          <cell r="G343">
            <v>93.4</v>
          </cell>
          <cell r="H343">
            <v>-17.3</v>
          </cell>
          <cell r="I343">
            <v>95.3</v>
          </cell>
          <cell r="J343">
            <v>-5.3</v>
          </cell>
          <cell r="K343">
            <v>95.4</v>
          </cell>
          <cell r="L343">
            <v>-6</v>
          </cell>
          <cell r="M343">
            <v>94.3</v>
          </cell>
          <cell r="N343">
            <v>6.3</v>
          </cell>
          <cell r="O343">
            <v>100.2</v>
          </cell>
          <cell r="P343">
            <v>0.2</v>
          </cell>
          <cell r="Q343">
            <v>31</v>
          </cell>
          <cell r="R343">
            <v>3.8</v>
          </cell>
          <cell r="S343">
            <v>1.31</v>
          </cell>
          <cell r="T343">
            <v>-1.2</v>
          </cell>
          <cell r="U343">
            <v>1.94</v>
          </cell>
          <cell r="V343">
            <v>-0.24</v>
          </cell>
          <cell r="W343">
            <v>95.7</v>
          </cell>
          <cell r="X343">
            <v>-30.8</v>
          </cell>
          <cell r="Y343">
            <v>88.1</v>
          </cell>
          <cell r="Z343">
            <v>-19.899999999999999</v>
          </cell>
          <cell r="AA343">
            <v>87.9</v>
          </cell>
          <cell r="AB343">
            <v>-13.6</v>
          </cell>
          <cell r="AC343">
            <v>108.3</v>
          </cell>
          <cell r="AD343">
            <v>-51</v>
          </cell>
        </row>
        <row r="344">
          <cell r="B344" t="str">
            <v>繊維工業</v>
          </cell>
          <cell r="C344">
            <v>126.2</v>
          </cell>
          <cell r="D344">
            <v>0.2</v>
          </cell>
          <cell r="E344">
            <v>137.4</v>
          </cell>
          <cell r="F344">
            <v>1.3</v>
          </cell>
          <cell r="G344">
            <v>127.2</v>
          </cell>
          <cell r="H344">
            <v>-2.2000000000000002</v>
          </cell>
          <cell r="I344">
            <v>100.8</v>
          </cell>
          <cell r="J344">
            <v>8.6</v>
          </cell>
          <cell r="K344">
            <v>97.6</v>
          </cell>
          <cell r="L344">
            <v>6.9</v>
          </cell>
          <cell r="M344">
            <v>168.1</v>
          </cell>
          <cell r="N344">
            <v>34.5</v>
          </cell>
          <cell r="O344">
            <v>92.8</v>
          </cell>
          <cell r="P344">
            <v>19.100000000000001</v>
          </cell>
          <cell r="Q344">
            <v>13.9</v>
          </cell>
          <cell r="R344">
            <v>11.3</v>
          </cell>
          <cell r="S344">
            <v>1.36</v>
          </cell>
          <cell r="T344">
            <v>1.18</v>
          </cell>
          <cell r="U344">
            <v>0.72</v>
          </cell>
          <cell r="V344">
            <v>-0.42</v>
          </cell>
          <cell r="W344">
            <v>119.5</v>
          </cell>
          <cell r="X344">
            <v>-3.4</v>
          </cell>
          <cell r="Y344">
            <v>130.1</v>
          </cell>
          <cell r="Z344">
            <v>-2.2999999999999998</v>
          </cell>
          <cell r="AA344">
            <v>357.9</v>
          </cell>
          <cell r="AB344">
            <v>38.299999999999997</v>
          </cell>
          <cell r="AC344">
            <v>25.8</v>
          </cell>
          <cell r="AD344">
            <v>-26.1</v>
          </cell>
        </row>
        <row r="345">
          <cell r="B345" t="str">
            <v>木材・木製品</v>
          </cell>
          <cell r="C345">
            <v>154.1</v>
          </cell>
          <cell r="D345">
            <v>10.5</v>
          </cell>
          <cell r="E345">
            <v>110.5</v>
          </cell>
          <cell r="F345">
            <v>-1.8</v>
          </cell>
          <cell r="G345">
            <v>116.8</v>
          </cell>
          <cell r="H345">
            <v>-1.2</v>
          </cell>
          <cell r="I345">
            <v>92.6</v>
          </cell>
          <cell r="J345">
            <v>-14</v>
          </cell>
          <cell r="K345">
            <v>95.8</v>
          </cell>
          <cell r="L345">
            <v>-13.1</v>
          </cell>
          <cell r="M345">
            <v>58.6</v>
          </cell>
          <cell r="N345">
            <v>-28</v>
          </cell>
          <cell r="O345">
            <v>101.6</v>
          </cell>
          <cell r="P345">
            <v>8.4</v>
          </cell>
          <cell r="Q345">
            <v>22.8</v>
          </cell>
          <cell r="R345">
            <v>15.6</v>
          </cell>
          <cell r="S345">
            <v>0.77</v>
          </cell>
          <cell r="T345">
            <v>-0.35</v>
          </cell>
          <cell r="U345">
            <v>0.4</v>
          </cell>
          <cell r="V345">
            <v>-0.48</v>
          </cell>
          <cell r="W345">
            <v>145.9</v>
          </cell>
          <cell r="X345">
            <v>6.7</v>
          </cell>
          <cell r="Y345">
            <v>104.6</v>
          </cell>
          <cell r="Z345">
            <v>-5.3</v>
          </cell>
          <cell r="AA345">
            <v>50.1</v>
          </cell>
          <cell r="AB345">
            <v>-14.5</v>
          </cell>
          <cell r="AC345">
            <v>313.10000000000002</v>
          </cell>
          <cell r="AD345">
            <v>38.200000000000003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144.69999999999999</v>
          </cell>
          <cell r="D347">
            <v>45.4</v>
          </cell>
          <cell r="E347">
            <v>88.4</v>
          </cell>
          <cell r="F347">
            <v>2.9</v>
          </cell>
          <cell r="G347">
            <v>96.8</v>
          </cell>
          <cell r="H347">
            <v>12.6</v>
          </cell>
          <cell r="I347">
            <v>107.6</v>
          </cell>
          <cell r="J347">
            <v>-4.4000000000000004</v>
          </cell>
          <cell r="K347">
            <v>116.2</v>
          </cell>
          <cell r="L347">
            <v>0.9</v>
          </cell>
          <cell r="M347">
            <v>35.4</v>
          </cell>
          <cell r="N347">
            <v>-61.2</v>
          </cell>
          <cell r="O347">
            <v>119.4</v>
          </cell>
          <cell r="P347">
            <v>-0.7</v>
          </cell>
          <cell r="Q347">
            <v>2</v>
          </cell>
          <cell r="R347">
            <v>-1.8</v>
          </cell>
          <cell r="S347">
            <v>0</v>
          </cell>
          <cell r="T347">
            <v>-3.05</v>
          </cell>
          <cell r="U347">
            <v>0.6</v>
          </cell>
          <cell r="V347">
            <v>-0.25</v>
          </cell>
          <cell r="W347">
            <v>137</v>
          </cell>
          <cell r="X347">
            <v>40.4</v>
          </cell>
          <cell r="Y347">
            <v>83.7</v>
          </cell>
          <cell r="Z347">
            <v>-0.7</v>
          </cell>
          <cell r="AA347">
            <v>34.1</v>
          </cell>
          <cell r="AB347">
            <v>-59.9</v>
          </cell>
          <cell r="AC347">
            <v>132.6</v>
          </cell>
          <cell r="AD347">
            <v>124.7</v>
          </cell>
        </row>
        <row r="348">
          <cell r="B348" t="str">
            <v>印刷・同関連業</v>
          </cell>
          <cell r="C348">
            <v>131.30000000000001</v>
          </cell>
          <cell r="D348">
            <v>13.4</v>
          </cell>
          <cell r="E348">
            <v>102.3</v>
          </cell>
          <cell r="F348">
            <v>-14.8</v>
          </cell>
          <cell r="G348">
            <v>99.5</v>
          </cell>
          <cell r="H348">
            <v>-12.5</v>
          </cell>
          <cell r="I348">
            <v>98.5</v>
          </cell>
          <cell r="J348">
            <v>18.7</v>
          </cell>
          <cell r="K348">
            <v>99.3</v>
          </cell>
          <cell r="L348">
            <v>18.8</v>
          </cell>
          <cell r="M348">
            <v>80.599999999999994</v>
          </cell>
          <cell r="N348">
            <v>16.100000000000001</v>
          </cell>
          <cell r="O348">
            <v>102.6</v>
          </cell>
          <cell r="P348">
            <v>4.4000000000000004</v>
          </cell>
          <cell r="Q348">
            <v>18.600000000000001</v>
          </cell>
          <cell r="R348">
            <v>0</v>
          </cell>
          <cell r="S348">
            <v>0.44</v>
          </cell>
          <cell r="T348">
            <v>0.33</v>
          </cell>
          <cell r="U348">
            <v>0.66</v>
          </cell>
          <cell r="V348">
            <v>-0.03</v>
          </cell>
          <cell r="W348">
            <v>124.3</v>
          </cell>
          <cell r="X348">
            <v>9.4</v>
          </cell>
          <cell r="Y348">
            <v>96.9</v>
          </cell>
          <cell r="Z348">
            <v>-17.7</v>
          </cell>
          <cell r="AA348">
            <v>161.19999999999999</v>
          </cell>
          <cell r="AB348">
            <v>-35.200000000000003</v>
          </cell>
          <cell r="AC348">
            <v>145.4</v>
          </cell>
          <cell r="AD348">
            <v>508.4</v>
          </cell>
        </row>
        <row r="349">
          <cell r="B349" t="str">
            <v>化学、石油・石炭</v>
          </cell>
          <cell r="C349">
            <v>97.2</v>
          </cell>
          <cell r="D349">
            <v>-15.5</v>
          </cell>
          <cell r="E349">
            <v>118</v>
          </cell>
          <cell r="F349">
            <v>3.3</v>
          </cell>
          <cell r="G349">
            <v>117</v>
          </cell>
          <cell r="H349">
            <v>6.2</v>
          </cell>
          <cell r="I349">
            <v>102.3</v>
          </cell>
          <cell r="J349">
            <v>0</v>
          </cell>
          <cell r="K349">
            <v>99</v>
          </cell>
          <cell r="L349">
            <v>0</v>
          </cell>
          <cell r="M349">
            <v>132.9</v>
          </cell>
          <cell r="N349">
            <v>0</v>
          </cell>
          <cell r="O349">
            <v>105.6</v>
          </cell>
          <cell r="P349">
            <v>0.1</v>
          </cell>
          <cell r="Q349">
            <v>2.1</v>
          </cell>
          <cell r="R349">
            <v>0.7</v>
          </cell>
          <cell r="S349">
            <v>0.74</v>
          </cell>
          <cell r="T349">
            <v>0.52</v>
          </cell>
          <cell r="U349">
            <v>0.96</v>
          </cell>
          <cell r="V349">
            <v>0.19</v>
          </cell>
          <cell r="W349">
            <v>92</v>
          </cell>
          <cell r="X349">
            <v>-18.5</v>
          </cell>
          <cell r="Y349">
            <v>111.7</v>
          </cell>
          <cell r="Z349">
            <v>-0.4</v>
          </cell>
          <cell r="AA349">
            <v>123.9</v>
          </cell>
          <cell r="AB349">
            <v>-10.9</v>
          </cell>
          <cell r="AC349">
            <v>17.899999999999999</v>
          </cell>
          <cell r="AD349">
            <v>-73.900000000000006</v>
          </cell>
        </row>
        <row r="350">
          <cell r="B350" t="str">
            <v>プラスチック製品</v>
          </cell>
          <cell r="C350">
            <v>120.6</v>
          </cell>
          <cell r="D350">
            <v>-23</v>
          </cell>
          <cell r="E350">
            <v>111.6</v>
          </cell>
          <cell r="F350">
            <v>-16</v>
          </cell>
          <cell r="G350">
            <v>107.9</v>
          </cell>
          <cell r="H350">
            <v>-13.7</v>
          </cell>
          <cell r="I350">
            <v>102.8</v>
          </cell>
          <cell r="J350">
            <v>-3.8</v>
          </cell>
          <cell r="K350">
            <v>102.1</v>
          </cell>
          <cell r="L350">
            <v>-1.9</v>
          </cell>
          <cell r="M350">
            <v>113.7</v>
          </cell>
          <cell r="N350">
            <v>-23.9</v>
          </cell>
          <cell r="O350">
            <v>262.7</v>
          </cell>
          <cell r="P350">
            <v>3.6</v>
          </cell>
          <cell r="Q350">
            <v>22.7</v>
          </cell>
          <cell r="R350">
            <v>18.7</v>
          </cell>
          <cell r="S350">
            <v>0.93</v>
          </cell>
          <cell r="T350">
            <v>0.93</v>
          </cell>
          <cell r="U350">
            <v>0</v>
          </cell>
          <cell r="V350">
            <v>-1.45</v>
          </cell>
          <cell r="W350">
            <v>114.2</v>
          </cell>
          <cell r="X350">
            <v>-25.7</v>
          </cell>
          <cell r="Y350">
            <v>105.7</v>
          </cell>
          <cell r="Z350">
            <v>-18.899999999999999</v>
          </cell>
          <cell r="AA350">
            <v>158.4</v>
          </cell>
          <cell r="AB350">
            <v>-31.9</v>
          </cell>
          <cell r="AC350">
            <v>70.2</v>
          </cell>
          <cell r="AD350">
            <v>-46.4</v>
          </cell>
        </row>
        <row r="351">
          <cell r="B351" t="str">
            <v>ゴム製品</v>
          </cell>
          <cell r="C351">
            <v>109.2</v>
          </cell>
          <cell r="D351">
            <v>-3.4</v>
          </cell>
          <cell r="E351">
            <v>121.6</v>
          </cell>
          <cell r="F351">
            <v>3.2</v>
          </cell>
          <cell r="G351">
            <v>114.5</v>
          </cell>
          <cell r="H351">
            <v>2.2999999999999998</v>
          </cell>
          <cell r="I351">
            <v>107.9</v>
          </cell>
          <cell r="J351">
            <v>0.2</v>
          </cell>
          <cell r="K351">
            <v>103.8</v>
          </cell>
          <cell r="L351">
            <v>-0.3</v>
          </cell>
          <cell r="M351">
            <v>153</v>
          </cell>
          <cell r="N351">
            <v>4.0999999999999996</v>
          </cell>
          <cell r="O351">
            <v>96.5</v>
          </cell>
          <cell r="P351">
            <v>-0.9</v>
          </cell>
          <cell r="Q351">
            <v>1.4</v>
          </cell>
          <cell r="R351">
            <v>-0.5</v>
          </cell>
          <cell r="S351">
            <v>0.05</v>
          </cell>
          <cell r="T351">
            <v>-0.1</v>
          </cell>
          <cell r="U351">
            <v>0.73</v>
          </cell>
          <cell r="V351">
            <v>0.2</v>
          </cell>
          <cell r="W351">
            <v>103.4</v>
          </cell>
          <cell r="X351">
            <v>-6.8</v>
          </cell>
          <cell r="Y351">
            <v>115.2</v>
          </cell>
          <cell r="Z351">
            <v>-0.3</v>
          </cell>
          <cell r="AA351">
            <v>162.80000000000001</v>
          </cell>
          <cell r="AB351">
            <v>7.1</v>
          </cell>
          <cell r="AC351">
            <v>43.8</v>
          </cell>
          <cell r="AD351">
            <v>-31.8</v>
          </cell>
        </row>
        <row r="352">
          <cell r="B352" t="str">
            <v>窯業・土石製品</v>
          </cell>
          <cell r="C352">
            <v>182.4</v>
          </cell>
          <cell r="D352">
            <v>-11.5</v>
          </cell>
          <cell r="E352">
            <v>115.3</v>
          </cell>
          <cell r="F352">
            <v>-4.0999999999999996</v>
          </cell>
          <cell r="G352">
            <v>114.4</v>
          </cell>
          <cell r="H352">
            <v>-6.4</v>
          </cell>
          <cell r="I352">
            <v>99.4</v>
          </cell>
          <cell r="J352">
            <v>4.5999999999999996</v>
          </cell>
          <cell r="K352">
            <v>98.6</v>
          </cell>
          <cell r="L352">
            <v>2.9</v>
          </cell>
          <cell r="M352">
            <v>117.6</v>
          </cell>
          <cell r="N352">
            <v>51</v>
          </cell>
          <cell r="O352">
            <v>96.6</v>
          </cell>
          <cell r="P352">
            <v>-0.4</v>
          </cell>
          <cell r="Q352">
            <v>2.6</v>
          </cell>
          <cell r="R352">
            <v>-4.3</v>
          </cell>
          <cell r="S352">
            <v>0</v>
          </cell>
          <cell r="T352">
            <v>-0.17</v>
          </cell>
          <cell r="U352">
            <v>1.96</v>
          </cell>
          <cell r="V352">
            <v>1.79</v>
          </cell>
          <cell r="W352">
            <v>172.7</v>
          </cell>
          <cell r="X352">
            <v>-14.6</v>
          </cell>
          <cell r="Y352">
            <v>109.2</v>
          </cell>
          <cell r="Z352">
            <v>-7.5</v>
          </cell>
          <cell r="AA352">
            <v>133.4</v>
          </cell>
          <cell r="AB352">
            <v>63.5</v>
          </cell>
          <cell r="AC352">
            <v>428.8</v>
          </cell>
          <cell r="AD352">
            <v>-19.2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107.6</v>
          </cell>
          <cell r="D355">
            <v>1.9</v>
          </cell>
          <cell r="E355">
            <v>93.3</v>
          </cell>
          <cell r="F355">
            <v>2.4</v>
          </cell>
          <cell r="G355">
            <v>94.8</v>
          </cell>
          <cell r="H355">
            <v>9</v>
          </cell>
          <cell r="I355">
            <v>95.5</v>
          </cell>
          <cell r="J355">
            <v>-3.3</v>
          </cell>
          <cell r="K355">
            <v>96</v>
          </cell>
          <cell r="L355">
            <v>-1.6</v>
          </cell>
          <cell r="M355">
            <v>89.2</v>
          </cell>
          <cell r="N355">
            <v>-21.3</v>
          </cell>
          <cell r="O355">
            <v>275.2</v>
          </cell>
          <cell r="P355">
            <v>-0.5</v>
          </cell>
          <cell r="Q355">
            <v>21.6</v>
          </cell>
          <cell r="R355">
            <v>1.6</v>
          </cell>
          <cell r="S355">
            <v>1.0900000000000001</v>
          </cell>
          <cell r="T355">
            <v>-0.65</v>
          </cell>
          <cell r="U355">
            <v>1.33</v>
          </cell>
          <cell r="V355">
            <v>0.73</v>
          </cell>
          <cell r="W355">
            <v>101.9</v>
          </cell>
          <cell r="X355">
            <v>-1.6</v>
          </cell>
          <cell r="Y355">
            <v>88.4</v>
          </cell>
          <cell r="Z355">
            <v>-1.1000000000000001</v>
          </cell>
          <cell r="AA355">
            <v>65</v>
          </cell>
          <cell r="AB355">
            <v>-61.8</v>
          </cell>
          <cell r="AC355">
            <v>58.4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178.4</v>
          </cell>
          <cell r="D358">
            <v>107.9</v>
          </cell>
          <cell r="E358">
            <v>113.9</v>
          </cell>
          <cell r="F358">
            <v>11.1</v>
          </cell>
          <cell r="G358">
            <v>113.7</v>
          </cell>
          <cell r="H358">
            <v>13.5</v>
          </cell>
          <cell r="I358">
            <v>103.1</v>
          </cell>
          <cell r="J358">
            <v>-4.5</v>
          </cell>
          <cell r="K358">
            <v>102.8</v>
          </cell>
          <cell r="L358">
            <v>-1.8</v>
          </cell>
          <cell r="M358">
            <v>108.6</v>
          </cell>
          <cell r="N358">
            <v>-34.9</v>
          </cell>
          <cell r="O358">
            <v>211.6</v>
          </cell>
          <cell r="P358">
            <v>-1</v>
          </cell>
          <cell r="Q358">
            <v>2.6</v>
          </cell>
          <cell r="R358">
            <v>-4</v>
          </cell>
          <cell r="S358">
            <v>0.11</v>
          </cell>
          <cell r="T358">
            <v>-0.93</v>
          </cell>
          <cell r="U358">
            <v>0.82</v>
          </cell>
          <cell r="V358">
            <v>-0.38</v>
          </cell>
          <cell r="W358">
            <v>168.9</v>
          </cell>
          <cell r="X358">
            <v>100.6</v>
          </cell>
          <cell r="Y358">
            <v>107.9</v>
          </cell>
          <cell r="Z358">
            <v>7.3</v>
          </cell>
          <cell r="AA358">
            <v>115.3</v>
          </cell>
          <cell r="AB358">
            <v>-9.9</v>
          </cell>
          <cell r="AC358">
            <v>118.5</v>
          </cell>
          <cell r="AD358">
            <v>4837.5</v>
          </cell>
        </row>
        <row r="359">
          <cell r="B359" t="str">
            <v>電子・デバイス</v>
          </cell>
          <cell r="C359">
            <v>74.8</v>
          </cell>
          <cell r="D359">
            <v>-3.1</v>
          </cell>
          <cell r="E359">
            <v>84.7</v>
          </cell>
          <cell r="F359">
            <v>-2.4</v>
          </cell>
          <cell r="G359">
            <v>84.2</v>
          </cell>
          <cell r="H359">
            <v>1.3</v>
          </cell>
          <cell r="I359">
            <v>99.8</v>
          </cell>
          <cell r="J359">
            <v>-4.9000000000000004</v>
          </cell>
          <cell r="K359">
            <v>101.2</v>
          </cell>
          <cell r="L359">
            <v>-1.9</v>
          </cell>
          <cell r="M359">
            <v>85</v>
          </cell>
          <cell r="N359">
            <v>-29.8</v>
          </cell>
          <cell r="O359">
            <v>74.400000000000006</v>
          </cell>
          <cell r="P359">
            <v>-2.5</v>
          </cell>
          <cell r="Q359">
            <v>6.3</v>
          </cell>
          <cell r="R359">
            <v>1.9</v>
          </cell>
          <cell r="S359">
            <v>0.35</v>
          </cell>
          <cell r="T359">
            <v>-0.6</v>
          </cell>
          <cell r="U359">
            <v>1.38</v>
          </cell>
          <cell r="V359">
            <v>0.6</v>
          </cell>
          <cell r="W359">
            <v>70.8</v>
          </cell>
          <cell r="X359">
            <v>-6.6</v>
          </cell>
          <cell r="Y359">
            <v>80.2</v>
          </cell>
          <cell r="Z359">
            <v>-5.9</v>
          </cell>
          <cell r="AA359">
            <v>88.8</v>
          </cell>
          <cell r="AB359">
            <v>-24.2</v>
          </cell>
          <cell r="AC359">
            <v>4.3</v>
          </cell>
          <cell r="AD359">
            <v>-40.299999999999997</v>
          </cell>
        </row>
        <row r="360">
          <cell r="B360" t="str">
            <v>電気機械器具</v>
          </cell>
          <cell r="C360">
            <v>224.7</v>
          </cell>
          <cell r="D360">
            <v>26.1</v>
          </cell>
          <cell r="E360">
            <v>153</v>
          </cell>
          <cell r="F360">
            <v>5.6</v>
          </cell>
          <cell r="G360">
            <v>151.4</v>
          </cell>
          <cell r="H360">
            <v>7</v>
          </cell>
          <cell r="I360">
            <v>120.6</v>
          </cell>
          <cell r="J360">
            <v>-0.4</v>
          </cell>
          <cell r="K360">
            <v>119.1</v>
          </cell>
          <cell r="L360">
            <v>1.1000000000000001</v>
          </cell>
          <cell r="M360">
            <v>154.4</v>
          </cell>
          <cell r="N360">
            <v>-22.8</v>
          </cell>
          <cell r="O360">
            <v>92.8</v>
          </cell>
          <cell r="P360">
            <v>26.1</v>
          </cell>
          <cell r="Q360">
            <v>3.2</v>
          </cell>
          <cell r="R360">
            <v>-1.3</v>
          </cell>
          <cell r="S360">
            <v>0</v>
          </cell>
          <cell r="T360">
            <v>-0.68</v>
          </cell>
          <cell r="U360">
            <v>0.39</v>
          </cell>
          <cell r="V360">
            <v>-1.07</v>
          </cell>
          <cell r="W360">
            <v>212.8</v>
          </cell>
          <cell r="X360">
            <v>21.7</v>
          </cell>
          <cell r="Y360">
            <v>144.9</v>
          </cell>
          <cell r="Z360">
            <v>1.9</v>
          </cell>
          <cell r="AA360">
            <v>209.3</v>
          </cell>
          <cell r="AB360">
            <v>-22</v>
          </cell>
          <cell r="AC360">
            <v>305.39999999999998</v>
          </cell>
          <cell r="AD360">
            <v>83.3</v>
          </cell>
        </row>
        <row r="361">
          <cell r="B361" t="str">
            <v>情報通信機械器具</v>
          </cell>
          <cell r="C361">
            <v>114.4</v>
          </cell>
          <cell r="D361">
            <v>17.899999999999999</v>
          </cell>
          <cell r="E361">
            <v>97.7</v>
          </cell>
          <cell r="F361">
            <v>-8.1999999999999993</v>
          </cell>
          <cell r="G361">
            <v>96.5</v>
          </cell>
          <cell r="H361">
            <v>-12.5</v>
          </cell>
          <cell r="I361">
            <v>103.7</v>
          </cell>
          <cell r="J361">
            <v>-12.2</v>
          </cell>
          <cell r="K361">
            <v>104.9</v>
          </cell>
          <cell r="L361">
            <v>-9.3000000000000007</v>
          </cell>
          <cell r="M361">
            <v>81.5</v>
          </cell>
          <cell r="N361">
            <v>-49.2</v>
          </cell>
          <cell r="O361">
            <v>16</v>
          </cell>
          <cell r="P361">
            <v>-88.8</v>
          </cell>
          <cell r="Q361">
            <v>5.8</v>
          </cell>
          <cell r="R361">
            <v>4.5</v>
          </cell>
          <cell r="S361">
            <v>5.6</v>
          </cell>
          <cell r="T361">
            <v>4.2</v>
          </cell>
          <cell r="U361">
            <v>9.6</v>
          </cell>
          <cell r="V361">
            <v>8.57</v>
          </cell>
          <cell r="W361">
            <v>108.3</v>
          </cell>
          <cell r="X361">
            <v>13.8</v>
          </cell>
          <cell r="Y361">
            <v>92.5</v>
          </cell>
          <cell r="Z361">
            <v>-11.4</v>
          </cell>
          <cell r="AA361">
            <v>121.1</v>
          </cell>
          <cell r="AB361">
            <v>337.2</v>
          </cell>
          <cell r="AC361">
            <v>235.1</v>
          </cell>
          <cell r="AD361">
            <v>722</v>
          </cell>
        </row>
        <row r="362">
          <cell r="B362" t="str">
            <v>輸送用機械器具</v>
          </cell>
          <cell r="C362">
            <v>184.6</v>
          </cell>
          <cell r="D362">
            <v>8.5</v>
          </cell>
          <cell r="E362">
            <v>125.2</v>
          </cell>
          <cell r="F362">
            <v>3.5</v>
          </cell>
          <cell r="G362">
            <v>116.9</v>
          </cell>
          <cell r="H362">
            <v>2</v>
          </cell>
          <cell r="I362">
            <v>115.4</v>
          </cell>
          <cell r="J362">
            <v>4</v>
          </cell>
          <cell r="K362">
            <v>108.7</v>
          </cell>
          <cell r="L362">
            <v>1.5</v>
          </cell>
          <cell r="M362">
            <v>199.1</v>
          </cell>
          <cell r="N362">
            <v>24</v>
          </cell>
          <cell r="O362">
            <v>77.7</v>
          </cell>
          <cell r="P362">
            <v>3.9</v>
          </cell>
          <cell r="Q362">
            <v>2.8</v>
          </cell>
          <cell r="R362">
            <v>2</v>
          </cell>
          <cell r="S362">
            <v>0.92</v>
          </cell>
          <cell r="T362">
            <v>0.74</v>
          </cell>
          <cell r="U362">
            <v>0.35</v>
          </cell>
          <cell r="V362">
            <v>-0.24</v>
          </cell>
          <cell r="W362">
            <v>174.8</v>
          </cell>
          <cell r="X362">
            <v>4.7</v>
          </cell>
          <cell r="Y362">
            <v>118.6</v>
          </cell>
          <cell r="Z362">
            <v>-0.1</v>
          </cell>
          <cell r="AA362">
            <v>254.6</v>
          </cell>
          <cell r="AB362">
            <v>15.9</v>
          </cell>
          <cell r="AC362">
            <v>129.80000000000001</v>
          </cell>
          <cell r="AD362">
            <v>14.7</v>
          </cell>
        </row>
        <row r="363">
          <cell r="B363" t="str">
            <v>その他の製造業</v>
          </cell>
          <cell r="C363">
            <v>164.5</v>
          </cell>
          <cell r="D363">
            <v>16.3</v>
          </cell>
          <cell r="E363">
            <v>135.6</v>
          </cell>
          <cell r="F363">
            <v>29.5</v>
          </cell>
          <cell r="G363">
            <v>129.1</v>
          </cell>
          <cell r="H363">
            <v>26.6</v>
          </cell>
          <cell r="I363">
            <v>117.1</v>
          </cell>
          <cell r="J363">
            <v>3.4</v>
          </cell>
          <cell r="K363">
            <v>107.7</v>
          </cell>
          <cell r="L363">
            <v>-2.7</v>
          </cell>
          <cell r="M363">
            <v>245.6</v>
          </cell>
          <cell r="N363">
            <v>67.5</v>
          </cell>
          <cell r="O363">
            <v>77.7</v>
          </cell>
          <cell r="P363">
            <v>-40.6</v>
          </cell>
          <cell r="Q363">
            <v>5.4</v>
          </cell>
          <cell r="R363">
            <v>-3</v>
          </cell>
          <cell r="S363">
            <v>4.51</v>
          </cell>
          <cell r="T363">
            <v>4.51</v>
          </cell>
          <cell r="U363">
            <v>1.64</v>
          </cell>
          <cell r="V363">
            <v>0.82</v>
          </cell>
          <cell r="W363">
            <v>155.80000000000001</v>
          </cell>
          <cell r="X363">
            <v>12.2</v>
          </cell>
          <cell r="Y363">
            <v>128.4</v>
          </cell>
          <cell r="Z363">
            <v>25</v>
          </cell>
          <cell r="AA363">
            <v>227.6</v>
          </cell>
          <cell r="AB363">
            <v>59.2</v>
          </cell>
          <cell r="AC363">
            <v>171.6</v>
          </cell>
          <cell r="AD363">
            <v>-7</v>
          </cell>
        </row>
        <row r="364">
          <cell r="B364" t="str">
            <v>Ｅ一括分１</v>
          </cell>
          <cell r="C364">
            <v>169.3</v>
          </cell>
          <cell r="D364">
            <v>52.1</v>
          </cell>
          <cell r="E364">
            <v>115.1</v>
          </cell>
          <cell r="F364">
            <v>9</v>
          </cell>
          <cell r="G364">
            <v>104.8</v>
          </cell>
          <cell r="H364">
            <v>1.6</v>
          </cell>
          <cell r="I364">
            <v>113.5</v>
          </cell>
          <cell r="J364">
            <v>2.7</v>
          </cell>
          <cell r="K364">
            <v>106.3</v>
          </cell>
          <cell r="L364">
            <v>0.2</v>
          </cell>
          <cell r="M364">
            <v>249.4</v>
          </cell>
          <cell r="N364">
            <v>29.6</v>
          </cell>
          <cell r="O364">
            <v>112.4</v>
          </cell>
          <cell r="P364">
            <v>1.4</v>
          </cell>
          <cell r="Q364">
            <v>6.9</v>
          </cell>
          <cell r="R364">
            <v>-9.1</v>
          </cell>
          <cell r="S364">
            <v>1.1200000000000001</v>
          </cell>
          <cell r="T364">
            <v>1.1200000000000001</v>
          </cell>
          <cell r="U364">
            <v>0.68</v>
          </cell>
          <cell r="V364">
            <v>-0.08</v>
          </cell>
          <cell r="W364">
            <v>160.30000000000001</v>
          </cell>
          <cell r="X364">
            <v>46.8</v>
          </cell>
          <cell r="Y364">
            <v>109</v>
          </cell>
          <cell r="Z364">
            <v>5.2</v>
          </cell>
          <cell r="AA364">
            <v>301.89999999999998</v>
          </cell>
          <cell r="AB364">
            <v>103.8</v>
          </cell>
          <cell r="AC364">
            <v>493.9</v>
          </cell>
          <cell r="AD364">
            <v>258.2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217</v>
          </cell>
          <cell r="D367">
            <v>100.4</v>
          </cell>
          <cell r="E367">
            <v>115.9</v>
          </cell>
          <cell r="F367">
            <v>15.8</v>
          </cell>
          <cell r="G367">
            <v>112.8</v>
          </cell>
          <cell r="H367">
            <v>14.5</v>
          </cell>
          <cell r="I367">
            <v>112.6</v>
          </cell>
          <cell r="J367">
            <v>8.9</v>
          </cell>
          <cell r="K367">
            <v>110.3</v>
          </cell>
          <cell r="L367">
            <v>7.2</v>
          </cell>
          <cell r="M367">
            <v>157.30000000000001</v>
          </cell>
          <cell r="N367">
            <v>38.799999999999997</v>
          </cell>
          <cell r="O367">
            <v>90.1</v>
          </cell>
          <cell r="P367">
            <v>-2.2999999999999998</v>
          </cell>
          <cell r="Q367">
            <v>9.6</v>
          </cell>
          <cell r="R367">
            <v>-5.8</v>
          </cell>
          <cell r="S367">
            <v>4.7699999999999996</v>
          </cell>
          <cell r="T367">
            <v>2.94</v>
          </cell>
          <cell r="U367">
            <v>2.13</v>
          </cell>
          <cell r="V367">
            <v>-0.5</v>
          </cell>
          <cell r="W367">
            <v>205.5</v>
          </cell>
          <cell r="X367">
            <v>93.3</v>
          </cell>
          <cell r="Y367">
            <v>109.8</v>
          </cell>
          <cell r="Z367">
            <v>11.8</v>
          </cell>
          <cell r="AA367">
            <v>212.3</v>
          </cell>
          <cell r="AB367">
            <v>43.7</v>
          </cell>
          <cell r="AC367">
            <v>823</v>
          </cell>
          <cell r="AD367">
            <v>447.6</v>
          </cell>
        </row>
        <row r="368">
          <cell r="B368" t="str">
            <v>小売業</v>
          </cell>
          <cell r="C368">
            <v>123.9</v>
          </cell>
          <cell r="D368">
            <v>2.7</v>
          </cell>
          <cell r="E368">
            <v>99.2</v>
          </cell>
          <cell r="F368">
            <v>2.2000000000000002</v>
          </cell>
          <cell r="G368">
            <v>98.9</v>
          </cell>
          <cell r="H368">
            <v>1</v>
          </cell>
          <cell r="I368">
            <v>91.5</v>
          </cell>
          <cell r="J368">
            <v>-5.6</v>
          </cell>
          <cell r="K368">
            <v>90.3</v>
          </cell>
          <cell r="L368">
            <v>-7</v>
          </cell>
          <cell r="M368">
            <v>113.4</v>
          </cell>
          <cell r="N368">
            <v>20.6</v>
          </cell>
          <cell r="O368">
            <v>111.7</v>
          </cell>
          <cell r="P368">
            <v>7.3</v>
          </cell>
          <cell r="Q368">
            <v>62.1</v>
          </cell>
          <cell r="R368">
            <v>7.3</v>
          </cell>
          <cell r="S368">
            <v>3.48</v>
          </cell>
          <cell r="T368">
            <v>1.28</v>
          </cell>
          <cell r="U368">
            <v>1.68</v>
          </cell>
          <cell r="V368">
            <v>-1.34</v>
          </cell>
          <cell r="W368">
            <v>117.3</v>
          </cell>
          <cell r="X368">
            <v>-0.9</v>
          </cell>
          <cell r="Y368">
            <v>93.9</v>
          </cell>
          <cell r="Z368">
            <v>-1.5</v>
          </cell>
          <cell r="AA368">
            <v>105</v>
          </cell>
          <cell r="AB368">
            <v>25.4</v>
          </cell>
          <cell r="AC368">
            <v>390.8</v>
          </cell>
          <cell r="AD368">
            <v>4.3</v>
          </cell>
        </row>
        <row r="369">
          <cell r="B369" t="str">
            <v>宿泊業</v>
          </cell>
          <cell r="C369">
            <v>100.6</v>
          </cell>
          <cell r="D369">
            <v>-4.0999999999999996</v>
          </cell>
          <cell r="E369">
            <v>90.3</v>
          </cell>
          <cell r="F369">
            <v>-19</v>
          </cell>
          <cell r="G369">
            <v>89.3</v>
          </cell>
          <cell r="H369">
            <v>-20.5</v>
          </cell>
          <cell r="I369">
            <v>93.2</v>
          </cell>
          <cell r="J369">
            <v>-13.6</v>
          </cell>
          <cell r="K369">
            <v>90</v>
          </cell>
          <cell r="L369">
            <v>-15.3</v>
          </cell>
          <cell r="M369">
            <v>181.4</v>
          </cell>
          <cell r="N369">
            <v>20</v>
          </cell>
          <cell r="O369">
            <v>94.1</v>
          </cell>
          <cell r="P369">
            <v>27.5</v>
          </cell>
          <cell r="Q369">
            <v>49.1</v>
          </cell>
          <cell r="R369">
            <v>1.4</v>
          </cell>
          <cell r="S369">
            <v>1.41</v>
          </cell>
          <cell r="T369">
            <v>-7.24</v>
          </cell>
          <cell r="U369">
            <v>3.33</v>
          </cell>
          <cell r="V369">
            <v>-1.35</v>
          </cell>
          <cell r="W369">
            <v>95.3</v>
          </cell>
          <cell r="X369">
            <v>-7.4</v>
          </cell>
          <cell r="Y369">
            <v>85.5</v>
          </cell>
          <cell r="Z369">
            <v>-21.8</v>
          </cell>
          <cell r="AA369">
            <v>114.3</v>
          </cell>
          <cell r="AB369">
            <v>24</v>
          </cell>
          <cell r="AC369">
            <v>87.7</v>
          </cell>
          <cell r="AD369">
            <v>0</v>
          </cell>
        </row>
        <row r="370">
          <cell r="B370" t="str">
            <v>Ｍ一括分</v>
          </cell>
          <cell r="C370">
            <v>98</v>
          </cell>
          <cell r="D370">
            <v>-20.5</v>
          </cell>
          <cell r="E370">
            <v>100</v>
          </cell>
          <cell r="F370">
            <v>-19.2</v>
          </cell>
          <cell r="G370">
            <v>96.2</v>
          </cell>
          <cell r="H370">
            <v>-23</v>
          </cell>
          <cell r="I370">
            <v>101.5</v>
          </cell>
          <cell r="J370">
            <v>-19.899999999999999</v>
          </cell>
          <cell r="K370">
            <v>101</v>
          </cell>
          <cell r="L370">
            <v>-19.5</v>
          </cell>
          <cell r="M370">
            <v>112.9</v>
          </cell>
          <cell r="N370">
            <v>-27.1</v>
          </cell>
          <cell r="O370">
            <v>118.9</v>
          </cell>
          <cell r="P370">
            <v>18.7</v>
          </cell>
          <cell r="Q370">
            <v>88.6</v>
          </cell>
          <cell r="R370">
            <v>9.4</v>
          </cell>
          <cell r="S370">
            <v>2.68</v>
          </cell>
          <cell r="T370">
            <v>-5.82</v>
          </cell>
          <cell r="U370">
            <v>0.43</v>
          </cell>
          <cell r="V370">
            <v>-0.49</v>
          </cell>
          <cell r="W370">
            <v>92.8</v>
          </cell>
          <cell r="X370">
            <v>-23.2</v>
          </cell>
          <cell r="Y370">
            <v>94.7</v>
          </cell>
          <cell r="Z370">
            <v>-22.1</v>
          </cell>
          <cell r="AA370">
            <v>189.2</v>
          </cell>
          <cell r="AB370">
            <v>99.8</v>
          </cell>
          <cell r="AC370">
            <v>0</v>
          </cell>
          <cell r="AD370">
            <v>-100</v>
          </cell>
        </row>
        <row r="371">
          <cell r="B371" t="str">
            <v>医療業</v>
          </cell>
          <cell r="C371">
            <v>101.7</v>
          </cell>
          <cell r="D371">
            <v>18</v>
          </cell>
          <cell r="E371">
            <v>98.3</v>
          </cell>
          <cell r="F371">
            <v>11.7</v>
          </cell>
          <cell r="G371">
            <v>96.5</v>
          </cell>
          <cell r="H371">
            <v>14.2</v>
          </cell>
          <cell r="I371">
            <v>96</v>
          </cell>
          <cell r="J371">
            <v>0</v>
          </cell>
          <cell r="K371">
            <v>95.7</v>
          </cell>
          <cell r="L371">
            <v>-0.1</v>
          </cell>
          <cell r="M371">
            <v>104.3</v>
          </cell>
          <cell r="N371">
            <v>2.2000000000000002</v>
          </cell>
          <cell r="O371">
            <v>101.3</v>
          </cell>
          <cell r="P371">
            <v>1</v>
          </cell>
          <cell r="Q371">
            <v>22.9</v>
          </cell>
          <cell r="R371">
            <v>-2.1</v>
          </cell>
          <cell r="S371">
            <v>1.33</v>
          </cell>
          <cell r="T371">
            <v>0.87</v>
          </cell>
          <cell r="U371">
            <v>0.76</v>
          </cell>
          <cell r="V371">
            <v>-0.65</v>
          </cell>
          <cell r="W371">
            <v>96.3</v>
          </cell>
          <cell r="X371">
            <v>13.8</v>
          </cell>
          <cell r="Y371">
            <v>93.1</v>
          </cell>
          <cell r="Z371">
            <v>7.8</v>
          </cell>
          <cell r="AA371">
            <v>152.6</v>
          </cell>
          <cell r="AB371">
            <v>-21.1</v>
          </cell>
          <cell r="AC371">
            <v>118.9</v>
          </cell>
          <cell r="AD371">
            <v>54.2</v>
          </cell>
        </row>
        <row r="372">
          <cell r="B372" t="str">
            <v>Ｐ一括分</v>
          </cell>
          <cell r="C372">
            <v>108.4</v>
          </cell>
          <cell r="D372">
            <v>-9.6999999999999993</v>
          </cell>
          <cell r="E372">
            <v>108.2</v>
          </cell>
          <cell r="F372">
            <v>-9.1999999999999993</v>
          </cell>
          <cell r="G372">
            <v>107.8</v>
          </cell>
          <cell r="H372">
            <v>-10</v>
          </cell>
          <cell r="I372">
            <v>109.4</v>
          </cell>
          <cell r="J372">
            <v>2.9</v>
          </cell>
          <cell r="K372">
            <v>108.8</v>
          </cell>
          <cell r="L372">
            <v>1.7</v>
          </cell>
          <cell r="M372">
            <v>130.6</v>
          </cell>
          <cell r="N372">
            <v>62</v>
          </cell>
          <cell r="O372">
            <v>104.4</v>
          </cell>
          <cell r="P372">
            <v>0.7</v>
          </cell>
          <cell r="Q372">
            <v>26.6</v>
          </cell>
          <cell r="R372">
            <v>2.4</v>
          </cell>
          <cell r="S372">
            <v>1.6</v>
          </cell>
          <cell r="T372">
            <v>-0.4</v>
          </cell>
          <cell r="U372">
            <v>1.45</v>
          </cell>
          <cell r="V372">
            <v>0.57999999999999996</v>
          </cell>
          <cell r="W372">
            <v>102.7</v>
          </cell>
          <cell r="X372">
            <v>-12.9</v>
          </cell>
          <cell r="Y372">
            <v>102.5</v>
          </cell>
          <cell r="Z372">
            <v>-12.3</v>
          </cell>
          <cell r="AA372">
            <v>118.7</v>
          </cell>
          <cell r="AB372">
            <v>17.8</v>
          </cell>
          <cell r="AC372">
            <v>109.8</v>
          </cell>
          <cell r="AD372">
            <v>-12.5</v>
          </cell>
        </row>
        <row r="373">
          <cell r="B373" t="str">
            <v>職業紹介・派遣業</v>
          </cell>
          <cell r="C373">
            <v>113.2</v>
          </cell>
          <cell r="D373">
            <v>12.2</v>
          </cell>
          <cell r="E373">
            <v>107.7</v>
          </cell>
          <cell r="F373">
            <v>8.6</v>
          </cell>
          <cell r="G373">
            <v>106.3</v>
          </cell>
          <cell r="H373">
            <v>6.1</v>
          </cell>
          <cell r="I373">
            <v>107.4</v>
          </cell>
          <cell r="J373">
            <v>9</v>
          </cell>
          <cell r="K373">
            <v>106.7</v>
          </cell>
          <cell r="L373">
            <v>7.2</v>
          </cell>
          <cell r="M373">
            <v>119.2</v>
          </cell>
          <cell r="N373">
            <v>49.9</v>
          </cell>
          <cell r="O373">
            <v>110.3</v>
          </cell>
          <cell r="P373">
            <v>-15.1</v>
          </cell>
          <cell r="Q373">
            <v>22</v>
          </cell>
          <cell r="R373">
            <v>-1.1000000000000001</v>
          </cell>
          <cell r="S373">
            <v>4.76</v>
          </cell>
          <cell r="T373">
            <v>-4.13</v>
          </cell>
          <cell r="U373">
            <v>6.03</v>
          </cell>
          <cell r="V373">
            <v>-1.1100000000000001</v>
          </cell>
          <cell r="W373">
            <v>107.2</v>
          </cell>
          <cell r="X373">
            <v>8.3000000000000007</v>
          </cell>
          <cell r="Y373">
            <v>102</v>
          </cell>
          <cell r="Z373">
            <v>4.7</v>
          </cell>
          <cell r="AA373">
            <v>123.8</v>
          </cell>
          <cell r="AB373">
            <v>39.9</v>
          </cell>
          <cell r="AC373">
            <v>336.8</v>
          </cell>
          <cell r="AD373">
            <v>100.7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92.4</v>
          </cell>
          <cell r="D375">
            <v>-7.1</v>
          </cell>
          <cell r="E375">
            <v>96.1</v>
          </cell>
          <cell r="F375">
            <v>5.0999999999999996</v>
          </cell>
          <cell r="G375">
            <v>99.3</v>
          </cell>
          <cell r="H375">
            <v>7</v>
          </cell>
          <cell r="I375">
            <v>95.5</v>
          </cell>
          <cell r="J375">
            <v>-4.8</v>
          </cell>
          <cell r="K375">
            <v>97.4</v>
          </cell>
          <cell r="L375">
            <v>-3.8</v>
          </cell>
          <cell r="M375">
            <v>68</v>
          </cell>
          <cell r="N375">
            <v>-22.4</v>
          </cell>
          <cell r="O375">
            <v>93.9</v>
          </cell>
          <cell r="P375">
            <v>-3.5</v>
          </cell>
          <cell r="Q375">
            <v>28.5</v>
          </cell>
          <cell r="R375">
            <v>4.9000000000000004</v>
          </cell>
          <cell r="S375">
            <v>2.95</v>
          </cell>
          <cell r="T375">
            <v>0.67</v>
          </cell>
          <cell r="U375">
            <v>1.76</v>
          </cell>
          <cell r="V375">
            <v>0.02</v>
          </cell>
          <cell r="W375">
            <v>87.5</v>
          </cell>
          <cell r="X375">
            <v>-10.3</v>
          </cell>
          <cell r="Y375">
            <v>91</v>
          </cell>
          <cell r="Z375">
            <v>1.4</v>
          </cell>
          <cell r="AA375">
            <v>60.3</v>
          </cell>
          <cell r="AB375">
            <v>-20.3</v>
          </cell>
          <cell r="AC375">
            <v>68</v>
          </cell>
          <cell r="AD375">
            <v>-55.4</v>
          </cell>
        </row>
        <row r="376">
          <cell r="B376" t="str">
            <v>特掲産業１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 t="str">
            <v>-</v>
          </cell>
          <cell r="R376" t="str">
            <v>-</v>
          </cell>
          <cell r="S376" t="str">
            <v>-</v>
          </cell>
          <cell r="T376" t="str">
            <v>-</v>
          </cell>
          <cell r="U376" t="str">
            <v>-</v>
          </cell>
          <cell r="V376" t="str">
            <v>-</v>
          </cell>
          <cell r="W376" t="str">
            <v>-</v>
          </cell>
          <cell r="X376" t="str">
            <v>-</v>
          </cell>
          <cell r="Y376" t="str">
            <v>-</v>
          </cell>
          <cell r="Z376" t="str">
            <v>-</v>
          </cell>
          <cell r="AA376" t="str">
            <v>-</v>
          </cell>
          <cell r="AB376" t="str">
            <v>-</v>
          </cell>
          <cell r="AC376" t="str">
            <v>-</v>
          </cell>
          <cell r="AD376" t="str">
            <v>-</v>
          </cell>
        </row>
        <row r="377">
          <cell r="B377" t="str">
            <v>特掲産業２</v>
          </cell>
          <cell r="C377">
            <v>91.7</v>
          </cell>
          <cell r="D377">
            <v>-23.8</v>
          </cell>
          <cell r="E377">
            <v>112</v>
          </cell>
          <cell r="F377">
            <v>3.6</v>
          </cell>
          <cell r="G377">
            <v>137.4</v>
          </cell>
          <cell r="H377">
            <v>3.8</v>
          </cell>
          <cell r="I377">
            <v>79.7</v>
          </cell>
          <cell r="J377">
            <v>-11.1</v>
          </cell>
          <cell r="K377">
            <v>90</v>
          </cell>
          <cell r="L377">
            <v>-11.2</v>
          </cell>
          <cell r="M377">
            <v>7.2</v>
          </cell>
          <cell r="N377">
            <v>-11.1</v>
          </cell>
          <cell r="O377">
            <v>90.4</v>
          </cell>
          <cell r="P377">
            <v>-11.6</v>
          </cell>
          <cell r="Q377">
            <v>11.7</v>
          </cell>
          <cell r="R377">
            <v>11.7</v>
          </cell>
          <cell r="S377">
            <v>0</v>
          </cell>
          <cell r="T377">
            <v>0</v>
          </cell>
          <cell r="U377">
            <v>1.36</v>
          </cell>
          <cell r="V377">
            <v>1.1299999999999999</v>
          </cell>
          <cell r="W377">
            <v>86.8</v>
          </cell>
          <cell r="X377">
            <v>-26.6</v>
          </cell>
          <cell r="Y377">
            <v>106.1</v>
          </cell>
          <cell r="Z377">
            <v>0</v>
          </cell>
          <cell r="AA377">
            <v>5.7</v>
          </cell>
          <cell r="AB377">
            <v>-9.5</v>
          </cell>
          <cell r="AC377">
            <v>0</v>
          </cell>
          <cell r="AD377">
            <v>-100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-0.4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288938</v>
          </cell>
        </row>
      </sheetData>
      <sheetData sheetId="17">
        <row r="9">
          <cell r="E9">
            <v>18.600000000000001</v>
          </cell>
          <cell r="F9">
            <v>142.30000000000001</v>
          </cell>
          <cell r="G9">
            <v>132.6</v>
          </cell>
          <cell r="H9">
            <v>9.6999999999999993</v>
          </cell>
        </row>
        <row r="10">
          <cell r="E10">
            <v>21.2</v>
          </cell>
          <cell r="F10">
            <v>160.5</v>
          </cell>
          <cell r="G10">
            <v>153.6</v>
          </cell>
          <cell r="H10">
            <v>6.9</v>
          </cell>
        </row>
        <row r="11">
          <cell r="E11">
            <v>19.399999999999999</v>
          </cell>
          <cell r="F11">
            <v>157.1</v>
          </cell>
          <cell r="G11">
            <v>144.80000000000001</v>
          </cell>
          <cell r="H11">
            <v>12.3</v>
          </cell>
        </row>
        <row r="12">
          <cell r="E12">
            <v>18.399999999999999</v>
          </cell>
          <cell r="F12">
            <v>148.69999999999999</v>
          </cell>
          <cell r="G12">
            <v>133.69999999999999</v>
          </cell>
          <cell r="H12">
            <v>15</v>
          </cell>
        </row>
        <row r="13">
          <cell r="E13">
            <v>18.899999999999999</v>
          </cell>
          <cell r="F13">
            <v>155.4</v>
          </cell>
          <cell r="G13">
            <v>145.5</v>
          </cell>
          <cell r="H13">
            <v>9.9</v>
          </cell>
        </row>
        <row r="14">
          <cell r="E14">
            <v>20.6</v>
          </cell>
          <cell r="F14">
            <v>183</v>
          </cell>
          <cell r="G14">
            <v>151.6</v>
          </cell>
          <cell r="H14">
            <v>31.4</v>
          </cell>
        </row>
        <row r="15">
          <cell r="E15">
            <v>18.3</v>
          </cell>
          <cell r="F15">
            <v>135.9</v>
          </cell>
          <cell r="G15">
            <v>127.3</v>
          </cell>
          <cell r="H15">
            <v>8.6</v>
          </cell>
        </row>
        <row r="16">
          <cell r="E16">
            <v>18.2</v>
          </cell>
          <cell r="F16">
            <v>141</v>
          </cell>
          <cell r="G16">
            <v>135.4</v>
          </cell>
          <cell r="H16">
            <v>5.6</v>
          </cell>
        </row>
        <row r="17">
          <cell r="E17">
            <v>16.7</v>
          </cell>
          <cell r="F17">
            <v>112.1</v>
          </cell>
          <cell r="G17">
            <v>109.9</v>
          </cell>
          <cell r="H17">
            <v>2.2000000000000002</v>
          </cell>
        </row>
        <row r="18">
          <cell r="E18">
            <v>19.399999999999999</v>
          </cell>
          <cell r="F18">
            <v>155.1</v>
          </cell>
          <cell r="G18">
            <v>148.1</v>
          </cell>
          <cell r="H18">
            <v>7</v>
          </cell>
        </row>
        <row r="19">
          <cell r="E19">
            <v>15.1</v>
          </cell>
          <cell r="F19">
            <v>87</v>
          </cell>
          <cell r="G19">
            <v>82.7</v>
          </cell>
          <cell r="H19">
            <v>4.3</v>
          </cell>
        </row>
        <row r="20">
          <cell r="E20">
            <v>16.3</v>
          </cell>
          <cell r="F20">
            <v>131.4</v>
          </cell>
          <cell r="G20">
            <v>121.4</v>
          </cell>
          <cell r="H20">
            <v>10</v>
          </cell>
        </row>
        <row r="21">
          <cell r="E21">
            <v>17.399999999999999</v>
          </cell>
          <cell r="F21">
            <v>148.69999999999999</v>
          </cell>
          <cell r="G21">
            <v>126.4</v>
          </cell>
          <cell r="H21">
            <v>22.3</v>
          </cell>
        </row>
        <row r="22">
          <cell r="E22">
            <v>18.899999999999999</v>
          </cell>
          <cell r="F22">
            <v>142.9</v>
          </cell>
          <cell r="G22">
            <v>138.1</v>
          </cell>
          <cell r="H22">
            <v>4.8</v>
          </cell>
        </row>
        <row r="23">
          <cell r="E23">
            <v>19.100000000000001</v>
          </cell>
          <cell r="F23">
            <v>152.80000000000001</v>
          </cell>
          <cell r="G23">
            <v>148.19999999999999</v>
          </cell>
          <cell r="H23">
            <v>4.5999999999999996</v>
          </cell>
        </row>
        <row r="24">
          <cell r="E24">
            <v>18.899999999999999</v>
          </cell>
          <cell r="F24">
            <v>140.30000000000001</v>
          </cell>
          <cell r="G24">
            <v>133.4</v>
          </cell>
          <cell r="H24">
            <v>6.9</v>
          </cell>
        </row>
        <row r="47">
          <cell r="E47">
            <v>18.7</v>
          </cell>
          <cell r="F47">
            <v>146</v>
          </cell>
          <cell r="G47">
            <v>135.1</v>
          </cell>
          <cell r="H47">
            <v>10.9</v>
          </cell>
        </row>
        <row r="48">
          <cell r="E48">
            <v>21.3</v>
          </cell>
          <cell r="F48">
            <v>169.1</v>
          </cell>
          <cell r="G48">
            <v>159.69999999999999</v>
          </cell>
          <cell r="H48">
            <v>9.4</v>
          </cell>
        </row>
        <row r="49">
          <cell r="E49">
            <v>19.600000000000001</v>
          </cell>
          <cell r="F49">
            <v>160.4</v>
          </cell>
          <cell r="G49">
            <v>147.1</v>
          </cell>
          <cell r="H49">
            <v>13.3</v>
          </cell>
        </row>
        <row r="50">
          <cell r="E50">
            <v>18.399999999999999</v>
          </cell>
          <cell r="F50">
            <v>148.69999999999999</v>
          </cell>
          <cell r="G50">
            <v>133.69999999999999</v>
          </cell>
          <cell r="H50">
            <v>15</v>
          </cell>
        </row>
        <row r="51">
          <cell r="E51">
            <v>18.399999999999999</v>
          </cell>
          <cell r="F51">
            <v>153.4</v>
          </cell>
          <cell r="G51">
            <v>142.1</v>
          </cell>
          <cell r="H51">
            <v>11.3</v>
          </cell>
        </row>
        <row r="52">
          <cell r="E52">
            <v>20.7</v>
          </cell>
          <cell r="F52">
            <v>175.1</v>
          </cell>
          <cell r="G52">
            <v>149.80000000000001</v>
          </cell>
          <cell r="H52">
            <v>25.3</v>
          </cell>
        </row>
        <row r="53">
          <cell r="E53">
            <v>18.2</v>
          </cell>
          <cell r="F53">
            <v>128.30000000000001</v>
          </cell>
          <cell r="G53">
            <v>120.3</v>
          </cell>
          <cell r="H53">
            <v>8</v>
          </cell>
        </row>
        <row r="54">
          <cell r="E54" t="str">
            <v>x</v>
          </cell>
          <cell r="F54" t="str">
            <v>x</v>
          </cell>
          <cell r="G54" t="str">
            <v>x</v>
          </cell>
          <cell r="H54" t="str">
            <v>x</v>
          </cell>
        </row>
        <row r="55">
          <cell r="E55">
            <v>20.2</v>
          </cell>
          <cell r="F55">
            <v>156.1</v>
          </cell>
          <cell r="G55">
            <v>152.6</v>
          </cell>
          <cell r="H55">
            <v>3.5</v>
          </cell>
        </row>
        <row r="56">
          <cell r="E56">
            <v>18.899999999999999</v>
          </cell>
          <cell r="F56">
            <v>159.5</v>
          </cell>
          <cell r="G56">
            <v>145.9</v>
          </cell>
          <cell r="H56">
            <v>13.6</v>
          </cell>
        </row>
        <row r="57">
          <cell r="E57">
            <v>15</v>
          </cell>
          <cell r="F57">
            <v>99.9</v>
          </cell>
          <cell r="G57">
            <v>93.8</v>
          </cell>
          <cell r="H57">
            <v>6.1</v>
          </cell>
        </row>
        <row r="58">
          <cell r="E58">
            <v>15.7</v>
          </cell>
          <cell r="F58">
            <v>137.69999999999999</v>
          </cell>
          <cell r="G58">
            <v>128.9</v>
          </cell>
          <cell r="H58">
            <v>8.8000000000000007</v>
          </cell>
        </row>
        <row r="59">
          <cell r="E59">
            <v>17.399999999999999</v>
          </cell>
          <cell r="F59">
            <v>154.80000000000001</v>
          </cell>
          <cell r="G59">
            <v>127.4</v>
          </cell>
          <cell r="H59">
            <v>27.4</v>
          </cell>
        </row>
        <row r="60">
          <cell r="E60">
            <v>18.899999999999999</v>
          </cell>
          <cell r="F60">
            <v>140.9</v>
          </cell>
          <cell r="G60">
            <v>136.5</v>
          </cell>
          <cell r="H60">
            <v>4.4000000000000004</v>
          </cell>
        </row>
        <row r="61">
          <cell r="E61">
            <v>19.7</v>
          </cell>
          <cell r="F61">
            <v>157.30000000000001</v>
          </cell>
          <cell r="G61">
            <v>152.19999999999999</v>
          </cell>
          <cell r="H61">
            <v>5.0999999999999996</v>
          </cell>
        </row>
        <row r="62">
          <cell r="E62">
            <v>18.5</v>
          </cell>
          <cell r="F62">
            <v>139.19999999999999</v>
          </cell>
          <cell r="G62">
            <v>130.4</v>
          </cell>
          <cell r="H62">
            <v>8.8000000000000007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8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15231</v>
          </cell>
        </row>
        <row r="48">
          <cell r="Q48">
            <v>18.3</v>
          </cell>
        </row>
        <row r="49">
          <cell r="Q49">
            <v>20.9</v>
          </cell>
        </row>
        <row r="50">
          <cell r="Q50">
            <v>18.399999999999999</v>
          </cell>
        </row>
        <row r="51">
          <cell r="Q51">
            <v>18.2</v>
          </cell>
        </row>
        <row r="52">
          <cell r="Q52">
            <v>19</v>
          </cell>
        </row>
        <row r="53">
          <cell r="Q53">
            <v>20.399999999999999</v>
          </cell>
        </row>
        <row r="54">
          <cell r="Q54">
            <v>18.399999999999999</v>
          </cell>
        </row>
        <row r="55">
          <cell r="Q55">
            <v>17.399999999999999</v>
          </cell>
        </row>
        <row r="56">
          <cell r="Q56">
            <v>18.100000000000001</v>
          </cell>
        </row>
        <row r="57">
          <cell r="Q57">
            <v>18.399999999999999</v>
          </cell>
        </row>
        <row r="58">
          <cell r="Q58">
            <v>15.8</v>
          </cell>
        </row>
        <row r="59">
          <cell r="Q59">
            <v>17.399999999999999</v>
          </cell>
        </row>
        <row r="60">
          <cell r="Q60">
            <v>16.2</v>
          </cell>
        </row>
        <row r="61">
          <cell r="Q61">
            <v>18.8</v>
          </cell>
        </row>
        <row r="62">
          <cell r="Q62">
            <v>19.100000000000001</v>
          </cell>
        </row>
        <row r="63">
          <cell r="Q63">
            <v>17.899999999999999</v>
          </cell>
        </row>
        <row r="69">
          <cell r="Q69">
            <v>18.100000000000001</v>
          </cell>
        </row>
        <row r="70">
          <cell r="Q70">
            <v>19.8</v>
          </cell>
        </row>
        <row r="71">
          <cell r="Q71">
            <v>18.3</v>
          </cell>
        </row>
        <row r="72">
          <cell r="Q72">
            <v>17.8</v>
          </cell>
        </row>
        <row r="73">
          <cell r="Q73">
            <v>18.899999999999999</v>
          </cell>
        </row>
        <row r="74">
          <cell r="Q74">
            <v>20.5</v>
          </cell>
        </row>
        <row r="75">
          <cell r="Q75">
            <v>18.3</v>
          </cell>
        </row>
        <row r="76">
          <cell r="Q76">
            <v>18.399999999999999</v>
          </cell>
        </row>
        <row r="77">
          <cell r="Q77">
            <v>23.2</v>
          </cell>
        </row>
        <row r="78">
          <cell r="Q78">
            <v>18.399999999999999</v>
          </cell>
        </row>
        <row r="79">
          <cell r="Q79">
            <v>15.1</v>
          </cell>
        </row>
        <row r="80">
          <cell r="Q80">
            <v>15.2</v>
          </cell>
        </row>
        <row r="81">
          <cell r="Q81">
            <v>14.1</v>
          </cell>
        </row>
        <row r="82">
          <cell r="Q82">
            <v>18.8</v>
          </cell>
        </row>
        <row r="83">
          <cell r="Q83">
            <v>20</v>
          </cell>
        </row>
        <row r="84">
          <cell r="Q84">
            <v>18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89.5</v>
          </cell>
          <cell r="D6">
            <v>-3</v>
          </cell>
          <cell r="E6">
            <v>101.1</v>
          </cell>
          <cell r="F6">
            <v>-3</v>
          </cell>
          <cell r="G6">
            <v>101.1</v>
          </cell>
          <cell r="H6">
            <v>-0.7</v>
          </cell>
          <cell r="I6">
            <v>95.6</v>
          </cell>
          <cell r="J6">
            <v>-1.8</v>
          </cell>
          <cell r="K6">
            <v>94.9</v>
          </cell>
          <cell r="L6">
            <v>-0.9</v>
          </cell>
          <cell r="M6">
            <v>106.6</v>
          </cell>
          <cell r="N6">
            <v>-11.8</v>
          </cell>
          <cell r="O6">
            <v>99.2</v>
          </cell>
          <cell r="P6">
            <v>-0.9</v>
          </cell>
          <cell r="Q6">
            <v>25.4</v>
          </cell>
          <cell r="R6">
            <v>1.6</v>
          </cell>
          <cell r="S6">
            <v>1.45</v>
          </cell>
          <cell r="T6">
            <v>0.01</v>
          </cell>
          <cell r="U6">
            <v>1.65</v>
          </cell>
          <cell r="V6">
            <v>0.31</v>
          </cell>
          <cell r="W6">
            <v>84.2</v>
          </cell>
          <cell r="X6">
            <v>-6.7</v>
          </cell>
          <cell r="Y6">
            <v>95.1</v>
          </cell>
          <cell r="Z6">
            <v>-6.7</v>
          </cell>
          <cell r="AA6">
            <v>100.7</v>
          </cell>
          <cell r="AB6">
            <v>-28.3</v>
          </cell>
          <cell r="AC6">
            <v>30.9</v>
          </cell>
          <cell r="AD6">
            <v>-4.9000000000000004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85.5</v>
          </cell>
          <cell r="D8">
            <v>5.4</v>
          </cell>
          <cell r="E8">
            <v>79.2</v>
          </cell>
          <cell r="F8">
            <v>-7.9</v>
          </cell>
          <cell r="G8">
            <v>82.4</v>
          </cell>
          <cell r="H8">
            <v>-4</v>
          </cell>
          <cell r="I8">
            <v>97.6</v>
          </cell>
          <cell r="J8">
            <v>-3.9</v>
          </cell>
          <cell r="K8">
            <v>100.1</v>
          </cell>
          <cell r="L8">
            <v>-1.8</v>
          </cell>
          <cell r="M8">
            <v>71.3</v>
          </cell>
          <cell r="N8">
            <v>-27.6</v>
          </cell>
          <cell r="O8">
            <v>86</v>
          </cell>
          <cell r="P8">
            <v>6.8</v>
          </cell>
          <cell r="Q8">
            <v>1.9</v>
          </cell>
          <cell r="R8">
            <v>-0.2</v>
          </cell>
          <cell r="S8">
            <v>1.1000000000000001</v>
          </cell>
          <cell r="T8">
            <v>1.03</v>
          </cell>
          <cell r="U8">
            <v>0.3</v>
          </cell>
          <cell r="V8">
            <v>0</v>
          </cell>
          <cell r="W8">
            <v>80.400000000000006</v>
          </cell>
          <cell r="X8">
            <v>1.4</v>
          </cell>
          <cell r="Y8">
            <v>74.5</v>
          </cell>
          <cell r="Z8">
            <v>-11.4</v>
          </cell>
          <cell r="AA8">
            <v>38.6</v>
          </cell>
          <cell r="AB8">
            <v>-56</v>
          </cell>
          <cell r="AC8">
            <v>91.3</v>
          </cell>
          <cell r="AD8">
            <v>74.900000000000006</v>
          </cell>
        </row>
        <row r="9">
          <cell r="B9" t="str">
            <v>製造業</v>
          </cell>
          <cell r="C9">
            <v>101.2</v>
          </cell>
          <cell r="D9">
            <v>-0.5</v>
          </cell>
          <cell r="E9">
            <v>109.1</v>
          </cell>
          <cell r="F9">
            <v>-2.2000000000000002</v>
          </cell>
          <cell r="G9">
            <v>108.9</v>
          </cell>
          <cell r="H9">
            <v>-0.2</v>
          </cell>
          <cell r="I9">
            <v>94.6</v>
          </cell>
          <cell r="J9">
            <v>-0.9</v>
          </cell>
          <cell r="K9">
            <v>93.8</v>
          </cell>
          <cell r="L9">
            <v>-0.4</v>
          </cell>
          <cell r="M9">
            <v>104.9</v>
          </cell>
          <cell r="N9">
            <v>-5.2</v>
          </cell>
          <cell r="O9">
            <v>96.6</v>
          </cell>
          <cell r="P9">
            <v>1.7</v>
          </cell>
          <cell r="Q9">
            <v>9.9</v>
          </cell>
          <cell r="R9">
            <v>-0.6</v>
          </cell>
          <cell r="S9">
            <v>0.82</v>
          </cell>
          <cell r="T9">
            <v>0.08</v>
          </cell>
          <cell r="U9">
            <v>1.1399999999999999</v>
          </cell>
          <cell r="V9">
            <v>0.28999999999999998</v>
          </cell>
          <cell r="W9">
            <v>95.2</v>
          </cell>
          <cell r="X9">
            <v>-4.2</v>
          </cell>
          <cell r="Y9">
            <v>102.6</v>
          </cell>
          <cell r="Z9">
            <v>-5.9</v>
          </cell>
          <cell r="AA9">
            <v>110.9</v>
          </cell>
          <cell r="AB9">
            <v>-18.5</v>
          </cell>
          <cell r="AC9">
            <v>62.7</v>
          </cell>
          <cell r="AD9">
            <v>16.100000000000001</v>
          </cell>
        </row>
        <row r="10">
          <cell r="B10" t="str">
            <v>電気・ガス・熱供給・水道業</v>
          </cell>
          <cell r="C10">
            <v>107.5</v>
          </cell>
          <cell r="D10">
            <v>26</v>
          </cell>
          <cell r="E10">
            <v>135.69999999999999</v>
          </cell>
          <cell r="F10">
            <v>26</v>
          </cell>
          <cell r="G10">
            <v>110.7</v>
          </cell>
          <cell r="H10">
            <v>2.8</v>
          </cell>
          <cell r="I10">
            <v>119.6</v>
          </cell>
          <cell r="J10">
            <v>29</v>
          </cell>
          <cell r="K10">
            <v>105.5</v>
          </cell>
          <cell r="L10">
            <v>10.5</v>
          </cell>
          <cell r="M10">
            <v>311.8</v>
          </cell>
          <cell r="N10">
            <v>457.8</v>
          </cell>
          <cell r="O10">
            <v>104.3</v>
          </cell>
          <cell r="P10">
            <v>1.1000000000000001</v>
          </cell>
          <cell r="Q10">
            <v>7.3</v>
          </cell>
          <cell r="R10">
            <v>-2.4</v>
          </cell>
          <cell r="S10">
            <v>8.49</v>
          </cell>
          <cell r="T10">
            <v>7.75</v>
          </cell>
          <cell r="U10">
            <v>7.07</v>
          </cell>
          <cell r="V10">
            <v>5.35</v>
          </cell>
          <cell r="W10">
            <v>101.1</v>
          </cell>
          <cell r="X10">
            <v>21.2</v>
          </cell>
          <cell r="Y10">
            <v>127.7</v>
          </cell>
          <cell r="Z10">
            <v>21.3</v>
          </cell>
          <cell r="AA10">
            <v>449</v>
          </cell>
          <cell r="AB10">
            <v>316.5</v>
          </cell>
          <cell r="AC10">
            <v>0</v>
          </cell>
          <cell r="AD10">
            <v>0</v>
          </cell>
        </row>
        <row r="11">
          <cell r="B11" t="str">
            <v>情報通信業</v>
          </cell>
          <cell r="C11">
            <v>119.6</v>
          </cell>
          <cell r="D11">
            <v>-5.2</v>
          </cell>
          <cell r="E11">
            <v>149.19999999999999</v>
          </cell>
          <cell r="F11">
            <v>-5.0999999999999996</v>
          </cell>
          <cell r="G11">
            <v>143.19999999999999</v>
          </cell>
          <cell r="H11">
            <v>-3.6</v>
          </cell>
          <cell r="I11">
            <v>104.6</v>
          </cell>
          <cell r="J11">
            <v>2.5</v>
          </cell>
          <cell r="K11">
            <v>102.9</v>
          </cell>
          <cell r="L11">
            <v>1.3</v>
          </cell>
          <cell r="M11">
            <v>128.6</v>
          </cell>
          <cell r="N11">
            <v>18.899999999999999</v>
          </cell>
          <cell r="O11">
            <v>101.6</v>
          </cell>
          <cell r="P11">
            <v>-1.9</v>
          </cell>
          <cell r="Q11">
            <v>4</v>
          </cell>
          <cell r="R11">
            <v>-0.7</v>
          </cell>
          <cell r="S11">
            <v>1.02</v>
          </cell>
          <cell r="T11">
            <v>0.28000000000000003</v>
          </cell>
          <cell r="U11">
            <v>2.84</v>
          </cell>
          <cell r="V11">
            <v>0.31</v>
          </cell>
          <cell r="W11">
            <v>112.5</v>
          </cell>
          <cell r="X11">
            <v>-8.8000000000000007</v>
          </cell>
          <cell r="Y11">
            <v>140.4</v>
          </cell>
          <cell r="Z11">
            <v>-8.6999999999999993</v>
          </cell>
          <cell r="AA11">
            <v>249.1</v>
          </cell>
          <cell r="AB11">
            <v>-17</v>
          </cell>
          <cell r="AC11">
            <v>0.4</v>
          </cell>
          <cell r="AD11">
            <v>-50</v>
          </cell>
        </row>
        <row r="12">
          <cell r="B12" t="str">
            <v>運輸業，郵便業</v>
          </cell>
          <cell r="C12">
            <v>82.4</v>
          </cell>
          <cell r="D12">
            <v>-22.8</v>
          </cell>
          <cell r="E12">
            <v>91.3</v>
          </cell>
          <cell r="F12">
            <v>-12.7</v>
          </cell>
          <cell r="G12">
            <v>97.8</v>
          </cell>
          <cell r="H12">
            <v>-8.1</v>
          </cell>
          <cell r="I12">
            <v>92.1</v>
          </cell>
          <cell r="J12">
            <v>-12.9</v>
          </cell>
          <cell r="K12">
            <v>96.5</v>
          </cell>
          <cell r="L12">
            <v>-8.4</v>
          </cell>
          <cell r="M12">
            <v>71.400000000000006</v>
          </cell>
          <cell r="N12">
            <v>-33.6</v>
          </cell>
          <cell r="O12">
            <v>101.1</v>
          </cell>
          <cell r="P12">
            <v>-9.8000000000000007</v>
          </cell>
          <cell r="Q12">
            <v>10</v>
          </cell>
          <cell r="R12">
            <v>6.1</v>
          </cell>
          <cell r="S12">
            <v>0.66</v>
          </cell>
          <cell r="T12">
            <v>0.16</v>
          </cell>
          <cell r="U12">
            <v>1.2</v>
          </cell>
          <cell r="V12">
            <v>0.43</v>
          </cell>
          <cell r="W12">
            <v>77.5</v>
          </cell>
          <cell r="X12">
            <v>-25.7</v>
          </cell>
          <cell r="Y12">
            <v>85.9</v>
          </cell>
          <cell r="Z12">
            <v>-15.9</v>
          </cell>
          <cell r="AA12">
            <v>62.5</v>
          </cell>
          <cell r="AB12">
            <v>-35.4</v>
          </cell>
          <cell r="AC12">
            <v>14.9</v>
          </cell>
          <cell r="AD12">
            <v>-85.3</v>
          </cell>
        </row>
        <row r="13">
          <cell r="B13" t="str">
            <v>卸売業，小売業</v>
          </cell>
          <cell r="C13">
            <v>82.1</v>
          </cell>
          <cell r="D13">
            <v>-1.6</v>
          </cell>
          <cell r="E13">
            <v>93.2</v>
          </cell>
          <cell r="F13">
            <v>1.5</v>
          </cell>
          <cell r="G13">
            <v>94.1</v>
          </cell>
          <cell r="H13">
            <v>4.0999999999999996</v>
          </cell>
          <cell r="I13">
            <v>93.8</v>
          </cell>
          <cell r="J13">
            <v>-2.9</v>
          </cell>
          <cell r="K13">
            <v>91.7</v>
          </cell>
          <cell r="L13">
            <v>-1.9</v>
          </cell>
          <cell r="M13">
            <v>137.30000000000001</v>
          </cell>
          <cell r="N13">
            <v>-15.6</v>
          </cell>
          <cell r="O13">
            <v>106.4</v>
          </cell>
          <cell r="P13">
            <v>-1.3</v>
          </cell>
          <cell r="Q13">
            <v>61.4</v>
          </cell>
          <cell r="R13">
            <v>6.2</v>
          </cell>
          <cell r="S13">
            <v>2.92</v>
          </cell>
          <cell r="T13">
            <v>1.1299999999999999</v>
          </cell>
          <cell r="U13">
            <v>1.31</v>
          </cell>
          <cell r="V13">
            <v>-0.03</v>
          </cell>
          <cell r="W13">
            <v>77.2</v>
          </cell>
          <cell r="X13">
            <v>-5.3</v>
          </cell>
          <cell r="Y13">
            <v>87.7</v>
          </cell>
          <cell r="Z13">
            <v>-2.2000000000000002</v>
          </cell>
          <cell r="AA13">
            <v>76.7</v>
          </cell>
          <cell r="AB13">
            <v>-34.6</v>
          </cell>
          <cell r="AC13">
            <v>9.3000000000000007</v>
          </cell>
          <cell r="AD13">
            <v>-67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110</v>
          </cell>
          <cell r="D15">
            <v>-11.1</v>
          </cell>
          <cell r="E15">
            <v>134.1</v>
          </cell>
          <cell r="F15">
            <v>-11.1</v>
          </cell>
          <cell r="G15">
            <v>134.80000000000001</v>
          </cell>
          <cell r="H15">
            <v>-6.5</v>
          </cell>
          <cell r="I15">
            <v>108.2</v>
          </cell>
          <cell r="J15">
            <v>0.3</v>
          </cell>
          <cell r="K15">
            <v>106.1</v>
          </cell>
          <cell r="L15">
            <v>-1.3</v>
          </cell>
          <cell r="M15">
            <v>200</v>
          </cell>
          <cell r="N15">
            <v>60</v>
          </cell>
          <cell r="O15">
            <v>106.5</v>
          </cell>
          <cell r="P15">
            <v>10.4</v>
          </cell>
          <cell r="Q15">
            <v>28.6</v>
          </cell>
          <cell r="R15">
            <v>10.9</v>
          </cell>
          <cell r="S15">
            <v>2.19</v>
          </cell>
          <cell r="T15">
            <v>2.19</v>
          </cell>
          <cell r="U15">
            <v>1.26</v>
          </cell>
          <cell r="V15">
            <v>1.26</v>
          </cell>
          <cell r="W15">
            <v>103.5</v>
          </cell>
          <cell r="X15">
            <v>-14.4</v>
          </cell>
          <cell r="Y15">
            <v>126.2</v>
          </cell>
          <cell r="Z15">
            <v>-14.4</v>
          </cell>
          <cell r="AA15">
            <v>105.8</v>
          </cell>
          <cell r="AB15">
            <v>-73.7</v>
          </cell>
          <cell r="AC15">
            <v>0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113.4</v>
          </cell>
          <cell r="D16">
            <v>17.600000000000001</v>
          </cell>
          <cell r="E16">
            <v>125.6</v>
          </cell>
          <cell r="F16">
            <v>8.1999999999999993</v>
          </cell>
          <cell r="G16">
            <v>127.2</v>
          </cell>
          <cell r="H16">
            <v>9</v>
          </cell>
          <cell r="I16">
            <v>94.6</v>
          </cell>
          <cell r="J16">
            <v>-6.2</v>
          </cell>
          <cell r="K16">
            <v>97.4</v>
          </cell>
          <cell r="L16">
            <v>-5.4</v>
          </cell>
          <cell r="M16">
            <v>64.3</v>
          </cell>
          <cell r="N16">
            <v>-15.6</v>
          </cell>
          <cell r="O16">
            <v>103.8</v>
          </cell>
          <cell r="P16">
            <v>1.2</v>
          </cell>
          <cell r="Q16">
            <v>5.3</v>
          </cell>
          <cell r="R16">
            <v>-6.1</v>
          </cell>
          <cell r="S16">
            <v>0.11</v>
          </cell>
          <cell r="T16">
            <v>-0.23</v>
          </cell>
          <cell r="U16">
            <v>0.17</v>
          </cell>
          <cell r="V16">
            <v>-0.12</v>
          </cell>
          <cell r="W16">
            <v>106.7</v>
          </cell>
          <cell r="X16">
            <v>13.3</v>
          </cell>
          <cell r="Y16">
            <v>118.2</v>
          </cell>
          <cell r="Z16">
            <v>4.0999999999999996</v>
          </cell>
          <cell r="AA16">
            <v>98.2</v>
          </cell>
          <cell r="AB16">
            <v>-7.4</v>
          </cell>
          <cell r="AC16">
            <v>31.4</v>
          </cell>
          <cell r="AD16">
            <v>0</v>
          </cell>
        </row>
        <row r="17">
          <cell r="B17" t="str">
            <v>宿泊業，飲食サービス業</v>
          </cell>
          <cell r="C17">
            <v>95.6</v>
          </cell>
          <cell r="D17">
            <v>-6</v>
          </cell>
          <cell r="E17">
            <v>95.9</v>
          </cell>
          <cell r="F17">
            <v>-0.9</v>
          </cell>
          <cell r="G17">
            <v>96.1</v>
          </cell>
          <cell r="H17">
            <v>-1.2</v>
          </cell>
          <cell r="I17">
            <v>97.9</v>
          </cell>
          <cell r="J17">
            <v>-2.6</v>
          </cell>
          <cell r="K17">
            <v>96.7</v>
          </cell>
          <cell r="L17">
            <v>-2</v>
          </cell>
          <cell r="M17">
            <v>126.8</v>
          </cell>
          <cell r="N17">
            <v>-11.9</v>
          </cell>
          <cell r="O17">
            <v>88.6</v>
          </cell>
          <cell r="P17">
            <v>2.5</v>
          </cell>
          <cell r="Q17">
            <v>81.400000000000006</v>
          </cell>
          <cell r="R17">
            <v>-0.3</v>
          </cell>
          <cell r="S17">
            <v>3.55</v>
          </cell>
          <cell r="T17">
            <v>0.96</v>
          </cell>
          <cell r="U17">
            <v>2.25</v>
          </cell>
          <cell r="V17">
            <v>-0.79</v>
          </cell>
          <cell r="W17">
            <v>89.9</v>
          </cell>
          <cell r="X17">
            <v>-9.6</v>
          </cell>
          <cell r="Y17">
            <v>90.2</v>
          </cell>
          <cell r="Z17">
            <v>-4.7</v>
          </cell>
          <cell r="AA17">
            <v>92.3</v>
          </cell>
          <cell r="AB17">
            <v>5.5</v>
          </cell>
          <cell r="AC17">
            <v>43.5</v>
          </cell>
          <cell r="AD17">
            <v>-58.9</v>
          </cell>
        </row>
        <row r="18">
          <cell r="B18" t="str">
            <v>生活関連サービス業，娯楽業</v>
          </cell>
          <cell r="C18">
            <v>93.4</v>
          </cell>
          <cell r="D18">
            <v>23.1</v>
          </cell>
          <cell r="E18">
            <v>102.4</v>
          </cell>
          <cell r="F18">
            <v>25.8</v>
          </cell>
          <cell r="G18">
            <v>101.6</v>
          </cell>
          <cell r="H18">
            <v>22</v>
          </cell>
          <cell r="I18">
            <v>111.2</v>
          </cell>
          <cell r="J18">
            <v>16.899999999999999</v>
          </cell>
          <cell r="K18">
            <v>110.6</v>
          </cell>
          <cell r="L18">
            <v>12.9</v>
          </cell>
          <cell r="M18">
            <v>117.5</v>
          </cell>
          <cell r="N18">
            <v>129</v>
          </cell>
          <cell r="O18">
            <v>97.1</v>
          </cell>
          <cell r="P18">
            <v>-6.5</v>
          </cell>
          <cell r="Q18">
            <v>29</v>
          </cell>
          <cell r="R18">
            <v>-10.3</v>
          </cell>
          <cell r="S18">
            <v>1.1399999999999999</v>
          </cell>
          <cell r="T18">
            <v>-10.53</v>
          </cell>
          <cell r="U18">
            <v>1.37</v>
          </cell>
          <cell r="V18">
            <v>0.98</v>
          </cell>
          <cell r="W18">
            <v>87.9</v>
          </cell>
          <cell r="X18">
            <v>18.5</v>
          </cell>
          <cell r="Y18">
            <v>96.3</v>
          </cell>
          <cell r="Z18">
            <v>21</v>
          </cell>
          <cell r="AA18">
            <v>116.3</v>
          </cell>
          <cell r="AB18">
            <v>139.30000000000001</v>
          </cell>
          <cell r="AC18">
            <v>0</v>
          </cell>
          <cell r="AD18">
            <v>-100</v>
          </cell>
        </row>
        <row r="19">
          <cell r="B19" t="str">
            <v>教育，学習支援業</v>
          </cell>
          <cell r="C19">
            <v>90.1</v>
          </cell>
          <cell r="D19">
            <v>-4.5</v>
          </cell>
          <cell r="E19">
            <v>110</v>
          </cell>
          <cell r="F19">
            <v>-4.4000000000000004</v>
          </cell>
          <cell r="G19">
            <v>112.8</v>
          </cell>
          <cell r="H19">
            <v>-4.5</v>
          </cell>
          <cell r="I19">
            <v>87.4</v>
          </cell>
          <cell r="J19">
            <v>-6.4</v>
          </cell>
          <cell r="K19">
            <v>81.400000000000006</v>
          </cell>
          <cell r="L19">
            <v>-5.8</v>
          </cell>
          <cell r="M19">
            <v>181.8</v>
          </cell>
          <cell r="N19">
            <v>-10.8</v>
          </cell>
          <cell r="O19">
            <v>112.4</v>
          </cell>
          <cell r="P19">
            <v>3.9</v>
          </cell>
          <cell r="Q19">
            <v>18.100000000000001</v>
          </cell>
          <cell r="R19">
            <v>1.7</v>
          </cell>
          <cell r="S19">
            <v>0.72</v>
          </cell>
          <cell r="T19">
            <v>0.61</v>
          </cell>
          <cell r="U19">
            <v>0.12</v>
          </cell>
          <cell r="V19">
            <v>-0.04</v>
          </cell>
          <cell r="W19">
            <v>84.8</v>
          </cell>
          <cell r="X19">
            <v>-8</v>
          </cell>
          <cell r="Y19">
            <v>103.5</v>
          </cell>
          <cell r="Z19">
            <v>-8</v>
          </cell>
          <cell r="AA19">
            <v>18.2</v>
          </cell>
          <cell r="AB19">
            <v>3.4</v>
          </cell>
          <cell r="AC19">
            <v>0</v>
          </cell>
          <cell r="AD19">
            <v>0</v>
          </cell>
        </row>
        <row r="20">
          <cell r="B20" t="str">
            <v>医療，福祉</v>
          </cell>
          <cell r="C20">
            <v>80.099999999999994</v>
          </cell>
          <cell r="D20">
            <v>-6.9</v>
          </cell>
          <cell r="E20">
            <v>93.4</v>
          </cell>
          <cell r="F20">
            <v>-7</v>
          </cell>
          <cell r="G20">
            <v>91.9</v>
          </cell>
          <cell r="H20">
            <v>-2.1</v>
          </cell>
          <cell r="I20">
            <v>95.9</v>
          </cell>
          <cell r="J20">
            <v>-0.5</v>
          </cell>
          <cell r="K20">
            <v>96</v>
          </cell>
          <cell r="L20">
            <v>0.9</v>
          </cell>
          <cell r="M20">
            <v>95.7</v>
          </cell>
          <cell r="N20">
            <v>-28.6</v>
          </cell>
          <cell r="O20">
            <v>98.9</v>
          </cell>
          <cell r="P20">
            <v>-2.2999999999999998</v>
          </cell>
          <cell r="Q20">
            <v>23.6</v>
          </cell>
          <cell r="R20">
            <v>2</v>
          </cell>
          <cell r="S20">
            <v>0.78</v>
          </cell>
          <cell r="T20">
            <v>-0.44</v>
          </cell>
          <cell r="U20">
            <v>1.71</v>
          </cell>
          <cell r="V20">
            <v>0.4</v>
          </cell>
          <cell r="W20">
            <v>75.400000000000006</v>
          </cell>
          <cell r="X20">
            <v>-10.3</v>
          </cell>
          <cell r="Y20">
            <v>87.9</v>
          </cell>
          <cell r="Z20">
            <v>-10.4</v>
          </cell>
          <cell r="AA20">
            <v>134.1</v>
          </cell>
          <cell r="AB20">
            <v>-52.4</v>
          </cell>
          <cell r="AC20">
            <v>20.399999999999999</v>
          </cell>
          <cell r="AD20">
            <v>-3.8</v>
          </cell>
        </row>
        <row r="21">
          <cell r="B21" t="str">
            <v>複合サービス事業</v>
          </cell>
          <cell r="C21">
            <v>73.599999999999994</v>
          </cell>
          <cell r="D21">
            <v>1.2</v>
          </cell>
          <cell r="E21">
            <v>89.5</v>
          </cell>
          <cell r="F21">
            <v>1</v>
          </cell>
          <cell r="G21">
            <v>91.9</v>
          </cell>
          <cell r="H21">
            <v>4</v>
          </cell>
          <cell r="I21">
            <v>93.6</v>
          </cell>
          <cell r="J21">
            <v>-10.9</v>
          </cell>
          <cell r="K21">
            <v>96.3</v>
          </cell>
          <cell r="L21">
            <v>-8.9</v>
          </cell>
          <cell r="M21">
            <v>49.5</v>
          </cell>
          <cell r="N21">
            <v>-47.1</v>
          </cell>
          <cell r="O21">
            <v>95.7</v>
          </cell>
          <cell r="P21">
            <v>1.4</v>
          </cell>
          <cell r="Q21">
            <v>5.0999999999999996</v>
          </cell>
          <cell r="R21">
            <v>3</v>
          </cell>
          <cell r="S21">
            <v>0.14000000000000001</v>
          </cell>
          <cell r="T21">
            <v>-0.42</v>
          </cell>
          <cell r="U21">
            <v>0.76</v>
          </cell>
          <cell r="V21">
            <v>-0.12</v>
          </cell>
          <cell r="W21">
            <v>69.2</v>
          </cell>
          <cell r="X21">
            <v>-2.7</v>
          </cell>
          <cell r="Y21">
            <v>84.2</v>
          </cell>
          <cell r="Z21">
            <v>-2.8</v>
          </cell>
          <cell r="AA21">
            <v>51.8</v>
          </cell>
          <cell r="AB21">
            <v>-43.8</v>
          </cell>
          <cell r="AC21">
            <v>0.4</v>
          </cell>
          <cell r="AD21">
            <v>300</v>
          </cell>
        </row>
        <row r="22">
          <cell r="B22" t="str">
            <v>サービス業（他に分類されないもの）</v>
          </cell>
          <cell r="C22">
            <v>96.3</v>
          </cell>
          <cell r="D22">
            <v>-0.7</v>
          </cell>
          <cell r="E22">
            <v>103.1</v>
          </cell>
          <cell r="F22">
            <v>-0.4</v>
          </cell>
          <cell r="G22">
            <v>102.9</v>
          </cell>
          <cell r="H22">
            <v>-0.4</v>
          </cell>
          <cell r="I22">
            <v>102</v>
          </cell>
          <cell r="J22">
            <v>0.8</v>
          </cell>
          <cell r="K22">
            <v>101.8</v>
          </cell>
          <cell r="L22">
            <v>0.7</v>
          </cell>
          <cell r="M22">
            <v>105.1</v>
          </cell>
          <cell r="N22">
            <v>1.3</v>
          </cell>
          <cell r="O22">
            <v>97.8</v>
          </cell>
          <cell r="P22">
            <v>-2.6</v>
          </cell>
          <cell r="Q22">
            <v>30.2</v>
          </cell>
          <cell r="R22">
            <v>1.7</v>
          </cell>
          <cell r="S22">
            <v>2.97</v>
          </cell>
          <cell r="T22">
            <v>-0.23</v>
          </cell>
          <cell r="U22">
            <v>4.68</v>
          </cell>
          <cell r="V22">
            <v>0.95</v>
          </cell>
          <cell r="W22">
            <v>90.6</v>
          </cell>
          <cell r="X22">
            <v>-4.4000000000000004</v>
          </cell>
          <cell r="Y22">
            <v>97</v>
          </cell>
          <cell r="Z22">
            <v>-4.2</v>
          </cell>
          <cell r="AA22">
            <v>105.7</v>
          </cell>
          <cell r="AB22">
            <v>-0.8</v>
          </cell>
          <cell r="AC22">
            <v>40.9</v>
          </cell>
          <cell r="AD22">
            <v>-7.7</v>
          </cell>
        </row>
        <row r="23">
          <cell r="B23" t="str">
            <v>食料品・たばこ</v>
          </cell>
          <cell r="C23">
            <v>107.1</v>
          </cell>
          <cell r="D23">
            <v>1.6</v>
          </cell>
          <cell r="E23">
            <v>107.7</v>
          </cell>
          <cell r="F23">
            <v>-5.2</v>
          </cell>
          <cell r="G23">
            <v>106.3</v>
          </cell>
          <cell r="H23">
            <v>-5.3</v>
          </cell>
          <cell r="I23">
            <v>95</v>
          </cell>
          <cell r="J23">
            <v>2</v>
          </cell>
          <cell r="K23">
            <v>94.8</v>
          </cell>
          <cell r="L23">
            <v>2.2999999999999998</v>
          </cell>
          <cell r="M23">
            <v>95.8</v>
          </cell>
          <cell r="N23">
            <v>-2.5</v>
          </cell>
          <cell r="O23">
            <v>92.5</v>
          </cell>
          <cell r="P23">
            <v>-3.9</v>
          </cell>
          <cell r="Q23">
            <v>15.7</v>
          </cell>
          <cell r="R23">
            <v>-6.9</v>
          </cell>
          <cell r="S23">
            <v>1.38</v>
          </cell>
          <cell r="T23">
            <v>0.26</v>
          </cell>
          <cell r="U23">
            <v>1.41</v>
          </cell>
          <cell r="V23">
            <v>0.22</v>
          </cell>
          <cell r="W23">
            <v>100.8</v>
          </cell>
          <cell r="X23">
            <v>-2.1</v>
          </cell>
          <cell r="Y23">
            <v>101.3</v>
          </cell>
          <cell r="Z23">
            <v>-8.6999999999999993</v>
          </cell>
          <cell r="AA23">
            <v>125.8</v>
          </cell>
          <cell r="AB23">
            <v>-4</v>
          </cell>
          <cell r="AC23">
            <v>78.2</v>
          </cell>
          <cell r="AD23">
            <v>59.9</v>
          </cell>
        </row>
        <row r="24">
          <cell r="B24" t="str">
            <v>繊維工業</v>
          </cell>
          <cell r="C24">
            <v>127.2</v>
          </cell>
          <cell r="D24">
            <v>12.6</v>
          </cell>
          <cell r="E24">
            <v>139.4</v>
          </cell>
          <cell r="F24">
            <v>10.6</v>
          </cell>
          <cell r="G24">
            <v>127.7</v>
          </cell>
          <cell r="H24">
            <v>5.2</v>
          </cell>
          <cell r="I24">
            <v>93.1</v>
          </cell>
          <cell r="J24">
            <v>8</v>
          </cell>
          <cell r="K24">
            <v>88.8</v>
          </cell>
          <cell r="L24">
            <v>4.2</v>
          </cell>
          <cell r="M24">
            <v>182.1</v>
          </cell>
          <cell r="N24">
            <v>73.3</v>
          </cell>
          <cell r="O24">
            <v>97</v>
          </cell>
          <cell r="P24">
            <v>0.7</v>
          </cell>
          <cell r="Q24">
            <v>4.3</v>
          </cell>
          <cell r="R24">
            <v>1.6</v>
          </cell>
          <cell r="S24">
            <v>1.87</v>
          </cell>
          <cell r="T24">
            <v>1.17</v>
          </cell>
          <cell r="U24">
            <v>1.6</v>
          </cell>
          <cell r="V24">
            <v>0.75</v>
          </cell>
          <cell r="W24">
            <v>119.7</v>
          </cell>
          <cell r="X24">
            <v>8.3000000000000007</v>
          </cell>
          <cell r="Y24">
            <v>131.1</v>
          </cell>
          <cell r="Z24">
            <v>6.4</v>
          </cell>
          <cell r="AA24">
            <v>383.9</v>
          </cell>
          <cell r="AB24">
            <v>72</v>
          </cell>
          <cell r="AC24">
            <v>27.6</v>
          </cell>
          <cell r="AD24">
            <v>94.4</v>
          </cell>
        </row>
        <row r="25">
          <cell r="B25" t="str">
            <v>木材・木製品</v>
          </cell>
          <cell r="C25">
            <v>115.8</v>
          </cell>
          <cell r="D25">
            <v>-29.8</v>
          </cell>
          <cell r="E25">
            <v>106.6</v>
          </cell>
          <cell r="F25">
            <v>-8.1999999999999993</v>
          </cell>
          <cell r="G25">
            <v>112.2</v>
          </cell>
          <cell r="H25">
            <v>-0.9</v>
          </cell>
          <cell r="I25">
            <v>86.2</v>
          </cell>
          <cell r="J25">
            <v>-7.8</v>
          </cell>
          <cell r="K25">
            <v>92.4</v>
          </cell>
          <cell r="L25">
            <v>2.2000000000000002</v>
          </cell>
          <cell r="M25">
            <v>38.9</v>
          </cell>
          <cell r="N25">
            <v>-66.8</v>
          </cell>
          <cell r="O25">
            <v>100.1</v>
          </cell>
          <cell r="P25">
            <v>6.9</v>
          </cell>
          <cell r="Q25">
            <v>10.3</v>
          </cell>
          <cell r="R25">
            <v>5</v>
          </cell>
          <cell r="S25">
            <v>0.6</v>
          </cell>
          <cell r="T25">
            <v>-0.28000000000000003</v>
          </cell>
          <cell r="U25">
            <v>1.26</v>
          </cell>
          <cell r="V25">
            <v>0.06</v>
          </cell>
          <cell r="W25">
            <v>108.9</v>
          </cell>
          <cell r="X25">
            <v>-32.4</v>
          </cell>
          <cell r="Y25">
            <v>100.3</v>
          </cell>
          <cell r="Z25">
            <v>-11.6</v>
          </cell>
          <cell r="AA25">
            <v>58.2</v>
          </cell>
          <cell r="AB25">
            <v>-58.8</v>
          </cell>
          <cell r="AC25">
            <v>98</v>
          </cell>
          <cell r="AD25">
            <v>-61.9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98.9</v>
          </cell>
          <cell r="D28">
            <v>-25.7</v>
          </cell>
          <cell r="E28">
            <v>113</v>
          </cell>
          <cell r="F28">
            <v>-25.7</v>
          </cell>
          <cell r="G28">
            <v>108</v>
          </cell>
          <cell r="H28">
            <v>-24.8</v>
          </cell>
          <cell r="I28">
            <v>93.3</v>
          </cell>
          <cell r="J28">
            <v>12.3</v>
          </cell>
          <cell r="K28">
            <v>94.4</v>
          </cell>
          <cell r="L28">
            <v>7.5</v>
          </cell>
          <cell r="M28">
            <v>79.099999999999994</v>
          </cell>
          <cell r="N28">
            <v>236.6</v>
          </cell>
          <cell r="O28">
            <v>100.9</v>
          </cell>
          <cell r="P28">
            <v>-1.9</v>
          </cell>
          <cell r="Q28">
            <v>11.5</v>
          </cell>
          <cell r="R28">
            <v>1.3</v>
          </cell>
          <cell r="S28">
            <v>0</v>
          </cell>
          <cell r="T28">
            <v>-0.43</v>
          </cell>
          <cell r="U28">
            <v>0.44</v>
          </cell>
          <cell r="V28">
            <v>0.44</v>
          </cell>
          <cell r="W28">
            <v>93</v>
          </cell>
          <cell r="X28">
            <v>-28.5</v>
          </cell>
          <cell r="Y28">
            <v>106.3</v>
          </cell>
          <cell r="Z28">
            <v>-28.5</v>
          </cell>
          <cell r="AA28">
            <v>176.1</v>
          </cell>
          <cell r="AB28">
            <v>-32.299999999999997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98.6</v>
          </cell>
          <cell r="D29">
            <v>14.4</v>
          </cell>
          <cell r="E29">
            <v>116.7</v>
          </cell>
          <cell r="F29">
            <v>3.6</v>
          </cell>
          <cell r="G29">
            <v>117.6</v>
          </cell>
          <cell r="H29">
            <v>7.1</v>
          </cell>
          <cell r="I29">
            <v>98.9</v>
          </cell>
          <cell r="J29">
            <v>-2.5</v>
          </cell>
          <cell r="K29">
            <v>97.5</v>
          </cell>
          <cell r="L29">
            <v>-1.1000000000000001</v>
          </cell>
          <cell r="M29">
            <v>112.3</v>
          </cell>
          <cell r="N29">
            <v>-12.2</v>
          </cell>
          <cell r="O29">
            <v>104.5</v>
          </cell>
          <cell r="P29">
            <v>-6</v>
          </cell>
          <cell r="Q29">
            <v>1.8</v>
          </cell>
          <cell r="R29">
            <v>0.4</v>
          </cell>
          <cell r="S29">
            <v>0</v>
          </cell>
          <cell r="T29">
            <v>-0.89</v>
          </cell>
          <cell r="U29">
            <v>0.89</v>
          </cell>
          <cell r="V29">
            <v>0.26</v>
          </cell>
          <cell r="W29">
            <v>92.8</v>
          </cell>
          <cell r="X29">
            <v>10.1</v>
          </cell>
          <cell r="Y29">
            <v>109.8</v>
          </cell>
          <cell r="Z29">
            <v>-0.3</v>
          </cell>
          <cell r="AA29">
            <v>111.2</v>
          </cell>
          <cell r="AB29">
            <v>-15</v>
          </cell>
          <cell r="AC29">
            <v>24.4</v>
          </cell>
          <cell r="AD29">
            <v>1335.3</v>
          </cell>
        </row>
        <row r="30">
          <cell r="B30" t="str">
            <v>プラスチック製品</v>
          </cell>
          <cell r="C30">
            <v>88</v>
          </cell>
          <cell r="D30">
            <v>-26.5</v>
          </cell>
          <cell r="E30">
            <v>96.8</v>
          </cell>
          <cell r="F30">
            <v>-26.6</v>
          </cell>
          <cell r="G30">
            <v>95.1</v>
          </cell>
          <cell r="H30">
            <v>-23.7</v>
          </cell>
          <cell r="I30">
            <v>90.2</v>
          </cell>
          <cell r="J30">
            <v>-12.8</v>
          </cell>
          <cell r="K30">
            <v>91.5</v>
          </cell>
          <cell r="L30">
            <v>-9.5</v>
          </cell>
          <cell r="M30">
            <v>70.5</v>
          </cell>
          <cell r="N30">
            <v>-48.9</v>
          </cell>
          <cell r="O30">
            <v>302.8</v>
          </cell>
          <cell r="P30">
            <v>2.7</v>
          </cell>
          <cell r="Q30">
            <v>38.4</v>
          </cell>
          <cell r="R30">
            <v>34.4</v>
          </cell>
          <cell r="S30">
            <v>0</v>
          </cell>
          <cell r="T30">
            <v>-0.4</v>
          </cell>
          <cell r="U30">
            <v>0.87</v>
          </cell>
          <cell r="V30">
            <v>0.47</v>
          </cell>
          <cell r="W30">
            <v>82.8</v>
          </cell>
          <cell r="X30">
            <v>-29.3</v>
          </cell>
          <cell r="Y30">
            <v>91.1</v>
          </cell>
          <cell r="Z30">
            <v>-29.3</v>
          </cell>
          <cell r="AA30">
            <v>119.2</v>
          </cell>
          <cell r="AB30">
            <v>-47</v>
          </cell>
          <cell r="AC30">
            <v>0</v>
          </cell>
          <cell r="AD30">
            <v>0</v>
          </cell>
        </row>
        <row r="31">
          <cell r="B31" t="str">
            <v>ゴム製品</v>
          </cell>
          <cell r="C31">
            <v>95.6</v>
          </cell>
          <cell r="D31">
            <v>1</v>
          </cell>
          <cell r="E31">
            <v>119.8</v>
          </cell>
          <cell r="F31">
            <v>3.5</v>
          </cell>
          <cell r="G31">
            <v>137.6</v>
          </cell>
          <cell r="H31">
            <v>24.6</v>
          </cell>
          <cell r="I31">
            <v>92.4</v>
          </cell>
          <cell r="J31">
            <v>-2</v>
          </cell>
          <cell r="K31">
            <v>86.1</v>
          </cell>
          <cell r="L31">
            <v>-3.8</v>
          </cell>
          <cell r="M31">
            <v>160.30000000000001</v>
          </cell>
          <cell r="N31">
            <v>10.1</v>
          </cell>
          <cell r="O31">
            <v>98.3</v>
          </cell>
          <cell r="P31">
            <v>-1.6</v>
          </cell>
          <cell r="Q31">
            <v>1.4</v>
          </cell>
          <cell r="R31">
            <v>-0.5</v>
          </cell>
          <cell r="S31">
            <v>0.05</v>
          </cell>
          <cell r="T31">
            <v>-0.39</v>
          </cell>
          <cell r="U31">
            <v>0.64</v>
          </cell>
          <cell r="V31">
            <v>0.25</v>
          </cell>
          <cell r="W31">
            <v>89.9</v>
          </cell>
          <cell r="X31">
            <v>-2.9</v>
          </cell>
          <cell r="Y31">
            <v>112.7</v>
          </cell>
          <cell r="Z31">
            <v>-0.4</v>
          </cell>
          <cell r="AA31">
            <v>17.600000000000001</v>
          </cell>
          <cell r="AB31">
            <v>-88</v>
          </cell>
          <cell r="AC31">
            <v>7.5</v>
          </cell>
          <cell r="AD31">
            <v>-47.2</v>
          </cell>
        </row>
        <row r="32">
          <cell r="B32" t="str">
            <v>窯業・土石製品</v>
          </cell>
          <cell r="C32">
            <v>103.6</v>
          </cell>
          <cell r="D32">
            <v>15.9</v>
          </cell>
          <cell r="E32">
            <v>93.2</v>
          </cell>
          <cell r="F32">
            <v>-5.7</v>
          </cell>
          <cell r="G32">
            <v>97.2</v>
          </cell>
          <cell r="H32">
            <v>-4</v>
          </cell>
          <cell r="I32">
            <v>84.1</v>
          </cell>
          <cell r="J32">
            <v>-5.2</v>
          </cell>
          <cell r="K32">
            <v>87.1</v>
          </cell>
          <cell r="L32">
            <v>-2.1</v>
          </cell>
          <cell r="M32">
            <v>42.9</v>
          </cell>
          <cell r="N32">
            <v>-49.4</v>
          </cell>
          <cell r="O32">
            <v>76.7</v>
          </cell>
          <cell r="P32">
            <v>-0.8</v>
          </cell>
          <cell r="Q32">
            <v>12.7</v>
          </cell>
          <cell r="R32">
            <v>-1</v>
          </cell>
          <cell r="S32">
            <v>0</v>
          </cell>
          <cell r="T32">
            <v>0</v>
          </cell>
          <cell r="U32">
            <v>0.54</v>
          </cell>
          <cell r="V32">
            <v>0.01</v>
          </cell>
          <cell r="W32">
            <v>97.5</v>
          </cell>
          <cell r="X32">
            <v>11.6</v>
          </cell>
          <cell r="Y32">
            <v>87.7</v>
          </cell>
          <cell r="Z32">
            <v>-9.1999999999999993</v>
          </cell>
          <cell r="AA32">
            <v>44.3</v>
          </cell>
          <cell r="AB32">
            <v>-36.299999999999997</v>
          </cell>
          <cell r="AC32">
            <v>106.5</v>
          </cell>
          <cell r="AD32">
            <v>316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85.5</v>
          </cell>
          <cell r="D35">
            <v>1.5</v>
          </cell>
          <cell r="E35">
            <v>95</v>
          </cell>
          <cell r="F35">
            <v>1.4</v>
          </cell>
          <cell r="G35">
            <v>94.3</v>
          </cell>
          <cell r="H35">
            <v>4.2</v>
          </cell>
          <cell r="I35">
            <v>90.4</v>
          </cell>
          <cell r="J35">
            <v>-4.9000000000000004</v>
          </cell>
          <cell r="K35">
            <v>90.8</v>
          </cell>
          <cell r="L35">
            <v>-2</v>
          </cell>
          <cell r="M35">
            <v>83.3</v>
          </cell>
          <cell r="N35">
            <v>-33.4</v>
          </cell>
          <cell r="O35">
            <v>157.30000000000001</v>
          </cell>
          <cell r="P35">
            <v>0.2</v>
          </cell>
          <cell r="Q35">
            <v>17.3</v>
          </cell>
          <cell r="R35">
            <v>0.5</v>
          </cell>
          <cell r="S35">
            <v>1.1000000000000001</v>
          </cell>
          <cell r="T35">
            <v>-0.95</v>
          </cell>
          <cell r="U35">
            <v>1.19</v>
          </cell>
          <cell r="V35">
            <v>-0.6</v>
          </cell>
          <cell r="W35">
            <v>80.400000000000006</v>
          </cell>
          <cell r="X35">
            <v>-2.2999999999999998</v>
          </cell>
          <cell r="Y35">
            <v>89.4</v>
          </cell>
          <cell r="Z35">
            <v>-2.4</v>
          </cell>
          <cell r="AA35">
            <v>108.2</v>
          </cell>
          <cell r="AB35">
            <v>-30.2</v>
          </cell>
          <cell r="AC35">
            <v>0.3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92.2</v>
          </cell>
          <cell r="D38">
            <v>-22.5</v>
          </cell>
          <cell r="E38">
            <v>112.3</v>
          </cell>
          <cell r="F38">
            <v>-1.1000000000000001</v>
          </cell>
          <cell r="G38">
            <v>110.2</v>
          </cell>
          <cell r="H38">
            <v>-0.1</v>
          </cell>
          <cell r="I38">
            <v>88.8</v>
          </cell>
          <cell r="J38">
            <v>-9.8000000000000007</v>
          </cell>
          <cell r="K38">
            <v>86.7</v>
          </cell>
          <cell r="L38">
            <v>-10.6</v>
          </cell>
          <cell r="M38">
            <v>124.7</v>
          </cell>
          <cell r="N38">
            <v>0</v>
          </cell>
          <cell r="O38">
            <v>209.9</v>
          </cell>
          <cell r="P38">
            <v>267.60000000000002</v>
          </cell>
          <cell r="Q38">
            <v>2.6</v>
          </cell>
          <cell r="R38">
            <v>-0.4</v>
          </cell>
          <cell r="S38">
            <v>0.28000000000000003</v>
          </cell>
          <cell r="T38">
            <v>0.28000000000000003</v>
          </cell>
          <cell r="U38">
            <v>0.39</v>
          </cell>
          <cell r="V38">
            <v>0.19</v>
          </cell>
          <cell r="W38">
            <v>86.7</v>
          </cell>
          <cell r="X38">
            <v>-25.5</v>
          </cell>
          <cell r="Y38">
            <v>105.6</v>
          </cell>
          <cell r="Z38">
            <v>-4.8</v>
          </cell>
          <cell r="AA38">
            <v>135.30000000000001</v>
          </cell>
          <cell r="AB38">
            <v>-9.5</v>
          </cell>
          <cell r="AC38">
            <v>0</v>
          </cell>
          <cell r="AD38">
            <v>-100</v>
          </cell>
        </row>
        <row r="39">
          <cell r="B39" t="str">
            <v>電子・デバイス</v>
          </cell>
          <cell r="C39">
            <v>73.5</v>
          </cell>
          <cell r="D39">
            <v>-13.2</v>
          </cell>
          <cell r="E39">
            <v>83.6</v>
          </cell>
          <cell r="F39">
            <v>-12.4</v>
          </cell>
          <cell r="G39">
            <v>83.3</v>
          </cell>
          <cell r="H39">
            <v>-10.199999999999999</v>
          </cell>
          <cell r="I39">
            <v>93.5</v>
          </cell>
          <cell r="J39">
            <v>-8.9</v>
          </cell>
          <cell r="K39">
            <v>94.4</v>
          </cell>
          <cell r="L39">
            <v>-6.6</v>
          </cell>
          <cell r="M39">
            <v>84</v>
          </cell>
          <cell r="N39">
            <v>-28.4</v>
          </cell>
          <cell r="O39">
            <v>75.5</v>
          </cell>
          <cell r="P39">
            <v>-3.1</v>
          </cell>
          <cell r="Q39">
            <v>6.1</v>
          </cell>
          <cell r="R39">
            <v>2.4</v>
          </cell>
          <cell r="S39">
            <v>0.21</v>
          </cell>
          <cell r="T39">
            <v>0.04</v>
          </cell>
          <cell r="U39">
            <v>0.98</v>
          </cell>
          <cell r="V39">
            <v>0.6</v>
          </cell>
          <cell r="W39">
            <v>69.099999999999994</v>
          </cell>
          <cell r="X39">
            <v>-16.5</v>
          </cell>
          <cell r="Y39">
            <v>78.599999999999994</v>
          </cell>
          <cell r="Z39">
            <v>-15.8</v>
          </cell>
          <cell r="AA39">
            <v>86.3</v>
          </cell>
          <cell r="AB39">
            <v>-25.7</v>
          </cell>
          <cell r="AC39">
            <v>1.4</v>
          </cell>
          <cell r="AD39">
            <v>-76.7</v>
          </cell>
        </row>
        <row r="40">
          <cell r="B40" t="str">
            <v>電気機械器具</v>
          </cell>
          <cell r="C40">
            <v>207.2</v>
          </cell>
          <cell r="D40">
            <v>17.399999999999999</v>
          </cell>
          <cell r="E40">
            <v>142.30000000000001</v>
          </cell>
          <cell r="F40">
            <v>-0.3</v>
          </cell>
          <cell r="G40">
            <v>142.19999999999999</v>
          </cell>
          <cell r="H40">
            <v>2.1</v>
          </cell>
          <cell r="I40">
            <v>96.8</v>
          </cell>
          <cell r="J40">
            <v>-10.199999999999999</v>
          </cell>
          <cell r="K40">
            <v>97.6</v>
          </cell>
          <cell r="L40">
            <v>-5.2</v>
          </cell>
          <cell r="M40">
            <v>82.9</v>
          </cell>
          <cell r="N40">
            <v>-59.7</v>
          </cell>
          <cell r="O40">
            <v>89.6</v>
          </cell>
          <cell r="P40">
            <v>-0.9</v>
          </cell>
          <cell r="Q40">
            <v>3.6</v>
          </cell>
          <cell r="R40">
            <v>-0.9</v>
          </cell>
          <cell r="S40">
            <v>0.39</v>
          </cell>
          <cell r="T40">
            <v>-0.1</v>
          </cell>
          <cell r="U40">
            <v>0.79</v>
          </cell>
          <cell r="V40">
            <v>0.4</v>
          </cell>
          <cell r="W40">
            <v>194.9</v>
          </cell>
          <cell r="X40">
            <v>13</v>
          </cell>
          <cell r="Y40">
            <v>133.9</v>
          </cell>
          <cell r="Z40">
            <v>-4</v>
          </cell>
          <cell r="AA40">
            <v>146.4</v>
          </cell>
          <cell r="AB40">
            <v>-40</v>
          </cell>
          <cell r="AC40">
            <v>242.9</v>
          </cell>
          <cell r="AD40">
            <v>62.5</v>
          </cell>
        </row>
        <row r="41">
          <cell r="B41" t="str">
            <v>情報通信機械器具</v>
          </cell>
          <cell r="C41">
            <v>90.2</v>
          </cell>
          <cell r="D41">
            <v>1</v>
          </cell>
          <cell r="E41">
            <v>102.1</v>
          </cell>
          <cell r="F41">
            <v>3.2</v>
          </cell>
          <cell r="G41">
            <v>99.6</v>
          </cell>
          <cell r="H41">
            <v>6.3</v>
          </cell>
          <cell r="I41">
            <v>104.3</v>
          </cell>
          <cell r="J41">
            <v>2.2999999999999998</v>
          </cell>
          <cell r="K41">
            <v>105.4</v>
          </cell>
          <cell r="L41">
            <v>4.8</v>
          </cell>
          <cell r="M41">
            <v>84</v>
          </cell>
          <cell r="N41">
            <v>-34</v>
          </cell>
          <cell r="O41">
            <v>15.8</v>
          </cell>
          <cell r="P41">
            <v>-11.7</v>
          </cell>
          <cell r="Q41">
            <v>5.9</v>
          </cell>
          <cell r="R41">
            <v>-2.2000000000000002</v>
          </cell>
          <cell r="S41">
            <v>6.67</v>
          </cell>
          <cell r="T41">
            <v>4.43</v>
          </cell>
          <cell r="U41">
            <v>7.5</v>
          </cell>
          <cell r="V41">
            <v>6.01</v>
          </cell>
          <cell r="W41">
            <v>84.9</v>
          </cell>
          <cell r="X41">
            <v>-2.7</v>
          </cell>
          <cell r="Y41">
            <v>96</v>
          </cell>
          <cell r="Z41">
            <v>-0.7</v>
          </cell>
          <cell r="AA41">
            <v>154.69999999999999</v>
          </cell>
          <cell r="AB41">
            <v>-25</v>
          </cell>
          <cell r="AC41">
            <v>3.7</v>
          </cell>
          <cell r="AD41">
            <v>-81.599999999999994</v>
          </cell>
        </row>
        <row r="42">
          <cell r="B42" t="str">
            <v>輸送用機械器具</v>
          </cell>
          <cell r="C42">
            <v>98</v>
          </cell>
          <cell r="D42">
            <v>14.2</v>
          </cell>
          <cell r="E42">
            <v>126.3</v>
          </cell>
          <cell r="F42">
            <v>14.1</v>
          </cell>
          <cell r="G42">
            <v>120.9</v>
          </cell>
          <cell r="H42">
            <v>8</v>
          </cell>
          <cell r="I42">
            <v>103.1</v>
          </cell>
          <cell r="J42">
            <v>15.8</v>
          </cell>
          <cell r="K42">
            <v>94.6</v>
          </cell>
          <cell r="L42">
            <v>4.2</v>
          </cell>
          <cell r="M42">
            <v>211.9</v>
          </cell>
          <cell r="N42">
            <v>225.5</v>
          </cell>
          <cell r="O42">
            <v>73.099999999999994</v>
          </cell>
          <cell r="P42">
            <v>-3.4</v>
          </cell>
          <cell r="Q42">
            <v>0.6</v>
          </cell>
          <cell r="R42">
            <v>-1.2</v>
          </cell>
          <cell r="S42">
            <v>0.61</v>
          </cell>
          <cell r="T42">
            <v>0.52</v>
          </cell>
          <cell r="U42">
            <v>1.4</v>
          </cell>
          <cell r="V42">
            <v>0.9</v>
          </cell>
          <cell r="W42">
            <v>92.2</v>
          </cell>
          <cell r="X42">
            <v>9.9</v>
          </cell>
          <cell r="Y42">
            <v>118.8</v>
          </cell>
          <cell r="Z42">
            <v>9.8000000000000007</v>
          </cell>
          <cell r="AA42">
            <v>211.2</v>
          </cell>
          <cell r="AB42">
            <v>129.6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112.6</v>
          </cell>
          <cell r="D43">
            <v>13.1</v>
          </cell>
          <cell r="E43">
            <v>130.69999999999999</v>
          </cell>
          <cell r="F43">
            <v>13.1</v>
          </cell>
          <cell r="G43">
            <v>126.1</v>
          </cell>
          <cell r="H43">
            <v>12.1</v>
          </cell>
          <cell r="I43">
            <v>109.1</v>
          </cell>
          <cell r="J43">
            <v>12</v>
          </cell>
          <cell r="K43">
            <v>101.5</v>
          </cell>
          <cell r="L43">
            <v>9.3000000000000007</v>
          </cell>
          <cell r="M43">
            <v>212.5</v>
          </cell>
          <cell r="N43">
            <v>33.9</v>
          </cell>
          <cell r="O43">
            <v>87.9</v>
          </cell>
          <cell r="P43">
            <v>0.2</v>
          </cell>
          <cell r="Q43">
            <v>5.4</v>
          </cell>
          <cell r="R43">
            <v>-8.6</v>
          </cell>
          <cell r="S43">
            <v>0.4</v>
          </cell>
          <cell r="T43">
            <v>0.4</v>
          </cell>
          <cell r="U43">
            <v>0.6</v>
          </cell>
          <cell r="V43">
            <v>0</v>
          </cell>
          <cell r="W43">
            <v>105.9</v>
          </cell>
          <cell r="X43">
            <v>8.6999999999999993</v>
          </cell>
          <cell r="Y43">
            <v>123</v>
          </cell>
          <cell r="Z43">
            <v>8.8000000000000007</v>
          </cell>
          <cell r="AA43">
            <v>194</v>
          </cell>
          <cell r="AB43">
            <v>22.2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114.8</v>
          </cell>
          <cell r="D44">
            <v>1</v>
          </cell>
          <cell r="E44">
            <v>103</v>
          </cell>
          <cell r="F44">
            <v>12</v>
          </cell>
          <cell r="G44">
            <v>102.9</v>
          </cell>
          <cell r="H44">
            <v>16.3</v>
          </cell>
          <cell r="I44">
            <v>97.1</v>
          </cell>
          <cell r="J44">
            <v>-1.7</v>
          </cell>
          <cell r="K44">
            <v>97.9</v>
          </cell>
          <cell r="L44">
            <v>-1.1000000000000001</v>
          </cell>
          <cell r="M44">
            <v>87.4</v>
          </cell>
          <cell r="N44">
            <v>-9.8000000000000007</v>
          </cell>
          <cell r="O44">
            <v>141.6</v>
          </cell>
          <cell r="P44">
            <v>1.2</v>
          </cell>
          <cell r="Q44">
            <v>0.9</v>
          </cell>
          <cell r="R44">
            <v>-0.9</v>
          </cell>
          <cell r="S44">
            <v>0</v>
          </cell>
          <cell r="T44">
            <v>-0.28999999999999998</v>
          </cell>
          <cell r="U44">
            <v>0.92</v>
          </cell>
          <cell r="V44">
            <v>0.04</v>
          </cell>
          <cell r="W44">
            <v>108</v>
          </cell>
          <cell r="X44">
            <v>-2.8</v>
          </cell>
          <cell r="Y44">
            <v>96.9</v>
          </cell>
          <cell r="Z44">
            <v>7.8</v>
          </cell>
          <cell r="AA44">
            <v>104.4</v>
          </cell>
          <cell r="AB44">
            <v>-19.899999999999999</v>
          </cell>
          <cell r="AC44">
            <v>160.19999999999999</v>
          </cell>
          <cell r="AD44">
            <v>-22.3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91</v>
          </cell>
          <cell r="D47">
            <v>5.7</v>
          </cell>
          <cell r="E47">
            <v>113.7</v>
          </cell>
          <cell r="F47">
            <v>7.1</v>
          </cell>
          <cell r="G47">
            <v>118.6</v>
          </cell>
          <cell r="H47">
            <v>12.4</v>
          </cell>
          <cell r="I47">
            <v>102.7</v>
          </cell>
          <cell r="J47">
            <v>1.2</v>
          </cell>
          <cell r="K47">
            <v>101.9</v>
          </cell>
          <cell r="L47">
            <v>2.5</v>
          </cell>
          <cell r="M47">
            <v>122.4</v>
          </cell>
          <cell r="N47">
            <v>-18</v>
          </cell>
          <cell r="O47">
            <v>99.5</v>
          </cell>
          <cell r="P47">
            <v>0</v>
          </cell>
          <cell r="Q47">
            <v>23.6</v>
          </cell>
          <cell r="R47">
            <v>6.1</v>
          </cell>
          <cell r="S47">
            <v>1.3</v>
          </cell>
          <cell r="T47">
            <v>1.03</v>
          </cell>
          <cell r="U47">
            <v>0.37</v>
          </cell>
          <cell r="V47">
            <v>-1.51</v>
          </cell>
          <cell r="W47">
            <v>85.6</v>
          </cell>
          <cell r="X47">
            <v>1.7</v>
          </cell>
          <cell r="Y47">
            <v>107</v>
          </cell>
          <cell r="Z47">
            <v>3.1</v>
          </cell>
          <cell r="AA47">
            <v>38.200000000000003</v>
          </cell>
          <cell r="AB47">
            <v>-67.400000000000006</v>
          </cell>
          <cell r="AC47">
            <v>1.7</v>
          </cell>
          <cell r="AD47">
            <v>-63.8</v>
          </cell>
        </row>
        <row r="48">
          <cell r="B48" t="str">
            <v>小売業</v>
          </cell>
          <cell r="C48">
            <v>77.400000000000006</v>
          </cell>
          <cell r="D48">
            <v>-5.3</v>
          </cell>
          <cell r="E48">
            <v>84.3</v>
          </cell>
          <cell r="F48">
            <v>-1.5</v>
          </cell>
          <cell r="G48">
            <v>83.7</v>
          </cell>
          <cell r="H48">
            <v>-0.4</v>
          </cell>
          <cell r="I48">
            <v>90.6</v>
          </cell>
          <cell r="J48">
            <v>-4.3</v>
          </cell>
          <cell r="K48">
            <v>88.2</v>
          </cell>
          <cell r="L48">
            <v>-3.5</v>
          </cell>
          <cell r="M48">
            <v>144.6</v>
          </cell>
          <cell r="N48">
            <v>-13.9</v>
          </cell>
          <cell r="O48">
            <v>109.1</v>
          </cell>
          <cell r="P48">
            <v>-1.7</v>
          </cell>
          <cell r="Q48">
            <v>72.099999999999994</v>
          </cell>
          <cell r="R48">
            <v>6.4</v>
          </cell>
          <cell r="S48">
            <v>3.39</v>
          </cell>
          <cell r="T48">
            <v>1.1599999999999999</v>
          </cell>
          <cell r="U48">
            <v>1.58</v>
          </cell>
          <cell r="V48">
            <v>0.4</v>
          </cell>
          <cell r="W48">
            <v>72.8</v>
          </cell>
          <cell r="X48">
            <v>-8.9</v>
          </cell>
          <cell r="Y48">
            <v>79.3</v>
          </cell>
          <cell r="Z48">
            <v>-5.3</v>
          </cell>
          <cell r="AA48">
            <v>96</v>
          </cell>
          <cell r="AB48">
            <v>-17.8</v>
          </cell>
          <cell r="AC48">
            <v>15.1</v>
          </cell>
          <cell r="AD48">
            <v>-67.7</v>
          </cell>
        </row>
        <row r="49">
          <cell r="B49" t="str">
            <v>宿泊業</v>
          </cell>
          <cell r="C49">
            <v>98.8</v>
          </cell>
          <cell r="D49">
            <v>-13.4</v>
          </cell>
          <cell r="E49">
            <v>105.2</v>
          </cell>
          <cell r="F49">
            <v>-3.5</v>
          </cell>
          <cell r="G49">
            <v>106.4</v>
          </cell>
          <cell r="H49">
            <v>-4.7</v>
          </cell>
          <cell r="I49">
            <v>115.3</v>
          </cell>
          <cell r="J49">
            <v>-4.9000000000000004</v>
          </cell>
          <cell r="K49">
            <v>113</v>
          </cell>
          <cell r="L49">
            <v>-5.2</v>
          </cell>
          <cell r="M49">
            <v>160.69999999999999</v>
          </cell>
          <cell r="N49">
            <v>-1.1000000000000001</v>
          </cell>
          <cell r="O49">
            <v>68.2</v>
          </cell>
          <cell r="P49">
            <v>4.5999999999999996</v>
          </cell>
          <cell r="Q49">
            <v>60.8</v>
          </cell>
          <cell r="R49">
            <v>5.5</v>
          </cell>
          <cell r="S49">
            <v>4.75</v>
          </cell>
          <cell r="T49">
            <v>1.21</v>
          </cell>
          <cell r="U49">
            <v>0.99</v>
          </cell>
          <cell r="V49">
            <v>-1.97</v>
          </cell>
          <cell r="W49">
            <v>92.9</v>
          </cell>
          <cell r="X49">
            <v>-16.7</v>
          </cell>
          <cell r="Y49">
            <v>99</v>
          </cell>
          <cell r="Z49">
            <v>-7</v>
          </cell>
          <cell r="AA49">
            <v>83.2</v>
          </cell>
          <cell r="AB49">
            <v>31.4</v>
          </cell>
          <cell r="AC49">
            <v>0</v>
          </cell>
          <cell r="AD49">
            <v>-100</v>
          </cell>
        </row>
        <row r="50">
          <cell r="B50" t="str">
            <v>Ｍ一括分</v>
          </cell>
          <cell r="C50">
            <v>106</v>
          </cell>
          <cell r="D50">
            <v>1.3</v>
          </cell>
          <cell r="E50">
            <v>99.5</v>
          </cell>
          <cell r="F50">
            <v>1.1000000000000001</v>
          </cell>
          <cell r="G50">
            <v>98.5</v>
          </cell>
          <cell r="H50">
            <v>1.9</v>
          </cell>
          <cell r="I50">
            <v>91.2</v>
          </cell>
          <cell r="J50">
            <v>-1</v>
          </cell>
          <cell r="K50">
            <v>90.3</v>
          </cell>
          <cell r="L50">
            <v>0.4</v>
          </cell>
          <cell r="M50">
            <v>114.8</v>
          </cell>
          <cell r="N50">
            <v>-27.9</v>
          </cell>
          <cell r="O50">
            <v>105.9</v>
          </cell>
          <cell r="P50">
            <v>1.3</v>
          </cell>
          <cell r="Q50">
            <v>92.6</v>
          </cell>
          <cell r="R50">
            <v>-3.1</v>
          </cell>
          <cell r="S50">
            <v>2.91</v>
          </cell>
          <cell r="T50">
            <v>0.81</v>
          </cell>
          <cell r="U50">
            <v>2.91</v>
          </cell>
          <cell r="V50">
            <v>-0.18</v>
          </cell>
          <cell r="W50">
            <v>99.7</v>
          </cell>
          <cell r="X50">
            <v>-2.4</v>
          </cell>
          <cell r="Y50">
            <v>93.6</v>
          </cell>
          <cell r="Z50">
            <v>-2.7</v>
          </cell>
          <cell r="AA50">
            <v>123.7</v>
          </cell>
          <cell r="AB50">
            <v>-9.1999999999999993</v>
          </cell>
          <cell r="AC50">
            <v>268.39999999999998</v>
          </cell>
          <cell r="AD50">
            <v>3.2</v>
          </cell>
        </row>
        <row r="51">
          <cell r="B51" t="str">
            <v>医療業</v>
          </cell>
          <cell r="C51">
            <v>84.4</v>
          </cell>
          <cell r="D51">
            <v>-1.4</v>
          </cell>
          <cell r="E51">
            <v>94.8</v>
          </cell>
          <cell r="F51">
            <v>-1</v>
          </cell>
          <cell r="G51">
            <v>92.1</v>
          </cell>
          <cell r="H51">
            <v>5.7</v>
          </cell>
          <cell r="I51">
            <v>96.1</v>
          </cell>
          <cell r="J51">
            <v>-1.1000000000000001</v>
          </cell>
          <cell r="K51">
            <v>95.8</v>
          </cell>
          <cell r="L51">
            <v>0.4</v>
          </cell>
          <cell r="M51">
            <v>106.3</v>
          </cell>
          <cell r="N51">
            <v>-29.1</v>
          </cell>
          <cell r="O51">
            <v>96</v>
          </cell>
          <cell r="P51">
            <v>-2.6</v>
          </cell>
          <cell r="Q51">
            <v>20.5</v>
          </cell>
          <cell r="R51">
            <v>-3.9</v>
          </cell>
          <cell r="S51">
            <v>0.72</v>
          </cell>
          <cell r="T51">
            <v>-0.74</v>
          </cell>
          <cell r="U51">
            <v>1.71</v>
          </cell>
          <cell r="V51">
            <v>1.02</v>
          </cell>
          <cell r="W51">
            <v>79.400000000000006</v>
          </cell>
          <cell r="X51">
            <v>-5.0999999999999996</v>
          </cell>
          <cell r="Y51">
            <v>89.2</v>
          </cell>
          <cell r="Z51">
            <v>-4.7</v>
          </cell>
          <cell r="AA51">
            <v>176.6</v>
          </cell>
          <cell r="AB51">
            <v>-51.3</v>
          </cell>
          <cell r="AC51">
            <v>14.4</v>
          </cell>
          <cell r="AD51">
            <v>-4</v>
          </cell>
        </row>
        <row r="52">
          <cell r="B52" t="str">
            <v>Ｐ一括分</v>
          </cell>
          <cell r="C52">
            <v>75</v>
          </cell>
          <cell r="D52">
            <v>-16.100000000000001</v>
          </cell>
          <cell r="E52">
            <v>94.2</v>
          </cell>
          <cell r="F52">
            <v>-16</v>
          </cell>
          <cell r="G52">
            <v>94.9</v>
          </cell>
          <cell r="H52">
            <v>-13.3</v>
          </cell>
          <cell r="I52">
            <v>96.1</v>
          </cell>
          <cell r="J52">
            <v>0.4</v>
          </cell>
          <cell r="K52">
            <v>96.8</v>
          </cell>
          <cell r="L52">
            <v>1.6</v>
          </cell>
          <cell r="M52">
            <v>76.599999999999994</v>
          </cell>
          <cell r="N52">
            <v>-28</v>
          </cell>
          <cell r="O52">
            <v>102.9</v>
          </cell>
          <cell r="P52">
            <v>-1.7</v>
          </cell>
          <cell r="Q52">
            <v>27.7</v>
          </cell>
          <cell r="R52">
            <v>9.9</v>
          </cell>
          <cell r="S52">
            <v>0.86</v>
          </cell>
          <cell r="T52">
            <v>-0.04</v>
          </cell>
          <cell r="U52">
            <v>1.71</v>
          </cell>
          <cell r="V52">
            <v>-0.42</v>
          </cell>
          <cell r="W52">
            <v>70.599999999999994</v>
          </cell>
          <cell r="X52">
            <v>-19.2</v>
          </cell>
          <cell r="Y52">
            <v>88.6</v>
          </cell>
          <cell r="Z52">
            <v>-19.2</v>
          </cell>
          <cell r="AA52">
            <v>76.900000000000006</v>
          </cell>
          <cell r="AB52">
            <v>-55.2</v>
          </cell>
          <cell r="AC52">
            <v>0</v>
          </cell>
          <cell r="AD52">
            <v>-100</v>
          </cell>
        </row>
        <row r="53">
          <cell r="B53" t="str">
            <v>職業紹介・派遣業</v>
          </cell>
          <cell r="C53">
            <v>104.7</v>
          </cell>
          <cell r="D53">
            <v>4.0999999999999996</v>
          </cell>
          <cell r="E53">
            <v>106.7</v>
          </cell>
          <cell r="F53">
            <v>5.3</v>
          </cell>
          <cell r="G53">
            <v>107.1</v>
          </cell>
          <cell r="H53">
            <v>4</v>
          </cell>
          <cell r="I53">
            <v>104.4</v>
          </cell>
          <cell r="J53">
            <v>6.9</v>
          </cell>
          <cell r="K53">
            <v>104.9</v>
          </cell>
          <cell r="L53">
            <v>6.1</v>
          </cell>
          <cell r="M53">
            <v>96.1</v>
          </cell>
          <cell r="N53">
            <v>23.4</v>
          </cell>
          <cell r="O53">
            <v>120.8</v>
          </cell>
          <cell r="P53">
            <v>-5.0999999999999996</v>
          </cell>
          <cell r="Q53">
            <v>20.9</v>
          </cell>
          <cell r="R53">
            <v>-0.5</v>
          </cell>
          <cell r="S53">
            <v>9.6199999999999992</v>
          </cell>
          <cell r="T53">
            <v>0.47</v>
          </cell>
          <cell r="U53">
            <v>6.36</v>
          </cell>
          <cell r="V53">
            <v>-0.52</v>
          </cell>
          <cell r="W53">
            <v>98.5</v>
          </cell>
          <cell r="X53">
            <v>0.2</v>
          </cell>
          <cell r="Y53">
            <v>100.4</v>
          </cell>
          <cell r="Z53">
            <v>1.4</v>
          </cell>
          <cell r="AA53">
            <v>102.3</v>
          </cell>
          <cell r="AB53">
            <v>24.8</v>
          </cell>
          <cell r="AC53">
            <v>27.2</v>
          </cell>
          <cell r="AD53">
            <v>-63.2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94.9</v>
          </cell>
          <cell r="D55">
            <v>-2</v>
          </cell>
          <cell r="E55">
            <v>102.4</v>
          </cell>
          <cell r="F55">
            <v>-1.8</v>
          </cell>
          <cell r="G55">
            <v>102.1</v>
          </cell>
          <cell r="H55">
            <v>-1.4</v>
          </cell>
          <cell r="I55">
            <v>101.3</v>
          </cell>
          <cell r="J55">
            <v>-0.8</v>
          </cell>
          <cell r="K55">
            <v>100.9</v>
          </cell>
          <cell r="L55">
            <v>-0.7</v>
          </cell>
          <cell r="M55">
            <v>107.5</v>
          </cell>
          <cell r="N55">
            <v>-2.2999999999999998</v>
          </cell>
          <cell r="O55">
            <v>92.8</v>
          </cell>
          <cell r="P55">
            <v>-1.9</v>
          </cell>
          <cell r="Q55">
            <v>32.799999999999997</v>
          </cell>
          <cell r="R55">
            <v>2.2999999999999998</v>
          </cell>
          <cell r="S55">
            <v>1.27</v>
          </cell>
          <cell r="T55">
            <v>-0.32</v>
          </cell>
          <cell r="U55">
            <v>4.25</v>
          </cell>
          <cell r="V55">
            <v>1.37</v>
          </cell>
          <cell r="W55">
            <v>89.3</v>
          </cell>
          <cell r="X55">
            <v>-5.6</v>
          </cell>
          <cell r="Y55">
            <v>96.3</v>
          </cell>
          <cell r="Z55">
            <v>-5.6</v>
          </cell>
          <cell r="AA55">
            <v>106.3</v>
          </cell>
          <cell r="AB55">
            <v>-6.4</v>
          </cell>
          <cell r="AC55">
            <v>42.8</v>
          </cell>
          <cell r="AD55">
            <v>-4.3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93.2</v>
          </cell>
          <cell r="D326">
            <v>-0.7</v>
          </cell>
          <cell r="E326">
            <v>102.4</v>
          </cell>
          <cell r="F326">
            <v>-0.7</v>
          </cell>
          <cell r="G326">
            <v>102.4</v>
          </cell>
          <cell r="H326">
            <v>0.2</v>
          </cell>
          <cell r="I326">
            <v>94.5</v>
          </cell>
          <cell r="J326">
            <v>-4.5</v>
          </cell>
          <cell r="K326">
            <v>93.9</v>
          </cell>
          <cell r="L326">
            <v>-4.8</v>
          </cell>
          <cell r="M326">
            <v>103.6</v>
          </cell>
          <cell r="N326">
            <v>-1.1000000000000001</v>
          </cell>
          <cell r="O326">
            <v>102.4</v>
          </cell>
          <cell r="P326">
            <v>2.4</v>
          </cell>
          <cell r="Q326">
            <v>30.1</v>
          </cell>
          <cell r="R326">
            <v>2.9</v>
          </cell>
          <cell r="S326">
            <v>2.08</v>
          </cell>
          <cell r="T326">
            <v>0.47</v>
          </cell>
          <cell r="U326">
            <v>1.56</v>
          </cell>
          <cell r="V326">
            <v>-0.28999999999999998</v>
          </cell>
          <cell r="W326">
            <v>87.7</v>
          </cell>
          <cell r="X326">
            <v>-4.5</v>
          </cell>
          <cell r="Y326">
            <v>96.3</v>
          </cell>
          <cell r="Z326">
            <v>-4.5</v>
          </cell>
          <cell r="AA326">
            <v>102.4</v>
          </cell>
          <cell r="AB326">
            <v>-13.2</v>
          </cell>
          <cell r="AC326">
            <v>40.1</v>
          </cell>
          <cell r="AD326">
            <v>-0.2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95.3</v>
          </cell>
          <cell r="D328">
            <v>-3.5</v>
          </cell>
          <cell r="E328">
            <v>95.6</v>
          </cell>
          <cell r="F328">
            <v>2.7</v>
          </cell>
          <cell r="G328">
            <v>98.3</v>
          </cell>
          <cell r="H328">
            <v>3.6</v>
          </cell>
          <cell r="I328">
            <v>93.1</v>
          </cell>
          <cell r="J328">
            <v>-7.7</v>
          </cell>
          <cell r="K328">
            <v>92.8</v>
          </cell>
          <cell r="L328">
            <v>-8.8000000000000007</v>
          </cell>
          <cell r="M328">
            <v>98.8</v>
          </cell>
          <cell r="N328">
            <v>14.1</v>
          </cell>
          <cell r="O328">
            <v>90.3</v>
          </cell>
          <cell r="P328">
            <v>2.2999999999999998</v>
          </cell>
          <cell r="Q328">
            <v>5.2</v>
          </cell>
          <cell r="R328">
            <v>1.2</v>
          </cell>
          <cell r="S328">
            <v>0.82</v>
          </cell>
          <cell r="T328">
            <v>-7.0000000000000007E-2</v>
          </cell>
          <cell r="U328">
            <v>1.04</v>
          </cell>
          <cell r="V328">
            <v>0.39</v>
          </cell>
          <cell r="W328">
            <v>89.7</v>
          </cell>
          <cell r="X328">
            <v>-7.1</v>
          </cell>
          <cell r="Y328">
            <v>89.9</v>
          </cell>
          <cell r="Z328">
            <v>-1.2</v>
          </cell>
          <cell r="AA328">
            <v>48.9</v>
          </cell>
          <cell r="AB328">
            <v>-22</v>
          </cell>
          <cell r="AC328">
            <v>77.900000000000006</v>
          </cell>
          <cell r="AD328">
            <v>-26</v>
          </cell>
        </row>
        <row r="329">
          <cell r="B329" t="str">
            <v>製造業</v>
          </cell>
          <cell r="C329">
            <v>99.2</v>
          </cell>
          <cell r="D329">
            <v>-5.0999999999999996</v>
          </cell>
          <cell r="E329">
            <v>107.3</v>
          </cell>
          <cell r="F329">
            <v>-4.5</v>
          </cell>
          <cell r="G329">
            <v>107.1</v>
          </cell>
          <cell r="H329">
            <v>-3.3</v>
          </cell>
          <cell r="I329">
            <v>93.7</v>
          </cell>
          <cell r="J329">
            <v>-3.1</v>
          </cell>
          <cell r="K329">
            <v>92.7</v>
          </cell>
          <cell r="L329">
            <v>-3</v>
          </cell>
          <cell r="M329">
            <v>107.3</v>
          </cell>
          <cell r="N329">
            <v>-4.0999999999999996</v>
          </cell>
          <cell r="O329">
            <v>99.3</v>
          </cell>
          <cell r="P329">
            <v>4</v>
          </cell>
          <cell r="Q329">
            <v>16.600000000000001</v>
          </cell>
          <cell r="R329">
            <v>1.9</v>
          </cell>
          <cell r="S329">
            <v>1.03</v>
          </cell>
          <cell r="T329">
            <v>0.4</v>
          </cell>
          <cell r="U329">
            <v>1.07</v>
          </cell>
          <cell r="V329">
            <v>-0.27</v>
          </cell>
          <cell r="W329">
            <v>93.3</v>
          </cell>
          <cell r="X329">
            <v>-8.6999999999999993</v>
          </cell>
          <cell r="Y329">
            <v>100.9</v>
          </cell>
          <cell r="Z329">
            <v>-8.1999999999999993</v>
          </cell>
          <cell r="AA329">
            <v>108.9</v>
          </cell>
          <cell r="AB329">
            <v>-17</v>
          </cell>
          <cell r="AC329">
            <v>56.9</v>
          </cell>
          <cell r="AD329">
            <v>-9.1</v>
          </cell>
        </row>
        <row r="330">
          <cell r="B330" t="str">
            <v>電気・ガス・熱供給・水道業</v>
          </cell>
          <cell r="C330">
            <v>107.5</v>
          </cell>
          <cell r="D330">
            <v>20.5</v>
          </cell>
          <cell r="E330">
            <v>135.69999999999999</v>
          </cell>
          <cell r="F330">
            <v>20.5</v>
          </cell>
          <cell r="G330">
            <v>110.7</v>
          </cell>
          <cell r="H330">
            <v>-1.4</v>
          </cell>
          <cell r="I330">
            <v>119.6</v>
          </cell>
          <cell r="J330">
            <v>26.7</v>
          </cell>
          <cell r="K330">
            <v>105.5</v>
          </cell>
          <cell r="L330">
            <v>7.9</v>
          </cell>
          <cell r="M330">
            <v>311.8</v>
          </cell>
          <cell r="N330">
            <v>549.6</v>
          </cell>
          <cell r="O330">
            <v>151.69999999999999</v>
          </cell>
          <cell r="P330">
            <v>-26.8</v>
          </cell>
          <cell r="Q330">
            <v>7.3</v>
          </cell>
          <cell r="R330">
            <v>0.3</v>
          </cell>
          <cell r="S330">
            <v>8.49</v>
          </cell>
          <cell r="T330">
            <v>5.96</v>
          </cell>
          <cell r="U330">
            <v>7.07</v>
          </cell>
          <cell r="V330">
            <v>3.83</v>
          </cell>
          <cell r="W330">
            <v>101.1</v>
          </cell>
          <cell r="X330">
            <v>15.9</v>
          </cell>
          <cell r="Y330">
            <v>127.7</v>
          </cell>
          <cell r="Z330">
            <v>16</v>
          </cell>
          <cell r="AA330">
            <v>449</v>
          </cell>
          <cell r="AB330">
            <v>288.39999999999998</v>
          </cell>
          <cell r="AC330">
            <v>0</v>
          </cell>
          <cell r="AD330">
            <v>0</v>
          </cell>
        </row>
        <row r="331">
          <cell r="B331" t="str">
            <v>情報通信業</v>
          </cell>
          <cell r="C331">
            <v>113.1</v>
          </cell>
          <cell r="D331">
            <v>-7.3</v>
          </cell>
          <cell r="E331">
            <v>136.80000000000001</v>
          </cell>
          <cell r="F331">
            <v>-3.9</v>
          </cell>
          <cell r="G331">
            <v>134.19999999999999</v>
          </cell>
          <cell r="H331">
            <v>-2.6</v>
          </cell>
          <cell r="I331">
            <v>103.1</v>
          </cell>
          <cell r="J331">
            <v>0.3</v>
          </cell>
          <cell r="K331">
            <v>103.8</v>
          </cell>
          <cell r="L331">
            <v>-1</v>
          </cell>
          <cell r="M331">
            <v>94.8</v>
          </cell>
          <cell r="N331">
            <v>18.5</v>
          </cell>
          <cell r="O331">
            <v>92.6</v>
          </cell>
          <cell r="P331">
            <v>-3.4</v>
          </cell>
          <cell r="Q331">
            <v>4.9000000000000004</v>
          </cell>
          <cell r="R331">
            <v>1.3</v>
          </cell>
          <cell r="S331">
            <v>0.79</v>
          </cell>
          <cell r="T331">
            <v>-0.19</v>
          </cell>
          <cell r="U331">
            <v>2.21</v>
          </cell>
          <cell r="V331">
            <v>-0.1</v>
          </cell>
          <cell r="W331">
            <v>106.4</v>
          </cell>
          <cell r="X331">
            <v>-10.8</v>
          </cell>
          <cell r="Y331">
            <v>128.69999999999999</v>
          </cell>
          <cell r="Z331">
            <v>-7.5</v>
          </cell>
          <cell r="AA331">
            <v>173.9</v>
          </cell>
          <cell r="AB331">
            <v>-16.100000000000001</v>
          </cell>
          <cell r="AC331">
            <v>0.4</v>
          </cell>
          <cell r="AD331">
            <v>-98.4</v>
          </cell>
        </row>
        <row r="332">
          <cell r="B332" t="str">
            <v>運輸業，郵便業</v>
          </cell>
          <cell r="C332">
            <v>83.6</v>
          </cell>
          <cell r="D332">
            <v>-11.3</v>
          </cell>
          <cell r="E332">
            <v>92.8</v>
          </cell>
          <cell r="F332">
            <v>-2.9</v>
          </cell>
          <cell r="G332">
            <v>98.1</v>
          </cell>
          <cell r="H332">
            <v>-0.8</v>
          </cell>
          <cell r="I332">
            <v>89.8</v>
          </cell>
          <cell r="J332">
            <v>-7.4</v>
          </cell>
          <cell r="K332">
            <v>94</v>
          </cell>
          <cell r="L332">
            <v>-6.3</v>
          </cell>
          <cell r="M332">
            <v>72.099999999999994</v>
          </cell>
          <cell r="N332">
            <v>-13</v>
          </cell>
          <cell r="O332">
            <v>105.5</v>
          </cell>
          <cell r="P332">
            <v>-4.5</v>
          </cell>
          <cell r="Q332">
            <v>6.6</v>
          </cell>
          <cell r="R332">
            <v>0</v>
          </cell>
          <cell r="S332">
            <v>0.8</v>
          </cell>
          <cell r="T332">
            <v>0.47</v>
          </cell>
          <cell r="U332">
            <v>0.75</v>
          </cell>
          <cell r="V332">
            <v>-0.38</v>
          </cell>
          <cell r="W332">
            <v>78.599999999999994</v>
          </cell>
          <cell r="X332">
            <v>-14.7</v>
          </cell>
          <cell r="Y332">
            <v>87.3</v>
          </cell>
          <cell r="Z332">
            <v>-6.6</v>
          </cell>
          <cell r="AA332">
            <v>69.900000000000006</v>
          </cell>
          <cell r="AB332">
            <v>-13.6</v>
          </cell>
          <cell r="AC332">
            <v>10.5</v>
          </cell>
          <cell r="AD332">
            <v>-86.3</v>
          </cell>
        </row>
        <row r="333">
          <cell r="B333" t="str">
            <v>卸売業，小売業</v>
          </cell>
          <cell r="C333">
            <v>96.1</v>
          </cell>
          <cell r="D333">
            <v>-3.1</v>
          </cell>
          <cell r="E333">
            <v>101.2</v>
          </cell>
          <cell r="F333">
            <v>-3.3</v>
          </cell>
          <cell r="G333">
            <v>100.3</v>
          </cell>
          <cell r="H333">
            <v>-3.3</v>
          </cell>
          <cell r="I333">
            <v>93.2</v>
          </cell>
          <cell r="J333">
            <v>-6.3</v>
          </cell>
          <cell r="K333">
            <v>91.7</v>
          </cell>
          <cell r="L333">
            <v>-6.8</v>
          </cell>
          <cell r="M333">
            <v>123.2</v>
          </cell>
          <cell r="N333">
            <v>1.2</v>
          </cell>
          <cell r="O333">
            <v>107.1</v>
          </cell>
          <cell r="P333">
            <v>8</v>
          </cell>
          <cell r="Q333">
            <v>50.2</v>
          </cell>
          <cell r="R333">
            <v>8.6</v>
          </cell>
          <cell r="S333">
            <v>3.23</v>
          </cell>
          <cell r="T333">
            <v>1.55</v>
          </cell>
          <cell r="U333">
            <v>1.64</v>
          </cell>
          <cell r="V333">
            <v>-1.49</v>
          </cell>
          <cell r="W333">
            <v>90.4</v>
          </cell>
          <cell r="X333">
            <v>-6.8</v>
          </cell>
          <cell r="Y333">
            <v>95.2</v>
          </cell>
          <cell r="Z333">
            <v>-6.8</v>
          </cell>
          <cell r="AA333">
            <v>120.3</v>
          </cell>
          <cell r="AB333">
            <v>-2</v>
          </cell>
          <cell r="AC333">
            <v>50.4</v>
          </cell>
          <cell r="AD333">
            <v>-1.4</v>
          </cell>
        </row>
        <row r="334">
          <cell r="B334" t="str">
            <v>金融業，保険業</v>
          </cell>
          <cell r="C334">
            <v>92.5</v>
          </cell>
          <cell r="D334">
            <v>13.2</v>
          </cell>
          <cell r="E334">
            <v>114.7</v>
          </cell>
          <cell r="F334">
            <v>13.2</v>
          </cell>
          <cell r="G334">
            <v>115.4</v>
          </cell>
          <cell r="H334">
            <v>13.4</v>
          </cell>
          <cell r="I334">
            <v>105.6</v>
          </cell>
          <cell r="J334">
            <v>16.2</v>
          </cell>
          <cell r="K334">
            <v>105.1</v>
          </cell>
          <cell r="L334">
            <v>16</v>
          </cell>
          <cell r="M334">
            <v>120.8</v>
          </cell>
          <cell r="N334">
            <v>20.8</v>
          </cell>
          <cell r="O334">
            <v>92.6</v>
          </cell>
          <cell r="P334">
            <v>-5.4</v>
          </cell>
          <cell r="Q334">
            <v>14</v>
          </cell>
          <cell r="R334">
            <v>1.5</v>
          </cell>
          <cell r="S334">
            <v>0.45</v>
          </cell>
          <cell r="T334">
            <v>0.09</v>
          </cell>
          <cell r="U334">
            <v>0</v>
          </cell>
          <cell r="V334">
            <v>-1.21</v>
          </cell>
          <cell r="W334">
            <v>87</v>
          </cell>
          <cell r="X334">
            <v>8.9</v>
          </cell>
          <cell r="Y334">
            <v>107.9</v>
          </cell>
          <cell r="Z334">
            <v>9</v>
          </cell>
          <cell r="AA334">
            <v>98</v>
          </cell>
          <cell r="AB334">
            <v>9.6</v>
          </cell>
          <cell r="AC334">
            <v>0.4</v>
          </cell>
          <cell r="AD334">
            <v>-20</v>
          </cell>
        </row>
        <row r="335">
          <cell r="B335" t="str">
            <v>不動産業，物品賃貸業</v>
          </cell>
          <cell r="C335">
            <v>92.1</v>
          </cell>
          <cell r="D335">
            <v>-9.8000000000000007</v>
          </cell>
          <cell r="E335">
            <v>105.8</v>
          </cell>
          <cell r="F335">
            <v>-9.9</v>
          </cell>
          <cell r="G335">
            <v>109.7</v>
          </cell>
          <cell r="H335">
            <v>-6.3</v>
          </cell>
          <cell r="I335">
            <v>101.1</v>
          </cell>
          <cell r="J335">
            <v>-4.2</v>
          </cell>
          <cell r="K335">
            <v>103</v>
          </cell>
          <cell r="L335">
            <v>-2.2999999999999998</v>
          </cell>
          <cell r="M335">
            <v>56.9</v>
          </cell>
          <cell r="N335">
            <v>-47.2</v>
          </cell>
          <cell r="O335">
            <v>86.5</v>
          </cell>
          <cell r="P335">
            <v>-6.3</v>
          </cell>
          <cell r="Q335">
            <v>51.9</v>
          </cell>
          <cell r="R335">
            <v>-0.5</v>
          </cell>
          <cell r="S335">
            <v>6.75</v>
          </cell>
          <cell r="T335">
            <v>0.36</v>
          </cell>
          <cell r="U335">
            <v>3.44</v>
          </cell>
          <cell r="V335">
            <v>1.85</v>
          </cell>
          <cell r="W335">
            <v>86.6</v>
          </cell>
          <cell r="X335">
            <v>-13.2</v>
          </cell>
          <cell r="Y335">
            <v>99.5</v>
          </cell>
          <cell r="Z335">
            <v>-13.3</v>
          </cell>
          <cell r="AA335">
            <v>32.700000000000003</v>
          </cell>
          <cell r="AB335">
            <v>-73.599999999999994</v>
          </cell>
          <cell r="AC335">
            <v>1.2</v>
          </cell>
          <cell r="AD335">
            <v>0</v>
          </cell>
        </row>
        <row r="336">
          <cell r="B336" t="str">
            <v>学術研究，専門・技術サービス業</v>
          </cell>
          <cell r="C336">
            <v>108.1</v>
          </cell>
          <cell r="D336">
            <v>32.799999999999997</v>
          </cell>
          <cell r="E336">
            <v>108.8</v>
          </cell>
          <cell r="F336">
            <v>10.199999999999999</v>
          </cell>
          <cell r="G336">
            <v>108.9</v>
          </cell>
          <cell r="H336">
            <v>8.5</v>
          </cell>
          <cell r="I336">
            <v>94.8</v>
          </cell>
          <cell r="J336">
            <v>1.1000000000000001</v>
          </cell>
          <cell r="K336">
            <v>96</v>
          </cell>
          <cell r="L336">
            <v>-0.2</v>
          </cell>
          <cell r="M336">
            <v>72.5</v>
          </cell>
          <cell r="N336">
            <v>45</v>
          </cell>
          <cell r="O336">
            <v>106.8</v>
          </cell>
          <cell r="P336">
            <v>3.1</v>
          </cell>
          <cell r="Q336">
            <v>15.4</v>
          </cell>
          <cell r="R336">
            <v>-8.3000000000000007</v>
          </cell>
          <cell r="S336">
            <v>0.03</v>
          </cell>
          <cell r="T336">
            <v>-2.4700000000000002</v>
          </cell>
          <cell r="U336">
            <v>0.97</v>
          </cell>
          <cell r="V336">
            <v>-1.1399999999999999</v>
          </cell>
          <cell r="W336">
            <v>101.7</v>
          </cell>
          <cell r="X336">
            <v>27.8</v>
          </cell>
          <cell r="Y336">
            <v>102.4</v>
          </cell>
          <cell r="Z336">
            <v>6.1</v>
          </cell>
          <cell r="AA336">
            <v>106.1</v>
          </cell>
          <cell r="AB336">
            <v>70.900000000000006</v>
          </cell>
          <cell r="AC336">
            <v>88</v>
          </cell>
          <cell r="AD336">
            <v>826.3</v>
          </cell>
        </row>
        <row r="337">
          <cell r="B337" t="str">
            <v>宿泊業，飲食サービス業</v>
          </cell>
          <cell r="C337">
            <v>90.9</v>
          </cell>
          <cell r="D337">
            <v>-24.3</v>
          </cell>
          <cell r="E337">
            <v>89.8</v>
          </cell>
          <cell r="F337">
            <v>-21.8</v>
          </cell>
          <cell r="G337">
            <v>87.8</v>
          </cell>
          <cell r="H337">
            <v>-25.1</v>
          </cell>
          <cell r="I337">
            <v>94.3</v>
          </cell>
          <cell r="J337">
            <v>-19.7</v>
          </cell>
          <cell r="K337">
            <v>93.7</v>
          </cell>
          <cell r="L337">
            <v>-20.2</v>
          </cell>
          <cell r="M337">
            <v>108.8</v>
          </cell>
          <cell r="N337">
            <v>-7.5</v>
          </cell>
          <cell r="O337">
            <v>113.1</v>
          </cell>
          <cell r="P337">
            <v>21.2</v>
          </cell>
          <cell r="Q337">
            <v>83.7</v>
          </cell>
          <cell r="R337">
            <v>8.1999999999999993</v>
          </cell>
          <cell r="S337">
            <v>6.79</v>
          </cell>
          <cell r="T337">
            <v>3.76</v>
          </cell>
          <cell r="U337">
            <v>2.16</v>
          </cell>
          <cell r="V337">
            <v>-1.96</v>
          </cell>
          <cell r="W337">
            <v>85.5</v>
          </cell>
          <cell r="X337">
            <v>-27.1</v>
          </cell>
          <cell r="Y337">
            <v>84.5</v>
          </cell>
          <cell r="Z337">
            <v>-24.7</v>
          </cell>
          <cell r="AA337">
            <v>138.6</v>
          </cell>
          <cell r="AB337">
            <v>144</v>
          </cell>
          <cell r="AC337">
            <v>102.2</v>
          </cell>
          <cell r="AD337">
            <v>-54.7</v>
          </cell>
        </row>
        <row r="338">
          <cell r="B338" t="str">
            <v>生活関連サービス業，娯楽業</v>
          </cell>
          <cell r="C338">
            <v>114.7</v>
          </cell>
          <cell r="D338">
            <v>30.6</v>
          </cell>
          <cell r="E338">
            <v>122.1</v>
          </cell>
          <cell r="F338">
            <v>36.9</v>
          </cell>
          <cell r="G338">
            <v>117.8</v>
          </cell>
          <cell r="H338">
            <v>29.6</v>
          </cell>
          <cell r="I338">
            <v>109.3</v>
          </cell>
          <cell r="J338">
            <v>8.3000000000000007</v>
          </cell>
          <cell r="K338">
            <v>106.9</v>
          </cell>
          <cell r="L338">
            <v>5.9</v>
          </cell>
          <cell r="M338">
            <v>137.5</v>
          </cell>
          <cell r="N338">
            <v>37.5</v>
          </cell>
          <cell r="O338">
            <v>93.6</v>
          </cell>
          <cell r="P338">
            <v>-3.5</v>
          </cell>
          <cell r="Q338">
            <v>31.5</v>
          </cell>
          <cell r="R338">
            <v>-14.6</v>
          </cell>
          <cell r="S338">
            <v>1.39</v>
          </cell>
          <cell r="T338">
            <v>-4.4800000000000004</v>
          </cell>
          <cell r="U338">
            <v>1.45</v>
          </cell>
          <cell r="V338">
            <v>-1.53</v>
          </cell>
          <cell r="W338">
            <v>107.9</v>
          </cell>
          <cell r="X338">
            <v>25.8</v>
          </cell>
          <cell r="Y338">
            <v>114.9</v>
          </cell>
          <cell r="Z338">
            <v>31.8</v>
          </cell>
          <cell r="AA338">
            <v>178.1</v>
          </cell>
          <cell r="AB338">
            <v>165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96.5</v>
          </cell>
          <cell r="D339">
            <v>15.6</v>
          </cell>
          <cell r="E339">
            <v>113.1</v>
          </cell>
          <cell r="F339">
            <v>11.2</v>
          </cell>
          <cell r="G339">
            <v>114.4</v>
          </cell>
          <cell r="H339">
            <v>13.7</v>
          </cell>
          <cell r="I339">
            <v>79.900000000000006</v>
          </cell>
          <cell r="J339">
            <v>-18</v>
          </cell>
          <cell r="K339">
            <v>75.900000000000006</v>
          </cell>
          <cell r="L339">
            <v>-17.2</v>
          </cell>
          <cell r="M339">
            <v>153.6</v>
          </cell>
          <cell r="N339">
            <v>-23.7</v>
          </cell>
          <cell r="O339">
            <v>110.3</v>
          </cell>
          <cell r="P339">
            <v>-2</v>
          </cell>
          <cell r="Q339">
            <v>15.8</v>
          </cell>
          <cell r="R339">
            <v>-1.6</v>
          </cell>
          <cell r="S339">
            <v>0.42</v>
          </cell>
          <cell r="T339">
            <v>-1.58</v>
          </cell>
          <cell r="U339">
            <v>0.76</v>
          </cell>
          <cell r="V339">
            <v>0.67</v>
          </cell>
          <cell r="W339">
            <v>90.8</v>
          </cell>
          <cell r="X339">
            <v>11.3</v>
          </cell>
          <cell r="Y339">
            <v>106.4</v>
          </cell>
          <cell r="Z339">
            <v>7</v>
          </cell>
          <cell r="AA339">
            <v>43.3</v>
          </cell>
          <cell r="AB339">
            <v>-73.099999999999994</v>
          </cell>
          <cell r="AC339">
            <v>18.3</v>
          </cell>
          <cell r="AD339">
            <v>1120</v>
          </cell>
        </row>
        <row r="340">
          <cell r="B340" t="str">
            <v>医療，福祉</v>
          </cell>
          <cell r="C340">
            <v>87.2</v>
          </cell>
          <cell r="D340">
            <v>-2.1</v>
          </cell>
          <cell r="E340">
            <v>99.7</v>
          </cell>
          <cell r="F340">
            <v>-3.3</v>
          </cell>
          <cell r="G340">
            <v>98.5</v>
          </cell>
          <cell r="H340">
            <v>-0.5</v>
          </cell>
          <cell r="I340">
            <v>99.4</v>
          </cell>
          <cell r="J340">
            <v>-1.5</v>
          </cell>
          <cell r="K340">
            <v>99</v>
          </cell>
          <cell r="L340">
            <v>-1.5</v>
          </cell>
          <cell r="M340">
            <v>109.8</v>
          </cell>
          <cell r="N340">
            <v>-2.1</v>
          </cell>
          <cell r="O340">
            <v>102.9</v>
          </cell>
          <cell r="P340">
            <v>0.6</v>
          </cell>
          <cell r="Q340">
            <v>25.1</v>
          </cell>
          <cell r="R340">
            <v>0.1</v>
          </cell>
          <cell r="S340">
            <v>1.48</v>
          </cell>
          <cell r="T340">
            <v>0.34</v>
          </cell>
          <cell r="U340">
            <v>1.52</v>
          </cell>
          <cell r="V340">
            <v>0.56000000000000005</v>
          </cell>
          <cell r="W340">
            <v>82</v>
          </cell>
          <cell r="X340">
            <v>-5.9</v>
          </cell>
          <cell r="Y340">
            <v>93.8</v>
          </cell>
          <cell r="Z340">
            <v>-6.9</v>
          </cell>
          <cell r="AA340">
            <v>137.19999999999999</v>
          </cell>
          <cell r="AB340">
            <v>-38.6</v>
          </cell>
          <cell r="AC340">
            <v>23.3</v>
          </cell>
          <cell r="AD340">
            <v>28.7</v>
          </cell>
        </row>
        <row r="341">
          <cell r="B341" t="str">
            <v>複合サービス事業</v>
          </cell>
          <cell r="C341">
            <v>77.900000000000006</v>
          </cell>
          <cell r="D341">
            <v>-0.8</v>
          </cell>
          <cell r="E341">
            <v>94.4</v>
          </cell>
          <cell r="F341">
            <v>-0.8</v>
          </cell>
          <cell r="G341">
            <v>97</v>
          </cell>
          <cell r="H341">
            <v>0.4</v>
          </cell>
          <cell r="I341">
            <v>96.3</v>
          </cell>
          <cell r="J341">
            <v>-4.0999999999999996</v>
          </cell>
          <cell r="K341">
            <v>98.7</v>
          </cell>
          <cell r="L341">
            <v>-2.9</v>
          </cell>
          <cell r="M341">
            <v>54.8</v>
          </cell>
          <cell r="N341">
            <v>-31.3</v>
          </cell>
          <cell r="O341">
            <v>101.6</v>
          </cell>
          <cell r="P341">
            <v>4.2</v>
          </cell>
          <cell r="Q341">
            <v>7.8</v>
          </cell>
          <cell r="R341">
            <v>-3.6</v>
          </cell>
          <cell r="S341">
            <v>0.99</v>
          </cell>
          <cell r="T341">
            <v>0.36</v>
          </cell>
          <cell r="U341">
            <v>1.38</v>
          </cell>
          <cell r="V341">
            <v>0.55000000000000004</v>
          </cell>
          <cell r="W341">
            <v>73.3</v>
          </cell>
          <cell r="X341">
            <v>-4.4000000000000004</v>
          </cell>
          <cell r="Y341">
            <v>88.8</v>
          </cell>
          <cell r="Z341">
            <v>-4.5999999999999996</v>
          </cell>
          <cell r="AA341">
            <v>51.7</v>
          </cell>
          <cell r="AB341">
            <v>-27.6</v>
          </cell>
          <cell r="AC341">
            <v>0.3</v>
          </cell>
          <cell r="AD341">
            <v>200</v>
          </cell>
        </row>
        <row r="342">
          <cell r="B342" t="str">
            <v>サービス業（他に分類されないもの）</v>
          </cell>
          <cell r="C342">
            <v>96.5</v>
          </cell>
          <cell r="D342">
            <v>16.7</v>
          </cell>
          <cell r="E342">
            <v>98.8</v>
          </cell>
          <cell r="F342">
            <v>10.5</v>
          </cell>
          <cell r="G342">
            <v>101.1</v>
          </cell>
          <cell r="H342">
            <v>10</v>
          </cell>
          <cell r="I342">
            <v>98.8</v>
          </cell>
          <cell r="J342">
            <v>5.9</v>
          </cell>
          <cell r="K342">
            <v>99.9</v>
          </cell>
          <cell r="L342">
            <v>4.8</v>
          </cell>
          <cell r="M342">
            <v>84</v>
          </cell>
          <cell r="N342">
            <v>29.4</v>
          </cell>
          <cell r="O342">
            <v>95</v>
          </cell>
          <cell r="P342">
            <v>-5.7</v>
          </cell>
          <cell r="Q342">
            <v>26</v>
          </cell>
          <cell r="R342">
            <v>1.2</v>
          </cell>
          <cell r="S342">
            <v>2.46</v>
          </cell>
          <cell r="T342">
            <v>-0.06</v>
          </cell>
          <cell r="U342">
            <v>3.56</v>
          </cell>
          <cell r="V342">
            <v>0.24</v>
          </cell>
          <cell r="W342">
            <v>90.8</v>
          </cell>
          <cell r="X342">
            <v>12.4</v>
          </cell>
          <cell r="Y342">
            <v>92.9</v>
          </cell>
          <cell r="Z342">
            <v>6.3</v>
          </cell>
          <cell r="AA342">
            <v>73.5</v>
          </cell>
          <cell r="AB342">
            <v>19.899999999999999</v>
          </cell>
          <cell r="AC342">
            <v>79.400000000000006</v>
          </cell>
          <cell r="AD342">
            <v>129.5</v>
          </cell>
        </row>
        <row r="343">
          <cell r="B343" t="str">
            <v>食料品・たばこ</v>
          </cell>
          <cell r="C343">
            <v>94.6</v>
          </cell>
          <cell r="D343">
            <v>-13.8</v>
          </cell>
          <cell r="E343">
            <v>97.4</v>
          </cell>
          <cell r="F343">
            <v>-13.5</v>
          </cell>
          <cell r="G343">
            <v>96.7</v>
          </cell>
          <cell r="H343">
            <v>-13.5</v>
          </cell>
          <cell r="I343">
            <v>90.8</v>
          </cell>
          <cell r="J343">
            <v>-4.5</v>
          </cell>
          <cell r="K343">
            <v>91.2</v>
          </cell>
          <cell r="L343">
            <v>-3.8</v>
          </cell>
          <cell r="M343">
            <v>85.8</v>
          </cell>
          <cell r="N343">
            <v>-13.4</v>
          </cell>
          <cell r="O343">
            <v>100.5</v>
          </cell>
          <cell r="P343">
            <v>1.7</v>
          </cell>
          <cell r="Q343">
            <v>29.8</v>
          </cell>
          <cell r="R343">
            <v>1.6</v>
          </cell>
          <cell r="S343">
            <v>1.87</v>
          </cell>
          <cell r="T343">
            <v>1.0900000000000001</v>
          </cell>
          <cell r="U343">
            <v>1.52</v>
          </cell>
          <cell r="V343">
            <v>-0.45</v>
          </cell>
          <cell r="W343">
            <v>89</v>
          </cell>
          <cell r="X343">
            <v>-17.100000000000001</v>
          </cell>
          <cell r="Y343">
            <v>91.6</v>
          </cell>
          <cell r="Z343">
            <v>-16.8</v>
          </cell>
          <cell r="AA343">
            <v>106.9</v>
          </cell>
          <cell r="AB343">
            <v>-13.6</v>
          </cell>
          <cell r="AC343">
            <v>59.5</v>
          </cell>
          <cell r="AD343">
            <v>-16.399999999999999</v>
          </cell>
        </row>
        <row r="344">
          <cell r="B344" t="str">
            <v>繊維工業</v>
          </cell>
          <cell r="C344">
            <v>129</v>
          </cell>
          <cell r="D344">
            <v>7.5</v>
          </cell>
          <cell r="E344">
            <v>139.6</v>
          </cell>
          <cell r="F344">
            <v>6.1</v>
          </cell>
          <cell r="G344">
            <v>128.4</v>
          </cell>
          <cell r="H344">
            <v>1.4</v>
          </cell>
          <cell r="I344">
            <v>96.1</v>
          </cell>
          <cell r="J344">
            <v>7.4</v>
          </cell>
          <cell r="K344">
            <v>91.3</v>
          </cell>
          <cell r="L344">
            <v>3.4</v>
          </cell>
          <cell r="M344">
            <v>198.6</v>
          </cell>
          <cell r="N344">
            <v>74.400000000000006</v>
          </cell>
          <cell r="O344">
            <v>93.4</v>
          </cell>
          <cell r="P344">
            <v>20.2</v>
          </cell>
          <cell r="Q344">
            <v>8</v>
          </cell>
          <cell r="R344">
            <v>5.3</v>
          </cell>
          <cell r="S344">
            <v>2.06</v>
          </cell>
          <cell r="T344">
            <v>1.36</v>
          </cell>
          <cell r="U344">
            <v>1.35</v>
          </cell>
          <cell r="V344">
            <v>0.5</v>
          </cell>
          <cell r="W344">
            <v>121.4</v>
          </cell>
          <cell r="X344">
            <v>3.5</v>
          </cell>
          <cell r="Y344">
            <v>131.30000000000001</v>
          </cell>
          <cell r="Z344">
            <v>2.1</v>
          </cell>
          <cell r="AA344">
            <v>381.5</v>
          </cell>
          <cell r="AB344">
            <v>60</v>
          </cell>
          <cell r="AC344">
            <v>31.6</v>
          </cell>
          <cell r="AD344">
            <v>63.7</v>
          </cell>
        </row>
        <row r="345">
          <cell r="B345" t="str">
            <v>木材・木製品</v>
          </cell>
          <cell r="C345">
            <v>105.2</v>
          </cell>
          <cell r="D345">
            <v>-20.7</v>
          </cell>
          <cell r="E345">
            <v>108</v>
          </cell>
          <cell r="F345">
            <v>0</v>
          </cell>
          <cell r="G345">
            <v>115.7</v>
          </cell>
          <cell r="H345">
            <v>4</v>
          </cell>
          <cell r="I345">
            <v>89.1</v>
          </cell>
          <cell r="J345">
            <v>-4.4000000000000004</v>
          </cell>
          <cell r="K345">
            <v>92.6</v>
          </cell>
          <cell r="L345">
            <v>-1.7</v>
          </cell>
          <cell r="M345">
            <v>52.1</v>
          </cell>
          <cell r="N345">
            <v>-37.200000000000003</v>
          </cell>
          <cell r="O345">
            <v>101.3</v>
          </cell>
          <cell r="P345">
            <v>10.3</v>
          </cell>
          <cell r="Q345">
            <v>23.1</v>
          </cell>
          <cell r="R345">
            <v>15.1</v>
          </cell>
          <cell r="S345">
            <v>0.28999999999999998</v>
          </cell>
          <cell r="T345">
            <v>-0.54</v>
          </cell>
          <cell r="U345">
            <v>0.62</v>
          </cell>
          <cell r="V345">
            <v>-2.2799999999999998</v>
          </cell>
          <cell r="W345">
            <v>99</v>
          </cell>
          <cell r="X345">
            <v>-23.6</v>
          </cell>
          <cell r="Y345">
            <v>101.6</v>
          </cell>
          <cell r="Z345">
            <v>-3.8</v>
          </cell>
          <cell r="AA345">
            <v>34.6</v>
          </cell>
          <cell r="AB345">
            <v>-55.4</v>
          </cell>
          <cell r="AC345">
            <v>66.099999999999994</v>
          </cell>
          <cell r="AD345">
            <v>-68.599999999999994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65.7</v>
          </cell>
          <cell r="D347">
            <v>2.2999999999999998</v>
          </cell>
          <cell r="E347">
            <v>87</v>
          </cell>
          <cell r="F347">
            <v>2.4</v>
          </cell>
          <cell r="G347">
            <v>93.5</v>
          </cell>
          <cell r="H347">
            <v>8.5</v>
          </cell>
          <cell r="I347">
            <v>97.4</v>
          </cell>
          <cell r="J347">
            <v>-3.4</v>
          </cell>
          <cell r="K347">
            <v>102.4</v>
          </cell>
          <cell r="L347">
            <v>-0.5</v>
          </cell>
          <cell r="M347">
            <v>55.3</v>
          </cell>
          <cell r="N347">
            <v>-33.5</v>
          </cell>
          <cell r="O347">
            <v>122.8</v>
          </cell>
          <cell r="P347">
            <v>2.4</v>
          </cell>
          <cell r="Q347">
            <v>4.5999999999999996</v>
          </cell>
          <cell r="R347">
            <v>0.8</v>
          </cell>
          <cell r="S347">
            <v>3.49</v>
          </cell>
          <cell r="T347">
            <v>2.89</v>
          </cell>
          <cell r="U347">
            <v>0.6</v>
          </cell>
          <cell r="V347">
            <v>-0.24</v>
          </cell>
          <cell r="W347">
            <v>61.8</v>
          </cell>
          <cell r="X347">
            <v>-1.6</v>
          </cell>
          <cell r="Y347">
            <v>81.8</v>
          </cell>
          <cell r="Z347">
            <v>-1.6</v>
          </cell>
          <cell r="AA347">
            <v>45.1</v>
          </cell>
          <cell r="AB347">
            <v>-41.7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104.4</v>
          </cell>
          <cell r="D348">
            <v>-11.7</v>
          </cell>
          <cell r="E348">
            <v>114.4</v>
          </cell>
          <cell r="F348">
            <v>-11.7</v>
          </cell>
          <cell r="G348">
            <v>111</v>
          </cell>
          <cell r="H348">
            <v>-10.4</v>
          </cell>
          <cell r="I348">
            <v>104.7</v>
          </cell>
          <cell r="J348">
            <v>22.7</v>
          </cell>
          <cell r="K348">
            <v>105.1</v>
          </cell>
          <cell r="L348">
            <v>20.8</v>
          </cell>
          <cell r="M348">
            <v>93.1</v>
          </cell>
          <cell r="N348">
            <v>91.6</v>
          </cell>
          <cell r="O348">
            <v>102.4</v>
          </cell>
          <cell r="P348">
            <v>4</v>
          </cell>
          <cell r="Q348">
            <v>9.9</v>
          </cell>
          <cell r="R348">
            <v>-2.2999999999999998</v>
          </cell>
          <cell r="S348">
            <v>0</v>
          </cell>
          <cell r="T348">
            <v>-0.23</v>
          </cell>
          <cell r="U348">
            <v>0.22</v>
          </cell>
          <cell r="V348">
            <v>0.22</v>
          </cell>
          <cell r="W348">
            <v>98.2</v>
          </cell>
          <cell r="X348">
            <v>-15.1</v>
          </cell>
          <cell r="Y348">
            <v>107.6</v>
          </cell>
          <cell r="Z348">
            <v>-15.1</v>
          </cell>
          <cell r="AA348">
            <v>182.9</v>
          </cell>
          <cell r="AB348">
            <v>-25.7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98</v>
          </cell>
          <cell r="D349">
            <v>13</v>
          </cell>
          <cell r="E349">
            <v>115.9</v>
          </cell>
          <cell r="F349">
            <v>2.8</v>
          </cell>
          <cell r="G349">
            <v>116.8</v>
          </cell>
          <cell r="H349">
            <v>6.3</v>
          </cell>
          <cell r="I349">
            <v>98.7</v>
          </cell>
          <cell r="J349">
            <v>-2.4</v>
          </cell>
          <cell r="K349">
            <v>96.9</v>
          </cell>
          <cell r="L349">
            <v>-1.6</v>
          </cell>
          <cell r="M349">
            <v>115.2</v>
          </cell>
          <cell r="N349">
            <v>-7.6</v>
          </cell>
          <cell r="O349">
            <v>104.7</v>
          </cell>
          <cell r="P349">
            <v>-1</v>
          </cell>
          <cell r="Q349">
            <v>1.7</v>
          </cell>
          <cell r="R349">
            <v>0.3</v>
          </cell>
          <cell r="S349">
            <v>0</v>
          </cell>
          <cell r="T349">
            <v>-0.89</v>
          </cell>
          <cell r="U349">
            <v>0.85</v>
          </cell>
          <cell r="V349">
            <v>0.22</v>
          </cell>
          <cell r="W349">
            <v>92.2</v>
          </cell>
          <cell r="X349">
            <v>8.6999999999999993</v>
          </cell>
          <cell r="Y349">
            <v>109</v>
          </cell>
          <cell r="Z349">
            <v>-1.1000000000000001</v>
          </cell>
          <cell r="AA349">
            <v>110.1</v>
          </cell>
          <cell r="AB349">
            <v>-15.6</v>
          </cell>
          <cell r="AC349">
            <v>23.7</v>
          </cell>
          <cell r="AD349">
            <v>1216.7</v>
          </cell>
        </row>
        <row r="350">
          <cell r="B350" t="str">
            <v>プラスチック製品</v>
          </cell>
          <cell r="C350">
            <v>88</v>
          </cell>
          <cell r="D350">
            <v>-26.5</v>
          </cell>
          <cell r="E350">
            <v>96.8</v>
          </cell>
          <cell r="F350">
            <v>-26.6</v>
          </cell>
          <cell r="G350">
            <v>95.1</v>
          </cell>
          <cell r="H350">
            <v>-23.7</v>
          </cell>
          <cell r="I350">
            <v>90.2</v>
          </cell>
          <cell r="J350">
            <v>-12.8</v>
          </cell>
          <cell r="K350">
            <v>91.5</v>
          </cell>
          <cell r="L350">
            <v>-9.5</v>
          </cell>
          <cell r="M350">
            <v>70.5</v>
          </cell>
          <cell r="N350">
            <v>-48.9</v>
          </cell>
          <cell r="O350">
            <v>260.39999999999998</v>
          </cell>
          <cell r="P350">
            <v>2.7</v>
          </cell>
          <cell r="Q350">
            <v>38.4</v>
          </cell>
          <cell r="R350">
            <v>34.4</v>
          </cell>
          <cell r="S350">
            <v>0</v>
          </cell>
          <cell r="T350">
            <v>-0.4</v>
          </cell>
          <cell r="U350">
            <v>0.87</v>
          </cell>
          <cell r="V350">
            <v>0.47</v>
          </cell>
          <cell r="W350">
            <v>82.8</v>
          </cell>
          <cell r="X350">
            <v>-29.3</v>
          </cell>
          <cell r="Y350">
            <v>91.1</v>
          </cell>
          <cell r="Z350">
            <v>-29.3</v>
          </cell>
          <cell r="AA350">
            <v>119.2</v>
          </cell>
          <cell r="AB350">
            <v>-47</v>
          </cell>
          <cell r="AC350">
            <v>0</v>
          </cell>
          <cell r="AD350">
            <v>0</v>
          </cell>
        </row>
        <row r="351">
          <cell r="B351" t="str">
            <v>ゴム製品</v>
          </cell>
          <cell r="C351">
            <v>96.3</v>
          </cell>
          <cell r="D351">
            <v>1</v>
          </cell>
          <cell r="E351">
            <v>120.6</v>
          </cell>
          <cell r="F351">
            <v>3.5</v>
          </cell>
          <cell r="G351">
            <v>138.4</v>
          </cell>
          <cell r="H351">
            <v>24.7</v>
          </cell>
          <cell r="I351">
            <v>93</v>
          </cell>
          <cell r="J351">
            <v>-2</v>
          </cell>
          <cell r="K351">
            <v>86.6</v>
          </cell>
          <cell r="L351">
            <v>-3.8</v>
          </cell>
          <cell r="M351">
            <v>162.69999999999999</v>
          </cell>
          <cell r="N351">
            <v>10.1</v>
          </cell>
          <cell r="O351">
            <v>96</v>
          </cell>
          <cell r="P351">
            <v>-1.5</v>
          </cell>
          <cell r="Q351">
            <v>1.4</v>
          </cell>
          <cell r="R351">
            <v>-0.5</v>
          </cell>
          <cell r="S351">
            <v>0.05</v>
          </cell>
          <cell r="T351">
            <v>-0.39</v>
          </cell>
          <cell r="U351">
            <v>0.64</v>
          </cell>
          <cell r="V351">
            <v>0.25</v>
          </cell>
          <cell r="W351">
            <v>90.6</v>
          </cell>
          <cell r="X351">
            <v>-2.8</v>
          </cell>
          <cell r="Y351">
            <v>113.5</v>
          </cell>
          <cell r="Z351">
            <v>-0.4</v>
          </cell>
          <cell r="AA351">
            <v>17.8</v>
          </cell>
          <cell r="AB351">
            <v>-88</v>
          </cell>
          <cell r="AC351">
            <v>7.6</v>
          </cell>
          <cell r="AD351">
            <v>-46.9</v>
          </cell>
        </row>
        <row r="352">
          <cell r="B352" t="str">
            <v>窯業・土石製品</v>
          </cell>
          <cell r="C352">
            <v>105.1</v>
          </cell>
          <cell r="D352">
            <v>-2.8</v>
          </cell>
          <cell r="E352">
            <v>113.4</v>
          </cell>
          <cell r="F352">
            <v>-7.1</v>
          </cell>
          <cell r="G352">
            <v>114.9</v>
          </cell>
          <cell r="H352">
            <v>-6.2</v>
          </cell>
          <cell r="I352">
            <v>81.2</v>
          </cell>
          <cell r="J352">
            <v>-7.8</v>
          </cell>
          <cell r="K352">
            <v>81.599999999999994</v>
          </cell>
          <cell r="L352">
            <v>-6.6</v>
          </cell>
          <cell r="M352">
            <v>73.5</v>
          </cell>
          <cell r="N352">
            <v>-28.6</v>
          </cell>
          <cell r="O352">
            <v>96.5</v>
          </cell>
          <cell r="P352">
            <v>-0.4</v>
          </cell>
          <cell r="Q352">
            <v>2.6</v>
          </cell>
          <cell r="R352">
            <v>-4.2</v>
          </cell>
          <cell r="S352">
            <v>0</v>
          </cell>
          <cell r="T352">
            <v>0</v>
          </cell>
          <cell r="U352">
            <v>0.11</v>
          </cell>
          <cell r="V352">
            <v>0</v>
          </cell>
          <cell r="W352">
            <v>98.9</v>
          </cell>
          <cell r="X352">
            <v>-6.4</v>
          </cell>
          <cell r="Y352">
            <v>106.7</v>
          </cell>
          <cell r="Z352">
            <v>-10.6</v>
          </cell>
          <cell r="AA352">
            <v>83.6</v>
          </cell>
          <cell r="AB352">
            <v>-27.4</v>
          </cell>
          <cell r="AC352">
            <v>32.1</v>
          </cell>
          <cell r="AD352">
            <v>316.89999999999998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83.5</v>
          </cell>
          <cell r="D355">
            <v>1.6</v>
          </cell>
          <cell r="E355">
            <v>92.9</v>
          </cell>
          <cell r="F355">
            <v>1.6</v>
          </cell>
          <cell r="G355">
            <v>94.4</v>
          </cell>
          <cell r="H355">
            <v>6.7</v>
          </cell>
          <cell r="I355">
            <v>90.5</v>
          </cell>
          <cell r="J355">
            <v>-1.8</v>
          </cell>
          <cell r="K355">
            <v>90.8</v>
          </cell>
          <cell r="L355">
            <v>-0.7</v>
          </cell>
          <cell r="M355">
            <v>85.8</v>
          </cell>
          <cell r="N355">
            <v>-16.3</v>
          </cell>
          <cell r="O355">
            <v>275.10000000000002</v>
          </cell>
          <cell r="P355">
            <v>-0.7</v>
          </cell>
          <cell r="Q355">
            <v>22</v>
          </cell>
          <cell r="R355">
            <v>0.3</v>
          </cell>
          <cell r="S355">
            <v>0.64</v>
          </cell>
          <cell r="T355">
            <v>-0.54</v>
          </cell>
          <cell r="U355">
            <v>0.69</v>
          </cell>
          <cell r="V355">
            <v>-0.34</v>
          </cell>
          <cell r="W355">
            <v>78.599999999999994</v>
          </cell>
          <cell r="X355">
            <v>-2.2000000000000002</v>
          </cell>
          <cell r="Y355">
            <v>87.4</v>
          </cell>
          <cell r="Z355">
            <v>-2.1</v>
          </cell>
          <cell r="AA355">
            <v>63.1</v>
          </cell>
          <cell r="AB355">
            <v>-56.9</v>
          </cell>
          <cell r="AC355">
            <v>0.2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92.2</v>
          </cell>
          <cell r="D358">
            <v>-22.5</v>
          </cell>
          <cell r="E358">
            <v>112.3</v>
          </cell>
          <cell r="F358">
            <v>-1.1000000000000001</v>
          </cell>
          <cell r="G358">
            <v>110.2</v>
          </cell>
          <cell r="H358">
            <v>-0.1</v>
          </cell>
          <cell r="I358">
            <v>88.8</v>
          </cell>
          <cell r="J358">
            <v>-9.8000000000000007</v>
          </cell>
          <cell r="K358">
            <v>86.7</v>
          </cell>
          <cell r="L358">
            <v>-10.6</v>
          </cell>
          <cell r="M358">
            <v>124.7</v>
          </cell>
          <cell r="N358">
            <v>0</v>
          </cell>
          <cell r="O358">
            <v>211.3</v>
          </cell>
          <cell r="P358">
            <v>267.5</v>
          </cell>
          <cell r="Q358">
            <v>2.6</v>
          </cell>
          <cell r="R358">
            <v>-0.4</v>
          </cell>
          <cell r="S358">
            <v>0.28000000000000003</v>
          </cell>
          <cell r="T358">
            <v>0.28000000000000003</v>
          </cell>
          <cell r="U358">
            <v>0.39</v>
          </cell>
          <cell r="V358">
            <v>0.19</v>
          </cell>
          <cell r="W358">
            <v>86.7</v>
          </cell>
          <cell r="X358">
            <v>-25.5</v>
          </cell>
          <cell r="Y358">
            <v>105.6</v>
          </cell>
          <cell r="Z358">
            <v>-4.8</v>
          </cell>
          <cell r="AA358">
            <v>135.30000000000001</v>
          </cell>
          <cell r="AB358">
            <v>-9.5</v>
          </cell>
          <cell r="AC358">
            <v>0</v>
          </cell>
          <cell r="AD358">
            <v>-100</v>
          </cell>
        </row>
        <row r="359">
          <cell r="B359" t="str">
            <v>電子・デバイス</v>
          </cell>
          <cell r="C359">
            <v>73.599999999999994</v>
          </cell>
          <cell r="D359">
            <v>-13.2</v>
          </cell>
          <cell r="E359">
            <v>83.9</v>
          </cell>
          <cell r="F359">
            <v>-12.3</v>
          </cell>
          <cell r="G359">
            <v>83.4</v>
          </cell>
          <cell r="H359">
            <v>-10.3</v>
          </cell>
          <cell r="I359">
            <v>93.4</v>
          </cell>
          <cell r="J359">
            <v>-9</v>
          </cell>
          <cell r="K359">
            <v>94.2</v>
          </cell>
          <cell r="L359">
            <v>-6.5</v>
          </cell>
          <cell r="M359">
            <v>85.7</v>
          </cell>
          <cell r="N359">
            <v>-28.4</v>
          </cell>
          <cell r="O359">
            <v>73.8</v>
          </cell>
          <cell r="P359">
            <v>-3.1</v>
          </cell>
          <cell r="Q359">
            <v>6.1</v>
          </cell>
          <cell r="R359">
            <v>2.4</v>
          </cell>
          <cell r="S359">
            <v>0.21</v>
          </cell>
          <cell r="T359">
            <v>0.04</v>
          </cell>
          <cell r="U359">
            <v>0.98</v>
          </cell>
          <cell r="V359">
            <v>0.6</v>
          </cell>
          <cell r="W359">
            <v>69.2</v>
          </cell>
          <cell r="X359">
            <v>-16.5</v>
          </cell>
          <cell r="Y359">
            <v>78.900000000000006</v>
          </cell>
          <cell r="Z359">
            <v>-15.6</v>
          </cell>
          <cell r="AA359">
            <v>88.1</v>
          </cell>
          <cell r="AB359">
            <v>-25.7</v>
          </cell>
          <cell r="AC359">
            <v>1.4</v>
          </cell>
          <cell r="AD359">
            <v>-76.3</v>
          </cell>
        </row>
        <row r="360">
          <cell r="B360" t="str">
            <v>電気機械器具</v>
          </cell>
          <cell r="C360">
            <v>236.6</v>
          </cell>
          <cell r="D360">
            <v>28</v>
          </cell>
          <cell r="E360">
            <v>154.5</v>
          </cell>
          <cell r="F360">
            <v>5.3</v>
          </cell>
          <cell r="G360">
            <v>153.30000000000001</v>
          </cell>
          <cell r="H360">
            <v>7.6</v>
          </cell>
          <cell r="I360">
            <v>102.1</v>
          </cell>
          <cell r="J360">
            <v>-9.1999999999999993</v>
          </cell>
          <cell r="K360">
            <v>100.7</v>
          </cell>
          <cell r="L360">
            <v>-5.5</v>
          </cell>
          <cell r="M360">
            <v>136.80000000000001</v>
          </cell>
          <cell r="N360">
            <v>-45.8</v>
          </cell>
          <cell r="O360">
            <v>92.5</v>
          </cell>
          <cell r="P360">
            <v>25.5</v>
          </cell>
          <cell r="Q360">
            <v>2.9</v>
          </cell>
          <cell r="R360">
            <v>-1.6</v>
          </cell>
          <cell r="S360">
            <v>0.31</v>
          </cell>
          <cell r="T360">
            <v>-0.18</v>
          </cell>
          <cell r="U360">
            <v>0.62</v>
          </cell>
          <cell r="V360">
            <v>0.23</v>
          </cell>
          <cell r="W360">
            <v>222.6</v>
          </cell>
          <cell r="X360">
            <v>23.2</v>
          </cell>
          <cell r="Y360">
            <v>145.30000000000001</v>
          </cell>
          <cell r="Z360">
            <v>1.3</v>
          </cell>
          <cell r="AA360">
            <v>198.2</v>
          </cell>
          <cell r="AB360">
            <v>-34.200000000000003</v>
          </cell>
          <cell r="AC360">
            <v>342.6</v>
          </cell>
          <cell r="AD360">
            <v>85.9</v>
          </cell>
        </row>
        <row r="361">
          <cell r="B361" t="str">
            <v>情報通信機械器具</v>
          </cell>
          <cell r="C361">
            <v>90.2</v>
          </cell>
          <cell r="D361">
            <v>1</v>
          </cell>
          <cell r="E361">
            <v>102.1</v>
          </cell>
          <cell r="F361">
            <v>3.2</v>
          </cell>
          <cell r="G361">
            <v>99.6</v>
          </cell>
          <cell r="H361">
            <v>6.3</v>
          </cell>
          <cell r="I361">
            <v>104.3</v>
          </cell>
          <cell r="J361">
            <v>2.2999999999999998</v>
          </cell>
          <cell r="K361">
            <v>105.4</v>
          </cell>
          <cell r="L361">
            <v>4.8</v>
          </cell>
          <cell r="M361">
            <v>84</v>
          </cell>
          <cell r="N361">
            <v>-34</v>
          </cell>
          <cell r="O361">
            <v>15.9</v>
          </cell>
          <cell r="P361">
            <v>-11.7</v>
          </cell>
          <cell r="Q361">
            <v>5.9</v>
          </cell>
          <cell r="R361">
            <v>-2.2000000000000002</v>
          </cell>
          <cell r="S361">
            <v>6.67</v>
          </cell>
          <cell r="T361">
            <v>4.43</v>
          </cell>
          <cell r="U361">
            <v>7.5</v>
          </cell>
          <cell r="V361">
            <v>6.01</v>
          </cell>
          <cell r="W361">
            <v>84.9</v>
          </cell>
          <cell r="X361">
            <v>-2.7</v>
          </cell>
          <cell r="Y361">
            <v>96</v>
          </cell>
          <cell r="Z361">
            <v>-0.7</v>
          </cell>
          <cell r="AA361">
            <v>154.69999999999999</v>
          </cell>
          <cell r="AB361">
            <v>-25</v>
          </cell>
          <cell r="AC361">
            <v>3.7</v>
          </cell>
          <cell r="AD361">
            <v>-81.599999999999994</v>
          </cell>
        </row>
        <row r="362">
          <cell r="B362" t="str">
            <v>輸送用機械器具</v>
          </cell>
          <cell r="C362">
            <v>95.6</v>
          </cell>
          <cell r="D362">
            <v>11.4</v>
          </cell>
          <cell r="E362">
            <v>123.2</v>
          </cell>
          <cell r="F362">
            <v>11.3</v>
          </cell>
          <cell r="G362">
            <v>118.4</v>
          </cell>
          <cell r="H362">
            <v>5.8</v>
          </cell>
          <cell r="I362">
            <v>101.2</v>
          </cell>
          <cell r="J362">
            <v>13.7</v>
          </cell>
          <cell r="K362">
            <v>93.6</v>
          </cell>
          <cell r="L362">
            <v>3.1</v>
          </cell>
          <cell r="M362">
            <v>198.2</v>
          </cell>
          <cell r="N362">
            <v>204.5</v>
          </cell>
          <cell r="O362">
            <v>77.099999999999994</v>
          </cell>
          <cell r="P362">
            <v>3.6</v>
          </cell>
          <cell r="Q362">
            <v>2.8</v>
          </cell>
          <cell r="R362">
            <v>1</v>
          </cell>
          <cell r="S362">
            <v>0.56999999999999995</v>
          </cell>
          <cell r="T362">
            <v>0.48</v>
          </cell>
          <cell r="U362">
            <v>1.31</v>
          </cell>
          <cell r="V362">
            <v>0.81</v>
          </cell>
          <cell r="W362">
            <v>89.9</v>
          </cell>
          <cell r="X362">
            <v>7.2</v>
          </cell>
          <cell r="Y362">
            <v>115.9</v>
          </cell>
          <cell r="Z362">
            <v>7.1</v>
          </cell>
          <cell r="AA362">
            <v>198.4</v>
          </cell>
          <cell r="AB362">
            <v>115.7</v>
          </cell>
          <cell r="AC362">
            <v>0.1</v>
          </cell>
          <cell r="AD362">
            <v>0</v>
          </cell>
        </row>
        <row r="363">
          <cell r="B363" t="str">
            <v>その他の製造業</v>
          </cell>
          <cell r="C363">
            <v>113.5</v>
          </cell>
          <cell r="D363">
            <v>22.6</v>
          </cell>
          <cell r="E363">
            <v>131.80000000000001</v>
          </cell>
          <cell r="F363">
            <v>24.3</v>
          </cell>
          <cell r="G363">
            <v>127</v>
          </cell>
          <cell r="H363">
            <v>24.1</v>
          </cell>
          <cell r="I363">
            <v>109</v>
          </cell>
          <cell r="J363">
            <v>4.4000000000000004</v>
          </cell>
          <cell r="K363">
            <v>101.3</v>
          </cell>
          <cell r="L363">
            <v>2.6</v>
          </cell>
          <cell r="M363">
            <v>214.6</v>
          </cell>
          <cell r="N363">
            <v>18.2</v>
          </cell>
          <cell r="O363">
            <v>77.599999999999994</v>
          </cell>
          <cell r="P363">
            <v>-40.4</v>
          </cell>
          <cell r="Q363">
            <v>5.4</v>
          </cell>
          <cell r="R363">
            <v>-2.9</v>
          </cell>
          <cell r="S363">
            <v>0.4</v>
          </cell>
          <cell r="T363">
            <v>0.4</v>
          </cell>
          <cell r="U363">
            <v>0.6</v>
          </cell>
          <cell r="V363">
            <v>0.24</v>
          </cell>
          <cell r="W363">
            <v>106.8</v>
          </cell>
          <cell r="X363">
            <v>18</v>
          </cell>
          <cell r="Y363">
            <v>124</v>
          </cell>
          <cell r="Z363">
            <v>19.7</v>
          </cell>
          <cell r="AA363">
            <v>199.9</v>
          </cell>
          <cell r="AB363">
            <v>27.2</v>
          </cell>
          <cell r="AC363">
            <v>0</v>
          </cell>
          <cell r="AD363">
            <v>-100</v>
          </cell>
        </row>
        <row r="364">
          <cell r="B364" t="str">
            <v>Ｅ一括分１</v>
          </cell>
          <cell r="C364">
            <v>128.80000000000001</v>
          </cell>
          <cell r="D364">
            <v>4.5</v>
          </cell>
          <cell r="E364">
            <v>122.3</v>
          </cell>
          <cell r="F364">
            <v>13</v>
          </cell>
          <cell r="G364">
            <v>113.6</v>
          </cell>
          <cell r="H364">
            <v>7.6</v>
          </cell>
          <cell r="I364">
            <v>107.7</v>
          </cell>
          <cell r="J364">
            <v>-3.3</v>
          </cell>
          <cell r="K364">
            <v>101.1</v>
          </cell>
          <cell r="L364">
            <v>-6.6</v>
          </cell>
          <cell r="M364">
            <v>232.9</v>
          </cell>
          <cell r="N364">
            <v>35.200000000000003</v>
          </cell>
          <cell r="O364">
            <v>111.6</v>
          </cell>
          <cell r="P364">
            <v>3.9</v>
          </cell>
          <cell r="Q364">
            <v>0.6</v>
          </cell>
          <cell r="R364">
            <v>-7.6</v>
          </cell>
          <cell r="S364">
            <v>0</v>
          </cell>
          <cell r="T364">
            <v>-0.2</v>
          </cell>
          <cell r="U364">
            <v>0.64</v>
          </cell>
          <cell r="V364">
            <v>-2.67</v>
          </cell>
          <cell r="W364">
            <v>121.2</v>
          </cell>
          <cell r="X364">
            <v>0.7</v>
          </cell>
          <cell r="Y364">
            <v>115.1</v>
          </cell>
          <cell r="Z364">
            <v>8.8000000000000007</v>
          </cell>
          <cell r="AA364">
            <v>279.89999999999998</v>
          </cell>
          <cell r="AB364">
            <v>80</v>
          </cell>
          <cell r="AC364">
            <v>158.80000000000001</v>
          </cell>
          <cell r="AD364">
            <v>-23.2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114.4</v>
          </cell>
          <cell r="D367">
            <v>10.4</v>
          </cell>
          <cell r="E367">
            <v>114.8</v>
          </cell>
          <cell r="F367">
            <v>2.7</v>
          </cell>
          <cell r="G367">
            <v>113.4</v>
          </cell>
          <cell r="H367">
            <v>3.8</v>
          </cell>
          <cell r="I367">
            <v>102.6</v>
          </cell>
          <cell r="J367">
            <v>0.1</v>
          </cell>
          <cell r="K367">
            <v>100.9</v>
          </cell>
          <cell r="L367">
            <v>-0.1</v>
          </cell>
          <cell r="M367">
            <v>136</v>
          </cell>
          <cell r="N367">
            <v>2</v>
          </cell>
          <cell r="O367">
            <v>89.7</v>
          </cell>
          <cell r="P367">
            <v>2.4</v>
          </cell>
          <cell r="Q367">
            <v>9.3000000000000007</v>
          </cell>
          <cell r="R367">
            <v>-3.9</v>
          </cell>
          <cell r="S367">
            <v>1.41</v>
          </cell>
          <cell r="T367">
            <v>0.48</v>
          </cell>
          <cell r="U367">
            <v>1.89</v>
          </cell>
          <cell r="V367">
            <v>-4.07</v>
          </cell>
          <cell r="W367">
            <v>107.6</v>
          </cell>
          <cell r="X367">
            <v>6.2</v>
          </cell>
          <cell r="Y367">
            <v>108</v>
          </cell>
          <cell r="Z367">
            <v>-1.2</v>
          </cell>
          <cell r="AA367">
            <v>159.30000000000001</v>
          </cell>
          <cell r="AB367">
            <v>-15.5</v>
          </cell>
          <cell r="AC367">
            <v>102.4</v>
          </cell>
          <cell r="AD367">
            <v>130.1</v>
          </cell>
        </row>
        <row r="368">
          <cell r="B368" t="str">
            <v>小売業</v>
          </cell>
          <cell r="C368">
            <v>90</v>
          </cell>
          <cell r="D368">
            <v>-8.9</v>
          </cell>
          <cell r="E368">
            <v>97.5</v>
          </cell>
          <cell r="F368">
            <v>-5.2</v>
          </cell>
          <cell r="G368">
            <v>96.9</v>
          </cell>
          <cell r="H368">
            <v>-5.7</v>
          </cell>
          <cell r="I368">
            <v>90.7</v>
          </cell>
          <cell r="J368">
            <v>-8.3000000000000007</v>
          </cell>
          <cell r="K368">
            <v>89.2</v>
          </cell>
          <cell r="L368">
            <v>-9</v>
          </cell>
          <cell r="M368">
            <v>117.9</v>
          </cell>
          <cell r="N368">
            <v>1.3</v>
          </cell>
          <cell r="O368">
            <v>114.2</v>
          </cell>
          <cell r="P368">
            <v>9.9</v>
          </cell>
          <cell r="Q368">
            <v>63.3</v>
          </cell>
          <cell r="R368">
            <v>12</v>
          </cell>
          <cell r="S368">
            <v>3.83</v>
          </cell>
          <cell r="T368">
            <v>1.88</v>
          </cell>
          <cell r="U368">
            <v>1.55</v>
          </cell>
          <cell r="V368">
            <v>-0.56000000000000005</v>
          </cell>
          <cell r="W368">
            <v>84.7</v>
          </cell>
          <cell r="X368">
            <v>-12.3</v>
          </cell>
          <cell r="Y368">
            <v>91.7</v>
          </cell>
          <cell r="Z368">
            <v>-8.8000000000000007</v>
          </cell>
          <cell r="AA368">
            <v>108.7</v>
          </cell>
          <cell r="AB368">
            <v>5.4</v>
          </cell>
          <cell r="AC368">
            <v>8.1999999999999993</v>
          </cell>
          <cell r="AD368">
            <v>-85.2</v>
          </cell>
        </row>
        <row r="369">
          <cell r="B369" t="str">
            <v>宿泊業</v>
          </cell>
          <cell r="C369">
            <v>92.1</v>
          </cell>
          <cell r="D369">
            <v>-28.1</v>
          </cell>
          <cell r="E369">
            <v>93.4</v>
          </cell>
          <cell r="F369">
            <v>-15.6</v>
          </cell>
          <cell r="G369">
            <v>93.9</v>
          </cell>
          <cell r="H369">
            <v>-15.8</v>
          </cell>
          <cell r="I369">
            <v>98.6</v>
          </cell>
          <cell r="J369">
            <v>-9.9</v>
          </cell>
          <cell r="K369">
            <v>96.5</v>
          </cell>
          <cell r="L369">
            <v>-9.6999999999999993</v>
          </cell>
          <cell r="M369">
            <v>158.1</v>
          </cell>
          <cell r="N369">
            <v>-11.7</v>
          </cell>
          <cell r="O369">
            <v>71.7</v>
          </cell>
          <cell r="P369">
            <v>-0.3</v>
          </cell>
          <cell r="Q369">
            <v>61.1</v>
          </cell>
          <cell r="R369">
            <v>17.899999999999999</v>
          </cell>
          <cell r="S369">
            <v>3.32</v>
          </cell>
          <cell r="T369">
            <v>1.01</v>
          </cell>
          <cell r="U369">
            <v>0.69</v>
          </cell>
          <cell r="V369">
            <v>-4.1399999999999997</v>
          </cell>
          <cell r="W369">
            <v>86.6</v>
          </cell>
          <cell r="X369">
            <v>-30.8</v>
          </cell>
          <cell r="Y369">
            <v>87.9</v>
          </cell>
          <cell r="Z369">
            <v>-18.8</v>
          </cell>
          <cell r="AA369">
            <v>81.8</v>
          </cell>
          <cell r="AB369">
            <v>-9.1</v>
          </cell>
          <cell r="AC369">
            <v>23.5</v>
          </cell>
          <cell r="AD369">
            <v>-82.5</v>
          </cell>
        </row>
        <row r="370">
          <cell r="B370" t="str">
            <v>Ｍ一括分</v>
          </cell>
          <cell r="C370">
            <v>97.8</v>
          </cell>
          <cell r="D370">
            <v>-20.5</v>
          </cell>
          <cell r="E370">
            <v>95.3</v>
          </cell>
          <cell r="F370">
            <v>-21.7</v>
          </cell>
          <cell r="G370">
            <v>92.4</v>
          </cell>
          <cell r="H370">
            <v>-26</v>
          </cell>
          <cell r="I370">
            <v>98</v>
          </cell>
          <cell r="J370">
            <v>-20.9</v>
          </cell>
          <cell r="K370">
            <v>97.8</v>
          </cell>
          <cell r="L370">
            <v>-21.5</v>
          </cell>
          <cell r="M370">
            <v>103.2</v>
          </cell>
          <cell r="N370">
            <v>-3.1</v>
          </cell>
          <cell r="O370">
            <v>124.8</v>
          </cell>
          <cell r="P370">
            <v>25.6</v>
          </cell>
          <cell r="Q370">
            <v>87.4</v>
          </cell>
          <cell r="R370">
            <v>5.2</v>
          </cell>
          <cell r="S370">
            <v>7.37</v>
          </cell>
          <cell r="T370">
            <v>4.2</v>
          </cell>
          <cell r="U370">
            <v>2.4</v>
          </cell>
          <cell r="V370">
            <v>-1.57</v>
          </cell>
          <cell r="W370">
            <v>92</v>
          </cell>
          <cell r="X370">
            <v>-23.5</v>
          </cell>
          <cell r="Y370">
            <v>89.7</v>
          </cell>
          <cell r="Z370">
            <v>-24.6</v>
          </cell>
          <cell r="AA370">
            <v>164</v>
          </cell>
          <cell r="AB370">
            <v>247.5</v>
          </cell>
          <cell r="AC370">
            <v>188.1</v>
          </cell>
          <cell r="AD370">
            <v>17.7</v>
          </cell>
        </row>
        <row r="371">
          <cell r="B371" t="str">
            <v>医療業</v>
          </cell>
          <cell r="C371">
            <v>85.9</v>
          </cell>
          <cell r="D371">
            <v>3.9</v>
          </cell>
          <cell r="E371">
            <v>95.1</v>
          </cell>
          <cell r="F371">
            <v>1.9</v>
          </cell>
          <cell r="G371">
            <v>93.3</v>
          </cell>
          <cell r="H371">
            <v>7.7</v>
          </cell>
          <cell r="I371">
            <v>94.8</v>
          </cell>
          <cell r="J371">
            <v>-2.5</v>
          </cell>
          <cell r="K371">
            <v>94.5</v>
          </cell>
          <cell r="L371">
            <v>-1.8</v>
          </cell>
          <cell r="M371">
            <v>102.1</v>
          </cell>
          <cell r="N371">
            <v>-20</v>
          </cell>
          <cell r="O371">
            <v>101</v>
          </cell>
          <cell r="P371">
            <v>-0.1</v>
          </cell>
          <cell r="Q371">
            <v>23.1</v>
          </cell>
          <cell r="R371">
            <v>-2.1</v>
          </cell>
          <cell r="S371">
            <v>1.05</v>
          </cell>
          <cell r="T371">
            <v>-0.21</v>
          </cell>
          <cell r="U371">
            <v>1.35</v>
          </cell>
          <cell r="V371">
            <v>0.84</v>
          </cell>
          <cell r="W371">
            <v>80.8</v>
          </cell>
          <cell r="X371">
            <v>0</v>
          </cell>
          <cell r="Y371">
            <v>89.5</v>
          </cell>
          <cell r="Z371">
            <v>-1.9</v>
          </cell>
          <cell r="AA371">
            <v>150.19999999999999</v>
          </cell>
          <cell r="AB371">
            <v>-49.7</v>
          </cell>
          <cell r="AC371">
            <v>40</v>
          </cell>
          <cell r="AD371">
            <v>36.1</v>
          </cell>
        </row>
        <row r="372">
          <cell r="B372" t="str">
            <v>Ｐ一括分</v>
          </cell>
          <cell r="C372">
            <v>91.9</v>
          </cell>
          <cell r="D372">
            <v>-8.6</v>
          </cell>
          <cell r="E372">
            <v>109.1</v>
          </cell>
          <cell r="F372">
            <v>-8.4</v>
          </cell>
          <cell r="G372">
            <v>108.5</v>
          </cell>
          <cell r="H372">
            <v>-8.3000000000000007</v>
          </cell>
          <cell r="I372">
            <v>104.8</v>
          </cell>
          <cell r="J372">
            <v>-0.6</v>
          </cell>
          <cell r="K372">
            <v>104.3</v>
          </cell>
          <cell r="L372">
            <v>-1.3</v>
          </cell>
          <cell r="M372">
            <v>119.4</v>
          </cell>
          <cell r="N372">
            <v>26.5</v>
          </cell>
          <cell r="O372">
            <v>104.6</v>
          </cell>
          <cell r="P372">
            <v>1.2</v>
          </cell>
          <cell r="Q372">
            <v>26.8</v>
          </cell>
          <cell r="R372">
            <v>2</v>
          </cell>
          <cell r="S372">
            <v>1.85</v>
          </cell>
          <cell r="T372">
            <v>0.81</v>
          </cell>
          <cell r="U372">
            <v>1.67</v>
          </cell>
          <cell r="V372">
            <v>0.32</v>
          </cell>
          <cell r="W372">
            <v>86.5</v>
          </cell>
          <cell r="X372">
            <v>-12</v>
          </cell>
          <cell r="Y372">
            <v>102.6</v>
          </cell>
          <cell r="Z372">
            <v>-11.9</v>
          </cell>
          <cell r="AA372">
            <v>125.1</v>
          </cell>
          <cell r="AB372">
            <v>-11.7</v>
          </cell>
          <cell r="AC372">
            <v>2.1</v>
          </cell>
          <cell r="AD372">
            <v>-43.2</v>
          </cell>
        </row>
        <row r="373">
          <cell r="B373" t="str">
            <v>職業紹介・派遣業</v>
          </cell>
          <cell r="C373">
            <v>102.8</v>
          </cell>
          <cell r="D373">
            <v>5.2</v>
          </cell>
          <cell r="E373">
            <v>104.6</v>
          </cell>
          <cell r="F373">
            <v>6.3</v>
          </cell>
          <cell r="G373">
            <v>104.4</v>
          </cell>
          <cell r="H373">
            <v>5.3</v>
          </cell>
          <cell r="I373">
            <v>104.4</v>
          </cell>
          <cell r="J373">
            <v>7.5</v>
          </cell>
          <cell r="K373">
            <v>104.5</v>
          </cell>
          <cell r="L373">
            <v>6.5</v>
          </cell>
          <cell r="M373">
            <v>101.4</v>
          </cell>
          <cell r="N373">
            <v>27.5</v>
          </cell>
          <cell r="O373">
            <v>113.9</v>
          </cell>
          <cell r="P373">
            <v>-14.2</v>
          </cell>
          <cell r="Q373">
            <v>20.9</v>
          </cell>
          <cell r="R373">
            <v>-1.2</v>
          </cell>
          <cell r="S373">
            <v>9.6199999999999992</v>
          </cell>
          <cell r="T373">
            <v>0.79</v>
          </cell>
          <cell r="U373">
            <v>6.36</v>
          </cell>
          <cell r="V373">
            <v>-0.23</v>
          </cell>
          <cell r="W373">
            <v>96.7</v>
          </cell>
          <cell r="X373">
            <v>1.3</v>
          </cell>
          <cell r="Y373">
            <v>98.4</v>
          </cell>
          <cell r="Z373">
            <v>2.2999999999999998</v>
          </cell>
          <cell r="AA373">
            <v>107.4</v>
          </cell>
          <cell r="AB373">
            <v>17.8</v>
          </cell>
          <cell r="AC373">
            <v>28.2</v>
          </cell>
          <cell r="AD373">
            <v>-59.3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96.2</v>
          </cell>
          <cell r="D375">
            <v>18</v>
          </cell>
          <cell r="E375">
            <v>98.4</v>
          </cell>
          <cell r="F375">
            <v>11.2</v>
          </cell>
          <cell r="G375">
            <v>101</v>
          </cell>
          <cell r="H375">
            <v>10.6</v>
          </cell>
          <cell r="I375">
            <v>98.1</v>
          </cell>
          <cell r="J375">
            <v>5.6</v>
          </cell>
          <cell r="K375">
            <v>99.2</v>
          </cell>
          <cell r="L375">
            <v>4.4000000000000004</v>
          </cell>
          <cell r="M375">
            <v>82.5</v>
          </cell>
          <cell r="N375">
            <v>29.1</v>
          </cell>
          <cell r="O375">
            <v>92.2</v>
          </cell>
          <cell r="P375">
            <v>-4</v>
          </cell>
          <cell r="Q375">
            <v>26.9</v>
          </cell>
          <cell r="R375">
            <v>1.5</v>
          </cell>
          <cell r="S375">
            <v>1.26</v>
          </cell>
          <cell r="T375">
            <v>-0.05</v>
          </cell>
          <cell r="U375">
            <v>3.08</v>
          </cell>
          <cell r="V375">
            <v>0.39</v>
          </cell>
          <cell r="W375">
            <v>90.5</v>
          </cell>
          <cell r="X375">
            <v>13.6</v>
          </cell>
          <cell r="Y375">
            <v>92.6</v>
          </cell>
          <cell r="Z375">
            <v>7.1</v>
          </cell>
          <cell r="AA375">
            <v>69.2</v>
          </cell>
          <cell r="AB375">
            <v>21</v>
          </cell>
          <cell r="AC375">
            <v>82.3</v>
          </cell>
          <cell r="AD375">
            <v>135.1</v>
          </cell>
        </row>
        <row r="376">
          <cell r="B376" t="str">
            <v>特掲産業１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 t="str">
            <v>-</v>
          </cell>
          <cell r="R376" t="str">
            <v>-</v>
          </cell>
          <cell r="S376" t="str">
            <v>-</v>
          </cell>
          <cell r="T376" t="str">
            <v>-</v>
          </cell>
          <cell r="U376" t="str">
            <v>-</v>
          </cell>
          <cell r="V376" t="str">
            <v>-</v>
          </cell>
          <cell r="W376" t="str">
            <v>-</v>
          </cell>
          <cell r="X376" t="str">
            <v>-</v>
          </cell>
          <cell r="Y376" t="str">
            <v>-</v>
          </cell>
          <cell r="Z376" t="str">
            <v>-</v>
          </cell>
          <cell r="AA376" t="str">
            <v>-</v>
          </cell>
          <cell r="AB376" t="str">
            <v>-</v>
          </cell>
          <cell r="AC376" t="str">
            <v>-</v>
          </cell>
          <cell r="AD376" t="str">
            <v>-</v>
          </cell>
        </row>
        <row r="377">
          <cell r="B377" t="str">
            <v>特掲産業２</v>
          </cell>
          <cell r="C377">
            <v>134.69999999999999</v>
          </cell>
          <cell r="D377">
            <v>40.9</v>
          </cell>
          <cell r="E377">
            <v>111.7</v>
          </cell>
          <cell r="F377">
            <v>3.4</v>
          </cell>
          <cell r="G377">
            <v>128.9</v>
          </cell>
          <cell r="H377">
            <v>-2.9</v>
          </cell>
          <cell r="I377">
            <v>89.3</v>
          </cell>
          <cell r="J377">
            <v>4.3</v>
          </cell>
          <cell r="K377">
            <v>92.8</v>
          </cell>
          <cell r="L377">
            <v>-4.3</v>
          </cell>
          <cell r="M377">
            <v>64.3</v>
          </cell>
          <cell r="N377">
            <v>971.7</v>
          </cell>
          <cell r="O377">
            <v>90.2</v>
          </cell>
          <cell r="P377">
            <v>-11.8</v>
          </cell>
          <cell r="Q377">
            <v>10.7</v>
          </cell>
          <cell r="R377">
            <v>10.7</v>
          </cell>
          <cell r="S377">
            <v>0</v>
          </cell>
          <cell r="T377">
            <v>0</v>
          </cell>
          <cell r="U377">
            <v>0.26</v>
          </cell>
          <cell r="V377">
            <v>0.26</v>
          </cell>
          <cell r="W377">
            <v>126.7</v>
          </cell>
          <cell r="X377">
            <v>35.5</v>
          </cell>
          <cell r="Y377">
            <v>105.1</v>
          </cell>
          <cell r="Z377">
            <v>-0.5</v>
          </cell>
          <cell r="AA377">
            <v>39.4</v>
          </cell>
          <cell r="AB377">
            <v>738.3</v>
          </cell>
          <cell r="AC377">
            <v>59.6</v>
          </cell>
          <cell r="AD377">
            <v>496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4.8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239897</v>
          </cell>
        </row>
      </sheetData>
      <sheetData sheetId="17">
        <row r="9">
          <cell r="E9">
            <v>17.7</v>
          </cell>
          <cell r="F9">
            <v>135</v>
          </cell>
          <cell r="G9">
            <v>126.3</v>
          </cell>
          <cell r="H9">
            <v>8.6999999999999993</v>
          </cell>
        </row>
        <row r="10">
          <cell r="E10">
            <v>19.399999999999999</v>
          </cell>
          <cell r="F10">
            <v>148</v>
          </cell>
          <cell r="G10">
            <v>139.9</v>
          </cell>
          <cell r="H10">
            <v>8.1</v>
          </cell>
        </row>
        <row r="11">
          <cell r="E11">
            <v>17.899999999999999</v>
          </cell>
          <cell r="F11">
            <v>146.19999999999999</v>
          </cell>
          <cell r="G11">
            <v>134.5</v>
          </cell>
          <cell r="H11">
            <v>11.7</v>
          </cell>
        </row>
        <row r="12">
          <cell r="E12">
            <v>20.2</v>
          </cell>
          <cell r="F12">
            <v>178.1</v>
          </cell>
          <cell r="G12">
            <v>146.30000000000001</v>
          </cell>
          <cell r="H12">
            <v>31.8</v>
          </cell>
        </row>
        <row r="13">
          <cell r="E13">
            <v>18.7</v>
          </cell>
          <cell r="F13">
            <v>152.9</v>
          </cell>
          <cell r="G13">
            <v>142</v>
          </cell>
          <cell r="H13">
            <v>10.9</v>
          </cell>
        </row>
        <row r="14">
          <cell r="E14">
            <v>19.2</v>
          </cell>
          <cell r="F14">
            <v>168.6</v>
          </cell>
          <cell r="G14">
            <v>142.5</v>
          </cell>
          <cell r="H14">
            <v>26.1</v>
          </cell>
        </row>
        <row r="15">
          <cell r="E15">
            <v>17.7</v>
          </cell>
          <cell r="F15">
            <v>131.1</v>
          </cell>
          <cell r="G15">
            <v>122.6</v>
          </cell>
          <cell r="H15">
            <v>8.5</v>
          </cell>
        </row>
        <row r="16">
          <cell r="E16">
            <v>20.100000000000001</v>
          </cell>
          <cell r="F16">
            <v>155.5</v>
          </cell>
          <cell r="G16">
            <v>149.1</v>
          </cell>
          <cell r="H16">
            <v>6.4</v>
          </cell>
        </row>
        <row r="17">
          <cell r="E17">
            <v>17.399999999999999</v>
          </cell>
          <cell r="F17">
            <v>122.8</v>
          </cell>
          <cell r="G17">
            <v>119.9</v>
          </cell>
          <cell r="H17">
            <v>2.9</v>
          </cell>
        </row>
        <row r="18">
          <cell r="E18">
            <v>18.899999999999999</v>
          </cell>
          <cell r="F18">
            <v>143.9</v>
          </cell>
          <cell r="G18">
            <v>138.1</v>
          </cell>
          <cell r="H18">
            <v>5.8</v>
          </cell>
        </row>
        <row r="19">
          <cell r="E19">
            <v>14.6</v>
          </cell>
          <cell r="F19">
            <v>84.1</v>
          </cell>
          <cell r="G19">
            <v>80.400000000000006</v>
          </cell>
          <cell r="H19">
            <v>3.7</v>
          </cell>
        </row>
        <row r="20">
          <cell r="E20">
            <v>17.7</v>
          </cell>
          <cell r="F20">
            <v>141.30000000000001</v>
          </cell>
          <cell r="G20">
            <v>128.1</v>
          </cell>
          <cell r="H20">
            <v>13.2</v>
          </cell>
        </row>
        <row r="21">
          <cell r="E21">
            <v>12.9</v>
          </cell>
          <cell r="F21">
            <v>106.4</v>
          </cell>
          <cell r="G21">
            <v>95.8</v>
          </cell>
          <cell r="H21">
            <v>10.6</v>
          </cell>
        </row>
        <row r="22">
          <cell r="E22">
            <v>18.7</v>
          </cell>
          <cell r="F22">
            <v>138.80000000000001</v>
          </cell>
          <cell r="G22">
            <v>134.30000000000001</v>
          </cell>
          <cell r="H22">
            <v>4.5</v>
          </cell>
        </row>
        <row r="23">
          <cell r="E23">
            <v>19.600000000000001</v>
          </cell>
          <cell r="F23">
            <v>151</v>
          </cell>
          <cell r="G23">
            <v>146.4</v>
          </cell>
          <cell r="H23">
            <v>4.5999999999999996</v>
          </cell>
        </row>
        <row r="24">
          <cell r="E24">
            <v>18.899999999999999</v>
          </cell>
          <cell r="F24">
            <v>143</v>
          </cell>
          <cell r="G24">
            <v>135.1</v>
          </cell>
          <cell r="H24">
            <v>7.9</v>
          </cell>
        </row>
        <row r="47">
          <cell r="E47">
            <v>18.100000000000001</v>
          </cell>
          <cell r="F47">
            <v>140</v>
          </cell>
          <cell r="G47">
            <v>130.30000000000001</v>
          </cell>
          <cell r="H47">
            <v>9.6999999999999993</v>
          </cell>
        </row>
        <row r="48">
          <cell r="E48">
            <v>19.899999999999999</v>
          </cell>
          <cell r="F48">
            <v>157.9</v>
          </cell>
          <cell r="G48">
            <v>148.19999999999999</v>
          </cell>
          <cell r="H48">
            <v>9.6999999999999993</v>
          </cell>
        </row>
        <row r="49">
          <cell r="E49">
            <v>18.399999999999999</v>
          </cell>
          <cell r="F49">
            <v>150.80000000000001</v>
          </cell>
          <cell r="G49">
            <v>138</v>
          </cell>
          <cell r="H49">
            <v>12.8</v>
          </cell>
        </row>
        <row r="50">
          <cell r="E50">
            <v>20.2</v>
          </cell>
          <cell r="F50">
            <v>178.1</v>
          </cell>
          <cell r="G50">
            <v>146.30000000000001</v>
          </cell>
          <cell r="H50">
            <v>31.8</v>
          </cell>
        </row>
        <row r="51">
          <cell r="E51">
            <v>18.8</v>
          </cell>
          <cell r="F51">
            <v>155.69999999999999</v>
          </cell>
          <cell r="G51">
            <v>143.1</v>
          </cell>
          <cell r="H51">
            <v>12.6</v>
          </cell>
        </row>
        <row r="52">
          <cell r="E52">
            <v>19.2</v>
          </cell>
          <cell r="F52">
            <v>160.6</v>
          </cell>
          <cell r="G52">
            <v>138.9</v>
          </cell>
          <cell r="H52">
            <v>21.7</v>
          </cell>
        </row>
        <row r="53">
          <cell r="E53">
            <v>18.2</v>
          </cell>
          <cell r="F53">
            <v>127.8</v>
          </cell>
          <cell r="G53">
            <v>119.7</v>
          </cell>
          <cell r="H53">
            <v>8.1</v>
          </cell>
        </row>
        <row r="54">
          <cell r="E54" t="str">
            <v>x</v>
          </cell>
          <cell r="F54" t="str">
            <v>x</v>
          </cell>
          <cell r="G54" t="str">
            <v>x</v>
          </cell>
          <cell r="H54" t="str">
            <v>x</v>
          </cell>
        </row>
        <row r="55">
          <cell r="E55">
            <v>19.899999999999999</v>
          </cell>
          <cell r="F55">
            <v>157.19999999999999</v>
          </cell>
          <cell r="G55">
            <v>150.80000000000001</v>
          </cell>
          <cell r="H55">
            <v>6.4</v>
          </cell>
        </row>
        <row r="56">
          <cell r="E56">
            <v>18.2</v>
          </cell>
          <cell r="F56">
            <v>143.19999999999999</v>
          </cell>
          <cell r="G56">
            <v>135.1</v>
          </cell>
          <cell r="H56">
            <v>8.1</v>
          </cell>
        </row>
        <row r="57">
          <cell r="E57">
            <v>15.5</v>
          </cell>
          <cell r="F57">
            <v>99.7</v>
          </cell>
          <cell r="G57">
            <v>94.5</v>
          </cell>
          <cell r="H57">
            <v>5.2</v>
          </cell>
        </row>
        <row r="58">
          <cell r="E58">
            <v>15.8</v>
          </cell>
          <cell r="F58">
            <v>138.30000000000001</v>
          </cell>
          <cell r="G58">
            <v>128.9</v>
          </cell>
          <cell r="H58">
            <v>9.4</v>
          </cell>
        </row>
        <row r="59">
          <cell r="E59">
            <v>13.2</v>
          </cell>
          <cell r="F59">
            <v>113.1</v>
          </cell>
          <cell r="G59">
            <v>99.1</v>
          </cell>
          <cell r="H59">
            <v>14</v>
          </cell>
        </row>
        <row r="60">
          <cell r="E60">
            <v>19.2</v>
          </cell>
          <cell r="F60">
            <v>142.1</v>
          </cell>
          <cell r="G60">
            <v>137.6</v>
          </cell>
          <cell r="H60">
            <v>4.5</v>
          </cell>
        </row>
        <row r="61">
          <cell r="E61">
            <v>19.3</v>
          </cell>
          <cell r="F61">
            <v>148.9</v>
          </cell>
          <cell r="G61">
            <v>144.30000000000001</v>
          </cell>
          <cell r="H61">
            <v>4.5999999999999996</v>
          </cell>
        </row>
        <row r="62">
          <cell r="E62">
            <v>18.399999999999999</v>
          </cell>
          <cell r="F62">
            <v>139.1</v>
          </cell>
          <cell r="G62">
            <v>130.80000000000001</v>
          </cell>
          <cell r="H62">
            <v>8.3000000000000007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9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1194</v>
          </cell>
        </row>
        <row r="48">
          <cell r="Q48">
            <v>18.399999999999999</v>
          </cell>
        </row>
        <row r="49">
          <cell r="Q49">
            <v>20.5</v>
          </cell>
        </row>
        <row r="50">
          <cell r="Q50">
            <v>19.399999999999999</v>
          </cell>
        </row>
        <row r="51">
          <cell r="Q51">
            <v>19</v>
          </cell>
        </row>
        <row r="52">
          <cell r="Q52">
            <v>18.600000000000001</v>
          </cell>
        </row>
        <row r="53">
          <cell r="Q53">
            <v>20.5</v>
          </cell>
        </row>
        <row r="54">
          <cell r="Q54">
            <v>17.899999999999999</v>
          </cell>
        </row>
        <row r="55">
          <cell r="Q55">
            <v>18.3</v>
          </cell>
        </row>
        <row r="56">
          <cell r="Q56">
            <v>17.100000000000001</v>
          </cell>
        </row>
        <row r="57">
          <cell r="Q57">
            <v>18.8</v>
          </cell>
        </row>
        <row r="58">
          <cell r="Q58">
            <v>15</v>
          </cell>
        </row>
        <row r="59">
          <cell r="Q59">
            <v>16.8</v>
          </cell>
        </row>
        <row r="60">
          <cell r="Q60">
            <v>19</v>
          </cell>
        </row>
        <row r="61">
          <cell r="Q61">
            <v>18.2</v>
          </cell>
        </row>
        <row r="62">
          <cell r="Q62">
            <v>18.600000000000001</v>
          </cell>
        </row>
        <row r="63">
          <cell r="Q63">
            <v>18.3</v>
          </cell>
        </row>
        <row r="69">
          <cell r="Q69">
            <v>18.399999999999999</v>
          </cell>
        </row>
        <row r="70">
          <cell r="Q70">
            <v>20.5</v>
          </cell>
        </row>
        <row r="71">
          <cell r="Q71">
            <v>19.2</v>
          </cell>
        </row>
        <row r="72">
          <cell r="Q72">
            <v>18.100000000000001</v>
          </cell>
        </row>
        <row r="73">
          <cell r="Q73">
            <v>18.2</v>
          </cell>
        </row>
        <row r="74">
          <cell r="Q74">
            <v>20.6</v>
          </cell>
        </row>
        <row r="75">
          <cell r="Q75">
            <v>17.3</v>
          </cell>
        </row>
        <row r="76">
          <cell r="Q76">
            <v>19</v>
          </cell>
        </row>
        <row r="77">
          <cell r="Q77">
            <v>19.7</v>
          </cell>
        </row>
        <row r="78">
          <cell r="Q78">
            <v>18.399999999999999</v>
          </cell>
        </row>
        <row r="79">
          <cell r="Q79">
            <v>14.4</v>
          </cell>
        </row>
        <row r="80">
          <cell r="Q80">
            <v>13.6</v>
          </cell>
        </row>
        <row r="81">
          <cell r="Q81">
            <v>18.399999999999999</v>
          </cell>
        </row>
        <row r="82">
          <cell r="Q82">
            <v>18.600000000000001</v>
          </cell>
        </row>
        <row r="83">
          <cell r="Q83">
            <v>19.5</v>
          </cell>
        </row>
        <row r="84">
          <cell r="Q84">
            <v>18.3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84.9</v>
          </cell>
          <cell r="D6">
            <v>-1.5</v>
          </cell>
          <cell r="E6">
            <v>100.9</v>
          </cell>
          <cell r="F6">
            <v>-2.1</v>
          </cell>
          <cell r="G6">
            <v>100.8</v>
          </cell>
          <cell r="H6">
            <v>-1</v>
          </cell>
          <cell r="I6">
            <v>99.2</v>
          </cell>
          <cell r="J6">
            <v>-0.8</v>
          </cell>
          <cell r="K6">
            <v>98.2</v>
          </cell>
          <cell r="L6">
            <v>0.6</v>
          </cell>
          <cell r="M6">
            <v>115.4</v>
          </cell>
          <cell r="N6">
            <v>-15.3</v>
          </cell>
          <cell r="O6">
            <v>99</v>
          </cell>
          <cell r="P6">
            <v>-0.6</v>
          </cell>
          <cell r="Q6">
            <v>25.6</v>
          </cell>
          <cell r="R6">
            <v>1.6</v>
          </cell>
          <cell r="S6">
            <v>1.25</v>
          </cell>
          <cell r="T6">
            <v>0.05</v>
          </cell>
          <cell r="U6">
            <v>1.7</v>
          </cell>
          <cell r="V6">
            <v>-0.28999999999999998</v>
          </cell>
          <cell r="W6">
            <v>79.599999999999994</v>
          </cell>
          <cell r="X6">
            <v>-4.8</v>
          </cell>
          <cell r="Y6">
            <v>94.7</v>
          </cell>
          <cell r="Z6">
            <v>-5.3</v>
          </cell>
          <cell r="AA6">
            <v>103.1</v>
          </cell>
          <cell r="AB6">
            <v>-15.1</v>
          </cell>
          <cell r="AC6">
            <v>4.0999999999999996</v>
          </cell>
          <cell r="AD6">
            <v>356.6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62.3</v>
          </cell>
          <cell r="D8">
            <v>-11.6</v>
          </cell>
          <cell r="E8">
            <v>78.5</v>
          </cell>
          <cell r="F8">
            <v>-11.6</v>
          </cell>
          <cell r="G8">
            <v>81.400000000000006</v>
          </cell>
          <cell r="H8">
            <v>-7.1</v>
          </cell>
          <cell r="I8">
            <v>103.6</v>
          </cell>
          <cell r="J8">
            <v>-3.1</v>
          </cell>
          <cell r="K8">
            <v>107.1</v>
          </cell>
          <cell r="L8">
            <v>0.9</v>
          </cell>
          <cell r="M8">
            <v>66.2</v>
          </cell>
          <cell r="N8">
            <v>-42.3</v>
          </cell>
          <cell r="O8">
            <v>86</v>
          </cell>
          <cell r="P8">
            <v>2.5</v>
          </cell>
          <cell r="Q8">
            <v>2</v>
          </cell>
          <cell r="R8">
            <v>-0.8</v>
          </cell>
          <cell r="S8">
            <v>0.52</v>
          </cell>
          <cell r="T8">
            <v>-4.96</v>
          </cell>
          <cell r="U8">
            <v>0.52</v>
          </cell>
          <cell r="V8">
            <v>-0.8</v>
          </cell>
          <cell r="W8">
            <v>58.4</v>
          </cell>
          <cell r="X8">
            <v>-14.6</v>
          </cell>
          <cell r="Y8">
            <v>73.599999999999994</v>
          </cell>
          <cell r="Z8">
            <v>-14.5</v>
          </cell>
          <cell r="AA8">
            <v>41.3</v>
          </cell>
          <cell r="AB8">
            <v>-60.2</v>
          </cell>
          <cell r="AC8">
            <v>0</v>
          </cell>
          <cell r="AD8">
            <v>-100</v>
          </cell>
        </row>
        <row r="9">
          <cell r="B9" t="str">
            <v>製造業</v>
          </cell>
          <cell r="C9">
            <v>91.2</v>
          </cell>
          <cell r="D9">
            <v>-2.2999999999999998</v>
          </cell>
          <cell r="E9">
            <v>110</v>
          </cell>
          <cell r="F9">
            <v>-2.1</v>
          </cell>
          <cell r="G9">
            <v>107.9</v>
          </cell>
          <cell r="H9">
            <v>-2.2000000000000002</v>
          </cell>
          <cell r="I9">
            <v>101.9</v>
          </cell>
          <cell r="J9">
            <v>1.9</v>
          </cell>
          <cell r="K9">
            <v>101.6</v>
          </cell>
          <cell r="L9">
            <v>2.4</v>
          </cell>
          <cell r="M9">
            <v>105.7</v>
          </cell>
          <cell r="N9">
            <v>-3.7</v>
          </cell>
          <cell r="O9">
            <v>96.4</v>
          </cell>
          <cell r="P9">
            <v>-2.2999999999999998</v>
          </cell>
          <cell r="Q9">
            <v>11</v>
          </cell>
          <cell r="R9">
            <v>0.8</v>
          </cell>
          <cell r="S9">
            <v>0.93</v>
          </cell>
          <cell r="T9">
            <v>0.01</v>
          </cell>
          <cell r="U9">
            <v>1.1200000000000001</v>
          </cell>
          <cell r="V9">
            <v>0.05</v>
          </cell>
          <cell r="W9">
            <v>85.6</v>
          </cell>
          <cell r="X9">
            <v>-5.4</v>
          </cell>
          <cell r="Y9">
            <v>103.2</v>
          </cell>
          <cell r="Z9">
            <v>-5.3</v>
          </cell>
          <cell r="AA9">
            <v>130.9</v>
          </cell>
          <cell r="AB9">
            <v>-2</v>
          </cell>
          <cell r="AC9">
            <v>0.1</v>
          </cell>
          <cell r="AD9">
            <v>-81</v>
          </cell>
        </row>
        <row r="10">
          <cell r="B10" t="str">
            <v>電気・ガス・熱供給・水道業</v>
          </cell>
          <cell r="C10">
            <v>107.4</v>
          </cell>
          <cell r="D10">
            <v>18.5</v>
          </cell>
          <cell r="E10">
            <v>120.4</v>
          </cell>
          <cell r="F10">
            <v>5.5</v>
          </cell>
          <cell r="G10">
            <v>109</v>
          </cell>
          <cell r="H10">
            <v>-0.1</v>
          </cell>
          <cell r="I10">
            <v>101.7</v>
          </cell>
          <cell r="J10">
            <v>-1.5</v>
          </cell>
          <cell r="K10">
            <v>96.8</v>
          </cell>
          <cell r="L10">
            <v>3.1</v>
          </cell>
          <cell r="M10">
            <v>168.6</v>
          </cell>
          <cell r="N10">
            <v>-26.5</v>
          </cell>
          <cell r="O10">
            <v>102.9</v>
          </cell>
          <cell r="P10">
            <v>0.1</v>
          </cell>
          <cell r="Q10">
            <v>7.4</v>
          </cell>
          <cell r="R10">
            <v>-2.8</v>
          </cell>
          <cell r="S10">
            <v>0.09</v>
          </cell>
          <cell r="T10">
            <v>-0.56999999999999995</v>
          </cell>
          <cell r="U10">
            <v>1.49</v>
          </cell>
          <cell r="V10">
            <v>0.41</v>
          </cell>
          <cell r="W10">
            <v>100.8</v>
          </cell>
          <cell r="X10">
            <v>14.7</v>
          </cell>
          <cell r="Y10">
            <v>112.9</v>
          </cell>
          <cell r="Z10">
            <v>2</v>
          </cell>
          <cell r="AA10">
            <v>263.7</v>
          </cell>
          <cell r="AB10">
            <v>49.1</v>
          </cell>
          <cell r="AC10">
            <v>48.3</v>
          </cell>
          <cell r="AD10">
            <v>7442.5</v>
          </cell>
        </row>
        <row r="11">
          <cell r="B11" t="str">
            <v>情報通信業</v>
          </cell>
          <cell r="C11">
            <v>132.5</v>
          </cell>
          <cell r="D11">
            <v>4</v>
          </cell>
          <cell r="E11">
            <v>151.1</v>
          </cell>
          <cell r="F11">
            <v>-2.6</v>
          </cell>
          <cell r="G11">
            <v>145.19999999999999</v>
          </cell>
          <cell r="H11">
            <v>-3.4</v>
          </cell>
          <cell r="I11">
            <v>103.4</v>
          </cell>
          <cell r="J11">
            <v>4.3</v>
          </cell>
          <cell r="K11">
            <v>101.3</v>
          </cell>
          <cell r="L11">
            <v>3.1</v>
          </cell>
          <cell r="M11">
            <v>132.69999999999999</v>
          </cell>
          <cell r="N11">
            <v>19.3</v>
          </cell>
          <cell r="O11">
            <v>101.3</v>
          </cell>
          <cell r="P11">
            <v>-1.4</v>
          </cell>
          <cell r="Q11">
            <v>4</v>
          </cell>
          <cell r="R11">
            <v>-0.4</v>
          </cell>
          <cell r="S11">
            <v>0.35</v>
          </cell>
          <cell r="T11">
            <v>-7.0000000000000007E-2</v>
          </cell>
          <cell r="U11">
            <v>0.66</v>
          </cell>
          <cell r="V11">
            <v>-0.62</v>
          </cell>
          <cell r="W11">
            <v>124.3</v>
          </cell>
          <cell r="X11">
            <v>0.6</v>
          </cell>
          <cell r="Y11">
            <v>141.69999999999999</v>
          </cell>
          <cell r="Z11">
            <v>-5.8</v>
          </cell>
          <cell r="AA11">
            <v>249.1</v>
          </cell>
          <cell r="AB11">
            <v>5.5</v>
          </cell>
          <cell r="AC11">
            <v>57.8</v>
          </cell>
          <cell r="AD11">
            <v>267.5</v>
          </cell>
        </row>
        <row r="12">
          <cell r="B12" t="str">
            <v>運輸業，郵便業</v>
          </cell>
          <cell r="C12">
            <v>79.400000000000006</v>
          </cell>
          <cell r="D12">
            <v>-12.4</v>
          </cell>
          <cell r="E12">
            <v>90.2</v>
          </cell>
          <cell r="F12">
            <v>-12.6</v>
          </cell>
          <cell r="G12">
            <v>94.9</v>
          </cell>
          <cell r="H12">
            <v>-12.5</v>
          </cell>
          <cell r="I12">
            <v>98.2</v>
          </cell>
          <cell r="J12">
            <v>-8.3000000000000007</v>
          </cell>
          <cell r="K12">
            <v>102.9</v>
          </cell>
          <cell r="L12">
            <v>-4.5</v>
          </cell>
          <cell r="M12">
            <v>76</v>
          </cell>
          <cell r="N12">
            <v>-27.1</v>
          </cell>
          <cell r="O12">
            <v>99.7</v>
          </cell>
          <cell r="P12">
            <v>-4.4000000000000004</v>
          </cell>
          <cell r="Q12">
            <v>10.3</v>
          </cell>
          <cell r="R12">
            <v>5.5</v>
          </cell>
          <cell r="S12">
            <v>0.19</v>
          </cell>
          <cell r="T12">
            <v>-1.56</v>
          </cell>
          <cell r="U12">
            <v>1.65</v>
          </cell>
          <cell r="V12">
            <v>0.75</v>
          </cell>
          <cell r="W12">
            <v>74.5</v>
          </cell>
          <cell r="X12">
            <v>-15.2</v>
          </cell>
          <cell r="Y12">
            <v>84.6</v>
          </cell>
          <cell r="Z12">
            <v>-15.5</v>
          </cell>
          <cell r="AA12">
            <v>69.7</v>
          </cell>
          <cell r="AB12">
            <v>-12.8</v>
          </cell>
          <cell r="AC12">
            <v>0.6</v>
          </cell>
          <cell r="AD12">
            <v>0</v>
          </cell>
        </row>
        <row r="13">
          <cell r="B13" t="str">
            <v>卸売業，小売業</v>
          </cell>
          <cell r="C13">
            <v>79.2</v>
          </cell>
          <cell r="D13">
            <v>3.3</v>
          </cell>
          <cell r="E13">
            <v>91.1</v>
          </cell>
          <cell r="F13">
            <v>3.3</v>
          </cell>
          <cell r="G13">
            <v>91.5</v>
          </cell>
          <cell r="H13">
            <v>4.8</v>
          </cell>
          <cell r="I13">
            <v>91.5</v>
          </cell>
          <cell r="J13">
            <v>2.2999999999999998</v>
          </cell>
          <cell r="K13">
            <v>90.3</v>
          </cell>
          <cell r="L13">
            <v>3.7</v>
          </cell>
          <cell r="M13">
            <v>116.9</v>
          </cell>
          <cell r="N13">
            <v>-15.9</v>
          </cell>
          <cell r="O13">
            <v>105</v>
          </cell>
          <cell r="P13">
            <v>-0.8</v>
          </cell>
          <cell r="Q13">
            <v>60.7</v>
          </cell>
          <cell r="R13">
            <v>3</v>
          </cell>
          <cell r="S13">
            <v>1.46</v>
          </cell>
          <cell r="T13">
            <v>0.85</v>
          </cell>
          <cell r="U13">
            <v>2.77</v>
          </cell>
          <cell r="V13">
            <v>0.24</v>
          </cell>
          <cell r="W13">
            <v>74.3</v>
          </cell>
          <cell r="X13">
            <v>-0.1</v>
          </cell>
          <cell r="Y13">
            <v>85.5</v>
          </cell>
          <cell r="Z13">
            <v>0</v>
          </cell>
          <cell r="AA13">
            <v>84.6</v>
          </cell>
          <cell r="AB13">
            <v>-18.2</v>
          </cell>
          <cell r="AC13">
            <v>1.2</v>
          </cell>
          <cell r="AD13">
            <v>17.5</v>
          </cell>
        </row>
        <row r="14">
          <cell r="B14" t="str">
            <v>金融業，保険業</v>
          </cell>
          <cell r="C14">
            <v>105.6</v>
          </cell>
          <cell r="D14">
            <v>10.9</v>
          </cell>
          <cell r="E14">
            <v>126.2</v>
          </cell>
          <cell r="F14">
            <v>3.6</v>
          </cell>
          <cell r="G14">
            <v>129.9</v>
          </cell>
          <cell r="H14">
            <v>9.3000000000000007</v>
          </cell>
          <cell r="I14">
            <v>96.7</v>
          </cell>
          <cell r="J14">
            <v>-13.1</v>
          </cell>
          <cell r="K14">
            <v>96.3</v>
          </cell>
          <cell r="L14">
            <v>-7.1</v>
          </cell>
          <cell r="M14">
            <v>111.6</v>
          </cell>
          <cell r="N14">
            <v>-68.2</v>
          </cell>
          <cell r="O14">
            <v>107.7</v>
          </cell>
          <cell r="P14">
            <v>6.1</v>
          </cell>
          <cell r="Q14">
            <v>0.3</v>
          </cell>
          <cell r="R14">
            <v>-4.9000000000000004</v>
          </cell>
          <cell r="S14">
            <v>0</v>
          </cell>
          <cell r="T14">
            <v>-0.06</v>
          </cell>
          <cell r="U14">
            <v>0</v>
          </cell>
          <cell r="V14">
            <v>0</v>
          </cell>
          <cell r="W14">
            <v>99.1</v>
          </cell>
          <cell r="X14">
            <v>7.4</v>
          </cell>
          <cell r="Y14">
            <v>118.4</v>
          </cell>
          <cell r="Z14">
            <v>0.3</v>
          </cell>
          <cell r="AA14">
            <v>36.299999999999997</v>
          </cell>
          <cell r="AB14">
            <v>-81.3</v>
          </cell>
          <cell r="AC14">
            <v>23.8</v>
          </cell>
          <cell r="AD14">
            <v>0</v>
          </cell>
        </row>
        <row r="15">
          <cell r="B15" t="str">
            <v>不動産業，物品賃貸業</v>
          </cell>
          <cell r="C15">
            <v>108.9</v>
          </cell>
          <cell r="D15">
            <v>12.6</v>
          </cell>
          <cell r="E15">
            <v>132.80000000000001</v>
          </cell>
          <cell r="F15">
            <v>12.6</v>
          </cell>
          <cell r="G15">
            <v>133.6</v>
          </cell>
          <cell r="H15">
            <v>15.7</v>
          </cell>
          <cell r="I15">
            <v>106.3</v>
          </cell>
          <cell r="J15">
            <v>9.6</v>
          </cell>
          <cell r="K15">
            <v>105.8</v>
          </cell>
          <cell r="L15">
            <v>15.9</v>
          </cell>
          <cell r="M15">
            <v>128.1</v>
          </cell>
          <cell r="N15">
            <v>-63.4</v>
          </cell>
          <cell r="O15">
            <v>110.3</v>
          </cell>
          <cell r="P15">
            <v>12.9</v>
          </cell>
          <cell r="Q15">
            <v>29.1</v>
          </cell>
          <cell r="R15">
            <v>-12.1</v>
          </cell>
          <cell r="S15">
            <v>3.58</v>
          </cell>
          <cell r="T15">
            <v>1.47</v>
          </cell>
          <cell r="U15">
            <v>0</v>
          </cell>
          <cell r="V15">
            <v>-0.92</v>
          </cell>
          <cell r="W15">
            <v>102.2</v>
          </cell>
          <cell r="X15">
            <v>9</v>
          </cell>
          <cell r="Y15">
            <v>124.6</v>
          </cell>
          <cell r="Z15">
            <v>8.9</v>
          </cell>
          <cell r="AA15">
            <v>101.1</v>
          </cell>
          <cell r="AB15">
            <v>-51.9</v>
          </cell>
          <cell r="AC15">
            <v>0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105.2</v>
          </cell>
          <cell r="D16">
            <v>9.5</v>
          </cell>
          <cell r="E16">
            <v>126.7</v>
          </cell>
          <cell r="F16">
            <v>9.5</v>
          </cell>
          <cell r="G16">
            <v>126.4</v>
          </cell>
          <cell r="H16">
            <v>8.8000000000000007</v>
          </cell>
          <cell r="I16">
            <v>96.4</v>
          </cell>
          <cell r="J16">
            <v>-6.9</v>
          </cell>
          <cell r="K16">
            <v>100.2</v>
          </cell>
          <cell r="L16">
            <v>-3.2</v>
          </cell>
          <cell r="M16">
            <v>54.8</v>
          </cell>
          <cell r="N16">
            <v>-47.7</v>
          </cell>
          <cell r="O16">
            <v>103.9</v>
          </cell>
          <cell r="P16">
            <v>0.8</v>
          </cell>
          <cell r="Q16">
            <v>5.4</v>
          </cell>
          <cell r="R16">
            <v>-6.4</v>
          </cell>
          <cell r="S16">
            <v>0.51</v>
          </cell>
          <cell r="T16">
            <v>0.05</v>
          </cell>
          <cell r="U16">
            <v>0.4</v>
          </cell>
          <cell r="V16">
            <v>0.4</v>
          </cell>
          <cell r="W16">
            <v>98.7</v>
          </cell>
          <cell r="X16">
            <v>5.9</v>
          </cell>
          <cell r="Y16">
            <v>118.9</v>
          </cell>
          <cell r="Z16">
            <v>6</v>
          </cell>
          <cell r="AA16">
            <v>130.9</v>
          </cell>
          <cell r="AB16">
            <v>22.2</v>
          </cell>
          <cell r="AC16">
            <v>0</v>
          </cell>
          <cell r="AD16">
            <v>0</v>
          </cell>
        </row>
        <row r="17">
          <cell r="B17" t="str">
            <v>宿泊業，飲食サービス業</v>
          </cell>
          <cell r="C17">
            <v>89.5</v>
          </cell>
          <cell r="D17">
            <v>4.2</v>
          </cell>
          <cell r="E17">
            <v>93.4</v>
          </cell>
          <cell r="F17">
            <v>4.0999999999999996</v>
          </cell>
          <cell r="G17">
            <v>94.8</v>
          </cell>
          <cell r="H17">
            <v>4.9000000000000004</v>
          </cell>
          <cell r="I17">
            <v>94.4</v>
          </cell>
          <cell r="J17">
            <v>3.4</v>
          </cell>
          <cell r="K17">
            <v>94</v>
          </cell>
          <cell r="L17">
            <v>4</v>
          </cell>
          <cell r="M17">
            <v>104.9</v>
          </cell>
          <cell r="N17">
            <v>-6.5</v>
          </cell>
          <cell r="O17">
            <v>89.9</v>
          </cell>
          <cell r="P17">
            <v>3.5</v>
          </cell>
          <cell r="Q17">
            <v>81.7</v>
          </cell>
          <cell r="R17">
            <v>-1.8</v>
          </cell>
          <cell r="S17">
            <v>3.32</v>
          </cell>
          <cell r="T17">
            <v>0.1</v>
          </cell>
          <cell r="U17">
            <v>1.86</v>
          </cell>
          <cell r="V17">
            <v>-0.8</v>
          </cell>
          <cell r="W17">
            <v>84</v>
          </cell>
          <cell r="X17">
            <v>0.8</v>
          </cell>
          <cell r="Y17">
            <v>87.6</v>
          </cell>
          <cell r="Z17">
            <v>0.7</v>
          </cell>
          <cell r="AA17">
            <v>68.3</v>
          </cell>
          <cell r="AB17">
            <v>-10.3</v>
          </cell>
          <cell r="AC17">
            <v>0</v>
          </cell>
          <cell r="AD17">
            <v>0</v>
          </cell>
        </row>
        <row r="18">
          <cell r="B18" t="str">
            <v>生活関連サービス業，娯楽業</v>
          </cell>
          <cell r="C18">
            <v>93.9</v>
          </cell>
          <cell r="D18">
            <v>36.700000000000003</v>
          </cell>
          <cell r="E18">
            <v>102.9</v>
          </cell>
          <cell r="F18">
            <v>36.700000000000003</v>
          </cell>
          <cell r="G18">
            <v>103.7</v>
          </cell>
          <cell r="H18">
            <v>33.799999999999997</v>
          </cell>
          <cell r="I18">
            <v>108.8</v>
          </cell>
          <cell r="J18">
            <v>28.6</v>
          </cell>
          <cell r="K18">
            <v>109.8</v>
          </cell>
          <cell r="L18">
            <v>25.1</v>
          </cell>
          <cell r="M18">
            <v>93.8</v>
          </cell>
          <cell r="N18">
            <v>150.1</v>
          </cell>
          <cell r="O18">
            <v>92.8</v>
          </cell>
          <cell r="P18">
            <v>-1.3</v>
          </cell>
          <cell r="Q18">
            <v>24.7</v>
          </cell>
          <cell r="R18">
            <v>-8.1999999999999993</v>
          </cell>
          <cell r="S18">
            <v>3.08</v>
          </cell>
          <cell r="T18">
            <v>2.25</v>
          </cell>
          <cell r="U18">
            <v>7.53</v>
          </cell>
          <cell r="V18">
            <v>-2.91</v>
          </cell>
          <cell r="W18">
            <v>88.1</v>
          </cell>
          <cell r="X18">
            <v>32.299999999999997</v>
          </cell>
          <cell r="Y18">
            <v>96.5</v>
          </cell>
          <cell r="Z18">
            <v>32.200000000000003</v>
          </cell>
          <cell r="AA18">
            <v>89.8</v>
          </cell>
          <cell r="AB18">
            <v>140.30000000000001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93.7</v>
          </cell>
          <cell r="D19">
            <v>-2.9</v>
          </cell>
          <cell r="E19">
            <v>114.4</v>
          </cell>
          <cell r="F19">
            <v>-2.9</v>
          </cell>
          <cell r="G19">
            <v>117.4</v>
          </cell>
          <cell r="H19">
            <v>-2.9</v>
          </cell>
          <cell r="I19">
            <v>124.7</v>
          </cell>
          <cell r="J19">
            <v>-3.7</v>
          </cell>
          <cell r="K19">
            <v>109.6</v>
          </cell>
          <cell r="L19">
            <v>-2.2999999999999998</v>
          </cell>
          <cell r="M19">
            <v>362.3</v>
          </cell>
          <cell r="N19">
            <v>-10</v>
          </cell>
          <cell r="O19">
            <v>112.6</v>
          </cell>
          <cell r="P19">
            <v>4.7</v>
          </cell>
          <cell r="Q19">
            <v>17.7</v>
          </cell>
          <cell r="R19">
            <v>1.9</v>
          </cell>
          <cell r="S19">
            <v>0.37</v>
          </cell>
          <cell r="T19">
            <v>-0.62</v>
          </cell>
          <cell r="U19">
            <v>0.17</v>
          </cell>
          <cell r="V19">
            <v>-1.5</v>
          </cell>
          <cell r="W19">
            <v>87.9</v>
          </cell>
          <cell r="X19">
            <v>-6.1</v>
          </cell>
          <cell r="Y19">
            <v>107.3</v>
          </cell>
          <cell r="Z19">
            <v>-6.1</v>
          </cell>
          <cell r="AA19">
            <v>15.4</v>
          </cell>
          <cell r="AB19">
            <v>-2.7</v>
          </cell>
          <cell r="AC19">
            <v>0</v>
          </cell>
          <cell r="AD19">
            <v>0</v>
          </cell>
        </row>
        <row r="20">
          <cell r="B20" t="str">
            <v>医療，福祉</v>
          </cell>
          <cell r="C20">
            <v>76</v>
          </cell>
          <cell r="D20">
            <v>-4.8</v>
          </cell>
          <cell r="E20">
            <v>92.9</v>
          </cell>
          <cell r="F20">
            <v>-4.7</v>
          </cell>
          <cell r="G20">
            <v>91.6</v>
          </cell>
          <cell r="H20">
            <v>-2.2999999999999998</v>
          </cell>
          <cell r="I20">
            <v>93</v>
          </cell>
          <cell r="J20">
            <v>-2.4</v>
          </cell>
          <cell r="K20">
            <v>93</v>
          </cell>
          <cell r="L20">
            <v>-1.2</v>
          </cell>
          <cell r="M20">
            <v>93.6</v>
          </cell>
          <cell r="N20">
            <v>-29</v>
          </cell>
          <cell r="O20">
            <v>98.6</v>
          </cell>
          <cell r="P20">
            <v>-1.3</v>
          </cell>
          <cell r="Q20">
            <v>24.3</v>
          </cell>
          <cell r="R20">
            <v>3.1</v>
          </cell>
          <cell r="S20">
            <v>0.72</v>
          </cell>
          <cell r="T20">
            <v>0.32</v>
          </cell>
          <cell r="U20">
            <v>1.08</v>
          </cell>
          <cell r="V20">
            <v>-0.56000000000000005</v>
          </cell>
          <cell r="W20">
            <v>71.3</v>
          </cell>
          <cell r="X20">
            <v>-7.9</v>
          </cell>
          <cell r="Y20">
            <v>87.1</v>
          </cell>
          <cell r="Z20">
            <v>-7.9</v>
          </cell>
          <cell r="AA20">
            <v>129.9</v>
          </cell>
          <cell r="AB20">
            <v>-35.299999999999997</v>
          </cell>
          <cell r="AC20">
            <v>0</v>
          </cell>
          <cell r="AD20">
            <v>-99.5</v>
          </cell>
        </row>
        <row r="21">
          <cell r="B21" t="str">
            <v>複合サービス事業</v>
          </cell>
          <cell r="C21">
            <v>73.7</v>
          </cell>
          <cell r="D21">
            <v>3.7</v>
          </cell>
          <cell r="E21">
            <v>89.8</v>
          </cell>
          <cell r="F21">
            <v>3.8</v>
          </cell>
          <cell r="G21">
            <v>93</v>
          </cell>
          <cell r="H21">
            <v>6.5</v>
          </cell>
          <cell r="I21">
            <v>96.4</v>
          </cell>
          <cell r="J21">
            <v>-0.8</v>
          </cell>
          <cell r="K21">
            <v>99.6</v>
          </cell>
          <cell r="L21">
            <v>0.8</v>
          </cell>
          <cell r="M21">
            <v>44.1</v>
          </cell>
          <cell r="N21">
            <v>-37.9</v>
          </cell>
          <cell r="O21">
            <v>95.2</v>
          </cell>
          <cell r="P21">
            <v>1.5</v>
          </cell>
          <cell r="Q21">
            <v>5.0999999999999996</v>
          </cell>
          <cell r="R21">
            <v>3</v>
          </cell>
          <cell r="S21">
            <v>0.14000000000000001</v>
          </cell>
          <cell r="T21">
            <v>-0.46</v>
          </cell>
          <cell r="U21">
            <v>0.59</v>
          </cell>
          <cell r="V21">
            <v>-0.72</v>
          </cell>
          <cell r="W21">
            <v>69.099999999999994</v>
          </cell>
          <cell r="X21">
            <v>0.1</v>
          </cell>
          <cell r="Y21">
            <v>84.2</v>
          </cell>
          <cell r="Z21">
            <v>0.4</v>
          </cell>
          <cell r="AA21">
            <v>37.5</v>
          </cell>
          <cell r="AB21">
            <v>-48.9</v>
          </cell>
          <cell r="AC21">
            <v>0.1</v>
          </cell>
          <cell r="AD21">
            <v>-82.9</v>
          </cell>
        </row>
        <row r="22">
          <cell r="B22" t="str">
            <v>サービス業（他に分類されないもの）</v>
          </cell>
          <cell r="C22">
            <v>91.9</v>
          </cell>
          <cell r="D22">
            <v>-0.5</v>
          </cell>
          <cell r="E22">
            <v>103</v>
          </cell>
          <cell r="F22">
            <v>-0.6</v>
          </cell>
          <cell r="G22">
            <v>101.4</v>
          </cell>
          <cell r="H22">
            <v>-2.6</v>
          </cell>
          <cell r="I22">
            <v>103.3</v>
          </cell>
          <cell r="J22">
            <v>0.1</v>
          </cell>
          <cell r="K22">
            <v>102.8</v>
          </cell>
          <cell r="L22">
            <v>-0.2</v>
          </cell>
          <cell r="M22">
            <v>111.4</v>
          </cell>
          <cell r="N22">
            <v>4.8</v>
          </cell>
          <cell r="O22">
            <v>97.4</v>
          </cell>
          <cell r="P22">
            <v>-2.2000000000000002</v>
          </cell>
          <cell r="Q22">
            <v>30.7</v>
          </cell>
          <cell r="R22">
            <v>1.6</v>
          </cell>
          <cell r="S22">
            <v>4.17</v>
          </cell>
          <cell r="T22">
            <v>1.1399999999999999</v>
          </cell>
          <cell r="U22">
            <v>4.59</v>
          </cell>
          <cell r="V22">
            <v>0.74</v>
          </cell>
          <cell r="W22">
            <v>86.2</v>
          </cell>
          <cell r="X22">
            <v>-3.8</v>
          </cell>
          <cell r="Y22">
            <v>96.6</v>
          </cell>
          <cell r="Z22">
            <v>-3.9</v>
          </cell>
          <cell r="AA22">
            <v>124</v>
          </cell>
          <cell r="AB22">
            <v>26.7</v>
          </cell>
          <cell r="AC22">
            <v>2</v>
          </cell>
          <cell r="AD22">
            <v>-17.399999999999999</v>
          </cell>
        </row>
        <row r="23">
          <cell r="B23" t="str">
            <v>食料品・たばこ</v>
          </cell>
          <cell r="C23">
            <v>88.5</v>
          </cell>
          <cell r="D23">
            <v>-5.4</v>
          </cell>
          <cell r="E23">
            <v>106.6</v>
          </cell>
          <cell r="F23">
            <v>-5.4</v>
          </cell>
          <cell r="G23">
            <v>106.6</v>
          </cell>
          <cell r="H23">
            <v>-4.7</v>
          </cell>
          <cell r="I23">
            <v>100.7</v>
          </cell>
          <cell r="J23">
            <v>3.8</v>
          </cell>
          <cell r="K23">
            <v>102</v>
          </cell>
          <cell r="L23">
            <v>4.8</v>
          </cell>
          <cell r="M23">
            <v>84</v>
          </cell>
          <cell r="N23">
            <v>-10</v>
          </cell>
          <cell r="O23">
            <v>92.6</v>
          </cell>
          <cell r="P23">
            <v>-3.6</v>
          </cell>
          <cell r="Q23">
            <v>17</v>
          </cell>
          <cell r="R23">
            <v>-4.5</v>
          </cell>
          <cell r="S23">
            <v>1.47</v>
          </cell>
          <cell r="T23">
            <v>0.02</v>
          </cell>
          <cell r="U23">
            <v>1.34</v>
          </cell>
          <cell r="V23">
            <v>-0.31</v>
          </cell>
          <cell r="W23">
            <v>83</v>
          </cell>
          <cell r="X23">
            <v>-8.6</v>
          </cell>
          <cell r="Y23">
            <v>100</v>
          </cell>
          <cell r="Z23">
            <v>-8.5</v>
          </cell>
          <cell r="AA23">
            <v>107.3</v>
          </cell>
          <cell r="AB23">
            <v>-13.7</v>
          </cell>
          <cell r="AC23">
            <v>0</v>
          </cell>
          <cell r="AD23">
            <v>0</v>
          </cell>
        </row>
        <row r="24">
          <cell r="B24" t="str">
            <v>繊維工業</v>
          </cell>
          <cell r="C24">
            <v>121.4</v>
          </cell>
          <cell r="D24">
            <v>9.1</v>
          </cell>
          <cell r="E24">
            <v>138.6</v>
          </cell>
          <cell r="F24">
            <v>9.1</v>
          </cell>
          <cell r="G24">
            <v>128</v>
          </cell>
          <cell r="H24">
            <v>4.9000000000000004</v>
          </cell>
          <cell r="I24">
            <v>93.7</v>
          </cell>
          <cell r="J24">
            <v>3</v>
          </cell>
          <cell r="K24">
            <v>90.2</v>
          </cell>
          <cell r="L24">
            <v>0.4</v>
          </cell>
          <cell r="M24">
            <v>164.1</v>
          </cell>
          <cell r="N24">
            <v>43.8</v>
          </cell>
          <cell r="O24">
            <v>97</v>
          </cell>
          <cell r="P24">
            <v>0.7</v>
          </cell>
          <cell r="Q24">
            <v>12.1</v>
          </cell>
          <cell r="R24">
            <v>9.4</v>
          </cell>
          <cell r="S24">
            <v>0.3</v>
          </cell>
          <cell r="T24">
            <v>-0.31</v>
          </cell>
          <cell r="U24">
            <v>0.36</v>
          </cell>
          <cell r="V24">
            <v>-0.25</v>
          </cell>
          <cell r="W24">
            <v>113.9</v>
          </cell>
          <cell r="X24">
            <v>5.5</v>
          </cell>
          <cell r="Y24">
            <v>130</v>
          </cell>
          <cell r="Z24">
            <v>5.5</v>
          </cell>
          <cell r="AA24">
            <v>360</v>
          </cell>
          <cell r="AB24">
            <v>54.7</v>
          </cell>
          <cell r="AC24">
            <v>0</v>
          </cell>
          <cell r="AD24">
            <v>0</v>
          </cell>
        </row>
        <row r="25">
          <cell r="B25" t="str">
            <v>木材・木製品</v>
          </cell>
          <cell r="C25">
            <v>95.7</v>
          </cell>
          <cell r="D25">
            <v>-6.5</v>
          </cell>
          <cell r="E25">
            <v>112.6</v>
          </cell>
          <cell r="F25">
            <v>-6.2</v>
          </cell>
          <cell r="G25">
            <v>115.8</v>
          </cell>
          <cell r="H25">
            <v>-3.8</v>
          </cell>
          <cell r="I25">
            <v>96</v>
          </cell>
          <cell r="J25">
            <v>-5.2</v>
          </cell>
          <cell r="K25">
            <v>101.5</v>
          </cell>
          <cell r="L25">
            <v>-1.1000000000000001</v>
          </cell>
          <cell r="M25">
            <v>54</v>
          </cell>
          <cell r="N25">
            <v>-41.2</v>
          </cell>
          <cell r="O25">
            <v>97.2</v>
          </cell>
          <cell r="P25">
            <v>2.5</v>
          </cell>
          <cell r="Q25">
            <v>10.6</v>
          </cell>
          <cell r="R25">
            <v>5.9</v>
          </cell>
          <cell r="S25">
            <v>7.0000000000000007E-2</v>
          </cell>
          <cell r="T25">
            <v>-1.37</v>
          </cell>
          <cell r="U25">
            <v>3</v>
          </cell>
          <cell r="V25">
            <v>2.84</v>
          </cell>
          <cell r="W25">
            <v>89.8</v>
          </cell>
          <cell r="X25">
            <v>-9.6</v>
          </cell>
          <cell r="Y25">
            <v>105.6</v>
          </cell>
          <cell r="Z25">
            <v>-9.4</v>
          </cell>
          <cell r="AA25">
            <v>85.1</v>
          </cell>
          <cell r="AB25">
            <v>-27.6</v>
          </cell>
          <cell r="AC25">
            <v>0</v>
          </cell>
          <cell r="AD25">
            <v>-100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101.8</v>
          </cell>
          <cell r="D28">
            <v>-23.2</v>
          </cell>
          <cell r="E28">
            <v>116.4</v>
          </cell>
          <cell r="F28">
            <v>-23.2</v>
          </cell>
          <cell r="G28">
            <v>108.1</v>
          </cell>
          <cell r="H28">
            <v>-24.6</v>
          </cell>
          <cell r="I28">
            <v>97.7</v>
          </cell>
          <cell r="J28">
            <v>18.600000000000001</v>
          </cell>
          <cell r="K28">
            <v>96.5</v>
          </cell>
          <cell r="L28">
            <v>11</v>
          </cell>
          <cell r="M28">
            <v>113.9</v>
          </cell>
          <cell r="N28">
            <v>368.7</v>
          </cell>
          <cell r="O28">
            <v>101.3</v>
          </cell>
          <cell r="P28">
            <v>-1.6</v>
          </cell>
          <cell r="Q28">
            <v>12.1</v>
          </cell>
          <cell r="R28">
            <v>1.7</v>
          </cell>
          <cell r="S28">
            <v>0.44</v>
          </cell>
          <cell r="T28">
            <v>0.44</v>
          </cell>
          <cell r="U28">
            <v>0</v>
          </cell>
          <cell r="V28">
            <v>0</v>
          </cell>
          <cell r="W28">
            <v>95.5</v>
          </cell>
          <cell r="X28">
            <v>-25.7</v>
          </cell>
          <cell r="Y28">
            <v>109.2</v>
          </cell>
          <cell r="Z28">
            <v>-25.7</v>
          </cell>
          <cell r="AA28">
            <v>222.1</v>
          </cell>
          <cell r="AB28">
            <v>-12.9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88.4</v>
          </cell>
          <cell r="D29">
            <v>4.2</v>
          </cell>
          <cell r="E29">
            <v>116.6</v>
          </cell>
          <cell r="F29">
            <v>4.5999999999999996</v>
          </cell>
          <cell r="G29">
            <v>117.7</v>
          </cell>
          <cell r="H29">
            <v>7.7</v>
          </cell>
          <cell r="I29">
            <v>101.5</v>
          </cell>
          <cell r="J29">
            <v>1.3</v>
          </cell>
          <cell r="K29">
            <v>101.4</v>
          </cell>
          <cell r="L29">
            <v>3.7</v>
          </cell>
          <cell r="M29">
            <v>101.9</v>
          </cell>
          <cell r="N29">
            <v>-17</v>
          </cell>
          <cell r="O29">
            <v>104.8</v>
          </cell>
          <cell r="P29">
            <v>-5.2</v>
          </cell>
          <cell r="Q29">
            <v>1.8</v>
          </cell>
          <cell r="R29">
            <v>0.6</v>
          </cell>
          <cell r="S29">
            <v>0.74</v>
          </cell>
          <cell r="T29">
            <v>0</v>
          </cell>
          <cell r="U29">
            <v>0.47</v>
          </cell>
          <cell r="V29">
            <v>-0.89</v>
          </cell>
          <cell r="W29">
            <v>82.9</v>
          </cell>
          <cell r="X29">
            <v>0.7</v>
          </cell>
          <cell r="Y29">
            <v>109.4</v>
          </cell>
          <cell r="Z29">
            <v>1.2</v>
          </cell>
          <cell r="AA29">
            <v>109.2</v>
          </cell>
          <cell r="AB29">
            <v>-12.7</v>
          </cell>
          <cell r="AC29">
            <v>0</v>
          </cell>
          <cell r="AD29">
            <v>-100</v>
          </cell>
        </row>
        <row r="30">
          <cell r="B30" t="str">
            <v>プラスチック製品</v>
          </cell>
          <cell r="C30">
            <v>91.8</v>
          </cell>
          <cell r="D30">
            <v>-23.7</v>
          </cell>
          <cell r="E30">
            <v>101</v>
          </cell>
          <cell r="F30">
            <v>-23.7</v>
          </cell>
          <cell r="G30">
            <v>99.3</v>
          </cell>
          <cell r="H30">
            <v>-20.3</v>
          </cell>
          <cell r="I30">
            <v>97.5</v>
          </cell>
          <cell r="J30">
            <v>-9.5</v>
          </cell>
          <cell r="K30">
            <v>99</v>
          </cell>
          <cell r="L30">
            <v>-6</v>
          </cell>
          <cell r="M30">
            <v>73.7</v>
          </cell>
          <cell r="N30">
            <v>-49.3</v>
          </cell>
          <cell r="O30">
            <v>306.8</v>
          </cell>
          <cell r="P30">
            <v>3.6</v>
          </cell>
          <cell r="Q30">
            <v>39.4</v>
          </cell>
          <cell r="R30">
            <v>35.5</v>
          </cell>
          <cell r="S30">
            <v>1.48</v>
          </cell>
          <cell r="T30">
            <v>1.08</v>
          </cell>
          <cell r="U30">
            <v>0.16</v>
          </cell>
          <cell r="V30">
            <v>0.16</v>
          </cell>
          <cell r="W30">
            <v>86.1</v>
          </cell>
          <cell r="X30">
            <v>-26.2</v>
          </cell>
          <cell r="Y30">
            <v>94.7</v>
          </cell>
          <cell r="Z30">
            <v>-26.2</v>
          </cell>
          <cell r="AA30">
            <v>123.1</v>
          </cell>
          <cell r="AB30">
            <v>-46.9</v>
          </cell>
          <cell r="AC30">
            <v>0</v>
          </cell>
          <cell r="AD30">
            <v>0</v>
          </cell>
        </row>
        <row r="31">
          <cell r="B31" t="str">
            <v>ゴム製品</v>
          </cell>
          <cell r="C31">
            <v>96.3</v>
          </cell>
          <cell r="D31">
            <v>8.3000000000000007</v>
          </cell>
          <cell r="E31">
            <v>124</v>
          </cell>
          <cell r="F31">
            <v>8.4</v>
          </cell>
          <cell r="G31">
            <v>113.6</v>
          </cell>
          <cell r="H31">
            <v>1.9</v>
          </cell>
          <cell r="I31">
            <v>109.6</v>
          </cell>
          <cell r="J31">
            <v>7.3</v>
          </cell>
          <cell r="K31">
            <v>103.1</v>
          </cell>
          <cell r="L31">
            <v>3.2</v>
          </cell>
          <cell r="M31">
            <v>179.4</v>
          </cell>
          <cell r="N31">
            <v>43.5</v>
          </cell>
          <cell r="O31">
            <v>98.4</v>
          </cell>
          <cell r="P31">
            <v>-1.4</v>
          </cell>
          <cell r="Q31">
            <v>1.4</v>
          </cell>
          <cell r="R31">
            <v>-0.5</v>
          </cell>
          <cell r="S31">
            <v>0.35</v>
          </cell>
          <cell r="T31">
            <v>-0.14000000000000001</v>
          </cell>
          <cell r="U31">
            <v>0.3</v>
          </cell>
          <cell r="V31">
            <v>-0.28000000000000003</v>
          </cell>
          <cell r="W31">
            <v>90.3</v>
          </cell>
          <cell r="X31">
            <v>4.8</v>
          </cell>
          <cell r="Y31">
            <v>116.3</v>
          </cell>
          <cell r="Z31">
            <v>4.8</v>
          </cell>
          <cell r="AA31">
            <v>183.7</v>
          </cell>
          <cell r="AB31">
            <v>39.9</v>
          </cell>
          <cell r="AC31">
            <v>0</v>
          </cell>
          <cell r="AD31">
            <v>0</v>
          </cell>
        </row>
        <row r="32">
          <cell r="B32" t="str">
            <v>窯業・土石製品</v>
          </cell>
          <cell r="C32">
            <v>80.8</v>
          </cell>
          <cell r="D32">
            <v>-11.2</v>
          </cell>
          <cell r="E32">
            <v>95.7</v>
          </cell>
          <cell r="F32">
            <v>-5.6</v>
          </cell>
          <cell r="G32">
            <v>98.1</v>
          </cell>
          <cell r="H32">
            <v>-4.3</v>
          </cell>
          <cell r="I32">
            <v>97.7</v>
          </cell>
          <cell r="J32">
            <v>-4.2</v>
          </cell>
          <cell r="K32">
            <v>100</v>
          </cell>
          <cell r="L32">
            <v>-1.7</v>
          </cell>
          <cell r="M32">
            <v>66.099999999999994</v>
          </cell>
          <cell r="N32">
            <v>-37.299999999999997</v>
          </cell>
          <cell r="O32">
            <v>76.7</v>
          </cell>
          <cell r="P32">
            <v>-1</v>
          </cell>
          <cell r="Q32">
            <v>12.7</v>
          </cell>
          <cell r="R32">
            <v>-1</v>
          </cell>
          <cell r="S32">
            <v>0</v>
          </cell>
          <cell r="T32">
            <v>-0.27</v>
          </cell>
          <cell r="U32">
            <v>0</v>
          </cell>
          <cell r="V32">
            <v>0</v>
          </cell>
          <cell r="W32">
            <v>75.8</v>
          </cell>
          <cell r="X32">
            <v>-14.2</v>
          </cell>
          <cell r="Y32">
            <v>89.8</v>
          </cell>
          <cell r="Z32">
            <v>-8.6999999999999993</v>
          </cell>
          <cell r="AA32">
            <v>66.7</v>
          </cell>
          <cell r="AB32">
            <v>-24.5</v>
          </cell>
          <cell r="AC32">
            <v>0</v>
          </cell>
          <cell r="AD32">
            <v>-100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80.400000000000006</v>
          </cell>
          <cell r="D35">
            <v>-6.2</v>
          </cell>
          <cell r="E35">
            <v>89.3</v>
          </cell>
          <cell r="F35">
            <v>-6.4</v>
          </cell>
          <cell r="G35">
            <v>89.8</v>
          </cell>
          <cell r="H35">
            <v>-2</v>
          </cell>
          <cell r="I35">
            <v>97.3</v>
          </cell>
          <cell r="J35">
            <v>-5.7</v>
          </cell>
          <cell r="K35">
            <v>100</v>
          </cell>
          <cell r="L35">
            <v>-0.4</v>
          </cell>
          <cell r="M35">
            <v>60.8</v>
          </cell>
          <cell r="N35">
            <v>-56</v>
          </cell>
          <cell r="O35">
            <v>155.4</v>
          </cell>
          <cell r="P35">
            <v>-1.6</v>
          </cell>
          <cell r="Q35">
            <v>13.8</v>
          </cell>
          <cell r="R35">
            <v>-2.9</v>
          </cell>
          <cell r="S35">
            <v>2.12</v>
          </cell>
          <cell r="T35">
            <v>0.84</v>
          </cell>
          <cell r="U35">
            <v>3.31</v>
          </cell>
          <cell r="V35">
            <v>2.63</v>
          </cell>
          <cell r="W35">
            <v>75.400000000000006</v>
          </cell>
          <cell r="X35">
            <v>-9.3000000000000007</v>
          </cell>
          <cell r="Y35">
            <v>83.8</v>
          </cell>
          <cell r="Z35">
            <v>-9.4</v>
          </cell>
          <cell r="AA35">
            <v>79.2</v>
          </cell>
          <cell r="AB35">
            <v>-52.8</v>
          </cell>
          <cell r="AC35">
            <v>0.4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94.5</v>
          </cell>
          <cell r="D38">
            <v>-19.8</v>
          </cell>
          <cell r="E38">
            <v>115.1</v>
          </cell>
          <cell r="F38">
            <v>-19.8</v>
          </cell>
          <cell r="G38">
            <v>114.9</v>
          </cell>
          <cell r="H38">
            <v>-13.9</v>
          </cell>
          <cell r="I38">
            <v>101.7</v>
          </cell>
          <cell r="J38">
            <v>3.2</v>
          </cell>
          <cell r="K38">
            <v>100.7</v>
          </cell>
          <cell r="L38">
            <v>8.3000000000000007</v>
          </cell>
          <cell r="M38">
            <v>117.3</v>
          </cell>
          <cell r="N38">
            <v>-40.6</v>
          </cell>
          <cell r="O38">
            <v>210.5</v>
          </cell>
          <cell r="P38">
            <v>1</v>
          </cell>
          <cell r="Q38">
            <v>2.2000000000000002</v>
          </cell>
          <cell r="R38">
            <v>-9.1</v>
          </cell>
          <cell r="S38">
            <v>0.89</v>
          </cell>
          <cell r="T38">
            <v>0.73</v>
          </cell>
          <cell r="U38">
            <v>0.61</v>
          </cell>
          <cell r="V38">
            <v>-1.31</v>
          </cell>
          <cell r="W38">
            <v>88.6</v>
          </cell>
          <cell r="X38">
            <v>-22.5</v>
          </cell>
          <cell r="Y38">
            <v>108</v>
          </cell>
          <cell r="Z38">
            <v>-22.4</v>
          </cell>
          <cell r="AA38">
            <v>117.3</v>
          </cell>
          <cell r="AB38">
            <v>-54</v>
          </cell>
          <cell r="AC38">
            <v>0</v>
          </cell>
          <cell r="AD38">
            <v>-100</v>
          </cell>
        </row>
        <row r="39">
          <cell r="B39" t="str">
            <v>電子・デバイス</v>
          </cell>
          <cell r="C39">
            <v>73.900000000000006</v>
          </cell>
          <cell r="D39">
            <v>-10.3</v>
          </cell>
          <cell r="E39">
            <v>84.3</v>
          </cell>
          <cell r="F39">
            <v>-10.4</v>
          </cell>
          <cell r="G39">
            <v>83.6</v>
          </cell>
          <cell r="H39">
            <v>-8.5</v>
          </cell>
          <cell r="I39">
            <v>95.6</v>
          </cell>
          <cell r="J39">
            <v>-8.1999999999999993</v>
          </cell>
          <cell r="K39">
            <v>96.2</v>
          </cell>
          <cell r="L39">
            <v>-6.4</v>
          </cell>
          <cell r="M39">
            <v>89.3</v>
          </cell>
          <cell r="N39">
            <v>-23.9</v>
          </cell>
          <cell r="O39">
            <v>74.900000000000006</v>
          </cell>
          <cell r="P39">
            <v>-3.6</v>
          </cell>
          <cell r="Q39">
            <v>6</v>
          </cell>
          <cell r="R39">
            <v>1.7</v>
          </cell>
          <cell r="S39">
            <v>0.48</v>
          </cell>
          <cell r="T39">
            <v>-0.04</v>
          </cell>
          <cell r="U39">
            <v>1.28</v>
          </cell>
          <cell r="V39">
            <v>0.53</v>
          </cell>
          <cell r="W39">
            <v>69.3</v>
          </cell>
          <cell r="X39">
            <v>-13.3</v>
          </cell>
          <cell r="Y39">
            <v>79.099999999999994</v>
          </cell>
          <cell r="Z39">
            <v>-13.4</v>
          </cell>
          <cell r="AA39">
            <v>90.3</v>
          </cell>
          <cell r="AB39">
            <v>-22.2</v>
          </cell>
          <cell r="AC39">
            <v>0.1</v>
          </cell>
          <cell r="AD39">
            <v>37.5</v>
          </cell>
        </row>
        <row r="40">
          <cell r="B40" t="str">
            <v>電気機械器具</v>
          </cell>
          <cell r="C40">
            <v>131.19999999999999</v>
          </cell>
          <cell r="D40">
            <v>0.3</v>
          </cell>
          <cell r="E40">
            <v>147.5</v>
          </cell>
          <cell r="F40">
            <v>0.3</v>
          </cell>
          <cell r="G40">
            <v>145.30000000000001</v>
          </cell>
          <cell r="H40">
            <v>2.5</v>
          </cell>
          <cell r="I40">
            <v>111.6</v>
          </cell>
          <cell r="J40">
            <v>3.2</v>
          </cell>
          <cell r="K40">
            <v>111.8</v>
          </cell>
          <cell r="L40">
            <v>10.8</v>
          </cell>
          <cell r="M40">
            <v>108.6</v>
          </cell>
          <cell r="N40">
            <v>-57.3</v>
          </cell>
          <cell r="O40">
            <v>89.5</v>
          </cell>
          <cell r="P40">
            <v>-2</v>
          </cell>
          <cell r="Q40">
            <v>4</v>
          </cell>
          <cell r="R40">
            <v>-0.5</v>
          </cell>
          <cell r="S40">
            <v>0.89</v>
          </cell>
          <cell r="T40">
            <v>-0.97</v>
          </cell>
          <cell r="U40">
            <v>0.99</v>
          </cell>
          <cell r="V40">
            <v>0.11</v>
          </cell>
          <cell r="W40">
            <v>123.1</v>
          </cell>
          <cell r="X40">
            <v>-3</v>
          </cell>
          <cell r="Y40">
            <v>138.4</v>
          </cell>
          <cell r="Z40">
            <v>-3</v>
          </cell>
          <cell r="AA40">
            <v>214.9</v>
          </cell>
          <cell r="AB40">
            <v>-30.3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101.3</v>
          </cell>
          <cell r="D42">
            <v>17.7</v>
          </cell>
          <cell r="E42">
            <v>130.4</v>
          </cell>
          <cell r="F42">
            <v>17.5</v>
          </cell>
          <cell r="G42">
            <v>118.6</v>
          </cell>
          <cell r="H42">
            <v>5.8</v>
          </cell>
          <cell r="I42">
            <v>121.7</v>
          </cell>
          <cell r="J42">
            <v>15.9</v>
          </cell>
          <cell r="K42">
            <v>110.8</v>
          </cell>
          <cell r="L42">
            <v>3.6</v>
          </cell>
          <cell r="M42">
            <v>259.60000000000002</v>
          </cell>
          <cell r="N42">
            <v>232.8</v>
          </cell>
          <cell r="O42">
            <v>72.900000000000006</v>
          </cell>
          <cell r="P42">
            <v>-2.7</v>
          </cell>
          <cell r="Q42">
            <v>0.6</v>
          </cell>
          <cell r="R42">
            <v>-1.2</v>
          </cell>
          <cell r="S42">
            <v>0.66</v>
          </cell>
          <cell r="T42">
            <v>0.52</v>
          </cell>
          <cell r="U42">
            <v>0.9</v>
          </cell>
          <cell r="V42">
            <v>-0.19</v>
          </cell>
          <cell r="W42">
            <v>95</v>
          </cell>
          <cell r="X42">
            <v>13.8</v>
          </cell>
          <cell r="Y42">
            <v>122.3</v>
          </cell>
          <cell r="Z42">
            <v>13.6</v>
          </cell>
          <cell r="AA42">
            <v>315</v>
          </cell>
          <cell r="AB42">
            <v>234.4</v>
          </cell>
          <cell r="AC42">
            <v>0.3</v>
          </cell>
          <cell r="AD42">
            <v>0</v>
          </cell>
        </row>
        <row r="43">
          <cell r="B43" t="str">
            <v>その他の製造業</v>
          </cell>
          <cell r="C43">
            <v>117</v>
          </cell>
          <cell r="D43">
            <v>17.5</v>
          </cell>
          <cell r="E43">
            <v>135.80000000000001</v>
          </cell>
          <cell r="F43">
            <v>17.5</v>
          </cell>
          <cell r="G43">
            <v>128.4</v>
          </cell>
          <cell r="H43">
            <v>12.7</v>
          </cell>
          <cell r="I43">
            <v>115.4</v>
          </cell>
          <cell r="J43">
            <v>13.4</v>
          </cell>
          <cell r="K43">
            <v>106</v>
          </cell>
          <cell r="L43">
            <v>8.6999999999999993</v>
          </cell>
          <cell r="M43">
            <v>243.3</v>
          </cell>
          <cell r="N43">
            <v>52.4</v>
          </cell>
          <cell r="O43">
            <v>87.9</v>
          </cell>
          <cell r="P43">
            <v>0.2</v>
          </cell>
          <cell r="Q43">
            <v>5.4</v>
          </cell>
          <cell r="R43">
            <v>-8.6</v>
          </cell>
          <cell r="S43">
            <v>1</v>
          </cell>
          <cell r="T43">
            <v>1</v>
          </cell>
          <cell r="U43">
            <v>1</v>
          </cell>
          <cell r="V43">
            <v>1</v>
          </cell>
          <cell r="W43">
            <v>109.8</v>
          </cell>
          <cell r="X43">
            <v>13.7</v>
          </cell>
          <cell r="Y43">
            <v>127.4</v>
          </cell>
          <cell r="Z43">
            <v>13.6</v>
          </cell>
          <cell r="AA43">
            <v>238.4</v>
          </cell>
          <cell r="AB43">
            <v>71.7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88</v>
          </cell>
          <cell r="D44">
            <v>11.8</v>
          </cell>
          <cell r="E44">
            <v>105.2</v>
          </cell>
          <cell r="F44">
            <v>11.8</v>
          </cell>
          <cell r="G44">
            <v>102.4</v>
          </cell>
          <cell r="H44">
            <v>13.1</v>
          </cell>
          <cell r="I44">
            <v>101.4</v>
          </cell>
          <cell r="J44">
            <v>1.9</v>
          </cell>
          <cell r="K44">
            <v>100.8</v>
          </cell>
          <cell r="L44">
            <v>1.4</v>
          </cell>
          <cell r="M44">
            <v>108.7</v>
          </cell>
          <cell r="N44">
            <v>7.8</v>
          </cell>
          <cell r="O44">
            <v>138.30000000000001</v>
          </cell>
          <cell r="P44">
            <v>-1.4</v>
          </cell>
          <cell r="Q44">
            <v>1</v>
          </cell>
          <cell r="R44">
            <v>-0.8</v>
          </cell>
          <cell r="S44">
            <v>0</v>
          </cell>
          <cell r="T44">
            <v>-0.88</v>
          </cell>
          <cell r="U44">
            <v>2.38</v>
          </cell>
          <cell r="V44">
            <v>1.79</v>
          </cell>
          <cell r="W44">
            <v>82.6</v>
          </cell>
          <cell r="X44">
            <v>8.3000000000000007</v>
          </cell>
          <cell r="Y44">
            <v>98.7</v>
          </cell>
          <cell r="Z44">
            <v>8.1</v>
          </cell>
          <cell r="AA44">
            <v>137.1</v>
          </cell>
          <cell r="AB44">
            <v>2.7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88.9</v>
          </cell>
          <cell r="D47">
            <v>-0.1</v>
          </cell>
          <cell r="E47">
            <v>111.2</v>
          </cell>
          <cell r="F47">
            <v>-0.2</v>
          </cell>
          <cell r="G47">
            <v>111.9</v>
          </cell>
          <cell r="H47">
            <v>0.9</v>
          </cell>
          <cell r="I47">
            <v>101.6</v>
          </cell>
          <cell r="J47">
            <v>6.2</v>
          </cell>
          <cell r="K47">
            <v>100.9</v>
          </cell>
          <cell r="L47">
            <v>8</v>
          </cell>
          <cell r="M47">
            <v>117.9</v>
          </cell>
          <cell r="N47">
            <v>-20.2</v>
          </cell>
          <cell r="O47">
            <v>99.9</v>
          </cell>
          <cell r="P47">
            <v>1.4</v>
          </cell>
          <cell r="Q47">
            <v>21.6</v>
          </cell>
          <cell r="R47">
            <v>10.7</v>
          </cell>
          <cell r="S47">
            <v>0.66</v>
          </cell>
          <cell r="T47">
            <v>-0.34</v>
          </cell>
          <cell r="U47">
            <v>0.18</v>
          </cell>
          <cell r="V47">
            <v>-1.81</v>
          </cell>
          <cell r="W47">
            <v>83.4</v>
          </cell>
          <cell r="X47">
            <v>-3.4</v>
          </cell>
          <cell r="Y47">
            <v>104.3</v>
          </cell>
          <cell r="Z47">
            <v>-3.5</v>
          </cell>
          <cell r="AA47">
            <v>100.3</v>
          </cell>
          <cell r="AB47">
            <v>-16</v>
          </cell>
          <cell r="AC47">
            <v>1.3</v>
          </cell>
          <cell r="AD47">
            <v>13.2</v>
          </cell>
        </row>
        <row r="48">
          <cell r="B48" t="str">
            <v>小売業</v>
          </cell>
          <cell r="C48">
            <v>74</v>
          </cell>
          <cell r="D48">
            <v>4.8</v>
          </cell>
          <cell r="E48">
            <v>82.2</v>
          </cell>
          <cell r="F48">
            <v>4.7</v>
          </cell>
          <cell r="G48">
            <v>82.5</v>
          </cell>
          <cell r="H48">
            <v>6.3</v>
          </cell>
          <cell r="I48">
            <v>87.9</v>
          </cell>
          <cell r="J48">
            <v>0.7</v>
          </cell>
          <cell r="K48">
            <v>86.5</v>
          </cell>
          <cell r="L48">
            <v>1.8</v>
          </cell>
          <cell r="M48">
            <v>117.9</v>
          </cell>
          <cell r="N48">
            <v>-14.3</v>
          </cell>
          <cell r="O48">
            <v>107.1</v>
          </cell>
          <cell r="P48">
            <v>-1.4</v>
          </cell>
          <cell r="Q48">
            <v>72.099999999999994</v>
          </cell>
          <cell r="R48">
            <v>1.2</v>
          </cell>
          <cell r="S48">
            <v>1.69</v>
          </cell>
          <cell r="T48">
            <v>1.18</v>
          </cell>
          <cell r="U48">
            <v>3.5</v>
          </cell>
          <cell r="V48">
            <v>0.82</v>
          </cell>
          <cell r="W48">
            <v>69.400000000000006</v>
          </cell>
          <cell r="X48">
            <v>1.3</v>
          </cell>
          <cell r="Y48">
            <v>77.099999999999994</v>
          </cell>
          <cell r="Z48">
            <v>1.3</v>
          </cell>
          <cell r="AA48">
            <v>76</v>
          </cell>
          <cell r="AB48">
            <v>-20.100000000000001</v>
          </cell>
          <cell r="AC48">
            <v>0.1</v>
          </cell>
          <cell r="AD48">
            <v>142.9</v>
          </cell>
        </row>
        <row r="49">
          <cell r="B49" t="str">
            <v>宿泊業</v>
          </cell>
          <cell r="C49">
            <v>102.4</v>
          </cell>
          <cell r="D49">
            <v>7</v>
          </cell>
          <cell r="E49">
            <v>108.9</v>
          </cell>
          <cell r="F49">
            <v>7</v>
          </cell>
          <cell r="G49">
            <v>111.8</v>
          </cell>
          <cell r="H49">
            <v>7.2</v>
          </cell>
          <cell r="I49">
            <v>119</v>
          </cell>
          <cell r="J49">
            <v>8.6</v>
          </cell>
          <cell r="K49">
            <v>117.7</v>
          </cell>
          <cell r="L49">
            <v>8.6999999999999993</v>
          </cell>
          <cell r="M49">
            <v>144.6</v>
          </cell>
          <cell r="N49">
            <v>6.6</v>
          </cell>
          <cell r="O49">
            <v>69</v>
          </cell>
          <cell r="P49">
            <v>3.8</v>
          </cell>
          <cell r="Q49">
            <v>55.7</v>
          </cell>
          <cell r="R49">
            <v>-5.0999999999999996</v>
          </cell>
          <cell r="S49">
            <v>4.0999999999999996</v>
          </cell>
          <cell r="T49">
            <v>-0.26</v>
          </cell>
          <cell r="U49">
            <v>2.93</v>
          </cell>
          <cell r="V49">
            <v>0.52</v>
          </cell>
          <cell r="W49">
            <v>96.1</v>
          </cell>
          <cell r="X49">
            <v>3.6</v>
          </cell>
          <cell r="Y49">
            <v>102.2</v>
          </cell>
          <cell r="Z49">
            <v>3.5</v>
          </cell>
          <cell r="AA49">
            <v>59.2</v>
          </cell>
          <cell r="AB49">
            <v>-0.6</v>
          </cell>
          <cell r="AC49">
            <v>0</v>
          </cell>
          <cell r="AD49">
            <v>0</v>
          </cell>
        </row>
        <row r="50">
          <cell r="B50" t="str">
            <v>Ｍ一括分</v>
          </cell>
          <cell r="C50">
            <v>88.8</v>
          </cell>
          <cell r="D50">
            <v>0.3</v>
          </cell>
          <cell r="E50">
            <v>90.1</v>
          </cell>
          <cell r="F50">
            <v>0.3</v>
          </cell>
          <cell r="G50">
            <v>89.9</v>
          </cell>
          <cell r="H50">
            <v>1.2</v>
          </cell>
          <cell r="I50">
            <v>81.8</v>
          </cell>
          <cell r="J50">
            <v>-1.8</v>
          </cell>
          <cell r="K50">
            <v>81.7</v>
          </cell>
          <cell r="L50">
            <v>-0.8</v>
          </cell>
          <cell r="M50">
            <v>81.5</v>
          </cell>
          <cell r="N50">
            <v>-24.1</v>
          </cell>
          <cell r="O50">
            <v>107.6</v>
          </cell>
          <cell r="P50">
            <v>3.2</v>
          </cell>
          <cell r="Q50">
            <v>95.9</v>
          </cell>
          <cell r="R50">
            <v>0.1</v>
          </cell>
          <cell r="S50">
            <v>2.89</v>
          </cell>
          <cell r="T50">
            <v>0.28000000000000003</v>
          </cell>
          <cell r="U50">
            <v>1.27</v>
          </cell>
          <cell r="V50">
            <v>-1.52</v>
          </cell>
          <cell r="W50">
            <v>83.3</v>
          </cell>
          <cell r="X50">
            <v>-2.9</v>
          </cell>
          <cell r="Y50">
            <v>84.5</v>
          </cell>
          <cell r="Z50">
            <v>-3</v>
          </cell>
          <cell r="AA50">
            <v>94.5</v>
          </cell>
          <cell r="AB50">
            <v>-16.7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78.400000000000006</v>
          </cell>
          <cell r="D51">
            <v>2</v>
          </cell>
          <cell r="E51">
            <v>94.7</v>
          </cell>
          <cell r="F51">
            <v>2.2000000000000002</v>
          </cell>
          <cell r="G51">
            <v>92.1</v>
          </cell>
          <cell r="H51">
            <v>5.7</v>
          </cell>
          <cell r="I51">
            <v>94.1</v>
          </cell>
          <cell r="J51">
            <v>-1.9</v>
          </cell>
          <cell r="K51">
            <v>93.9</v>
          </cell>
          <cell r="L51">
            <v>-0.4</v>
          </cell>
          <cell r="M51">
            <v>97.9</v>
          </cell>
          <cell r="N51">
            <v>-31.9</v>
          </cell>
          <cell r="O51">
            <v>95.9</v>
          </cell>
          <cell r="P51">
            <v>-1.3</v>
          </cell>
          <cell r="Q51">
            <v>20.7</v>
          </cell>
          <cell r="R51">
            <v>-3.7</v>
          </cell>
          <cell r="S51">
            <v>0.8</v>
          </cell>
          <cell r="T51">
            <v>0.46</v>
          </cell>
          <cell r="U51">
            <v>0.84</v>
          </cell>
          <cell r="V51">
            <v>-0.89</v>
          </cell>
          <cell r="W51">
            <v>73.5</v>
          </cell>
          <cell r="X51">
            <v>-1.5</v>
          </cell>
          <cell r="Y51">
            <v>88.8</v>
          </cell>
          <cell r="Z51">
            <v>-1.2</v>
          </cell>
          <cell r="AA51">
            <v>172.8</v>
          </cell>
          <cell r="AB51">
            <v>-34.6</v>
          </cell>
          <cell r="AC51">
            <v>0</v>
          </cell>
          <cell r="AD51">
            <v>-100</v>
          </cell>
        </row>
        <row r="52">
          <cell r="B52" t="str">
            <v>Ｐ一括分</v>
          </cell>
          <cell r="C52">
            <v>74.099999999999994</v>
          </cell>
          <cell r="D52">
            <v>-15</v>
          </cell>
          <cell r="E52">
            <v>93</v>
          </cell>
          <cell r="F52">
            <v>-15</v>
          </cell>
          <cell r="G52">
            <v>93.9</v>
          </cell>
          <cell r="H52">
            <v>-14</v>
          </cell>
          <cell r="I52">
            <v>91.9</v>
          </cell>
          <cell r="J52">
            <v>-3.5</v>
          </cell>
          <cell r="K52">
            <v>92.2</v>
          </cell>
          <cell r="L52">
            <v>-2.4</v>
          </cell>
          <cell r="M52">
            <v>83</v>
          </cell>
          <cell r="N52">
            <v>-27.8</v>
          </cell>
          <cell r="O52">
            <v>102.1</v>
          </cell>
          <cell r="P52">
            <v>-1.4</v>
          </cell>
          <cell r="Q52">
            <v>29.1</v>
          </cell>
          <cell r="R52">
            <v>12.1</v>
          </cell>
          <cell r="S52">
            <v>0.61</v>
          </cell>
          <cell r="T52">
            <v>0.13</v>
          </cell>
          <cell r="U52">
            <v>1.4</v>
          </cell>
          <cell r="V52">
            <v>-0.13</v>
          </cell>
          <cell r="W52">
            <v>69.5</v>
          </cell>
          <cell r="X52">
            <v>-17.8</v>
          </cell>
          <cell r="Y52">
            <v>87.2</v>
          </cell>
          <cell r="Z52">
            <v>-17.8</v>
          </cell>
          <cell r="AA52">
            <v>71.900000000000006</v>
          </cell>
          <cell r="AB52">
            <v>-37.299999999999997</v>
          </cell>
          <cell r="AC52">
            <v>0</v>
          </cell>
          <cell r="AD52">
            <v>-99.7</v>
          </cell>
        </row>
        <row r="53">
          <cell r="B53" t="str">
            <v>職業紹介・派遣業</v>
          </cell>
          <cell r="C53">
            <v>109.5</v>
          </cell>
          <cell r="D53">
            <v>8</v>
          </cell>
          <cell r="E53">
            <v>111.7</v>
          </cell>
          <cell r="F53">
            <v>8.3000000000000007</v>
          </cell>
          <cell r="G53">
            <v>111.2</v>
          </cell>
          <cell r="H53">
            <v>5.4</v>
          </cell>
          <cell r="I53">
            <v>112.2</v>
          </cell>
          <cell r="J53">
            <v>10.9</v>
          </cell>
          <cell r="K53">
            <v>112</v>
          </cell>
          <cell r="L53">
            <v>9.1</v>
          </cell>
          <cell r="M53">
            <v>114.3</v>
          </cell>
          <cell r="N53">
            <v>51.8</v>
          </cell>
          <cell r="O53">
            <v>119.9</v>
          </cell>
          <cell r="P53">
            <v>-4.9000000000000004</v>
          </cell>
          <cell r="Q53">
            <v>20.7</v>
          </cell>
          <cell r="R53">
            <v>-2.9</v>
          </cell>
          <cell r="S53">
            <v>6</v>
          </cell>
          <cell r="T53">
            <v>-2.63</v>
          </cell>
          <cell r="U53">
            <v>6.76</v>
          </cell>
          <cell r="V53">
            <v>-2.8</v>
          </cell>
          <cell r="W53">
            <v>102.7</v>
          </cell>
          <cell r="X53">
            <v>4.4000000000000004</v>
          </cell>
          <cell r="Y53">
            <v>104.8</v>
          </cell>
          <cell r="Z53">
            <v>4.8</v>
          </cell>
          <cell r="AA53">
            <v>116.4</v>
          </cell>
          <cell r="AB53">
            <v>51.5</v>
          </cell>
          <cell r="AC53">
            <v>28</v>
          </cell>
          <cell r="AD53">
            <v>-23.8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88.3</v>
          </cell>
          <cell r="D55">
            <v>-2.9</v>
          </cell>
          <cell r="E55">
            <v>101</v>
          </cell>
          <cell r="F55">
            <v>-2.9</v>
          </cell>
          <cell r="G55">
            <v>99.1</v>
          </cell>
          <cell r="H55">
            <v>-4.7</v>
          </cell>
          <cell r="I55">
            <v>100.9</v>
          </cell>
          <cell r="J55">
            <v>-2.9</v>
          </cell>
          <cell r="K55">
            <v>100.3</v>
          </cell>
          <cell r="L55">
            <v>-2.8</v>
          </cell>
          <cell r="M55">
            <v>110</v>
          </cell>
          <cell r="N55">
            <v>-4.3</v>
          </cell>
          <cell r="O55">
            <v>92.5</v>
          </cell>
          <cell r="P55">
            <v>-1.5</v>
          </cell>
          <cell r="Q55">
            <v>33.4</v>
          </cell>
          <cell r="R55">
            <v>2.8</v>
          </cell>
          <cell r="S55">
            <v>3.67</v>
          </cell>
          <cell r="T55">
            <v>2.2200000000000002</v>
          </cell>
          <cell r="U55">
            <v>4</v>
          </cell>
          <cell r="V55">
            <v>1.76</v>
          </cell>
          <cell r="W55">
            <v>82.8</v>
          </cell>
          <cell r="X55">
            <v>-6.1</v>
          </cell>
          <cell r="Y55">
            <v>94.7</v>
          </cell>
          <cell r="Z55">
            <v>-6.1</v>
          </cell>
          <cell r="AA55">
            <v>125.6</v>
          </cell>
          <cell r="AB55">
            <v>20.9</v>
          </cell>
          <cell r="AC55">
            <v>0.9</v>
          </cell>
          <cell r="AD55">
            <v>-2.2999999999999998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87.6</v>
          </cell>
          <cell r="D326">
            <v>-0.1</v>
          </cell>
          <cell r="E326">
            <v>101.8</v>
          </cell>
          <cell r="F326">
            <v>-0.5</v>
          </cell>
          <cell r="G326">
            <v>101.7</v>
          </cell>
          <cell r="H326">
            <v>0</v>
          </cell>
          <cell r="I326">
            <v>98.5</v>
          </cell>
          <cell r="J326">
            <v>-0.9</v>
          </cell>
          <cell r="K326">
            <v>97.6</v>
          </cell>
          <cell r="L326">
            <v>-0.8</v>
          </cell>
          <cell r="M326">
            <v>111.9</v>
          </cell>
          <cell r="N326">
            <v>-4.0999999999999996</v>
          </cell>
          <cell r="O326">
            <v>101.7</v>
          </cell>
          <cell r="P326">
            <v>1.9</v>
          </cell>
          <cell r="Q326">
            <v>30.3</v>
          </cell>
          <cell r="R326">
            <v>3</v>
          </cell>
          <cell r="S326">
            <v>1.42</v>
          </cell>
          <cell r="T326">
            <v>-0.26</v>
          </cell>
          <cell r="U326">
            <v>2.27</v>
          </cell>
          <cell r="V326">
            <v>0.17</v>
          </cell>
          <cell r="W326">
            <v>82.2</v>
          </cell>
          <cell r="X326">
            <v>-3.4</v>
          </cell>
          <cell r="Y326">
            <v>95.5</v>
          </cell>
          <cell r="Z326">
            <v>-3.7</v>
          </cell>
          <cell r="AA326">
            <v>103.8</v>
          </cell>
          <cell r="AB326">
            <v>-7.1</v>
          </cell>
          <cell r="AC326">
            <v>4.8</v>
          </cell>
          <cell r="AD326">
            <v>52.8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81.900000000000006</v>
          </cell>
          <cell r="D328">
            <v>5.5</v>
          </cell>
          <cell r="E328">
            <v>98.7</v>
          </cell>
          <cell r="F328">
            <v>5.7</v>
          </cell>
          <cell r="G328">
            <v>101.6</v>
          </cell>
          <cell r="H328">
            <v>10</v>
          </cell>
          <cell r="I328">
            <v>106.4</v>
          </cell>
          <cell r="J328">
            <v>3.5</v>
          </cell>
          <cell r="K328">
            <v>107.8</v>
          </cell>
          <cell r="L328">
            <v>6.7</v>
          </cell>
          <cell r="M328">
            <v>80.5</v>
          </cell>
          <cell r="N328">
            <v>-41.1</v>
          </cell>
          <cell r="O328">
            <v>90.3</v>
          </cell>
          <cell r="P328">
            <v>1.3</v>
          </cell>
          <cell r="Q328">
            <v>5.2</v>
          </cell>
          <cell r="R328">
            <v>0.9</v>
          </cell>
          <cell r="S328">
            <v>0.16</v>
          </cell>
          <cell r="T328">
            <v>-1.74</v>
          </cell>
          <cell r="U328">
            <v>0.16</v>
          </cell>
          <cell r="V328">
            <v>-0.86</v>
          </cell>
          <cell r="W328">
            <v>76.8</v>
          </cell>
          <cell r="X328">
            <v>2</v>
          </cell>
          <cell r="Y328">
            <v>92.6</v>
          </cell>
          <cell r="Z328">
            <v>2.2000000000000002</v>
          </cell>
          <cell r="AA328">
            <v>47.8</v>
          </cell>
          <cell r="AB328">
            <v>-57.1</v>
          </cell>
          <cell r="AC328">
            <v>0.2</v>
          </cell>
          <cell r="AD328">
            <v>-33</v>
          </cell>
        </row>
        <row r="329">
          <cell r="B329" t="str">
            <v>製造業</v>
          </cell>
          <cell r="C329">
            <v>91.1</v>
          </cell>
          <cell r="D329">
            <v>-4.5</v>
          </cell>
          <cell r="E329">
            <v>108.4</v>
          </cell>
          <cell r="F329">
            <v>-4.4000000000000004</v>
          </cell>
          <cell r="G329">
            <v>106.6</v>
          </cell>
          <cell r="H329">
            <v>-5.0999999999999996</v>
          </cell>
          <cell r="I329">
            <v>102</v>
          </cell>
          <cell r="J329">
            <v>0.8</v>
          </cell>
          <cell r="K329">
            <v>101.3</v>
          </cell>
          <cell r="L329">
            <v>0.6</v>
          </cell>
          <cell r="M329">
            <v>111</v>
          </cell>
          <cell r="N329">
            <v>3.4</v>
          </cell>
          <cell r="O329">
            <v>99.1</v>
          </cell>
          <cell r="P329">
            <v>0.7</v>
          </cell>
          <cell r="Q329">
            <v>17.600000000000001</v>
          </cell>
          <cell r="R329">
            <v>3.2</v>
          </cell>
          <cell r="S329">
            <v>0.7</v>
          </cell>
          <cell r="T329">
            <v>-0.33</v>
          </cell>
          <cell r="U329">
            <v>0.84</v>
          </cell>
          <cell r="V329">
            <v>-0.26</v>
          </cell>
          <cell r="W329">
            <v>85.5</v>
          </cell>
          <cell r="X329">
            <v>-7.6</v>
          </cell>
          <cell r="Y329">
            <v>101.7</v>
          </cell>
          <cell r="Z329">
            <v>-7.5</v>
          </cell>
          <cell r="AA329">
            <v>128</v>
          </cell>
          <cell r="AB329">
            <v>2.1</v>
          </cell>
          <cell r="AC329">
            <v>0.1</v>
          </cell>
          <cell r="AD329">
            <v>-82.7</v>
          </cell>
        </row>
        <row r="330">
          <cell r="B330" t="str">
            <v>電気・ガス・熱供給・水道業</v>
          </cell>
          <cell r="C330">
            <v>107.4</v>
          </cell>
          <cell r="D330">
            <v>3.6</v>
          </cell>
          <cell r="E330">
            <v>120.4</v>
          </cell>
          <cell r="F330">
            <v>-7.9</v>
          </cell>
          <cell r="G330">
            <v>109</v>
          </cell>
          <cell r="H330">
            <v>-4</v>
          </cell>
          <cell r="I330">
            <v>101.7</v>
          </cell>
          <cell r="J330">
            <v>-8.9</v>
          </cell>
          <cell r="K330">
            <v>96.8</v>
          </cell>
          <cell r="L330">
            <v>-0.2</v>
          </cell>
          <cell r="M330">
            <v>168.6</v>
          </cell>
          <cell r="N330">
            <v>-45.6</v>
          </cell>
          <cell r="O330">
            <v>149.6</v>
          </cell>
          <cell r="P330">
            <v>-27.6</v>
          </cell>
          <cell r="Q330">
            <v>7.4</v>
          </cell>
          <cell r="R330">
            <v>0</v>
          </cell>
          <cell r="S330">
            <v>0.09</v>
          </cell>
          <cell r="T330">
            <v>-0.39</v>
          </cell>
          <cell r="U330">
            <v>1.49</v>
          </cell>
          <cell r="V330">
            <v>0.71</v>
          </cell>
          <cell r="W330">
            <v>100.8</v>
          </cell>
          <cell r="X330">
            <v>0.2</v>
          </cell>
          <cell r="Y330">
            <v>112.9</v>
          </cell>
          <cell r="Z330">
            <v>-11</v>
          </cell>
          <cell r="AA330">
            <v>263.7</v>
          </cell>
          <cell r="AB330">
            <v>-23.9</v>
          </cell>
          <cell r="AC330">
            <v>48.3</v>
          </cell>
          <cell r="AD330">
            <v>10322.799999999999</v>
          </cell>
        </row>
        <row r="331">
          <cell r="B331" t="str">
            <v>情報通信業</v>
          </cell>
          <cell r="C331">
            <v>123.3</v>
          </cell>
          <cell r="D331">
            <v>1.2</v>
          </cell>
          <cell r="E331">
            <v>138.19999999999999</v>
          </cell>
          <cell r="F331">
            <v>-3.4</v>
          </cell>
          <cell r="G331">
            <v>135.6</v>
          </cell>
          <cell r="H331">
            <v>-4.4000000000000004</v>
          </cell>
          <cell r="I331">
            <v>103.8</v>
          </cell>
          <cell r="J331">
            <v>2.7</v>
          </cell>
          <cell r="K331">
            <v>103.9</v>
          </cell>
          <cell r="L331">
            <v>1.5</v>
          </cell>
          <cell r="M331">
            <v>101.7</v>
          </cell>
          <cell r="N331">
            <v>19.399999999999999</v>
          </cell>
          <cell r="O331">
            <v>91.9</v>
          </cell>
          <cell r="P331">
            <v>-3.5</v>
          </cell>
          <cell r="Q331">
            <v>4.9000000000000004</v>
          </cell>
          <cell r="R331">
            <v>1.5</v>
          </cell>
          <cell r="S331">
            <v>0.27</v>
          </cell>
          <cell r="T331">
            <v>-0.05</v>
          </cell>
          <cell r="U331">
            <v>1.07</v>
          </cell>
          <cell r="V331">
            <v>0.1</v>
          </cell>
          <cell r="W331">
            <v>115.7</v>
          </cell>
          <cell r="X331">
            <v>-2</v>
          </cell>
          <cell r="Y331">
            <v>129.6</v>
          </cell>
          <cell r="Z331">
            <v>-6.6</v>
          </cell>
          <cell r="AA331">
            <v>175.9</v>
          </cell>
          <cell r="AB331">
            <v>11.2</v>
          </cell>
          <cell r="AC331">
            <v>52.6</v>
          </cell>
          <cell r="AD331">
            <v>142.69999999999999</v>
          </cell>
        </row>
        <row r="332">
          <cell r="B332" t="str">
            <v>運輸業，郵便業</v>
          </cell>
          <cell r="C332">
            <v>83.4</v>
          </cell>
          <cell r="D332">
            <v>-0.5</v>
          </cell>
          <cell r="E332">
            <v>94.1</v>
          </cell>
          <cell r="F332">
            <v>-0.3</v>
          </cell>
          <cell r="G332">
            <v>94.6</v>
          </cell>
          <cell r="H332">
            <v>-5.4</v>
          </cell>
          <cell r="I332">
            <v>98.6</v>
          </cell>
          <cell r="J332">
            <v>0.8</v>
          </cell>
          <cell r="K332">
            <v>102.2</v>
          </cell>
          <cell r="L332">
            <v>-0.1</v>
          </cell>
          <cell r="M332">
            <v>83.4</v>
          </cell>
          <cell r="N332">
            <v>6</v>
          </cell>
          <cell r="O332">
            <v>104</v>
          </cell>
          <cell r="P332">
            <v>-1</v>
          </cell>
          <cell r="Q332">
            <v>6.8</v>
          </cell>
          <cell r="R332">
            <v>-0.1</v>
          </cell>
          <cell r="S332">
            <v>0.57999999999999996</v>
          </cell>
          <cell r="T332">
            <v>-0.53</v>
          </cell>
          <cell r="U332">
            <v>1.96</v>
          </cell>
          <cell r="V332">
            <v>0.99</v>
          </cell>
          <cell r="W332">
            <v>78.2</v>
          </cell>
          <cell r="X332">
            <v>-3.8</v>
          </cell>
          <cell r="Y332">
            <v>88.3</v>
          </cell>
          <cell r="Z332">
            <v>-3.6</v>
          </cell>
          <cell r="AA332">
            <v>91.8</v>
          </cell>
          <cell r="AB332">
            <v>30.7</v>
          </cell>
          <cell r="AC332">
            <v>0.4</v>
          </cell>
          <cell r="AD332">
            <v>-56.8</v>
          </cell>
        </row>
        <row r="333">
          <cell r="B333" t="str">
            <v>卸売業，小売業</v>
          </cell>
          <cell r="C333">
            <v>90</v>
          </cell>
          <cell r="D333">
            <v>-2.5</v>
          </cell>
          <cell r="E333">
            <v>98.6</v>
          </cell>
          <cell r="F333">
            <v>-3.5</v>
          </cell>
          <cell r="G333">
            <v>97.8</v>
          </cell>
          <cell r="H333">
            <v>-4</v>
          </cell>
          <cell r="I333">
            <v>91.4</v>
          </cell>
          <cell r="J333">
            <v>-2.4</v>
          </cell>
          <cell r="K333">
            <v>90.7</v>
          </cell>
          <cell r="L333">
            <v>-2.4</v>
          </cell>
          <cell r="M333">
            <v>104.3</v>
          </cell>
          <cell r="N333">
            <v>-2.7</v>
          </cell>
          <cell r="O333">
            <v>105</v>
          </cell>
          <cell r="P333">
            <v>6.7</v>
          </cell>
          <cell r="Q333">
            <v>49.7</v>
          </cell>
          <cell r="R333">
            <v>5.9</v>
          </cell>
          <cell r="S333">
            <v>1.32</v>
          </cell>
          <cell r="T333">
            <v>-0.51</v>
          </cell>
          <cell r="U333">
            <v>3.28</v>
          </cell>
          <cell r="V333">
            <v>0.65</v>
          </cell>
          <cell r="W333">
            <v>84.4</v>
          </cell>
          <cell r="X333">
            <v>-5.7</v>
          </cell>
          <cell r="Y333">
            <v>92.5</v>
          </cell>
          <cell r="Z333">
            <v>-6.7</v>
          </cell>
          <cell r="AA333">
            <v>114.6</v>
          </cell>
          <cell r="AB333">
            <v>5.3</v>
          </cell>
          <cell r="AC333">
            <v>13.5</v>
          </cell>
          <cell r="AD333">
            <v>200.5</v>
          </cell>
        </row>
        <row r="334">
          <cell r="B334" t="str">
            <v>金融業，保険業</v>
          </cell>
          <cell r="C334">
            <v>92.5</v>
          </cell>
          <cell r="D334">
            <v>10.3</v>
          </cell>
          <cell r="E334">
            <v>111.3</v>
          </cell>
          <cell r="F334">
            <v>9</v>
          </cell>
          <cell r="G334">
            <v>112.5</v>
          </cell>
          <cell r="H334">
            <v>10.3</v>
          </cell>
          <cell r="I334">
            <v>96.2</v>
          </cell>
          <cell r="J334">
            <v>-1.4</v>
          </cell>
          <cell r="K334">
            <v>95</v>
          </cell>
          <cell r="L334">
            <v>-0.1</v>
          </cell>
          <cell r="M334">
            <v>130.19999999999999</v>
          </cell>
          <cell r="N334">
            <v>-20.7</v>
          </cell>
          <cell r="O334">
            <v>98.7</v>
          </cell>
          <cell r="P334">
            <v>0.4</v>
          </cell>
          <cell r="Q334">
            <v>13.3</v>
          </cell>
          <cell r="R334">
            <v>0.8</v>
          </cell>
          <cell r="S334">
            <v>0.43</v>
          </cell>
          <cell r="T334">
            <v>-0.7</v>
          </cell>
          <cell r="U334">
            <v>0</v>
          </cell>
          <cell r="V334">
            <v>-0.68</v>
          </cell>
          <cell r="W334">
            <v>86.8</v>
          </cell>
          <cell r="X334">
            <v>6.6</v>
          </cell>
          <cell r="Y334">
            <v>104.4</v>
          </cell>
          <cell r="Z334">
            <v>5.5</v>
          </cell>
          <cell r="AA334">
            <v>86.4</v>
          </cell>
          <cell r="AB334">
            <v>-17.899999999999999</v>
          </cell>
          <cell r="AC334">
            <v>13.1</v>
          </cell>
          <cell r="AD334">
            <v>75.5</v>
          </cell>
        </row>
        <row r="335">
          <cell r="B335" t="str">
            <v>不動産業，物品賃貸業</v>
          </cell>
          <cell r="C335">
            <v>92.5</v>
          </cell>
          <cell r="D335">
            <v>-3.4</v>
          </cell>
          <cell r="E335">
            <v>97.5</v>
          </cell>
          <cell r="F335">
            <v>-11.5</v>
          </cell>
          <cell r="G335">
            <v>101.1</v>
          </cell>
          <cell r="H335">
            <v>-6.5</v>
          </cell>
          <cell r="I335">
            <v>95.6</v>
          </cell>
          <cell r="J335">
            <v>-6.9</v>
          </cell>
          <cell r="K335">
            <v>97.8</v>
          </cell>
          <cell r="L335">
            <v>1.7</v>
          </cell>
          <cell r="M335">
            <v>45.1</v>
          </cell>
          <cell r="N335">
            <v>-82</v>
          </cell>
          <cell r="O335">
            <v>85.2</v>
          </cell>
          <cell r="P335">
            <v>-1.2</v>
          </cell>
          <cell r="Q335">
            <v>50.4</v>
          </cell>
          <cell r="R335">
            <v>5.7</v>
          </cell>
          <cell r="S335">
            <v>1.29</v>
          </cell>
          <cell r="T335">
            <v>-2</v>
          </cell>
          <cell r="U335">
            <v>2.88</v>
          </cell>
          <cell r="V335">
            <v>-7.06</v>
          </cell>
          <cell r="W335">
            <v>86.8</v>
          </cell>
          <cell r="X335">
            <v>-6.6</v>
          </cell>
          <cell r="Y335">
            <v>91.5</v>
          </cell>
          <cell r="Z335">
            <v>-14.4</v>
          </cell>
          <cell r="AA335">
            <v>31.7</v>
          </cell>
          <cell r="AB335">
            <v>-78.900000000000006</v>
          </cell>
          <cell r="AC335">
            <v>59.4</v>
          </cell>
          <cell r="AD335">
            <v>0</v>
          </cell>
        </row>
        <row r="336">
          <cell r="B336" t="str">
            <v>学術研究，専門・技術サービス業</v>
          </cell>
          <cell r="C336">
            <v>89.6</v>
          </cell>
          <cell r="D336">
            <v>12</v>
          </cell>
          <cell r="E336">
            <v>110.2</v>
          </cell>
          <cell r="F336">
            <v>10.3</v>
          </cell>
          <cell r="G336">
            <v>109.4</v>
          </cell>
          <cell r="H336">
            <v>7.8</v>
          </cell>
          <cell r="I336">
            <v>93.5</v>
          </cell>
          <cell r="J336">
            <v>-2.2999999999999998</v>
          </cell>
          <cell r="K336">
            <v>94.4</v>
          </cell>
          <cell r="L336">
            <v>-3.5</v>
          </cell>
          <cell r="M336">
            <v>76.3</v>
          </cell>
          <cell r="N336">
            <v>29.8</v>
          </cell>
          <cell r="O336">
            <v>106.4</v>
          </cell>
          <cell r="P336">
            <v>4.7</v>
          </cell>
          <cell r="Q336">
            <v>14.5</v>
          </cell>
          <cell r="R336">
            <v>-7.7</v>
          </cell>
          <cell r="S336">
            <v>1.59</v>
          </cell>
          <cell r="T336">
            <v>0.45</v>
          </cell>
          <cell r="U336">
            <v>1.97</v>
          </cell>
          <cell r="V336">
            <v>-1.07</v>
          </cell>
          <cell r="W336">
            <v>84.1</v>
          </cell>
          <cell r="X336">
            <v>8.4</v>
          </cell>
          <cell r="Y336">
            <v>103.4</v>
          </cell>
          <cell r="Z336">
            <v>6.7</v>
          </cell>
          <cell r="AA336">
            <v>127.1</v>
          </cell>
          <cell r="AB336">
            <v>102.5</v>
          </cell>
          <cell r="AC336">
            <v>5.5</v>
          </cell>
          <cell r="AD336">
            <v>6543.9</v>
          </cell>
        </row>
        <row r="337">
          <cell r="B337" t="str">
            <v>宿泊業，飲食サービス業</v>
          </cell>
          <cell r="C337">
            <v>79.3</v>
          </cell>
          <cell r="D337">
            <v>-25.2</v>
          </cell>
          <cell r="E337">
            <v>82.1</v>
          </cell>
          <cell r="F337">
            <v>-22</v>
          </cell>
          <cell r="G337">
            <v>81.099999999999994</v>
          </cell>
          <cell r="H337">
            <v>-24.7</v>
          </cell>
          <cell r="I337">
            <v>84.9</v>
          </cell>
          <cell r="J337">
            <v>-21.7</v>
          </cell>
          <cell r="K337">
            <v>84.6</v>
          </cell>
          <cell r="L337">
            <v>-22.4</v>
          </cell>
          <cell r="M337">
            <v>91.2</v>
          </cell>
          <cell r="N337">
            <v>-3.1</v>
          </cell>
          <cell r="O337">
            <v>113.1</v>
          </cell>
          <cell r="P337">
            <v>16.600000000000001</v>
          </cell>
          <cell r="Q337">
            <v>85.9</v>
          </cell>
          <cell r="R337">
            <v>8.9</v>
          </cell>
          <cell r="S337">
            <v>4.22</v>
          </cell>
          <cell r="T337">
            <v>-1.99</v>
          </cell>
          <cell r="U337">
            <v>4.2300000000000004</v>
          </cell>
          <cell r="V337">
            <v>1.99</v>
          </cell>
          <cell r="W337">
            <v>74.400000000000006</v>
          </cell>
          <cell r="X337">
            <v>-27.6</v>
          </cell>
          <cell r="Y337">
            <v>77</v>
          </cell>
          <cell r="Z337">
            <v>-24.5</v>
          </cell>
          <cell r="AA337">
            <v>104.7</v>
          </cell>
          <cell r="AB337">
            <v>129.6</v>
          </cell>
          <cell r="AC337">
            <v>0</v>
          </cell>
          <cell r="AD337">
            <v>-100</v>
          </cell>
        </row>
        <row r="338">
          <cell r="B338" t="str">
            <v>生活関連サービス業，娯楽業</v>
          </cell>
          <cell r="C338">
            <v>108.3</v>
          </cell>
          <cell r="D338">
            <v>30.6</v>
          </cell>
          <cell r="E338">
            <v>115.2</v>
          </cell>
          <cell r="F338">
            <v>31.5</v>
          </cell>
          <cell r="G338">
            <v>112.7</v>
          </cell>
          <cell r="H338">
            <v>24.7</v>
          </cell>
          <cell r="I338">
            <v>106.7</v>
          </cell>
          <cell r="J338">
            <v>12</v>
          </cell>
          <cell r="K338">
            <v>106.8</v>
          </cell>
          <cell r="L338">
            <v>10.4</v>
          </cell>
          <cell r="M338">
            <v>104.2</v>
          </cell>
          <cell r="N338">
            <v>37.1</v>
          </cell>
          <cell r="O338">
            <v>91.9</v>
          </cell>
          <cell r="P338">
            <v>-2.1</v>
          </cell>
          <cell r="Q338">
            <v>31.3</v>
          </cell>
          <cell r="R338">
            <v>-13.4</v>
          </cell>
          <cell r="S338">
            <v>1.26</v>
          </cell>
          <cell r="T338">
            <v>-1.55</v>
          </cell>
          <cell r="U338">
            <v>3.08</v>
          </cell>
          <cell r="V338">
            <v>-2.93</v>
          </cell>
          <cell r="W338">
            <v>101.6</v>
          </cell>
          <cell r="X338">
            <v>26.4</v>
          </cell>
          <cell r="Y338">
            <v>108.1</v>
          </cell>
          <cell r="Z338">
            <v>27.2</v>
          </cell>
          <cell r="AA338">
            <v>149.30000000000001</v>
          </cell>
          <cell r="AB338">
            <v>197.6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94.6</v>
          </cell>
          <cell r="D339">
            <v>11.4</v>
          </cell>
          <cell r="E339">
            <v>115.7</v>
          </cell>
          <cell r="F339">
            <v>11.7</v>
          </cell>
          <cell r="G339">
            <v>117.1</v>
          </cell>
          <cell r="H339">
            <v>14.8</v>
          </cell>
          <cell r="I339">
            <v>119.1</v>
          </cell>
          <cell r="J339">
            <v>0</v>
          </cell>
          <cell r="K339">
            <v>107.4</v>
          </cell>
          <cell r="L339">
            <v>0.4</v>
          </cell>
          <cell r="M339">
            <v>331.9</v>
          </cell>
          <cell r="N339">
            <v>-1.7</v>
          </cell>
          <cell r="O339">
            <v>110.9</v>
          </cell>
          <cell r="P339">
            <v>-1.2</v>
          </cell>
          <cell r="Q339">
            <v>15.9</v>
          </cell>
          <cell r="R339">
            <v>0.7</v>
          </cell>
          <cell r="S339">
            <v>1.07</v>
          </cell>
          <cell r="T339">
            <v>0.13</v>
          </cell>
          <cell r="U339">
            <v>0.6</v>
          </cell>
          <cell r="V339">
            <v>-0.72</v>
          </cell>
          <cell r="W339">
            <v>88.7</v>
          </cell>
          <cell r="X339">
            <v>7.8</v>
          </cell>
          <cell r="Y339">
            <v>108.5</v>
          </cell>
          <cell r="Z339">
            <v>8</v>
          </cell>
          <cell r="AA339">
            <v>39.200000000000003</v>
          </cell>
          <cell r="AB339">
            <v>-79.099999999999994</v>
          </cell>
          <cell r="AC339">
            <v>0</v>
          </cell>
          <cell r="AD339">
            <v>-100</v>
          </cell>
        </row>
        <row r="340">
          <cell r="B340" t="str">
            <v>医療，福祉</v>
          </cell>
          <cell r="C340">
            <v>83.2</v>
          </cell>
          <cell r="D340">
            <v>-1.3</v>
          </cell>
          <cell r="E340">
            <v>99.3</v>
          </cell>
          <cell r="F340">
            <v>-1.4</v>
          </cell>
          <cell r="G340">
            <v>98.5</v>
          </cell>
          <cell r="H340">
            <v>0.1</v>
          </cell>
          <cell r="I340">
            <v>98.8</v>
          </cell>
          <cell r="J340">
            <v>1.4</v>
          </cell>
          <cell r="K340">
            <v>98.4</v>
          </cell>
          <cell r="L340">
            <v>1.5</v>
          </cell>
          <cell r="M340">
            <v>112.2</v>
          </cell>
          <cell r="N340">
            <v>-2.1</v>
          </cell>
          <cell r="O340">
            <v>101.5</v>
          </cell>
          <cell r="P340">
            <v>0.5</v>
          </cell>
          <cell r="Q340">
            <v>25.6</v>
          </cell>
          <cell r="R340">
            <v>0.4</v>
          </cell>
          <cell r="S340">
            <v>1.3</v>
          </cell>
          <cell r="T340">
            <v>0.51</v>
          </cell>
          <cell r="U340">
            <v>2.67</v>
          </cell>
          <cell r="V340">
            <v>0.56000000000000005</v>
          </cell>
          <cell r="W340">
            <v>78</v>
          </cell>
          <cell r="X340">
            <v>-4.5999999999999996</v>
          </cell>
          <cell r="Y340">
            <v>93.2</v>
          </cell>
          <cell r="Z340">
            <v>-4.5999999999999996</v>
          </cell>
          <cell r="AA340">
            <v>123</v>
          </cell>
          <cell r="AB340">
            <v>-27.3</v>
          </cell>
          <cell r="AC340">
            <v>0.8</v>
          </cell>
          <cell r="AD340">
            <v>116.9</v>
          </cell>
        </row>
        <row r="341">
          <cell r="B341" t="str">
            <v>複合サービス事業</v>
          </cell>
          <cell r="C341">
            <v>76.7</v>
          </cell>
          <cell r="D341">
            <v>-0.6</v>
          </cell>
          <cell r="E341">
            <v>93.1</v>
          </cell>
          <cell r="F341">
            <v>-0.5</v>
          </cell>
          <cell r="G341">
            <v>96.1</v>
          </cell>
          <cell r="H341">
            <v>0.4</v>
          </cell>
          <cell r="I341">
            <v>96.9</v>
          </cell>
          <cell r="J341">
            <v>2.2000000000000002</v>
          </cell>
          <cell r="K341">
            <v>99.8</v>
          </cell>
          <cell r="L341">
            <v>3.1</v>
          </cell>
          <cell r="M341">
            <v>46.4</v>
          </cell>
          <cell r="N341">
            <v>-23.6</v>
          </cell>
          <cell r="O341">
            <v>101.3</v>
          </cell>
          <cell r="P341">
            <v>4.3</v>
          </cell>
          <cell r="Q341">
            <v>7.8</v>
          </cell>
          <cell r="R341">
            <v>-3.7</v>
          </cell>
          <cell r="S341">
            <v>0.09</v>
          </cell>
          <cell r="T341">
            <v>-0.28999999999999998</v>
          </cell>
          <cell r="U341">
            <v>0.37</v>
          </cell>
          <cell r="V341">
            <v>-0.46</v>
          </cell>
          <cell r="W341">
            <v>72</v>
          </cell>
          <cell r="X341">
            <v>-3.9</v>
          </cell>
          <cell r="Y341">
            <v>87.3</v>
          </cell>
          <cell r="Z341">
            <v>-3.9</v>
          </cell>
          <cell r="AA341">
            <v>42.5</v>
          </cell>
          <cell r="AB341">
            <v>-25.8</v>
          </cell>
          <cell r="AC341">
            <v>0.1</v>
          </cell>
          <cell r="AD341">
            <v>-83.5</v>
          </cell>
        </row>
        <row r="342">
          <cell r="B342" t="str">
            <v>サービス業（他に分類されないもの）</v>
          </cell>
          <cell r="C342">
            <v>86.4</v>
          </cell>
          <cell r="D342">
            <v>7.7</v>
          </cell>
          <cell r="E342">
            <v>98.2</v>
          </cell>
          <cell r="F342">
            <v>9.6</v>
          </cell>
          <cell r="G342">
            <v>99.8</v>
          </cell>
          <cell r="H342">
            <v>8.1999999999999993</v>
          </cell>
          <cell r="I342">
            <v>99.5</v>
          </cell>
          <cell r="J342">
            <v>3.2</v>
          </cell>
          <cell r="K342">
            <v>100.2</v>
          </cell>
          <cell r="L342">
            <v>1.9</v>
          </cell>
          <cell r="M342">
            <v>90.4</v>
          </cell>
          <cell r="N342">
            <v>28.8</v>
          </cell>
          <cell r="O342">
            <v>94.9</v>
          </cell>
          <cell r="P342">
            <v>-5.4</v>
          </cell>
          <cell r="Q342">
            <v>26.4</v>
          </cell>
          <cell r="R342">
            <v>3.2</v>
          </cell>
          <cell r="S342">
            <v>3.54</v>
          </cell>
          <cell r="T342">
            <v>0.85</v>
          </cell>
          <cell r="U342">
            <v>3.67</v>
          </cell>
          <cell r="V342">
            <v>0.63</v>
          </cell>
          <cell r="W342">
            <v>81.099999999999994</v>
          </cell>
          <cell r="X342">
            <v>4.2</v>
          </cell>
          <cell r="Y342">
            <v>92.1</v>
          </cell>
          <cell r="Z342">
            <v>6</v>
          </cell>
          <cell r="AA342">
            <v>80.3</v>
          </cell>
          <cell r="AB342">
            <v>34</v>
          </cell>
          <cell r="AC342">
            <v>1.3</v>
          </cell>
          <cell r="AD342">
            <v>-89.7</v>
          </cell>
        </row>
        <row r="343">
          <cell r="B343" t="str">
            <v>食料品・たばこ</v>
          </cell>
          <cell r="C343">
            <v>82.2</v>
          </cell>
          <cell r="D343">
            <v>-12.9</v>
          </cell>
          <cell r="E343">
            <v>97.5</v>
          </cell>
          <cell r="F343">
            <v>-13</v>
          </cell>
          <cell r="G343">
            <v>97.5</v>
          </cell>
          <cell r="H343">
            <v>-12.9</v>
          </cell>
          <cell r="I343">
            <v>98.6</v>
          </cell>
          <cell r="J343">
            <v>-0.6</v>
          </cell>
          <cell r="K343">
            <v>99.9</v>
          </cell>
          <cell r="L343">
            <v>0.1</v>
          </cell>
          <cell r="M343">
            <v>82.1</v>
          </cell>
          <cell r="N343">
            <v>-10.3</v>
          </cell>
          <cell r="O343">
            <v>100.6</v>
          </cell>
          <cell r="P343">
            <v>1.9</v>
          </cell>
          <cell r="Q343">
            <v>30.7</v>
          </cell>
          <cell r="R343">
            <v>3.2</v>
          </cell>
          <cell r="S343">
            <v>0.98</v>
          </cell>
          <cell r="T343">
            <v>-0.04</v>
          </cell>
          <cell r="U343">
            <v>0.89</v>
          </cell>
          <cell r="V343">
            <v>-0.27</v>
          </cell>
          <cell r="W343">
            <v>77.099999999999994</v>
          </cell>
          <cell r="X343">
            <v>-15.8</v>
          </cell>
          <cell r="Y343">
            <v>91.5</v>
          </cell>
          <cell r="Z343">
            <v>-15.8</v>
          </cell>
          <cell r="AA343">
            <v>98.2</v>
          </cell>
          <cell r="AB343">
            <v>-13.3</v>
          </cell>
          <cell r="AC343">
            <v>0</v>
          </cell>
          <cell r="AD343">
            <v>0</v>
          </cell>
        </row>
        <row r="344">
          <cell r="B344" t="str">
            <v>繊維工業</v>
          </cell>
          <cell r="C344">
            <v>122.7</v>
          </cell>
          <cell r="D344">
            <v>3.8</v>
          </cell>
          <cell r="E344">
            <v>137.69999999999999</v>
          </cell>
          <cell r="F344">
            <v>3.8</v>
          </cell>
          <cell r="G344">
            <v>128.5</v>
          </cell>
          <cell r="H344">
            <v>1</v>
          </cell>
          <cell r="I344">
            <v>96</v>
          </cell>
          <cell r="J344">
            <v>1.6</v>
          </cell>
          <cell r="K344">
            <v>92.9</v>
          </cell>
          <cell r="L344">
            <v>-0.2</v>
          </cell>
          <cell r="M344">
            <v>161.1</v>
          </cell>
          <cell r="N344">
            <v>30.3</v>
          </cell>
          <cell r="O344">
            <v>93.4</v>
          </cell>
          <cell r="P344">
            <v>20.2</v>
          </cell>
          <cell r="Q344">
            <v>14.5</v>
          </cell>
          <cell r="R344">
            <v>11.8</v>
          </cell>
          <cell r="S344">
            <v>0.25</v>
          </cell>
          <cell r="T344">
            <v>-0.36</v>
          </cell>
          <cell r="U344">
            <v>0.3</v>
          </cell>
          <cell r="V344">
            <v>-0.31</v>
          </cell>
          <cell r="W344">
            <v>115.1</v>
          </cell>
          <cell r="X344">
            <v>0.4</v>
          </cell>
          <cell r="Y344">
            <v>129.19999999999999</v>
          </cell>
          <cell r="Z344">
            <v>0.5</v>
          </cell>
          <cell r="AA344">
            <v>336.1</v>
          </cell>
          <cell r="AB344">
            <v>35.200000000000003</v>
          </cell>
          <cell r="AC344">
            <v>0</v>
          </cell>
          <cell r="AD344">
            <v>0</v>
          </cell>
        </row>
        <row r="345">
          <cell r="B345" t="str">
            <v>木材・木製品</v>
          </cell>
          <cell r="C345">
            <v>95.9</v>
          </cell>
          <cell r="D345">
            <v>-1.6</v>
          </cell>
          <cell r="E345">
            <v>111.7</v>
          </cell>
          <cell r="F345">
            <v>-1.3</v>
          </cell>
          <cell r="G345">
            <v>118.1</v>
          </cell>
          <cell r="H345">
            <v>-0.2</v>
          </cell>
          <cell r="I345">
            <v>94.3</v>
          </cell>
          <cell r="J345">
            <v>-7.3</v>
          </cell>
          <cell r="K345">
            <v>97.2</v>
          </cell>
          <cell r="L345">
            <v>-7.4</v>
          </cell>
          <cell r="M345">
            <v>63.6</v>
          </cell>
          <cell r="N345">
            <v>-3.2</v>
          </cell>
          <cell r="O345">
            <v>99.9</v>
          </cell>
          <cell r="P345">
            <v>6.5</v>
          </cell>
          <cell r="Q345">
            <v>23.5</v>
          </cell>
          <cell r="R345">
            <v>16.399999999999999</v>
          </cell>
          <cell r="S345">
            <v>0.04</v>
          </cell>
          <cell r="T345">
            <v>-3.04</v>
          </cell>
          <cell r="U345">
            <v>1.47</v>
          </cell>
          <cell r="V345">
            <v>0.57999999999999996</v>
          </cell>
          <cell r="W345">
            <v>90</v>
          </cell>
          <cell r="X345">
            <v>-4.9000000000000004</v>
          </cell>
          <cell r="Y345">
            <v>104.8</v>
          </cell>
          <cell r="Z345">
            <v>-4.5999999999999996</v>
          </cell>
          <cell r="AA345">
            <v>50.5</v>
          </cell>
          <cell r="AB345">
            <v>-22.3</v>
          </cell>
          <cell r="AC345">
            <v>0</v>
          </cell>
          <cell r="AD345">
            <v>-100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64.900000000000006</v>
          </cell>
          <cell r="D347">
            <v>1.4</v>
          </cell>
          <cell r="E347">
            <v>86</v>
          </cell>
          <cell r="F347">
            <v>1.5</v>
          </cell>
          <cell r="G347">
            <v>94.6</v>
          </cell>
          <cell r="H347">
            <v>-0.2</v>
          </cell>
          <cell r="I347">
            <v>115.7</v>
          </cell>
          <cell r="J347">
            <v>2.9</v>
          </cell>
          <cell r="K347">
            <v>125.1</v>
          </cell>
          <cell r="L347">
            <v>6.7</v>
          </cell>
          <cell r="M347">
            <v>36</v>
          </cell>
          <cell r="N347">
            <v>-50</v>
          </cell>
          <cell r="O347">
            <v>122.7</v>
          </cell>
          <cell r="P347">
            <v>2.2999999999999998</v>
          </cell>
          <cell r="Q347">
            <v>4.5999999999999996</v>
          </cell>
          <cell r="R347">
            <v>0.8</v>
          </cell>
          <cell r="S347">
            <v>1.05</v>
          </cell>
          <cell r="T347">
            <v>0.56999999999999995</v>
          </cell>
          <cell r="U347">
            <v>1.17</v>
          </cell>
          <cell r="V347">
            <v>0.69</v>
          </cell>
          <cell r="W347">
            <v>60.9</v>
          </cell>
          <cell r="X347">
            <v>-1.9</v>
          </cell>
          <cell r="Y347">
            <v>80.7</v>
          </cell>
          <cell r="Z347">
            <v>-1.8</v>
          </cell>
          <cell r="AA347">
            <v>30.9</v>
          </cell>
          <cell r="AB347">
            <v>58.5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104.4</v>
          </cell>
          <cell r="D348">
            <v>-10.8</v>
          </cell>
          <cell r="E348">
            <v>114.4</v>
          </cell>
          <cell r="F348">
            <v>-10.8</v>
          </cell>
          <cell r="G348">
            <v>109.3</v>
          </cell>
          <cell r="H348">
            <v>-10.6</v>
          </cell>
          <cell r="I348">
            <v>104.1</v>
          </cell>
          <cell r="J348">
            <v>22.3</v>
          </cell>
          <cell r="K348">
            <v>103.5</v>
          </cell>
          <cell r="L348">
            <v>19.899999999999999</v>
          </cell>
          <cell r="M348">
            <v>115.3</v>
          </cell>
          <cell r="N348">
            <v>93.1</v>
          </cell>
          <cell r="O348">
            <v>102.6</v>
          </cell>
          <cell r="P348">
            <v>6.1</v>
          </cell>
          <cell r="Q348">
            <v>10.3</v>
          </cell>
          <cell r="R348">
            <v>-0.9</v>
          </cell>
          <cell r="S348">
            <v>0.22</v>
          </cell>
          <cell r="T348">
            <v>0.22</v>
          </cell>
          <cell r="U348">
            <v>0</v>
          </cell>
          <cell r="V348">
            <v>-1.84</v>
          </cell>
          <cell r="W348">
            <v>97.9</v>
          </cell>
          <cell r="X348">
            <v>-13.7</v>
          </cell>
          <cell r="Y348">
            <v>107.3</v>
          </cell>
          <cell r="Z348">
            <v>-13.7</v>
          </cell>
          <cell r="AA348">
            <v>218.5</v>
          </cell>
          <cell r="AB348">
            <v>-12.1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88.5</v>
          </cell>
          <cell r="D349">
            <v>3.8</v>
          </cell>
          <cell r="E349">
            <v>116.1</v>
          </cell>
          <cell r="F349">
            <v>4.0999999999999996</v>
          </cell>
          <cell r="G349">
            <v>117.4</v>
          </cell>
          <cell r="H349">
            <v>7.3</v>
          </cell>
          <cell r="I349">
            <v>102.1</v>
          </cell>
          <cell r="J349">
            <v>2.2000000000000002</v>
          </cell>
          <cell r="K349">
            <v>101.4</v>
          </cell>
          <cell r="L349">
            <v>3.8</v>
          </cell>
          <cell r="M349">
            <v>108.2</v>
          </cell>
          <cell r="N349">
            <v>-9.5</v>
          </cell>
          <cell r="O349">
            <v>105</v>
          </cell>
          <cell r="P349">
            <v>-0.1</v>
          </cell>
          <cell r="Q349">
            <v>1.7</v>
          </cell>
          <cell r="R349">
            <v>0.5</v>
          </cell>
          <cell r="S349">
            <v>0.71</v>
          </cell>
          <cell r="T349">
            <v>-0.03</v>
          </cell>
          <cell r="U349">
            <v>0.45</v>
          </cell>
          <cell r="V349">
            <v>-0.91</v>
          </cell>
          <cell r="W349">
            <v>83</v>
          </cell>
          <cell r="X349">
            <v>0.4</v>
          </cell>
          <cell r="Y349">
            <v>108.9</v>
          </cell>
          <cell r="Z349">
            <v>0.7</v>
          </cell>
          <cell r="AA349">
            <v>107.9</v>
          </cell>
          <cell r="AB349">
            <v>-13.4</v>
          </cell>
          <cell r="AC349">
            <v>0</v>
          </cell>
          <cell r="AD349">
            <v>-100</v>
          </cell>
        </row>
        <row r="350">
          <cell r="B350" t="str">
            <v>プラスチック製品</v>
          </cell>
          <cell r="C350">
            <v>91.8</v>
          </cell>
          <cell r="D350">
            <v>-23.7</v>
          </cell>
          <cell r="E350">
            <v>101</v>
          </cell>
          <cell r="F350">
            <v>-23.7</v>
          </cell>
          <cell r="G350">
            <v>99.3</v>
          </cell>
          <cell r="H350">
            <v>-20.3</v>
          </cell>
          <cell r="I350">
            <v>97.5</v>
          </cell>
          <cell r="J350">
            <v>-9.5</v>
          </cell>
          <cell r="K350">
            <v>99</v>
          </cell>
          <cell r="L350">
            <v>-6</v>
          </cell>
          <cell r="M350">
            <v>73.7</v>
          </cell>
          <cell r="N350">
            <v>-49.3</v>
          </cell>
          <cell r="O350">
            <v>263.8</v>
          </cell>
          <cell r="P350">
            <v>3.7</v>
          </cell>
          <cell r="Q350">
            <v>39.4</v>
          </cell>
          <cell r="R350">
            <v>35.5</v>
          </cell>
          <cell r="S350">
            <v>1.48</v>
          </cell>
          <cell r="T350">
            <v>1.08</v>
          </cell>
          <cell r="U350">
            <v>0.16</v>
          </cell>
          <cell r="V350">
            <v>0.16</v>
          </cell>
          <cell r="W350">
            <v>86.1</v>
          </cell>
          <cell r="X350">
            <v>-26.2</v>
          </cell>
          <cell r="Y350">
            <v>94.7</v>
          </cell>
          <cell r="Z350">
            <v>-26.2</v>
          </cell>
          <cell r="AA350">
            <v>123.1</v>
          </cell>
          <cell r="AB350">
            <v>-46.9</v>
          </cell>
          <cell r="AC350">
            <v>0</v>
          </cell>
          <cell r="AD350">
            <v>0</v>
          </cell>
        </row>
        <row r="351">
          <cell r="B351" t="str">
            <v>ゴム製品</v>
          </cell>
          <cell r="C351">
            <v>97</v>
          </cell>
          <cell r="D351">
            <v>8.4</v>
          </cell>
          <cell r="E351">
            <v>124.8</v>
          </cell>
          <cell r="F351">
            <v>8.3000000000000007</v>
          </cell>
          <cell r="G351">
            <v>114.3</v>
          </cell>
          <cell r="H351">
            <v>1.9</v>
          </cell>
          <cell r="I351">
            <v>110.3</v>
          </cell>
          <cell r="J351">
            <v>7.4</v>
          </cell>
          <cell r="K351">
            <v>103.7</v>
          </cell>
          <cell r="L351">
            <v>3.2</v>
          </cell>
          <cell r="M351">
            <v>182.1</v>
          </cell>
          <cell r="N351">
            <v>43.5</v>
          </cell>
          <cell r="O351">
            <v>96</v>
          </cell>
          <cell r="P351">
            <v>-1.4</v>
          </cell>
          <cell r="Q351">
            <v>1.4</v>
          </cell>
          <cell r="R351">
            <v>-0.5</v>
          </cell>
          <cell r="S351">
            <v>0.35</v>
          </cell>
          <cell r="T351">
            <v>-0.14000000000000001</v>
          </cell>
          <cell r="U351">
            <v>0.3</v>
          </cell>
          <cell r="V351">
            <v>-0.28000000000000003</v>
          </cell>
          <cell r="W351">
            <v>91</v>
          </cell>
          <cell r="X351">
            <v>4.8</v>
          </cell>
          <cell r="Y351">
            <v>117.1</v>
          </cell>
          <cell r="Z351">
            <v>4.8</v>
          </cell>
          <cell r="AA351">
            <v>185.7</v>
          </cell>
          <cell r="AB351">
            <v>39.9</v>
          </cell>
          <cell r="AC351">
            <v>0</v>
          </cell>
          <cell r="AD351">
            <v>0</v>
          </cell>
        </row>
        <row r="352">
          <cell r="B352" t="str">
            <v>窯業・土石製品</v>
          </cell>
          <cell r="C352">
            <v>101.9</v>
          </cell>
          <cell r="D352">
            <v>-5.6</v>
          </cell>
          <cell r="E352">
            <v>116.7</v>
          </cell>
          <cell r="F352">
            <v>-4.4000000000000004</v>
          </cell>
          <cell r="G352">
            <v>115.3</v>
          </cell>
          <cell r="H352">
            <v>-7.8</v>
          </cell>
          <cell r="I352">
            <v>102.4</v>
          </cell>
          <cell r="J352">
            <v>4</v>
          </cell>
          <cell r="K352">
            <v>101.3</v>
          </cell>
          <cell r="L352">
            <v>1.1000000000000001</v>
          </cell>
          <cell r="M352">
            <v>126.5</v>
          </cell>
          <cell r="N352">
            <v>109.8</v>
          </cell>
          <cell r="O352">
            <v>96.5</v>
          </cell>
          <cell r="P352">
            <v>3.7</v>
          </cell>
          <cell r="Q352">
            <v>2.6</v>
          </cell>
          <cell r="R352">
            <v>-0.3</v>
          </cell>
          <cell r="S352">
            <v>0</v>
          </cell>
          <cell r="T352">
            <v>-0.06</v>
          </cell>
          <cell r="U352">
            <v>0</v>
          </cell>
          <cell r="V352">
            <v>-3.99</v>
          </cell>
          <cell r="W352">
            <v>95.6</v>
          </cell>
          <cell r="X352">
            <v>-8.8000000000000007</v>
          </cell>
          <cell r="Y352">
            <v>109.5</v>
          </cell>
          <cell r="Z352">
            <v>-7.5</v>
          </cell>
          <cell r="AA352">
            <v>145.5</v>
          </cell>
          <cell r="AB352">
            <v>127.2</v>
          </cell>
          <cell r="AC352">
            <v>0</v>
          </cell>
          <cell r="AD352">
            <v>-100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80.599999999999994</v>
          </cell>
          <cell r="D355">
            <v>-2.7</v>
          </cell>
          <cell r="E355">
            <v>89.6</v>
          </cell>
          <cell r="F355">
            <v>-2.8</v>
          </cell>
          <cell r="G355">
            <v>91.9</v>
          </cell>
          <cell r="H355">
            <v>0</v>
          </cell>
          <cell r="I355">
            <v>96.5</v>
          </cell>
          <cell r="J355">
            <v>-1.1000000000000001</v>
          </cell>
          <cell r="K355">
            <v>98.1</v>
          </cell>
          <cell r="L355">
            <v>1.8</v>
          </cell>
          <cell r="M355">
            <v>75</v>
          </cell>
          <cell r="N355">
            <v>-33.299999999999997</v>
          </cell>
          <cell r="O355">
            <v>273.2</v>
          </cell>
          <cell r="P355">
            <v>-1.8</v>
          </cell>
          <cell r="Q355">
            <v>20</v>
          </cell>
          <cell r="R355">
            <v>-1.7</v>
          </cell>
          <cell r="S355">
            <v>1.24</v>
          </cell>
          <cell r="T355">
            <v>0.5</v>
          </cell>
          <cell r="U355">
            <v>1.93</v>
          </cell>
          <cell r="V355">
            <v>1.54</v>
          </cell>
          <cell r="W355">
            <v>75.599999999999994</v>
          </cell>
          <cell r="X355">
            <v>-5.9</v>
          </cell>
          <cell r="Y355">
            <v>84.1</v>
          </cell>
          <cell r="Z355">
            <v>-5.9</v>
          </cell>
          <cell r="AA355">
            <v>46.1</v>
          </cell>
          <cell r="AB355">
            <v>-52.6</v>
          </cell>
          <cell r="AC355">
            <v>0.2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94.5</v>
          </cell>
          <cell r="D358">
            <v>-19.8</v>
          </cell>
          <cell r="E358">
            <v>115.1</v>
          </cell>
          <cell r="F358">
            <v>-19.8</v>
          </cell>
          <cell r="G358">
            <v>114.9</v>
          </cell>
          <cell r="H358">
            <v>-13.9</v>
          </cell>
          <cell r="I358">
            <v>101.7</v>
          </cell>
          <cell r="J358">
            <v>3.2</v>
          </cell>
          <cell r="K358">
            <v>100.7</v>
          </cell>
          <cell r="L358">
            <v>8.3000000000000007</v>
          </cell>
          <cell r="M358">
            <v>117.3</v>
          </cell>
          <cell r="N358">
            <v>-40.6</v>
          </cell>
          <cell r="O358">
            <v>211.9</v>
          </cell>
          <cell r="P358">
            <v>1</v>
          </cell>
          <cell r="Q358">
            <v>2.2000000000000002</v>
          </cell>
          <cell r="R358">
            <v>-9.1</v>
          </cell>
          <cell r="S358">
            <v>0.89</v>
          </cell>
          <cell r="T358">
            <v>0.73</v>
          </cell>
          <cell r="U358">
            <v>0.61</v>
          </cell>
          <cell r="V358">
            <v>-1.31</v>
          </cell>
          <cell r="W358">
            <v>88.6</v>
          </cell>
          <cell r="X358">
            <v>-22.5</v>
          </cell>
          <cell r="Y358">
            <v>108</v>
          </cell>
          <cell r="Z358">
            <v>-22.4</v>
          </cell>
          <cell r="AA358">
            <v>117.3</v>
          </cell>
          <cell r="AB358">
            <v>-54</v>
          </cell>
          <cell r="AC358">
            <v>0</v>
          </cell>
          <cell r="AD358">
            <v>-100</v>
          </cell>
        </row>
        <row r="359">
          <cell r="B359" t="str">
            <v>電子・デバイス</v>
          </cell>
          <cell r="C359">
            <v>73.900000000000006</v>
          </cell>
          <cell r="D359">
            <v>-10.4</v>
          </cell>
          <cell r="E359">
            <v>84.6</v>
          </cell>
          <cell r="F359">
            <v>-10.4</v>
          </cell>
          <cell r="G359">
            <v>83.7</v>
          </cell>
          <cell r="H359">
            <v>-8.5</v>
          </cell>
          <cell r="I359">
            <v>95.5</v>
          </cell>
          <cell r="J359">
            <v>-8.1999999999999993</v>
          </cell>
          <cell r="K359">
            <v>96</v>
          </cell>
          <cell r="L359">
            <v>-6.3</v>
          </cell>
          <cell r="M359">
            <v>91.2</v>
          </cell>
          <cell r="N359">
            <v>-23.8</v>
          </cell>
          <cell r="O359">
            <v>73.2</v>
          </cell>
          <cell r="P359">
            <v>-3.7</v>
          </cell>
          <cell r="Q359">
            <v>6</v>
          </cell>
          <cell r="R359">
            <v>1.7</v>
          </cell>
          <cell r="S359">
            <v>0.48</v>
          </cell>
          <cell r="T359">
            <v>-0.04</v>
          </cell>
          <cell r="U359">
            <v>1.28</v>
          </cell>
          <cell r="V359">
            <v>0.53</v>
          </cell>
          <cell r="W359">
            <v>69.3</v>
          </cell>
          <cell r="X359">
            <v>-13.4</v>
          </cell>
          <cell r="Y359">
            <v>79.400000000000006</v>
          </cell>
          <cell r="Z359">
            <v>-13.3</v>
          </cell>
          <cell r="AA359">
            <v>92.1</v>
          </cell>
          <cell r="AB359">
            <v>-22.2</v>
          </cell>
          <cell r="AC359">
            <v>0.1</v>
          </cell>
          <cell r="AD359">
            <v>37.5</v>
          </cell>
        </row>
        <row r="360">
          <cell r="B360" t="str">
            <v>電気機械器具</v>
          </cell>
          <cell r="C360">
            <v>144.30000000000001</v>
          </cell>
          <cell r="D360">
            <v>5.3</v>
          </cell>
          <cell r="E360">
            <v>159.30000000000001</v>
          </cell>
          <cell r="F360">
            <v>5.4</v>
          </cell>
          <cell r="G360">
            <v>156.19999999999999</v>
          </cell>
          <cell r="H360">
            <v>7.8</v>
          </cell>
          <cell r="I360">
            <v>121.5</v>
          </cell>
          <cell r="J360">
            <v>7.7</v>
          </cell>
          <cell r="K360">
            <v>119.1</v>
          </cell>
          <cell r="L360">
            <v>14.1</v>
          </cell>
          <cell r="M360">
            <v>178.9</v>
          </cell>
          <cell r="N360">
            <v>-42.7</v>
          </cell>
          <cell r="O360">
            <v>92.4</v>
          </cell>
          <cell r="P360">
            <v>24.2</v>
          </cell>
          <cell r="Q360">
            <v>3.2</v>
          </cell>
          <cell r="R360">
            <v>-1.3</v>
          </cell>
          <cell r="S360">
            <v>0.7</v>
          </cell>
          <cell r="T360">
            <v>-1.1599999999999999</v>
          </cell>
          <cell r="U360">
            <v>0.78</v>
          </cell>
          <cell r="V360">
            <v>-0.1</v>
          </cell>
          <cell r="W360">
            <v>135.4</v>
          </cell>
          <cell r="X360">
            <v>1.9</v>
          </cell>
          <cell r="Y360">
            <v>149.4</v>
          </cell>
          <cell r="Z360">
            <v>1.8</v>
          </cell>
          <cell r="AA360">
            <v>271.8</v>
          </cell>
          <cell r="AB360">
            <v>-28.5</v>
          </cell>
          <cell r="AC360">
            <v>0</v>
          </cell>
          <cell r="AD360">
            <v>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99</v>
          </cell>
          <cell r="D362">
            <v>15</v>
          </cell>
          <cell r="E362">
            <v>127.5</v>
          </cell>
          <cell r="F362">
            <v>14.9</v>
          </cell>
          <cell r="G362">
            <v>116.4</v>
          </cell>
          <cell r="H362">
            <v>3.8</v>
          </cell>
          <cell r="I362">
            <v>119.9</v>
          </cell>
          <cell r="J362">
            <v>14.2</v>
          </cell>
          <cell r="K362">
            <v>109.9</v>
          </cell>
          <cell r="L362">
            <v>2.7</v>
          </cell>
          <cell r="M362">
            <v>246.8</v>
          </cell>
          <cell r="N362">
            <v>216.4</v>
          </cell>
          <cell r="O362">
            <v>76.900000000000006</v>
          </cell>
          <cell r="P362">
            <v>4.3</v>
          </cell>
          <cell r="Q362">
            <v>2.8</v>
          </cell>
          <cell r="R362">
            <v>1</v>
          </cell>
          <cell r="S362">
            <v>0.62</v>
          </cell>
          <cell r="T362">
            <v>0.48</v>
          </cell>
          <cell r="U362">
            <v>0.84</v>
          </cell>
          <cell r="V362">
            <v>-0.25</v>
          </cell>
          <cell r="W362">
            <v>92.9</v>
          </cell>
          <cell r="X362">
            <v>11.3</v>
          </cell>
          <cell r="Y362">
            <v>119.6</v>
          </cell>
          <cell r="Z362">
            <v>11</v>
          </cell>
          <cell r="AA362">
            <v>300.89999999999998</v>
          </cell>
          <cell r="AB362">
            <v>219.4</v>
          </cell>
          <cell r="AC362">
            <v>0.3</v>
          </cell>
          <cell r="AD362">
            <v>0</v>
          </cell>
        </row>
        <row r="363">
          <cell r="B363" t="str">
            <v>その他の製造業</v>
          </cell>
          <cell r="C363">
            <v>117.9</v>
          </cell>
          <cell r="D363">
            <v>41.9</v>
          </cell>
          <cell r="E363">
            <v>137</v>
          </cell>
          <cell r="F363">
            <v>41.8</v>
          </cell>
          <cell r="G363">
            <v>129.30000000000001</v>
          </cell>
          <cell r="H363">
            <v>39.799999999999997</v>
          </cell>
          <cell r="I363">
            <v>115.2</v>
          </cell>
          <cell r="J363">
            <v>5.5</v>
          </cell>
          <cell r="K363">
            <v>105.7</v>
          </cell>
          <cell r="L363">
            <v>-0.3</v>
          </cell>
          <cell r="M363">
            <v>245.6</v>
          </cell>
          <cell r="N363">
            <v>61.2</v>
          </cell>
          <cell r="O363">
            <v>77.599999999999994</v>
          </cell>
          <cell r="P363">
            <v>-40.4</v>
          </cell>
          <cell r="Q363">
            <v>5.4</v>
          </cell>
          <cell r="R363">
            <v>-2.9</v>
          </cell>
          <cell r="S363">
            <v>1</v>
          </cell>
          <cell r="T363">
            <v>1</v>
          </cell>
          <cell r="U363">
            <v>1</v>
          </cell>
          <cell r="V363">
            <v>1</v>
          </cell>
          <cell r="W363">
            <v>110.6</v>
          </cell>
          <cell r="X363">
            <v>37.200000000000003</v>
          </cell>
          <cell r="Y363">
            <v>128.5</v>
          </cell>
          <cell r="Z363">
            <v>37.1</v>
          </cell>
          <cell r="AA363">
            <v>245.6</v>
          </cell>
          <cell r="AB363">
            <v>59.6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109.4</v>
          </cell>
          <cell r="D364">
            <v>11.9</v>
          </cell>
          <cell r="E364">
            <v>125.4</v>
          </cell>
          <cell r="F364">
            <v>11.8</v>
          </cell>
          <cell r="G364">
            <v>114.5</v>
          </cell>
          <cell r="H364">
            <v>4.4000000000000004</v>
          </cell>
          <cell r="I364">
            <v>117.6</v>
          </cell>
          <cell r="J364">
            <v>8.6</v>
          </cell>
          <cell r="K364">
            <v>108.9</v>
          </cell>
          <cell r="L364">
            <v>3.4</v>
          </cell>
          <cell r="M364">
            <v>282.3</v>
          </cell>
          <cell r="N364">
            <v>72.900000000000006</v>
          </cell>
          <cell r="O364">
            <v>109.8</v>
          </cell>
          <cell r="P364">
            <v>-2.1</v>
          </cell>
          <cell r="Q364">
            <v>5.0999999999999996</v>
          </cell>
          <cell r="R364">
            <v>-6.7</v>
          </cell>
          <cell r="S364">
            <v>0</v>
          </cell>
          <cell r="T364">
            <v>-4.8</v>
          </cell>
          <cell r="U364">
            <v>1.64</v>
          </cell>
          <cell r="V364">
            <v>1.22</v>
          </cell>
          <cell r="W364">
            <v>102.6</v>
          </cell>
          <cell r="X364">
            <v>8.1</v>
          </cell>
          <cell r="Y364">
            <v>117.6</v>
          </cell>
          <cell r="Z364">
            <v>8.1</v>
          </cell>
          <cell r="AA364">
            <v>323.5</v>
          </cell>
          <cell r="AB364">
            <v>104.6</v>
          </cell>
          <cell r="AC364">
            <v>0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99.9</v>
          </cell>
          <cell r="D367">
            <v>-1.7</v>
          </cell>
          <cell r="E367">
            <v>114.3</v>
          </cell>
          <cell r="F367">
            <v>-1.7</v>
          </cell>
          <cell r="G367">
            <v>111.7</v>
          </cell>
          <cell r="H367">
            <v>-2.2999999999999998</v>
          </cell>
          <cell r="I367">
            <v>103.1</v>
          </cell>
          <cell r="J367">
            <v>3.1</v>
          </cell>
          <cell r="K367">
            <v>102</v>
          </cell>
          <cell r="L367">
            <v>3.6</v>
          </cell>
          <cell r="M367">
            <v>125.3</v>
          </cell>
          <cell r="N367">
            <v>-4.0999999999999996</v>
          </cell>
          <cell r="O367">
            <v>89.3</v>
          </cell>
          <cell r="P367">
            <v>5.2</v>
          </cell>
          <cell r="Q367">
            <v>8.8000000000000007</v>
          </cell>
          <cell r="R367">
            <v>-1.6</v>
          </cell>
          <cell r="S367">
            <v>1.27</v>
          </cell>
          <cell r="T367">
            <v>0.97</v>
          </cell>
          <cell r="U367">
            <v>1.73</v>
          </cell>
          <cell r="V367">
            <v>-1.63</v>
          </cell>
          <cell r="W367">
            <v>93.7</v>
          </cell>
          <cell r="X367">
            <v>-4.9000000000000004</v>
          </cell>
          <cell r="Y367">
            <v>107.2</v>
          </cell>
          <cell r="Z367">
            <v>-5</v>
          </cell>
          <cell r="AA367">
            <v>194.8</v>
          </cell>
          <cell r="AB367">
            <v>8.9</v>
          </cell>
          <cell r="AC367">
            <v>2.8</v>
          </cell>
          <cell r="AD367">
            <v>19.7</v>
          </cell>
        </row>
        <row r="368">
          <cell r="B368" t="str">
            <v>小売業</v>
          </cell>
          <cell r="C368">
            <v>87.9</v>
          </cell>
          <cell r="D368">
            <v>-2.2000000000000002</v>
          </cell>
          <cell r="E368">
            <v>94</v>
          </cell>
          <cell r="F368">
            <v>-3.8</v>
          </cell>
          <cell r="G368">
            <v>94.1</v>
          </cell>
          <cell r="H368">
            <v>-4.2</v>
          </cell>
          <cell r="I368">
            <v>87.9</v>
          </cell>
          <cell r="J368">
            <v>-4.5</v>
          </cell>
          <cell r="K368">
            <v>87.4</v>
          </cell>
          <cell r="L368">
            <v>-4.5999999999999996</v>
          </cell>
          <cell r="M368">
            <v>97</v>
          </cell>
          <cell r="N368">
            <v>-1.5</v>
          </cell>
          <cell r="O368">
            <v>111.4</v>
          </cell>
          <cell r="P368">
            <v>7.2</v>
          </cell>
          <cell r="Q368">
            <v>63.1</v>
          </cell>
          <cell r="R368">
            <v>8.1999999999999993</v>
          </cell>
          <cell r="S368">
            <v>1.34</v>
          </cell>
          <cell r="T368">
            <v>-1.01</v>
          </cell>
          <cell r="U368">
            <v>3.77</v>
          </cell>
          <cell r="V368">
            <v>1.4</v>
          </cell>
          <cell r="W368">
            <v>82.5</v>
          </cell>
          <cell r="X368">
            <v>-5.4</v>
          </cell>
          <cell r="Y368">
            <v>88.2</v>
          </cell>
          <cell r="Z368">
            <v>-7</v>
          </cell>
          <cell r="AA368">
            <v>92.2</v>
          </cell>
          <cell r="AB368">
            <v>4.0999999999999996</v>
          </cell>
          <cell r="AC368">
            <v>22.3</v>
          </cell>
          <cell r="AD368">
            <v>254.8</v>
          </cell>
        </row>
        <row r="369">
          <cell r="B369" t="str">
            <v>宿泊業</v>
          </cell>
          <cell r="C369">
            <v>90.6</v>
          </cell>
          <cell r="D369">
            <v>-22.4</v>
          </cell>
          <cell r="E369">
            <v>96.3</v>
          </cell>
          <cell r="F369">
            <v>-9.8000000000000007</v>
          </cell>
          <cell r="G369">
            <v>97.9</v>
          </cell>
          <cell r="H369">
            <v>-9.8000000000000007</v>
          </cell>
          <cell r="I369">
            <v>99.4</v>
          </cell>
          <cell r="J369">
            <v>-4.5999999999999996</v>
          </cell>
          <cell r="K369">
            <v>97.9</v>
          </cell>
          <cell r="L369">
            <v>-5.5</v>
          </cell>
          <cell r="M369">
            <v>141.9</v>
          </cell>
          <cell r="N369">
            <v>17.399999999999999</v>
          </cell>
          <cell r="O369">
            <v>72.3</v>
          </cell>
          <cell r="P369">
            <v>-0.8</v>
          </cell>
          <cell r="Q369">
            <v>57.4</v>
          </cell>
          <cell r="R369">
            <v>10.3</v>
          </cell>
          <cell r="S369">
            <v>2.9</v>
          </cell>
          <cell r="T369">
            <v>-0.04</v>
          </cell>
          <cell r="U369">
            <v>2.0699999999999998</v>
          </cell>
          <cell r="V369">
            <v>0.45</v>
          </cell>
          <cell r="W369">
            <v>85</v>
          </cell>
          <cell r="X369">
            <v>-25</v>
          </cell>
          <cell r="Y369">
            <v>90.3</v>
          </cell>
          <cell r="Z369">
            <v>-12.8</v>
          </cell>
          <cell r="AA369">
            <v>58.9</v>
          </cell>
          <cell r="AB369">
            <v>-10.199999999999999</v>
          </cell>
          <cell r="AC369">
            <v>0</v>
          </cell>
          <cell r="AD369">
            <v>-100</v>
          </cell>
        </row>
        <row r="370">
          <cell r="B370" t="str">
            <v>Ｍ一括分</v>
          </cell>
          <cell r="C370">
            <v>82.3</v>
          </cell>
          <cell r="D370">
            <v>-23.6</v>
          </cell>
          <cell r="E370">
            <v>83.9</v>
          </cell>
          <cell r="F370">
            <v>-23.7</v>
          </cell>
          <cell r="G370">
            <v>82.2</v>
          </cell>
          <cell r="H370">
            <v>-27.1</v>
          </cell>
          <cell r="I370">
            <v>85.5</v>
          </cell>
          <cell r="J370">
            <v>-24.7</v>
          </cell>
          <cell r="K370">
            <v>85.6</v>
          </cell>
          <cell r="L370">
            <v>-25.2</v>
          </cell>
          <cell r="M370">
            <v>83.9</v>
          </cell>
          <cell r="N370">
            <v>-7.1</v>
          </cell>
          <cell r="O370">
            <v>124.7</v>
          </cell>
          <cell r="P370">
            <v>20</v>
          </cell>
          <cell r="Q370">
            <v>90.6</v>
          </cell>
          <cell r="R370">
            <v>7.7</v>
          </cell>
          <cell r="S370">
            <v>4.4400000000000004</v>
          </cell>
          <cell r="T370">
            <v>-2.4500000000000002</v>
          </cell>
          <cell r="U370">
            <v>4.58</v>
          </cell>
          <cell r="V370">
            <v>2.2200000000000002</v>
          </cell>
          <cell r="W370">
            <v>77.2</v>
          </cell>
          <cell r="X370">
            <v>-26.1</v>
          </cell>
          <cell r="Y370">
            <v>78.7</v>
          </cell>
          <cell r="Z370">
            <v>-26.2</v>
          </cell>
          <cell r="AA370">
            <v>124.7</v>
          </cell>
          <cell r="AB370">
            <v>207.2</v>
          </cell>
          <cell r="AC370">
            <v>0</v>
          </cell>
          <cell r="AD370">
            <v>0</v>
          </cell>
        </row>
        <row r="371">
          <cell r="B371" t="str">
            <v>医療業</v>
          </cell>
          <cell r="C371">
            <v>79.5</v>
          </cell>
          <cell r="D371">
            <v>6</v>
          </cell>
          <cell r="E371">
            <v>95.3</v>
          </cell>
          <cell r="F371">
            <v>6.1</v>
          </cell>
          <cell r="G371">
            <v>93.6</v>
          </cell>
          <cell r="H371">
            <v>9.5</v>
          </cell>
          <cell r="I371">
            <v>95.8</v>
          </cell>
          <cell r="J371">
            <v>1.6</v>
          </cell>
          <cell r="K371">
            <v>95.6</v>
          </cell>
          <cell r="L371">
            <v>2.4</v>
          </cell>
          <cell r="M371">
            <v>100</v>
          </cell>
          <cell r="N371">
            <v>-19</v>
          </cell>
          <cell r="O371">
            <v>100.9</v>
          </cell>
          <cell r="P371">
            <v>0.2</v>
          </cell>
          <cell r="Q371">
            <v>23.1</v>
          </cell>
          <cell r="R371">
            <v>-3.8</v>
          </cell>
          <cell r="S371">
            <v>0.91</v>
          </cell>
          <cell r="T371">
            <v>-0.04</v>
          </cell>
          <cell r="U371">
            <v>1.08</v>
          </cell>
          <cell r="V371">
            <v>-0.19</v>
          </cell>
          <cell r="W371">
            <v>74.599999999999994</v>
          </cell>
          <cell r="X371">
            <v>2.6</v>
          </cell>
          <cell r="Y371">
            <v>89.4</v>
          </cell>
          <cell r="Z371">
            <v>2.6</v>
          </cell>
          <cell r="AA371">
            <v>149.9</v>
          </cell>
          <cell r="AB371">
            <v>-33.4</v>
          </cell>
          <cell r="AC371">
            <v>0</v>
          </cell>
          <cell r="AD371">
            <v>-81.900000000000006</v>
          </cell>
        </row>
        <row r="372">
          <cell r="B372" t="str">
            <v>Ｐ一括分</v>
          </cell>
          <cell r="C372">
            <v>90.7</v>
          </cell>
          <cell r="D372">
            <v>-8.5</v>
          </cell>
          <cell r="E372">
            <v>107.7</v>
          </cell>
          <cell r="F372">
            <v>-8.6999999999999993</v>
          </cell>
          <cell r="G372">
            <v>108.2</v>
          </cell>
          <cell r="H372">
            <v>-8.5</v>
          </cell>
          <cell r="I372">
            <v>102.6</v>
          </cell>
          <cell r="J372">
            <v>1.4</v>
          </cell>
          <cell r="K372">
            <v>102</v>
          </cell>
          <cell r="L372">
            <v>0.8</v>
          </cell>
          <cell r="M372">
            <v>125</v>
          </cell>
          <cell r="N372">
            <v>25</v>
          </cell>
          <cell r="O372">
            <v>102.1</v>
          </cell>
          <cell r="P372">
            <v>1</v>
          </cell>
          <cell r="Q372">
            <v>27.8</v>
          </cell>
          <cell r="R372">
            <v>4</v>
          </cell>
          <cell r="S372">
            <v>1.63</v>
          </cell>
          <cell r="T372">
            <v>0.98</v>
          </cell>
          <cell r="U372">
            <v>4.0199999999999996</v>
          </cell>
          <cell r="V372">
            <v>1.19</v>
          </cell>
          <cell r="W372">
            <v>85.1</v>
          </cell>
          <cell r="X372">
            <v>-11.4</v>
          </cell>
          <cell r="Y372">
            <v>101</v>
          </cell>
          <cell r="Z372">
            <v>-11.7</v>
          </cell>
          <cell r="AA372">
            <v>94.1</v>
          </cell>
          <cell r="AB372">
            <v>-11.9</v>
          </cell>
          <cell r="AC372">
            <v>1.9</v>
          </cell>
          <cell r="AD372">
            <v>166</v>
          </cell>
        </row>
        <row r="373">
          <cell r="B373" t="str">
            <v>職業紹介・派遣業</v>
          </cell>
          <cell r="C373">
            <v>107.5</v>
          </cell>
          <cell r="D373">
            <v>9</v>
          </cell>
          <cell r="E373">
            <v>109.5</v>
          </cell>
          <cell r="F373">
            <v>9.3000000000000007</v>
          </cell>
          <cell r="G373">
            <v>108.4</v>
          </cell>
          <cell r="H373">
            <v>7.1</v>
          </cell>
          <cell r="I373">
            <v>112.1</v>
          </cell>
          <cell r="J373">
            <v>11.3</v>
          </cell>
          <cell r="K373">
            <v>111.6</v>
          </cell>
          <cell r="L373">
            <v>9.5</v>
          </cell>
          <cell r="M373">
            <v>120.5</v>
          </cell>
          <cell r="N373">
            <v>54.3</v>
          </cell>
          <cell r="O373">
            <v>113</v>
          </cell>
          <cell r="P373">
            <v>-13.9</v>
          </cell>
          <cell r="Q373">
            <v>20.7</v>
          </cell>
          <cell r="R373">
            <v>-3.1</v>
          </cell>
          <cell r="S373">
            <v>6</v>
          </cell>
          <cell r="T373">
            <v>-1.8</v>
          </cell>
          <cell r="U373">
            <v>6.76</v>
          </cell>
          <cell r="V373">
            <v>-2.25</v>
          </cell>
          <cell r="W373">
            <v>100.8</v>
          </cell>
          <cell r="X373">
            <v>5.4</v>
          </cell>
          <cell r="Y373">
            <v>102.7</v>
          </cell>
          <cell r="Z373">
            <v>5.7</v>
          </cell>
          <cell r="AA373">
            <v>122.3</v>
          </cell>
          <cell r="AB373">
            <v>38.9</v>
          </cell>
          <cell r="AC373">
            <v>29</v>
          </cell>
          <cell r="AD373">
            <v>-15.7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84.2</v>
          </cell>
          <cell r="D375">
            <v>7.4</v>
          </cell>
          <cell r="E375">
            <v>97</v>
          </cell>
          <cell r="F375">
            <v>9.6</v>
          </cell>
          <cell r="G375">
            <v>98.9</v>
          </cell>
          <cell r="H375">
            <v>8.3000000000000007</v>
          </cell>
          <cell r="I375">
            <v>97.6</v>
          </cell>
          <cell r="J375">
            <v>1.7</v>
          </cell>
          <cell r="K375">
            <v>98.4</v>
          </cell>
          <cell r="L375">
            <v>0.6</v>
          </cell>
          <cell r="M375">
            <v>86.6</v>
          </cell>
          <cell r="N375">
            <v>23.5</v>
          </cell>
          <cell r="O375">
            <v>92.1</v>
          </cell>
          <cell r="P375">
            <v>-3.9</v>
          </cell>
          <cell r="Q375">
            <v>27.4</v>
          </cell>
          <cell r="R375">
            <v>4.3</v>
          </cell>
          <cell r="S375">
            <v>3.11</v>
          </cell>
          <cell r="T375">
            <v>1.43</v>
          </cell>
          <cell r="U375">
            <v>3.12</v>
          </cell>
          <cell r="V375">
            <v>1.27</v>
          </cell>
          <cell r="W375">
            <v>79</v>
          </cell>
          <cell r="X375">
            <v>3.9</v>
          </cell>
          <cell r="Y375">
            <v>91</v>
          </cell>
          <cell r="Z375">
            <v>6.1</v>
          </cell>
          <cell r="AA375">
            <v>74.8</v>
          </cell>
          <cell r="AB375">
            <v>33.5</v>
          </cell>
          <cell r="AC375">
            <v>0.6</v>
          </cell>
          <cell r="AD375">
            <v>-94.8</v>
          </cell>
        </row>
        <row r="376">
          <cell r="B376" t="str">
            <v>特掲産業１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 t="str">
            <v>-</v>
          </cell>
          <cell r="R376" t="str">
            <v>-</v>
          </cell>
          <cell r="S376" t="str">
            <v>-</v>
          </cell>
          <cell r="T376" t="str">
            <v>-</v>
          </cell>
          <cell r="U376" t="str">
            <v>-</v>
          </cell>
          <cell r="V376" t="str">
            <v>-</v>
          </cell>
          <cell r="W376" t="str">
            <v>-</v>
          </cell>
          <cell r="X376" t="str">
            <v>-</v>
          </cell>
          <cell r="Y376" t="str">
            <v>-</v>
          </cell>
          <cell r="Z376" t="str">
            <v>-</v>
          </cell>
          <cell r="AA376" t="str">
            <v>-</v>
          </cell>
          <cell r="AB376" t="str">
            <v>-</v>
          </cell>
          <cell r="AC376" t="str">
            <v>-</v>
          </cell>
          <cell r="AD376" t="str">
            <v>-</v>
          </cell>
        </row>
        <row r="377">
          <cell r="B377" t="str">
            <v>特掲産業２</v>
          </cell>
          <cell r="C377">
            <v>90.2</v>
          </cell>
          <cell r="D377">
            <v>2</v>
          </cell>
          <cell r="E377">
            <v>110.1</v>
          </cell>
          <cell r="F377">
            <v>2</v>
          </cell>
          <cell r="G377">
            <v>127.3</v>
          </cell>
          <cell r="H377">
            <v>-4.2</v>
          </cell>
          <cell r="I377">
            <v>92.8</v>
          </cell>
          <cell r="J377">
            <v>7.8</v>
          </cell>
          <cell r="K377">
            <v>96.3</v>
          </cell>
          <cell r="L377">
            <v>-1.4</v>
          </cell>
          <cell r="M377">
            <v>67.7</v>
          </cell>
          <cell r="N377">
            <v>1340.4</v>
          </cell>
          <cell r="O377">
            <v>86.8</v>
          </cell>
          <cell r="P377">
            <v>-14.7</v>
          </cell>
          <cell r="Q377">
            <v>10.9</v>
          </cell>
          <cell r="R377">
            <v>10.9</v>
          </cell>
          <cell r="S377">
            <v>7.0000000000000007E-2</v>
          </cell>
          <cell r="T377">
            <v>7.0000000000000007E-2</v>
          </cell>
          <cell r="U377">
            <v>3.75</v>
          </cell>
          <cell r="V377">
            <v>3.11</v>
          </cell>
          <cell r="W377">
            <v>84.6</v>
          </cell>
          <cell r="X377">
            <v>-1.3</v>
          </cell>
          <cell r="Y377">
            <v>103.3</v>
          </cell>
          <cell r="Z377">
            <v>-1.3</v>
          </cell>
          <cell r="AA377">
            <v>38.200000000000003</v>
          </cell>
          <cell r="AB377">
            <v>1021.8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1.6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225251</v>
          </cell>
        </row>
      </sheetData>
      <sheetData sheetId="17">
        <row r="9">
          <cell r="E9">
            <v>18.3</v>
          </cell>
          <cell r="F9">
            <v>140.69999999999999</v>
          </cell>
          <cell r="G9">
            <v>131.30000000000001</v>
          </cell>
          <cell r="H9">
            <v>9.4</v>
          </cell>
        </row>
        <row r="10">
          <cell r="E10">
            <v>21.8</v>
          </cell>
          <cell r="F10">
            <v>169.1</v>
          </cell>
          <cell r="G10">
            <v>162.5</v>
          </cell>
          <cell r="H10">
            <v>6.6</v>
          </cell>
        </row>
        <row r="11">
          <cell r="E11">
            <v>19.5</v>
          </cell>
          <cell r="F11">
            <v>159.1</v>
          </cell>
          <cell r="G11">
            <v>147</v>
          </cell>
          <cell r="H11">
            <v>12.1</v>
          </cell>
        </row>
        <row r="12">
          <cell r="E12">
            <v>18.3</v>
          </cell>
          <cell r="F12">
            <v>151.4</v>
          </cell>
          <cell r="G12">
            <v>134.19999999999999</v>
          </cell>
          <cell r="H12">
            <v>17.2</v>
          </cell>
        </row>
        <row r="13">
          <cell r="E13">
            <v>19.100000000000001</v>
          </cell>
          <cell r="F13">
            <v>153.9</v>
          </cell>
          <cell r="G13">
            <v>142.19999999999999</v>
          </cell>
          <cell r="H13">
            <v>11.7</v>
          </cell>
        </row>
        <row r="14">
          <cell r="E14">
            <v>20.399999999999999</v>
          </cell>
          <cell r="F14">
            <v>185.2</v>
          </cell>
          <cell r="G14">
            <v>155</v>
          </cell>
          <cell r="H14">
            <v>30.2</v>
          </cell>
        </row>
        <row r="15">
          <cell r="E15">
            <v>17.399999999999999</v>
          </cell>
          <cell r="F15">
            <v>128.5</v>
          </cell>
          <cell r="G15">
            <v>121.3</v>
          </cell>
          <cell r="H15">
            <v>7.2</v>
          </cell>
        </row>
        <row r="16">
          <cell r="E16">
            <v>18.399999999999999</v>
          </cell>
          <cell r="F16">
            <v>141.6</v>
          </cell>
          <cell r="G16">
            <v>134.69999999999999</v>
          </cell>
          <cell r="H16">
            <v>6.9</v>
          </cell>
        </row>
        <row r="17">
          <cell r="E17">
            <v>16.2</v>
          </cell>
          <cell r="F17">
            <v>116.1</v>
          </cell>
          <cell r="G17">
            <v>113.8</v>
          </cell>
          <cell r="H17">
            <v>2.2999999999999998</v>
          </cell>
        </row>
        <row r="18">
          <cell r="E18">
            <v>18.5</v>
          </cell>
          <cell r="F18">
            <v>141.9</v>
          </cell>
          <cell r="G18">
            <v>135.80000000000001</v>
          </cell>
          <cell r="H18">
            <v>6.1</v>
          </cell>
        </row>
        <row r="19">
          <cell r="E19">
            <v>13.5</v>
          </cell>
          <cell r="F19">
            <v>75.7</v>
          </cell>
          <cell r="G19">
            <v>72.599999999999994</v>
          </cell>
          <cell r="H19">
            <v>3.1</v>
          </cell>
        </row>
        <row r="20">
          <cell r="E20">
            <v>17.399999999999999</v>
          </cell>
          <cell r="F20">
            <v>138</v>
          </cell>
          <cell r="G20">
            <v>128</v>
          </cell>
          <cell r="H20">
            <v>10</v>
          </cell>
        </row>
        <row r="21">
          <cell r="E21">
            <v>18.2</v>
          </cell>
          <cell r="F21">
            <v>158.5</v>
          </cell>
          <cell r="G21">
            <v>135.6</v>
          </cell>
          <cell r="H21">
            <v>22.9</v>
          </cell>
        </row>
        <row r="22">
          <cell r="E22">
            <v>18.7</v>
          </cell>
          <cell r="F22">
            <v>138</v>
          </cell>
          <cell r="G22">
            <v>133.4</v>
          </cell>
          <cell r="H22">
            <v>4.5999999999999996</v>
          </cell>
        </row>
        <row r="23">
          <cell r="E23">
            <v>19.3</v>
          </cell>
          <cell r="F23">
            <v>152</v>
          </cell>
          <cell r="G23">
            <v>148.1</v>
          </cell>
          <cell r="H23">
            <v>3.9</v>
          </cell>
        </row>
        <row r="24">
          <cell r="E24">
            <v>18.8</v>
          </cell>
          <cell r="F24">
            <v>144</v>
          </cell>
          <cell r="G24">
            <v>135.5</v>
          </cell>
          <cell r="H24">
            <v>8.5</v>
          </cell>
        </row>
        <row r="47">
          <cell r="E47">
            <v>18.7</v>
          </cell>
          <cell r="F47">
            <v>145.30000000000001</v>
          </cell>
          <cell r="G47">
            <v>134.80000000000001</v>
          </cell>
          <cell r="H47">
            <v>10.5</v>
          </cell>
        </row>
        <row r="48">
          <cell r="E48">
            <v>21.1</v>
          </cell>
          <cell r="F48">
            <v>167.6</v>
          </cell>
          <cell r="G48">
            <v>158.6</v>
          </cell>
          <cell r="H48">
            <v>9</v>
          </cell>
        </row>
        <row r="49">
          <cell r="E49">
            <v>19.7</v>
          </cell>
          <cell r="F49">
            <v>162.4</v>
          </cell>
          <cell r="G49">
            <v>149.5</v>
          </cell>
          <cell r="H49">
            <v>12.9</v>
          </cell>
        </row>
        <row r="50">
          <cell r="E50">
            <v>18.3</v>
          </cell>
          <cell r="F50">
            <v>151.4</v>
          </cell>
          <cell r="G50">
            <v>134.19999999999999</v>
          </cell>
          <cell r="H50">
            <v>17.2</v>
          </cell>
        </row>
        <row r="51">
          <cell r="E51">
            <v>18.899999999999999</v>
          </cell>
          <cell r="F51">
            <v>153.9</v>
          </cell>
          <cell r="G51">
            <v>140.9</v>
          </cell>
          <cell r="H51">
            <v>13</v>
          </cell>
        </row>
        <row r="52">
          <cell r="E52">
            <v>20.100000000000001</v>
          </cell>
          <cell r="F52">
            <v>171.2</v>
          </cell>
          <cell r="G52">
            <v>148.1</v>
          </cell>
          <cell r="H52">
            <v>23.1</v>
          </cell>
        </row>
        <row r="53">
          <cell r="E53">
            <v>17.899999999999999</v>
          </cell>
          <cell r="F53">
            <v>124.7</v>
          </cell>
          <cell r="G53">
            <v>117.8</v>
          </cell>
          <cell r="H53">
            <v>6.9</v>
          </cell>
        </row>
        <row r="54">
          <cell r="E54">
            <v>18.7</v>
          </cell>
          <cell r="F54">
            <v>134.30000000000001</v>
          </cell>
          <cell r="G54">
            <v>129.5</v>
          </cell>
          <cell r="H54">
            <v>4.8</v>
          </cell>
        </row>
        <row r="55">
          <cell r="E55">
            <v>20</v>
          </cell>
          <cell r="F55">
            <v>154.5</v>
          </cell>
          <cell r="G55">
            <v>150.4</v>
          </cell>
          <cell r="H55">
            <v>4.0999999999999996</v>
          </cell>
        </row>
        <row r="56">
          <cell r="E56">
            <v>18.5</v>
          </cell>
          <cell r="F56">
            <v>145.9</v>
          </cell>
          <cell r="G56">
            <v>139</v>
          </cell>
          <cell r="H56">
            <v>6.9</v>
          </cell>
        </row>
        <row r="57">
          <cell r="E57">
            <v>15.2</v>
          </cell>
          <cell r="F57">
            <v>96.1</v>
          </cell>
          <cell r="G57">
            <v>91.8</v>
          </cell>
          <cell r="H57">
            <v>4.3</v>
          </cell>
        </row>
        <row r="58">
          <cell r="E58">
            <v>16.2</v>
          </cell>
          <cell r="F58">
            <v>135.4</v>
          </cell>
          <cell r="G58">
            <v>127.9</v>
          </cell>
          <cell r="H58">
            <v>7.5</v>
          </cell>
        </row>
        <row r="59">
          <cell r="E59">
            <v>17.899999999999999</v>
          </cell>
          <cell r="F59">
            <v>161.30000000000001</v>
          </cell>
          <cell r="G59">
            <v>133.4</v>
          </cell>
          <cell r="H59">
            <v>27.9</v>
          </cell>
        </row>
        <row r="60">
          <cell r="E60">
            <v>18.8</v>
          </cell>
          <cell r="F60">
            <v>137.69999999999999</v>
          </cell>
          <cell r="G60">
            <v>133.30000000000001</v>
          </cell>
          <cell r="H60">
            <v>4.4000000000000004</v>
          </cell>
        </row>
        <row r="61">
          <cell r="E61">
            <v>19.399999999999999</v>
          </cell>
          <cell r="F61">
            <v>153.30000000000001</v>
          </cell>
          <cell r="G61">
            <v>149.19999999999999</v>
          </cell>
          <cell r="H61">
            <v>4.0999999999999996</v>
          </cell>
        </row>
        <row r="62">
          <cell r="E62">
            <v>18.3</v>
          </cell>
          <cell r="F62">
            <v>140.9</v>
          </cell>
          <cell r="G62">
            <v>132.1</v>
          </cell>
          <cell r="H62">
            <v>8.8000000000000007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10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1495</v>
          </cell>
        </row>
        <row r="48">
          <cell r="Q48">
            <v>18.7</v>
          </cell>
        </row>
        <row r="49">
          <cell r="Q49">
            <v>20.8</v>
          </cell>
        </row>
        <row r="50">
          <cell r="Q50">
            <v>19.2</v>
          </cell>
        </row>
        <row r="51">
          <cell r="Q51">
            <v>18</v>
          </cell>
        </row>
        <row r="52">
          <cell r="Q52">
            <v>18.600000000000001</v>
          </cell>
        </row>
        <row r="53">
          <cell r="Q53">
            <v>20.9</v>
          </cell>
        </row>
        <row r="54">
          <cell r="Q54">
            <v>18.3</v>
          </cell>
        </row>
        <row r="55">
          <cell r="Q55">
            <v>18.100000000000001</v>
          </cell>
        </row>
        <row r="56">
          <cell r="Q56">
            <v>17.7</v>
          </cell>
        </row>
        <row r="57">
          <cell r="Q57">
            <v>18.600000000000001</v>
          </cell>
        </row>
        <row r="58">
          <cell r="Q58">
            <v>15.9</v>
          </cell>
        </row>
        <row r="59">
          <cell r="Q59">
            <v>18.3</v>
          </cell>
        </row>
        <row r="60">
          <cell r="Q60">
            <v>19.2</v>
          </cell>
        </row>
        <row r="61">
          <cell r="Q61">
            <v>18.600000000000001</v>
          </cell>
        </row>
        <row r="62">
          <cell r="Q62">
            <v>18.7</v>
          </cell>
        </row>
        <row r="63">
          <cell r="Q63">
            <v>18.399999999999999</v>
          </cell>
        </row>
        <row r="69">
          <cell r="Q69">
            <v>18.7</v>
          </cell>
        </row>
        <row r="70">
          <cell r="Q70">
            <v>20.399999999999999</v>
          </cell>
        </row>
        <row r="71">
          <cell r="Q71">
            <v>19.100000000000001</v>
          </cell>
        </row>
        <row r="72">
          <cell r="Q72">
            <v>17.7</v>
          </cell>
        </row>
        <row r="73">
          <cell r="Q73">
            <v>18.7</v>
          </cell>
        </row>
        <row r="74">
          <cell r="Q74">
            <v>21</v>
          </cell>
        </row>
        <row r="75">
          <cell r="Q75">
            <v>18.3</v>
          </cell>
        </row>
        <row r="76">
          <cell r="Q76">
            <v>18.899999999999999</v>
          </cell>
        </row>
        <row r="77">
          <cell r="Q77">
            <v>19.600000000000001</v>
          </cell>
        </row>
        <row r="78">
          <cell r="Q78">
            <v>18.600000000000001</v>
          </cell>
        </row>
        <row r="79">
          <cell r="Q79">
            <v>15.2</v>
          </cell>
        </row>
        <row r="80">
          <cell r="Q80">
            <v>14.7</v>
          </cell>
        </row>
        <row r="81">
          <cell r="Q81">
            <v>18.8</v>
          </cell>
        </row>
        <row r="82">
          <cell r="Q82">
            <v>18.600000000000001</v>
          </cell>
        </row>
        <row r="83">
          <cell r="Q83">
            <v>19.399999999999999</v>
          </cell>
        </row>
        <row r="84">
          <cell r="Q84">
            <v>18.399999999999999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84.8</v>
          </cell>
          <cell r="D6">
            <v>-2.2999999999999998</v>
          </cell>
          <cell r="E6">
            <v>101.4</v>
          </cell>
          <cell r="F6">
            <v>-2.2999999999999998</v>
          </cell>
          <cell r="G6">
            <v>101.2</v>
          </cell>
          <cell r="H6">
            <v>-0.5</v>
          </cell>
          <cell r="I6">
            <v>101.6</v>
          </cell>
          <cell r="J6">
            <v>1.3</v>
          </cell>
          <cell r="K6">
            <v>100.4</v>
          </cell>
          <cell r="L6">
            <v>2.7</v>
          </cell>
          <cell r="M6">
            <v>120.9</v>
          </cell>
          <cell r="N6">
            <v>-12.7</v>
          </cell>
          <cell r="O6">
            <v>99.9</v>
          </cell>
          <cell r="P6">
            <v>0.2</v>
          </cell>
          <cell r="Q6">
            <v>24.6</v>
          </cell>
          <cell r="R6">
            <v>0.1</v>
          </cell>
          <cell r="S6">
            <v>1.51</v>
          </cell>
          <cell r="T6">
            <v>0.27</v>
          </cell>
          <cell r="U6">
            <v>1.43</v>
          </cell>
          <cell r="V6">
            <v>-0.04</v>
          </cell>
          <cell r="W6">
            <v>78.7</v>
          </cell>
          <cell r="X6">
            <v>-5.7</v>
          </cell>
          <cell r="Y6">
            <v>94.1</v>
          </cell>
          <cell r="Z6">
            <v>-5.8</v>
          </cell>
          <cell r="AA6">
            <v>104.3</v>
          </cell>
          <cell r="AB6">
            <v>-22.7</v>
          </cell>
          <cell r="AC6">
            <v>0.9</v>
          </cell>
          <cell r="AD6">
            <v>-35.9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61.7</v>
          </cell>
          <cell r="D8">
            <v>-15</v>
          </cell>
          <cell r="E8">
            <v>77.7</v>
          </cell>
          <cell r="F8">
            <v>-15.1</v>
          </cell>
          <cell r="G8">
            <v>79.5</v>
          </cell>
          <cell r="H8">
            <v>-9.1999999999999993</v>
          </cell>
          <cell r="I8">
            <v>103.6</v>
          </cell>
          <cell r="J8">
            <v>-3.8</v>
          </cell>
          <cell r="K8">
            <v>106.2</v>
          </cell>
          <cell r="L8">
            <v>1.9</v>
          </cell>
          <cell r="M8">
            <v>75.7</v>
          </cell>
          <cell r="N8">
            <v>-48</v>
          </cell>
          <cell r="O8">
            <v>86.7</v>
          </cell>
          <cell r="P8">
            <v>3.7</v>
          </cell>
          <cell r="Q8">
            <v>0.9</v>
          </cell>
          <cell r="R8">
            <v>-1.9</v>
          </cell>
          <cell r="S8">
            <v>1.06</v>
          </cell>
          <cell r="T8">
            <v>1.06</v>
          </cell>
          <cell r="U8">
            <v>0.25</v>
          </cell>
          <cell r="V8">
            <v>-0.04</v>
          </cell>
          <cell r="W8">
            <v>57.2</v>
          </cell>
          <cell r="X8">
            <v>-18.2</v>
          </cell>
          <cell r="Y8">
            <v>72.099999999999994</v>
          </cell>
          <cell r="Z8">
            <v>-18.2</v>
          </cell>
          <cell r="AA8">
            <v>54.3</v>
          </cell>
          <cell r="AB8">
            <v>-61.3</v>
          </cell>
          <cell r="AC8">
            <v>0.1</v>
          </cell>
          <cell r="AD8">
            <v>0</v>
          </cell>
        </row>
        <row r="9">
          <cell r="B9" t="str">
            <v>製造業</v>
          </cell>
          <cell r="C9">
            <v>91</v>
          </cell>
          <cell r="D9">
            <v>-1.9</v>
          </cell>
          <cell r="E9">
            <v>109.7</v>
          </cell>
          <cell r="F9">
            <v>-1.5</v>
          </cell>
          <cell r="G9">
            <v>107.6</v>
          </cell>
          <cell r="H9">
            <v>-0.9</v>
          </cell>
          <cell r="I9">
            <v>101.8</v>
          </cell>
          <cell r="J9">
            <v>2.2999999999999998</v>
          </cell>
          <cell r="K9">
            <v>101.4</v>
          </cell>
          <cell r="L9">
            <v>3.3</v>
          </cell>
          <cell r="M9">
            <v>106.6</v>
          </cell>
          <cell r="N9">
            <v>-7.8</v>
          </cell>
          <cell r="O9">
            <v>97</v>
          </cell>
          <cell r="P9">
            <v>-0.4</v>
          </cell>
          <cell r="Q9">
            <v>10.9</v>
          </cell>
          <cell r="R9">
            <v>0.7</v>
          </cell>
          <cell r="S9">
            <v>1.27</v>
          </cell>
          <cell r="T9">
            <v>0.37</v>
          </cell>
          <cell r="U9">
            <v>1.1000000000000001</v>
          </cell>
          <cell r="V9">
            <v>-0.22</v>
          </cell>
          <cell r="W9">
            <v>84.4</v>
          </cell>
          <cell r="X9">
            <v>-5.5</v>
          </cell>
          <cell r="Y9">
            <v>101.8</v>
          </cell>
          <cell r="Z9">
            <v>-5</v>
          </cell>
          <cell r="AA9">
            <v>131</v>
          </cell>
          <cell r="AB9">
            <v>-6.8</v>
          </cell>
          <cell r="AC9">
            <v>0.4</v>
          </cell>
          <cell r="AD9">
            <v>-84</v>
          </cell>
        </row>
        <row r="10">
          <cell r="B10" t="str">
            <v>電気・ガス・熱供給・水道業</v>
          </cell>
          <cell r="C10">
            <v>95.1</v>
          </cell>
          <cell r="D10">
            <v>3.9</v>
          </cell>
          <cell r="E10">
            <v>120</v>
          </cell>
          <cell r="F10">
            <v>4.2</v>
          </cell>
          <cell r="G10">
            <v>109.7</v>
          </cell>
          <cell r="H10">
            <v>-0.1</v>
          </cell>
          <cell r="I10">
            <v>105.2</v>
          </cell>
          <cell r="J10">
            <v>13.2</v>
          </cell>
          <cell r="K10">
            <v>101.2</v>
          </cell>
          <cell r="L10">
            <v>7.4</v>
          </cell>
          <cell r="M10">
            <v>158.80000000000001</v>
          </cell>
          <cell r="N10">
            <v>107.6</v>
          </cell>
          <cell r="O10">
            <v>102.4</v>
          </cell>
          <cell r="P10">
            <v>-0.2</v>
          </cell>
          <cell r="Q10">
            <v>7.5</v>
          </cell>
          <cell r="R10">
            <v>-2.8</v>
          </cell>
          <cell r="S10">
            <v>0</v>
          </cell>
          <cell r="T10">
            <v>-0.28000000000000003</v>
          </cell>
          <cell r="U10">
            <v>0.47</v>
          </cell>
          <cell r="V10">
            <v>0.05</v>
          </cell>
          <cell r="W10">
            <v>88.2</v>
          </cell>
          <cell r="X10">
            <v>0.1</v>
          </cell>
          <cell r="Y10">
            <v>111.3</v>
          </cell>
          <cell r="Z10">
            <v>0.4</v>
          </cell>
          <cell r="AA10">
            <v>249.3</v>
          </cell>
          <cell r="AB10">
            <v>36.200000000000003</v>
          </cell>
          <cell r="AC10">
            <v>0</v>
          </cell>
          <cell r="AD10">
            <v>-100</v>
          </cell>
        </row>
        <row r="11">
          <cell r="B11" t="str">
            <v>情報通信業</v>
          </cell>
          <cell r="C11">
            <v>122.3</v>
          </cell>
          <cell r="D11">
            <v>-6.6</v>
          </cell>
          <cell r="E11">
            <v>152.6</v>
          </cell>
          <cell r="F11">
            <v>-6.3</v>
          </cell>
          <cell r="G11">
            <v>146.1</v>
          </cell>
          <cell r="H11">
            <v>-4.0999999999999996</v>
          </cell>
          <cell r="I11">
            <v>105.5</v>
          </cell>
          <cell r="J11">
            <v>4.0999999999999996</v>
          </cell>
          <cell r="K11">
            <v>103.7</v>
          </cell>
          <cell r="L11">
            <v>4.4000000000000004</v>
          </cell>
          <cell r="M11">
            <v>131.6</v>
          </cell>
          <cell r="N11">
            <v>0.8</v>
          </cell>
          <cell r="O11">
            <v>100.6</v>
          </cell>
          <cell r="P11">
            <v>-2.4</v>
          </cell>
          <cell r="Q11">
            <v>3.9</v>
          </cell>
          <cell r="R11">
            <v>-0.4</v>
          </cell>
          <cell r="S11">
            <v>0.43</v>
          </cell>
          <cell r="T11">
            <v>-0.33</v>
          </cell>
          <cell r="U11">
            <v>1.1200000000000001</v>
          </cell>
          <cell r="V11">
            <v>0.8</v>
          </cell>
          <cell r="W11">
            <v>113.5</v>
          </cell>
          <cell r="X11">
            <v>-9.9</v>
          </cell>
          <cell r="Y11">
            <v>141.6</v>
          </cell>
          <cell r="Z11">
            <v>-9.6999999999999993</v>
          </cell>
          <cell r="AA11">
            <v>259.7</v>
          </cell>
          <cell r="AB11">
            <v>-22.3</v>
          </cell>
          <cell r="AC11">
            <v>0.7</v>
          </cell>
          <cell r="AD11">
            <v>-68.599999999999994</v>
          </cell>
        </row>
        <row r="12">
          <cell r="B12" t="str">
            <v>運輸業，郵便業</v>
          </cell>
          <cell r="C12">
            <v>82</v>
          </cell>
          <cell r="D12">
            <v>-10.3</v>
          </cell>
          <cell r="E12">
            <v>93.2</v>
          </cell>
          <cell r="F12">
            <v>-10.3</v>
          </cell>
          <cell r="G12">
            <v>99.9</v>
          </cell>
          <cell r="H12">
            <v>-2.9</v>
          </cell>
          <cell r="I12">
            <v>100.2</v>
          </cell>
          <cell r="J12">
            <v>-5.0999999999999996</v>
          </cell>
          <cell r="K12">
            <v>104.9</v>
          </cell>
          <cell r="L12">
            <v>-0.7</v>
          </cell>
          <cell r="M12">
            <v>78.3</v>
          </cell>
          <cell r="N12">
            <v>-26.1</v>
          </cell>
          <cell r="O12">
            <v>99.2</v>
          </cell>
          <cell r="P12">
            <v>-12.4</v>
          </cell>
          <cell r="Q12">
            <v>10.199999999999999</v>
          </cell>
          <cell r="R12">
            <v>6.4</v>
          </cell>
          <cell r="S12">
            <v>1.08</v>
          </cell>
          <cell r="T12">
            <v>0.44</v>
          </cell>
          <cell r="U12">
            <v>1.56</v>
          </cell>
          <cell r="V12">
            <v>1.05</v>
          </cell>
          <cell r="W12">
            <v>76.099999999999994</v>
          </cell>
          <cell r="X12">
            <v>-13.5</v>
          </cell>
          <cell r="Y12">
            <v>86.5</v>
          </cell>
          <cell r="Z12">
            <v>-13.5</v>
          </cell>
          <cell r="AA12">
            <v>63.9</v>
          </cell>
          <cell r="AB12">
            <v>-41</v>
          </cell>
          <cell r="AC12">
            <v>0.5</v>
          </cell>
          <cell r="AD12">
            <v>-12.5</v>
          </cell>
        </row>
        <row r="13">
          <cell r="B13" t="str">
            <v>卸売業，小売業</v>
          </cell>
          <cell r="C13">
            <v>81.8</v>
          </cell>
          <cell r="D13">
            <v>4.2</v>
          </cell>
          <cell r="E13">
            <v>93.1</v>
          </cell>
          <cell r="F13">
            <v>4.0999999999999996</v>
          </cell>
          <cell r="G13">
            <v>92.6</v>
          </cell>
          <cell r="H13">
            <v>4.9000000000000004</v>
          </cell>
          <cell r="I13">
            <v>93</v>
          </cell>
          <cell r="J13">
            <v>-0.7</v>
          </cell>
          <cell r="K13">
            <v>91.5</v>
          </cell>
          <cell r="L13">
            <v>-0.2</v>
          </cell>
          <cell r="M13">
            <v>123.7</v>
          </cell>
          <cell r="N13">
            <v>-8.8000000000000007</v>
          </cell>
          <cell r="O13">
            <v>104.7</v>
          </cell>
          <cell r="P13">
            <v>-0.6</v>
          </cell>
          <cell r="Q13">
            <v>61</v>
          </cell>
          <cell r="R13">
            <v>-0.3</v>
          </cell>
          <cell r="S13">
            <v>2.4</v>
          </cell>
          <cell r="T13">
            <v>1.23</v>
          </cell>
          <cell r="U13">
            <v>2.73</v>
          </cell>
          <cell r="V13">
            <v>1.1599999999999999</v>
          </cell>
          <cell r="W13">
            <v>75.900000000000006</v>
          </cell>
          <cell r="X13">
            <v>0.4</v>
          </cell>
          <cell r="Y13">
            <v>86.4</v>
          </cell>
          <cell r="Z13">
            <v>0.5</v>
          </cell>
          <cell r="AA13">
            <v>102.4</v>
          </cell>
          <cell r="AB13">
            <v>-6.1</v>
          </cell>
          <cell r="AC13">
            <v>7</v>
          </cell>
          <cell r="AD13">
            <v>-1.1000000000000001</v>
          </cell>
        </row>
        <row r="14">
          <cell r="B14" t="str">
            <v>金融業，保険業</v>
          </cell>
          <cell r="C14">
            <v>88.5</v>
          </cell>
          <cell r="D14">
            <v>-9.5</v>
          </cell>
          <cell r="E14">
            <v>113.1</v>
          </cell>
          <cell r="F14">
            <v>-9.6</v>
          </cell>
          <cell r="G14">
            <v>116.8</v>
          </cell>
          <cell r="H14">
            <v>-2.7</v>
          </cell>
          <cell r="I14">
            <v>101.5</v>
          </cell>
          <cell r="J14">
            <v>-6.1</v>
          </cell>
          <cell r="K14">
            <v>101.6</v>
          </cell>
          <cell r="L14">
            <v>-1.4</v>
          </cell>
          <cell r="M14">
            <v>102.3</v>
          </cell>
          <cell r="N14">
            <v>-62.4</v>
          </cell>
          <cell r="O14">
            <v>108.4</v>
          </cell>
          <cell r="P14">
            <v>7.6</v>
          </cell>
          <cell r="Q14">
            <v>0.3</v>
          </cell>
          <cell r="R14">
            <v>-5.7</v>
          </cell>
          <cell r="S14">
            <v>0.91</v>
          </cell>
          <cell r="T14">
            <v>0.35</v>
          </cell>
          <cell r="U14">
            <v>0.32</v>
          </cell>
          <cell r="V14">
            <v>-1.06</v>
          </cell>
          <cell r="W14">
            <v>82.1</v>
          </cell>
          <cell r="X14">
            <v>-12.8</v>
          </cell>
          <cell r="Y14">
            <v>104.9</v>
          </cell>
          <cell r="Z14">
            <v>-12.9</v>
          </cell>
          <cell r="AA14">
            <v>25.3</v>
          </cell>
          <cell r="AB14">
            <v>-89.8</v>
          </cell>
          <cell r="AC14">
            <v>0</v>
          </cell>
          <cell r="AD14">
            <v>0</v>
          </cell>
        </row>
        <row r="15">
          <cell r="B15" t="str">
            <v>不動産業，物品賃貸業</v>
          </cell>
          <cell r="C15">
            <v>109.1</v>
          </cell>
          <cell r="D15">
            <v>1.5</v>
          </cell>
          <cell r="E15">
            <v>133</v>
          </cell>
          <cell r="F15">
            <v>1.5</v>
          </cell>
          <cell r="G15">
            <v>134.19999999999999</v>
          </cell>
          <cell r="H15">
            <v>11.1</v>
          </cell>
          <cell r="I15">
            <v>108.7</v>
          </cell>
          <cell r="J15">
            <v>13.8</v>
          </cell>
          <cell r="K15">
            <v>108.2</v>
          </cell>
          <cell r="L15">
            <v>15.7</v>
          </cell>
          <cell r="M15">
            <v>131.30000000000001</v>
          </cell>
          <cell r="N15">
            <v>-28.8</v>
          </cell>
          <cell r="O15">
            <v>110.4</v>
          </cell>
          <cell r="P15">
            <v>13</v>
          </cell>
          <cell r="Q15">
            <v>29.1</v>
          </cell>
          <cell r="R15">
            <v>-12.3</v>
          </cell>
          <cell r="S15">
            <v>0.64</v>
          </cell>
          <cell r="T15">
            <v>0.1</v>
          </cell>
          <cell r="U15">
            <v>0.56000000000000005</v>
          </cell>
          <cell r="V15">
            <v>0.02</v>
          </cell>
          <cell r="W15">
            <v>101.2</v>
          </cell>
          <cell r="X15">
            <v>-2.2000000000000002</v>
          </cell>
          <cell r="Y15">
            <v>123.4</v>
          </cell>
          <cell r="Z15">
            <v>-2.1</v>
          </cell>
          <cell r="AA15">
            <v>90.1</v>
          </cell>
          <cell r="AB15">
            <v>-82.6</v>
          </cell>
          <cell r="AC15">
            <v>0</v>
          </cell>
          <cell r="AD15">
            <v>-100</v>
          </cell>
        </row>
        <row r="16">
          <cell r="B16" t="str">
            <v>学術研究，専門・技術サービス業</v>
          </cell>
          <cell r="C16">
            <v>97.5</v>
          </cell>
          <cell r="D16">
            <v>0.7</v>
          </cell>
          <cell r="E16">
            <v>117.4</v>
          </cell>
          <cell r="F16">
            <v>0.7</v>
          </cell>
          <cell r="G16">
            <v>116.4</v>
          </cell>
          <cell r="H16">
            <v>1.9</v>
          </cell>
          <cell r="I16">
            <v>108.9</v>
          </cell>
          <cell r="J16">
            <v>4.2</v>
          </cell>
          <cell r="K16">
            <v>108.4</v>
          </cell>
          <cell r="L16">
            <v>4.0999999999999996</v>
          </cell>
          <cell r="M16">
            <v>115.1</v>
          </cell>
          <cell r="N16">
            <v>5.9</v>
          </cell>
          <cell r="O16">
            <v>103.6</v>
          </cell>
          <cell r="P16">
            <v>1.6</v>
          </cell>
          <cell r="Q16">
            <v>7</v>
          </cell>
          <cell r="R16">
            <v>-4.9000000000000004</v>
          </cell>
          <cell r="S16">
            <v>0.79</v>
          </cell>
          <cell r="T16">
            <v>0.39</v>
          </cell>
          <cell r="U16">
            <v>1.08</v>
          </cell>
          <cell r="V16">
            <v>-0.35</v>
          </cell>
          <cell r="W16">
            <v>90.4</v>
          </cell>
          <cell r="X16">
            <v>-3</v>
          </cell>
          <cell r="Y16">
            <v>108.9</v>
          </cell>
          <cell r="Z16">
            <v>-2.9</v>
          </cell>
          <cell r="AA16">
            <v>134.6</v>
          </cell>
          <cell r="AB16">
            <v>-15.3</v>
          </cell>
          <cell r="AC16">
            <v>0.1</v>
          </cell>
          <cell r="AD16">
            <v>0</v>
          </cell>
        </row>
        <row r="17">
          <cell r="B17" t="str">
            <v>宿泊業，飲食サービス業</v>
          </cell>
          <cell r="C17">
            <v>98.7</v>
          </cell>
          <cell r="D17">
            <v>10.3</v>
          </cell>
          <cell r="E17">
            <v>103</v>
          </cell>
          <cell r="F17">
            <v>10.199999999999999</v>
          </cell>
          <cell r="G17">
            <v>102.3</v>
          </cell>
          <cell r="H17">
            <v>8.6</v>
          </cell>
          <cell r="I17">
            <v>104.4</v>
          </cell>
          <cell r="J17">
            <v>9.3000000000000007</v>
          </cell>
          <cell r="K17">
            <v>102.1</v>
          </cell>
          <cell r="L17">
            <v>8.6999999999999993</v>
          </cell>
          <cell r="M17">
            <v>158.5</v>
          </cell>
          <cell r="N17">
            <v>18.2</v>
          </cell>
          <cell r="O17">
            <v>105.7</v>
          </cell>
          <cell r="P17">
            <v>20.3</v>
          </cell>
          <cell r="Q17">
            <v>73.400000000000006</v>
          </cell>
          <cell r="R17">
            <v>-10.6</v>
          </cell>
          <cell r="S17">
            <v>3.64</v>
          </cell>
          <cell r="T17">
            <v>1.33</v>
          </cell>
          <cell r="U17">
            <v>2.79</v>
          </cell>
          <cell r="V17">
            <v>1.56</v>
          </cell>
          <cell r="W17">
            <v>91.6</v>
          </cell>
          <cell r="X17">
            <v>6.4</v>
          </cell>
          <cell r="Y17">
            <v>95.5</v>
          </cell>
          <cell r="Z17">
            <v>6.1</v>
          </cell>
          <cell r="AA17">
            <v>117.2</v>
          </cell>
          <cell r="AB17">
            <v>45.7</v>
          </cell>
          <cell r="AC17">
            <v>0.3</v>
          </cell>
          <cell r="AD17">
            <v>0</v>
          </cell>
        </row>
        <row r="18">
          <cell r="B18" t="str">
            <v>生活関連サービス業，娯楽業</v>
          </cell>
          <cell r="C18">
            <v>97.1</v>
          </cell>
          <cell r="D18">
            <v>30</v>
          </cell>
          <cell r="E18">
            <v>106.5</v>
          </cell>
          <cell r="F18">
            <v>30.2</v>
          </cell>
          <cell r="G18">
            <v>106.3</v>
          </cell>
          <cell r="H18">
            <v>26.8</v>
          </cell>
          <cell r="I18">
            <v>113</v>
          </cell>
          <cell r="J18">
            <v>22.3</v>
          </cell>
          <cell r="K18">
            <v>113.4</v>
          </cell>
          <cell r="L18">
            <v>19.5</v>
          </cell>
          <cell r="M18">
            <v>106.3</v>
          </cell>
          <cell r="N18">
            <v>97.6</v>
          </cell>
          <cell r="O18">
            <v>93.2</v>
          </cell>
          <cell r="P18">
            <v>0.1</v>
          </cell>
          <cell r="Q18">
            <v>25</v>
          </cell>
          <cell r="R18">
            <v>-8.6999999999999993</v>
          </cell>
          <cell r="S18">
            <v>1.42</v>
          </cell>
          <cell r="T18">
            <v>0.46</v>
          </cell>
          <cell r="U18">
            <v>0.95</v>
          </cell>
          <cell r="V18">
            <v>-0.88</v>
          </cell>
          <cell r="W18">
            <v>90.1</v>
          </cell>
          <cell r="X18">
            <v>25.3</v>
          </cell>
          <cell r="Y18">
            <v>98.8</v>
          </cell>
          <cell r="Z18">
            <v>25.5</v>
          </cell>
          <cell r="AA18">
            <v>108.8</v>
          </cell>
          <cell r="AB18">
            <v>126.8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94.3</v>
          </cell>
          <cell r="D19">
            <v>-3.1</v>
          </cell>
          <cell r="E19">
            <v>115.2</v>
          </cell>
          <cell r="F19">
            <v>-3</v>
          </cell>
          <cell r="G19">
            <v>118.1</v>
          </cell>
          <cell r="H19">
            <v>-3</v>
          </cell>
          <cell r="I19">
            <v>131.5</v>
          </cell>
          <cell r="J19">
            <v>-1.6</v>
          </cell>
          <cell r="K19">
            <v>115.3</v>
          </cell>
          <cell r="L19">
            <v>0.7</v>
          </cell>
          <cell r="M19">
            <v>388.3</v>
          </cell>
          <cell r="N19">
            <v>-11</v>
          </cell>
          <cell r="O19">
            <v>113.3</v>
          </cell>
          <cell r="P19">
            <v>5.4</v>
          </cell>
          <cell r="Q19">
            <v>18.100000000000001</v>
          </cell>
          <cell r="R19">
            <v>1.6</v>
          </cell>
          <cell r="S19">
            <v>0.71</v>
          </cell>
          <cell r="T19">
            <v>-0.2</v>
          </cell>
          <cell r="U19">
            <v>0.13</v>
          </cell>
          <cell r="V19">
            <v>-0.75</v>
          </cell>
          <cell r="W19">
            <v>87.5</v>
          </cell>
          <cell r="X19">
            <v>-6.5</v>
          </cell>
          <cell r="Y19">
            <v>106.9</v>
          </cell>
          <cell r="Z19">
            <v>-6.5</v>
          </cell>
          <cell r="AA19">
            <v>21</v>
          </cell>
          <cell r="AB19">
            <v>-7.6</v>
          </cell>
          <cell r="AC19">
            <v>0</v>
          </cell>
          <cell r="AD19">
            <v>-100</v>
          </cell>
        </row>
        <row r="20">
          <cell r="B20" t="str">
            <v>医療，福祉</v>
          </cell>
          <cell r="C20">
            <v>77.3</v>
          </cell>
          <cell r="D20">
            <v>-2.5</v>
          </cell>
          <cell r="E20">
            <v>94.4</v>
          </cell>
          <cell r="F20">
            <v>-2.5</v>
          </cell>
          <cell r="G20">
            <v>93.1</v>
          </cell>
          <cell r="H20">
            <v>-0.7</v>
          </cell>
          <cell r="I20">
            <v>96.5</v>
          </cell>
          <cell r="J20">
            <v>4</v>
          </cell>
          <cell r="K20">
            <v>96.9</v>
          </cell>
          <cell r="L20">
            <v>4.8</v>
          </cell>
          <cell r="M20">
            <v>85.1</v>
          </cell>
          <cell r="N20">
            <v>-16.7</v>
          </cell>
          <cell r="O20">
            <v>98.4</v>
          </cell>
          <cell r="P20">
            <v>-1.2</v>
          </cell>
          <cell r="Q20">
            <v>21</v>
          </cell>
          <cell r="R20">
            <v>-0.2</v>
          </cell>
          <cell r="S20">
            <v>0.88</v>
          </cell>
          <cell r="T20">
            <v>-0.24</v>
          </cell>
          <cell r="U20">
            <v>1.03</v>
          </cell>
          <cell r="V20">
            <v>-0.39</v>
          </cell>
          <cell r="W20">
            <v>71.7</v>
          </cell>
          <cell r="X20">
            <v>-6</v>
          </cell>
          <cell r="Y20">
            <v>87.6</v>
          </cell>
          <cell r="Z20">
            <v>-6</v>
          </cell>
          <cell r="AA20">
            <v>130</v>
          </cell>
          <cell r="AB20">
            <v>-28.3</v>
          </cell>
          <cell r="AC20">
            <v>0.2</v>
          </cell>
          <cell r="AD20">
            <v>9</v>
          </cell>
        </row>
        <row r="21">
          <cell r="B21" t="str">
            <v>複合サービス事業</v>
          </cell>
          <cell r="C21">
            <v>76.8</v>
          </cell>
          <cell r="D21">
            <v>2.1</v>
          </cell>
          <cell r="E21">
            <v>91.7</v>
          </cell>
          <cell r="F21">
            <v>2</v>
          </cell>
          <cell r="G21">
            <v>94.7</v>
          </cell>
          <cell r="H21">
            <v>4.5999999999999996</v>
          </cell>
          <cell r="I21">
            <v>95.3</v>
          </cell>
          <cell r="J21">
            <v>-3.6</v>
          </cell>
          <cell r="K21">
            <v>98.8</v>
          </cell>
          <cell r="L21">
            <v>-0.6</v>
          </cell>
          <cell r="M21">
            <v>39.799999999999997</v>
          </cell>
          <cell r="N21">
            <v>-55.9</v>
          </cell>
          <cell r="O21">
            <v>96.5</v>
          </cell>
          <cell r="P21">
            <v>3.4</v>
          </cell>
          <cell r="Q21">
            <v>5</v>
          </cell>
          <cell r="R21">
            <v>0.7</v>
          </cell>
          <cell r="S21">
            <v>2.7</v>
          </cell>
          <cell r="T21">
            <v>2.27</v>
          </cell>
          <cell r="U21">
            <v>1.33</v>
          </cell>
          <cell r="V21">
            <v>0.37</v>
          </cell>
          <cell r="W21">
            <v>71.2</v>
          </cell>
          <cell r="X21">
            <v>-1.7</v>
          </cell>
          <cell r="Y21">
            <v>85.1</v>
          </cell>
          <cell r="Z21">
            <v>-1.6</v>
          </cell>
          <cell r="AA21">
            <v>42</v>
          </cell>
          <cell r="AB21">
            <v>-46.7</v>
          </cell>
          <cell r="AC21">
            <v>8.5</v>
          </cell>
          <cell r="AD21">
            <v>6.4</v>
          </cell>
        </row>
        <row r="22">
          <cell r="B22" t="str">
            <v>サービス業（他に分類されないもの）</v>
          </cell>
          <cell r="C22">
            <v>93.4</v>
          </cell>
          <cell r="D22">
            <v>1.2</v>
          </cell>
          <cell r="E22">
            <v>104.9</v>
          </cell>
          <cell r="F22">
            <v>1.4</v>
          </cell>
          <cell r="G22">
            <v>104.1</v>
          </cell>
          <cell r="H22">
            <v>1.2</v>
          </cell>
          <cell r="I22">
            <v>104.3</v>
          </cell>
          <cell r="J22">
            <v>0.2</v>
          </cell>
          <cell r="K22">
            <v>103.2</v>
          </cell>
          <cell r="L22">
            <v>-0.1</v>
          </cell>
          <cell r="M22">
            <v>121.5</v>
          </cell>
          <cell r="N22">
            <v>3.2</v>
          </cell>
          <cell r="O22">
            <v>97.6</v>
          </cell>
          <cell r="P22">
            <v>-1.8</v>
          </cell>
          <cell r="Q22">
            <v>29.4</v>
          </cell>
          <cell r="R22">
            <v>0.6</v>
          </cell>
          <cell r="S22">
            <v>3.24</v>
          </cell>
          <cell r="T22">
            <v>-0.45</v>
          </cell>
          <cell r="U22">
            <v>3.06</v>
          </cell>
          <cell r="V22">
            <v>-0.84</v>
          </cell>
          <cell r="W22">
            <v>86.6</v>
          </cell>
          <cell r="X22">
            <v>-2.5</v>
          </cell>
          <cell r="Y22">
            <v>97.3</v>
          </cell>
          <cell r="Z22">
            <v>-2.2999999999999998</v>
          </cell>
          <cell r="AA22">
            <v>114.3</v>
          </cell>
          <cell r="AB22">
            <v>2.8</v>
          </cell>
          <cell r="AC22">
            <v>1.2</v>
          </cell>
          <cell r="AD22">
            <v>-46</v>
          </cell>
        </row>
        <row r="23">
          <cell r="B23" t="str">
            <v>食料品・たばこ</v>
          </cell>
          <cell r="C23">
            <v>89.4</v>
          </cell>
          <cell r="D23">
            <v>-4.8</v>
          </cell>
          <cell r="E23">
            <v>107.6</v>
          </cell>
          <cell r="F23">
            <v>-4.9000000000000004</v>
          </cell>
          <cell r="G23">
            <v>107.2</v>
          </cell>
          <cell r="H23">
            <v>-4.0999999999999996</v>
          </cell>
          <cell r="I23">
            <v>98.4</v>
          </cell>
          <cell r="J23">
            <v>3.8</v>
          </cell>
          <cell r="K23">
            <v>99.1</v>
          </cell>
          <cell r="L23">
            <v>4.9000000000000004</v>
          </cell>
          <cell r="M23">
            <v>88.2</v>
          </cell>
          <cell r="N23">
            <v>-10.3</v>
          </cell>
          <cell r="O23">
            <v>92.9</v>
          </cell>
          <cell r="P23">
            <v>-3</v>
          </cell>
          <cell r="Q23">
            <v>16.3</v>
          </cell>
          <cell r="R23">
            <v>-4.9000000000000004</v>
          </cell>
          <cell r="S23">
            <v>1.51</v>
          </cell>
          <cell r="T23">
            <v>0.83</v>
          </cell>
          <cell r="U23">
            <v>1.1599999999999999</v>
          </cell>
          <cell r="V23">
            <v>0.26</v>
          </cell>
          <cell r="W23">
            <v>82.9</v>
          </cell>
          <cell r="X23">
            <v>-8.3000000000000007</v>
          </cell>
          <cell r="Y23">
            <v>99.8</v>
          </cell>
          <cell r="Z23">
            <v>-8.4</v>
          </cell>
          <cell r="AA23">
            <v>112.1</v>
          </cell>
          <cell r="AB23">
            <v>-13.1</v>
          </cell>
          <cell r="AC23">
            <v>0.5</v>
          </cell>
          <cell r="AD23">
            <v>0</v>
          </cell>
        </row>
        <row r="24">
          <cell r="B24" t="str">
            <v>繊維工業</v>
          </cell>
          <cell r="C24">
            <v>122.4</v>
          </cell>
          <cell r="D24">
            <v>6.2</v>
          </cell>
          <cell r="E24">
            <v>139.30000000000001</v>
          </cell>
          <cell r="F24">
            <v>5.8</v>
          </cell>
          <cell r="G24">
            <v>129.69999999999999</v>
          </cell>
          <cell r="H24">
            <v>3.6</v>
          </cell>
          <cell r="I24">
            <v>96.7</v>
          </cell>
          <cell r="J24">
            <v>6.3</v>
          </cell>
          <cell r="K24">
            <v>93.6</v>
          </cell>
          <cell r="L24">
            <v>5.4</v>
          </cell>
          <cell r="M24">
            <v>160.30000000000001</v>
          </cell>
          <cell r="N24">
            <v>16.8</v>
          </cell>
          <cell r="O24">
            <v>97.2</v>
          </cell>
          <cell r="P24">
            <v>0.6</v>
          </cell>
          <cell r="Q24">
            <v>12.4</v>
          </cell>
          <cell r="R24">
            <v>9.8000000000000007</v>
          </cell>
          <cell r="S24">
            <v>1.39</v>
          </cell>
          <cell r="T24">
            <v>0.06</v>
          </cell>
          <cell r="U24">
            <v>1.2</v>
          </cell>
          <cell r="V24">
            <v>0.17</v>
          </cell>
          <cell r="W24">
            <v>113.5</v>
          </cell>
          <cell r="X24">
            <v>2.2999999999999998</v>
          </cell>
          <cell r="Y24">
            <v>129.19999999999999</v>
          </cell>
          <cell r="Z24">
            <v>1.9</v>
          </cell>
          <cell r="AA24">
            <v>341.4</v>
          </cell>
          <cell r="AB24">
            <v>27.4</v>
          </cell>
          <cell r="AC24">
            <v>2</v>
          </cell>
          <cell r="AD24">
            <v>0</v>
          </cell>
        </row>
        <row r="25">
          <cell r="B25" t="str">
            <v>木材・木製品</v>
          </cell>
          <cell r="C25">
            <v>91.7</v>
          </cell>
          <cell r="D25">
            <v>-15.9</v>
          </cell>
          <cell r="E25">
            <v>107.9</v>
          </cell>
          <cell r="F25">
            <v>-7.8</v>
          </cell>
          <cell r="G25">
            <v>108.7</v>
          </cell>
          <cell r="H25">
            <v>-6.7</v>
          </cell>
          <cell r="I25">
            <v>91.7</v>
          </cell>
          <cell r="J25">
            <v>-12.7</v>
          </cell>
          <cell r="K25">
            <v>95.9</v>
          </cell>
          <cell r="L25">
            <v>-7.4</v>
          </cell>
          <cell r="M25">
            <v>60.1</v>
          </cell>
          <cell r="N25">
            <v>-48.3</v>
          </cell>
          <cell r="O25">
            <v>97.7</v>
          </cell>
          <cell r="P25">
            <v>2.6</v>
          </cell>
          <cell r="Q25">
            <v>13.1</v>
          </cell>
          <cell r="R25">
            <v>7.1</v>
          </cell>
          <cell r="S25">
            <v>3.01</v>
          </cell>
          <cell r="T25">
            <v>-1.34</v>
          </cell>
          <cell r="U25">
            <v>2.4700000000000002</v>
          </cell>
          <cell r="V25">
            <v>-1.41</v>
          </cell>
          <cell r="W25">
            <v>85.1</v>
          </cell>
          <cell r="X25">
            <v>-19</v>
          </cell>
          <cell r="Y25">
            <v>100.1</v>
          </cell>
          <cell r="Z25">
            <v>-11.1</v>
          </cell>
          <cell r="AA25">
            <v>101.1</v>
          </cell>
          <cell r="AB25">
            <v>-16.8</v>
          </cell>
          <cell r="AC25">
            <v>0</v>
          </cell>
          <cell r="AD25">
            <v>-100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79</v>
          </cell>
          <cell r="D28">
            <v>-39.9</v>
          </cell>
          <cell r="E28">
            <v>90.3</v>
          </cell>
          <cell r="F28">
            <v>-39.9</v>
          </cell>
          <cell r="G28">
            <v>83.3</v>
          </cell>
          <cell r="H28">
            <v>-42</v>
          </cell>
          <cell r="I28">
            <v>79.8</v>
          </cell>
          <cell r="J28">
            <v>0.5</v>
          </cell>
          <cell r="K28">
            <v>80.2</v>
          </cell>
          <cell r="L28">
            <v>-4.8</v>
          </cell>
          <cell r="M28">
            <v>73.900000000000006</v>
          </cell>
          <cell r="N28">
            <v>286.89999999999998</v>
          </cell>
          <cell r="O28">
            <v>102.2</v>
          </cell>
          <cell r="P28">
            <v>-0.2</v>
          </cell>
          <cell r="Q28">
            <v>35.700000000000003</v>
          </cell>
          <cell r="R28">
            <v>25.3</v>
          </cell>
          <cell r="S28">
            <v>1.32</v>
          </cell>
          <cell r="T28">
            <v>1.32</v>
          </cell>
          <cell r="U28">
            <v>0.44</v>
          </cell>
          <cell r="V28">
            <v>0.01</v>
          </cell>
          <cell r="W28">
            <v>73.3</v>
          </cell>
          <cell r="X28">
            <v>-42.1</v>
          </cell>
          <cell r="Y28">
            <v>83.8</v>
          </cell>
          <cell r="Z28">
            <v>-42</v>
          </cell>
          <cell r="AA28">
            <v>179.4</v>
          </cell>
          <cell r="AB28">
            <v>-23.8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88.9</v>
          </cell>
          <cell r="D29">
            <v>5.3</v>
          </cell>
          <cell r="E29">
            <v>117.2</v>
          </cell>
          <cell r="F29">
            <v>6.5</v>
          </cell>
          <cell r="G29">
            <v>119.5</v>
          </cell>
          <cell r="H29">
            <v>12.3</v>
          </cell>
          <cell r="I29">
            <v>101.4</v>
          </cell>
          <cell r="J29">
            <v>-1.2</v>
          </cell>
          <cell r="K29">
            <v>101.7</v>
          </cell>
          <cell r="L29">
            <v>2.2000000000000002</v>
          </cell>
          <cell r="M29">
            <v>99.4</v>
          </cell>
          <cell r="N29">
            <v>-24.6</v>
          </cell>
          <cell r="O29">
            <v>106.9</v>
          </cell>
          <cell r="P29">
            <v>-1.5</v>
          </cell>
          <cell r="Q29">
            <v>2</v>
          </cell>
          <cell r="R29">
            <v>0.8</v>
          </cell>
          <cell r="S29">
            <v>2.2599999999999998</v>
          </cell>
          <cell r="T29">
            <v>1.74</v>
          </cell>
          <cell r="U29">
            <v>0.23</v>
          </cell>
          <cell r="V29">
            <v>-2.1</v>
          </cell>
          <cell r="W29">
            <v>82.5</v>
          </cell>
          <cell r="X29">
            <v>1.6</v>
          </cell>
          <cell r="Y29">
            <v>108.7</v>
          </cell>
          <cell r="Z29">
            <v>2.6</v>
          </cell>
          <cell r="AA29">
            <v>103.1</v>
          </cell>
          <cell r="AB29">
            <v>-22.6</v>
          </cell>
          <cell r="AC29">
            <v>0</v>
          </cell>
          <cell r="AD29">
            <v>-100</v>
          </cell>
        </row>
        <row r="30">
          <cell r="B30" t="str">
            <v>プラスチック製品</v>
          </cell>
          <cell r="C30">
            <v>99</v>
          </cell>
          <cell r="D30">
            <v>-18.7</v>
          </cell>
          <cell r="E30">
            <v>109</v>
          </cell>
          <cell r="F30">
            <v>-18.7</v>
          </cell>
          <cell r="G30">
            <v>105.6</v>
          </cell>
          <cell r="H30">
            <v>-16</v>
          </cell>
          <cell r="I30">
            <v>105.7</v>
          </cell>
          <cell r="J30">
            <v>0.2</v>
          </cell>
          <cell r="K30">
            <v>105.8</v>
          </cell>
          <cell r="L30">
            <v>3.7</v>
          </cell>
          <cell r="M30">
            <v>104.2</v>
          </cell>
          <cell r="N30">
            <v>-34</v>
          </cell>
          <cell r="O30">
            <v>311.10000000000002</v>
          </cell>
          <cell r="P30">
            <v>5.3</v>
          </cell>
          <cell r="Q30">
            <v>31.4</v>
          </cell>
          <cell r="R30">
            <v>27.5</v>
          </cell>
          <cell r="S30">
            <v>2.2200000000000002</v>
          </cell>
          <cell r="T30">
            <v>1.32</v>
          </cell>
          <cell r="U30">
            <v>0.81</v>
          </cell>
          <cell r="V30">
            <v>-0.26</v>
          </cell>
          <cell r="W30">
            <v>91.8</v>
          </cell>
          <cell r="X30">
            <v>-21.6</v>
          </cell>
          <cell r="Y30">
            <v>101.1</v>
          </cell>
          <cell r="Z30">
            <v>-21.6</v>
          </cell>
          <cell r="AA30">
            <v>151.69999999999999</v>
          </cell>
          <cell r="AB30">
            <v>-36.6</v>
          </cell>
          <cell r="AC30">
            <v>0</v>
          </cell>
          <cell r="AD30">
            <v>0</v>
          </cell>
        </row>
        <row r="31">
          <cell r="B31" t="str">
            <v>ゴム製品</v>
          </cell>
          <cell r="C31">
            <v>95.7</v>
          </cell>
          <cell r="D31">
            <v>2.7</v>
          </cell>
          <cell r="E31">
            <v>123.2</v>
          </cell>
          <cell r="F31">
            <v>2.7</v>
          </cell>
          <cell r="G31">
            <v>113.7</v>
          </cell>
          <cell r="H31">
            <v>-0.6</v>
          </cell>
          <cell r="I31">
            <v>111.8</v>
          </cell>
          <cell r="J31">
            <v>6.2</v>
          </cell>
          <cell r="K31">
            <v>106.2</v>
          </cell>
          <cell r="L31">
            <v>3</v>
          </cell>
          <cell r="M31">
            <v>172.1</v>
          </cell>
          <cell r="N31">
            <v>33</v>
          </cell>
          <cell r="O31">
            <v>98.2</v>
          </cell>
          <cell r="P31">
            <v>18.899999999999999</v>
          </cell>
          <cell r="Q31">
            <v>1.4</v>
          </cell>
          <cell r="R31">
            <v>-0.4</v>
          </cell>
          <cell r="S31">
            <v>0.35</v>
          </cell>
          <cell r="T31">
            <v>-0.12</v>
          </cell>
          <cell r="U31">
            <v>0.49</v>
          </cell>
          <cell r="V31">
            <v>-0.27</v>
          </cell>
          <cell r="W31">
            <v>88.8</v>
          </cell>
          <cell r="X31">
            <v>-1</v>
          </cell>
          <cell r="Y31">
            <v>114.3</v>
          </cell>
          <cell r="Z31">
            <v>-1</v>
          </cell>
          <cell r="AA31">
            <v>177.4</v>
          </cell>
          <cell r="AB31">
            <v>16.7</v>
          </cell>
          <cell r="AC31">
            <v>0</v>
          </cell>
          <cell r="AD31">
            <v>-100</v>
          </cell>
        </row>
        <row r="32">
          <cell r="B32" t="str">
            <v>窯業・土石製品</v>
          </cell>
          <cell r="C32">
            <v>84</v>
          </cell>
          <cell r="D32">
            <v>-2.1</v>
          </cell>
          <cell r="E32">
            <v>99.5</v>
          </cell>
          <cell r="F32">
            <v>-2.2000000000000002</v>
          </cell>
          <cell r="G32">
            <v>101.4</v>
          </cell>
          <cell r="H32">
            <v>-1.6</v>
          </cell>
          <cell r="I32">
            <v>96.1</v>
          </cell>
          <cell r="J32">
            <v>-4.7</v>
          </cell>
          <cell r="K32">
            <v>95.6</v>
          </cell>
          <cell r="L32">
            <v>-5.3</v>
          </cell>
          <cell r="M32">
            <v>103.6</v>
          </cell>
          <cell r="N32">
            <v>3.6</v>
          </cell>
          <cell r="O32">
            <v>76.5</v>
          </cell>
          <cell r="P32">
            <v>-0.5</v>
          </cell>
          <cell r="Q32">
            <v>12.5</v>
          </cell>
          <cell r="R32">
            <v>-1</v>
          </cell>
          <cell r="S32">
            <v>1.08</v>
          </cell>
          <cell r="T32">
            <v>0.81</v>
          </cell>
          <cell r="U32">
            <v>1.36</v>
          </cell>
          <cell r="V32">
            <v>0.28999999999999998</v>
          </cell>
          <cell r="W32">
            <v>77.900000000000006</v>
          </cell>
          <cell r="X32">
            <v>-5.7</v>
          </cell>
          <cell r="Y32">
            <v>92.3</v>
          </cell>
          <cell r="Z32">
            <v>-5.7</v>
          </cell>
          <cell r="AA32">
            <v>76.7</v>
          </cell>
          <cell r="AB32">
            <v>-10.4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84.8</v>
          </cell>
          <cell r="D35">
            <v>-2.2999999999999998</v>
          </cell>
          <cell r="E35">
            <v>94.4</v>
          </cell>
          <cell r="F35">
            <v>-1.3</v>
          </cell>
          <cell r="G35">
            <v>92.5</v>
          </cell>
          <cell r="H35">
            <v>0.8</v>
          </cell>
          <cell r="I35">
            <v>103.2</v>
          </cell>
          <cell r="J35">
            <v>-2.9</v>
          </cell>
          <cell r="K35">
            <v>103.3</v>
          </cell>
          <cell r="L35">
            <v>-0.4</v>
          </cell>
          <cell r="M35">
            <v>100.8</v>
          </cell>
          <cell r="N35">
            <v>-27.6</v>
          </cell>
          <cell r="O35">
            <v>154.69999999999999</v>
          </cell>
          <cell r="P35">
            <v>-1.5</v>
          </cell>
          <cell r="Q35">
            <v>17.8</v>
          </cell>
          <cell r="R35">
            <v>1.8</v>
          </cell>
          <cell r="S35">
            <v>0.86</v>
          </cell>
          <cell r="T35">
            <v>-1.34</v>
          </cell>
          <cell r="U35">
            <v>1.29</v>
          </cell>
          <cell r="V35">
            <v>-1.5</v>
          </cell>
          <cell r="W35">
            <v>78.7</v>
          </cell>
          <cell r="X35">
            <v>-5.7</v>
          </cell>
          <cell r="Y35">
            <v>87.6</v>
          </cell>
          <cell r="Z35">
            <v>-4.8</v>
          </cell>
          <cell r="AA35">
            <v>129.1</v>
          </cell>
          <cell r="AB35">
            <v>-23.1</v>
          </cell>
          <cell r="AC35">
            <v>0</v>
          </cell>
          <cell r="AD35">
            <v>-100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94.5</v>
          </cell>
          <cell r="D38">
            <v>-17</v>
          </cell>
          <cell r="E38">
            <v>115.1</v>
          </cell>
          <cell r="F38">
            <v>-17</v>
          </cell>
          <cell r="G38">
            <v>114.7</v>
          </cell>
          <cell r="H38">
            <v>-9.9</v>
          </cell>
          <cell r="I38">
            <v>103.7</v>
          </cell>
          <cell r="J38">
            <v>0.1</v>
          </cell>
          <cell r="K38">
            <v>103</v>
          </cell>
          <cell r="L38">
            <v>5.6</v>
          </cell>
          <cell r="M38">
            <v>116</v>
          </cell>
          <cell r="N38">
            <v>-45.7</v>
          </cell>
          <cell r="O38">
            <v>208.7</v>
          </cell>
          <cell r="P38">
            <v>0</v>
          </cell>
          <cell r="Q38">
            <v>2</v>
          </cell>
          <cell r="R38">
            <v>-8.6</v>
          </cell>
          <cell r="S38">
            <v>0.83</v>
          </cell>
          <cell r="T38">
            <v>0.66</v>
          </cell>
          <cell r="U38">
            <v>1.66</v>
          </cell>
          <cell r="V38">
            <v>1.66</v>
          </cell>
          <cell r="W38">
            <v>87.7</v>
          </cell>
          <cell r="X38">
            <v>-19.899999999999999</v>
          </cell>
          <cell r="Y38">
            <v>106.8</v>
          </cell>
          <cell r="Z38">
            <v>-19.899999999999999</v>
          </cell>
          <cell r="AA38">
            <v>119.9</v>
          </cell>
          <cell r="AB38">
            <v>-54.6</v>
          </cell>
          <cell r="AC38">
            <v>0</v>
          </cell>
          <cell r="AD38">
            <v>0</v>
          </cell>
        </row>
        <row r="39">
          <cell r="B39" t="str">
            <v>電子・デバイス</v>
          </cell>
          <cell r="C39">
            <v>72.3</v>
          </cell>
          <cell r="D39">
            <v>-1.5</v>
          </cell>
          <cell r="E39">
            <v>82.5</v>
          </cell>
          <cell r="F39">
            <v>-1.6</v>
          </cell>
          <cell r="G39">
            <v>82.1</v>
          </cell>
          <cell r="H39">
            <v>1.1000000000000001</v>
          </cell>
          <cell r="I39">
            <v>96.4</v>
          </cell>
          <cell r="J39">
            <v>-2.4</v>
          </cell>
          <cell r="K39">
            <v>97.7</v>
          </cell>
          <cell r="L39">
            <v>0</v>
          </cell>
          <cell r="M39">
            <v>84</v>
          </cell>
          <cell r="N39">
            <v>-23.1</v>
          </cell>
          <cell r="O39">
            <v>74.5</v>
          </cell>
          <cell r="P39">
            <v>-4</v>
          </cell>
          <cell r="Q39">
            <v>5.9</v>
          </cell>
          <cell r="R39">
            <v>1.3</v>
          </cell>
          <cell r="S39">
            <v>0.42</v>
          </cell>
          <cell r="T39">
            <v>-7.0000000000000007E-2</v>
          </cell>
          <cell r="U39">
            <v>0.93</v>
          </cell>
          <cell r="V39">
            <v>0.23</v>
          </cell>
          <cell r="W39">
            <v>67.099999999999994</v>
          </cell>
          <cell r="X39">
            <v>-5</v>
          </cell>
          <cell r="Y39">
            <v>76.5</v>
          </cell>
          <cell r="Z39">
            <v>-5.2</v>
          </cell>
          <cell r="AA39">
            <v>86</v>
          </cell>
          <cell r="AB39">
            <v>-18.5</v>
          </cell>
          <cell r="AC39">
            <v>0.2</v>
          </cell>
          <cell r="AD39">
            <v>250</v>
          </cell>
        </row>
        <row r="40">
          <cell r="B40" t="str">
            <v>電気機械器具</v>
          </cell>
          <cell r="C40">
            <v>131.6</v>
          </cell>
          <cell r="D40">
            <v>2.1</v>
          </cell>
          <cell r="E40">
            <v>148</v>
          </cell>
          <cell r="F40">
            <v>2.1</v>
          </cell>
          <cell r="G40">
            <v>147.19999999999999</v>
          </cell>
          <cell r="H40">
            <v>4.5999999999999996</v>
          </cell>
          <cell r="I40">
            <v>111.6</v>
          </cell>
          <cell r="J40">
            <v>7</v>
          </cell>
          <cell r="K40">
            <v>113</v>
          </cell>
          <cell r="L40">
            <v>14.6</v>
          </cell>
          <cell r="M40">
            <v>84.3</v>
          </cell>
          <cell r="N40">
            <v>-61.9</v>
          </cell>
          <cell r="O40">
            <v>89.1</v>
          </cell>
          <cell r="P40">
            <v>-3.3</v>
          </cell>
          <cell r="Q40">
            <v>4.0999999999999996</v>
          </cell>
          <cell r="R40">
            <v>-0.2</v>
          </cell>
          <cell r="S40">
            <v>0.39</v>
          </cell>
          <cell r="T40">
            <v>-0.97</v>
          </cell>
          <cell r="U40">
            <v>0.79</v>
          </cell>
          <cell r="V40">
            <v>0.4</v>
          </cell>
          <cell r="W40">
            <v>122.1</v>
          </cell>
          <cell r="X40">
            <v>-1.6</v>
          </cell>
          <cell r="Y40">
            <v>137.30000000000001</v>
          </cell>
          <cell r="Z40">
            <v>-1.6</v>
          </cell>
          <cell r="AA40">
            <v>173.2</v>
          </cell>
          <cell r="AB40">
            <v>-36.6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103.2</v>
          </cell>
          <cell r="D42">
            <v>17.8</v>
          </cell>
          <cell r="E42">
            <v>133</v>
          </cell>
          <cell r="F42">
            <v>17.7</v>
          </cell>
          <cell r="G42">
            <v>119.6</v>
          </cell>
          <cell r="H42">
            <v>4.9000000000000004</v>
          </cell>
          <cell r="I42">
            <v>127.2</v>
          </cell>
          <cell r="J42">
            <v>20.3</v>
          </cell>
          <cell r="K42">
            <v>116.3</v>
          </cell>
          <cell r="L42">
            <v>8.3000000000000007</v>
          </cell>
          <cell r="M42">
            <v>266.10000000000002</v>
          </cell>
          <cell r="N42">
            <v>222.2</v>
          </cell>
          <cell r="O42">
            <v>73.3</v>
          </cell>
          <cell r="P42">
            <v>-1.1000000000000001</v>
          </cell>
          <cell r="Q42">
            <v>0.6</v>
          </cell>
          <cell r="R42">
            <v>-0.8</v>
          </cell>
          <cell r="S42">
            <v>1.32</v>
          </cell>
          <cell r="T42">
            <v>-0.01</v>
          </cell>
          <cell r="U42">
            <v>0.85</v>
          </cell>
          <cell r="V42">
            <v>-1.54</v>
          </cell>
          <cell r="W42">
            <v>95.7</v>
          </cell>
          <cell r="X42">
            <v>13.5</v>
          </cell>
          <cell r="Y42">
            <v>123.4</v>
          </cell>
          <cell r="Z42">
            <v>13.4</v>
          </cell>
          <cell r="AA42">
            <v>342.3</v>
          </cell>
          <cell r="AB42">
            <v>250</v>
          </cell>
          <cell r="AC42">
            <v>0.1</v>
          </cell>
          <cell r="AD42">
            <v>0</v>
          </cell>
        </row>
        <row r="43">
          <cell r="B43" t="str">
            <v>その他の製造業</v>
          </cell>
          <cell r="C43">
            <v>116.4</v>
          </cell>
          <cell r="D43">
            <v>12</v>
          </cell>
          <cell r="E43">
            <v>135.1</v>
          </cell>
          <cell r="F43">
            <v>12.1</v>
          </cell>
          <cell r="G43">
            <v>126.8</v>
          </cell>
          <cell r="H43">
            <v>10.6</v>
          </cell>
          <cell r="I43">
            <v>114.2</v>
          </cell>
          <cell r="J43">
            <v>7</v>
          </cell>
          <cell r="K43">
            <v>103.5</v>
          </cell>
          <cell r="L43">
            <v>5.6</v>
          </cell>
          <cell r="M43">
            <v>260.60000000000002</v>
          </cell>
          <cell r="N43">
            <v>15.3</v>
          </cell>
          <cell r="O43">
            <v>87.5</v>
          </cell>
          <cell r="P43">
            <v>-0.7</v>
          </cell>
          <cell r="Q43">
            <v>5.2</v>
          </cell>
          <cell r="R43">
            <v>-8.6999999999999993</v>
          </cell>
          <cell r="S43">
            <v>0.4</v>
          </cell>
          <cell r="T43">
            <v>-0.6</v>
          </cell>
          <cell r="U43">
            <v>0.8</v>
          </cell>
          <cell r="V43">
            <v>0.2</v>
          </cell>
          <cell r="W43">
            <v>108</v>
          </cell>
          <cell r="X43">
            <v>8</v>
          </cell>
          <cell r="Y43">
            <v>125.3</v>
          </cell>
          <cell r="Z43">
            <v>8</v>
          </cell>
          <cell r="AA43">
            <v>250.3</v>
          </cell>
          <cell r="AB43">
            <v>23.4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76.400000000000006</v>
          </cell>
          <cell r="D44">
            <v>-1.3</v>
          </cell>
          <cell r="E44">
            <v>91.4</v>
          </cell>
          <cell r="F44">
            <v>-1.3</v>
          </cell>
          <cell r="G44">
            <v>90.6</v>
          </cell>
          <cell r="H44">
            <v>3.2</v>
          </cell>
          <cell r="I44">
            <v>100.4</v>
          </cell>
          <cell r="J44">
            <v>-2</v>
          </cell>
          <cell r="K44">
            <v>102.5</v>
          </cell>
          <cell r="L44">
            <v>0.5</v>
          </cell>
          <cell r="M44">
            <v>74.8</v>
          </cell>
          <cell r="N44">
            <v>-31.2</v>
          </cell>
          <cell r="O44">
            <v>135.30000000000001</v>
          </cell>
          <cell r="P44">
            <v>-0.4</v>
          </cell>
          <cell r="Q44">
            <v>2.6</v>
          </cell>
          <cell r="R44">
            <v>0.8</v>
          </cell>
          <cell r="S44">
            <v>0</v>
          </cell>
          <cell r="T44">
            <v>-0.28999999999999998</v>
          </cell>
          <cell r="U44">
            <v>2.14</v>
          </cell>
          <cell r="V44">
            <v>-1.38</v>
          </cell>
          <cell r="W44">
            <v>70.900000000000006</v>
          </cell>
          <cell r="X44">
            <v>-4.8</v>
          </cell>
          <cell r="Y44">
            <v>84.8</v>
          </cell>
          <cell r="Z44">
            <v>-4.8</v>
          </cell>
          <cell r="AA44">
            <v>100</v>
          </cell>
          <cell r="AB44">
            <v>-31.5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93.7</v>
          </cell>
          <cell r="D47">
            <v>1.1000000000000001</v>
          </cell>
          <cell r="E47">
            <v>114.3</v>
          </cell>
          <cell r="F47">
            <v>1.1000000000000001</v>
          </cell>
          <cell r="G47">
            <v>114</v>
          </cell>
          <cell r="H47">
            <v>1.7</v>
          </cell>
          <cell r="I47">
            <v>105.9</v>
          </cell>
          <cell r="J47">
            <v>0.8</v>
          </cell>
          <cell r="K47">
            <v>104.2</v>
          </cell>
          <cell r="L47">
            <v>1.4</v>
          </cell>
          <cell r="M47">
            <v>143.30000000000001</v>
          </cell>
          <cell r="N47">
            <v>-9.4</v>
          </cell>
          <cell r="O47">
            <v>98.4</v>
          </cell>
          <cell r="P47">
            <v>0</v>
          </cell>
          <cell r="Q47">
            <v>23.5</v>
          </cell>
          <cell r="R47">
            <v>12</v>
          </cell>
          <cell r="S47">
            <v>0.54</v>
          </cell>
          <cell r="T47">
            <v>-0.72</v>
          </cell>
          <cell r="U47">
            <v>2.06</v>
          </cell>
          <cell r="V47">
            <v>0.7</v>
          </cell>
          <cell r="W47">
            <v>86.9</v>
          </cell>
          <cell r="X47">
            <v>-2.6</v>
          </cell>
          <cell r="Y47">
            <v>106</v>
          </cell>
          <cell r="Z47">
            <v>-2.7</v>
          </cell>
          <cell r="AA47">
            <v>119.3</v>
          </cell>
          <cell r="AB47">
            <v>-6.6</v>
          </cell>
          <cell r="AC47">
            <v>8.1</v>
          </cell>
          <cell r="AD47">
            <v>1.3</v>
          </cell>
        </row>
        <row r="48">
          <cell r="B48" t="str">
            <v>小売業</v>
          </cell>
          <cell r="C48">
            <v>75.400000000000006</v>
          </cell>
          <cell r="D48">
            <v>5.5</v>
          </cell>
          <cell r="E48">
            <v>83.7</v>
          </cell>
          <cell r="F48">
            <v>5.4</v>
          </cell>
          <cell r="G48">
            <v>83.2</v>
          </cell>
          <cell r="H48">
            <v>6.3</v>
          </cell>
          <cell r="I48">
            <v>88.4</v>
          </cell>
          <cell r="J48">
            <v>-1.6</v>
          </cell>
          <cell r="K48">
            <v>87</v>
          </cell>
          <cell r="L48">
            <v>-1.1000000000000001</v>
          </cell>
          <cell r="M48">
            <v>119.6</v>
          </cell>
          <cell r="N48">
            <v>-8.3000000000000007</v>
          </cell>
          <cell r="O48">
            <v>107.1</v>
          </cell>
          <cell r="P48">
            <v>-0.8</v>
          </cell>
          <cell r="Q48">
            <v>71.8</v>
          </cell>
          <cell r="R48">
            <v>-3.6</v>
          </cell>
          <cell r="S48">
            <v>2.93</v>
          </cell>
          <cell r="T48">
            <v>1.79</v>
          </cell>
          <cell r="U48">
            <v>2.92</v>
          </cell>
          <cell r="V48">
            <v>1.29</v>
          </cell>
          <cell r="W48">
            <v>69.900000000000006</v>
          </cell>
          <cell r="X48">
            <v>1.6</v>
          </cell>
          <cell r="Y48">
            <v>77.599999999999994</v>
          </cell>
          <cell r="Z48">
            <v>1.6</v>
          </cell>
          <cell r="AA48">
            <v>93</v>
          </cell>
          <cell r="AB48">
            <v>-6.3</v>
          </cell>
          <cell r="AC48">
            <v>0</v>
          </cell>
          <cell r="AD48">
            <v>-96</v>
          </cell>
        </row>
        <row r="49">
          <cell r="B49" t="str">
            <v>宿泊業</v>
          </cell>
          <cell r="C49">
            <v>97.6</v>
          </cell>
          <cell r="D49">
            <v>1.1000000000000001</v>
          </cell>
          <cell r="E49">
            <v>103.8</v>
          </cell>
          <cell r="F49">
            <v>1.1000000000000001</v>
          </cell>
          <cell r="G49">
            <v>103.3</v>
          </cell>
          <cell r="H49">
            <v>-0.8</v>
          </cell>
          <cell r="I49">
            <v>118</v>
          </cell>
          <cell r="J49">
            <v>6.4</v>
          </cell>
          <cell r="K49">
            <v>114.4</v>
          </cell>
          <cell r="L49">
            <v>5.7</v>
          </cell>
          <cell r="M49">
            <v>189.3</v>
          </cell>
          <cell r="N49">
            <v>14</v>
          </cell>
          <cell r="O49">
            <v>102.3</v>
          </cell>
          <cell r="P49">
            <v>51.1</v>
          </cell>
          <cell r="Q49">
            <v>54</v>
          </cell>
          <cell r="R49">
            <v>-8</v>
          </cell>
          <cell r="S49">
            <v>3.98</v>
          </cell>
          <cell r="T49">
            <v>1.62</v>
          </cell>
          <cell r="U49">
            <v>3.29</v>
          </cell>
          <cell r="V49">
            <v>2.8</v>
          </cell>
          <cell r="W49">
            <v>90.5</v>
          </cell>
          <cell r="X49">
            <v>-2.6</v>
          </cell>
          <cell r="Y49">
            <v>96.3</v>
          </cell>
          <cell r="Z49">
            <v>-2.5</v>
          </cell>
          <cell r="AA49">
            <v>111.5</v>
          </cell>
          <cell r="AB49">
            <v>41.5</v>
          </cell>
          <cell r="AC49">
            <v>0.1</v>
          </cell>
          <cell r="AD49">
            <v>0</v>
          </cell>
        </row>
        <row r="50">
          <cell r="B50" t="str">
            <v>Ｍ一括分</v>
          </cell>
          <cell r="C50">
            <v>102.4</v>
          </cell>
          <cell r="D50">
            <v>7.9</v>
          </cell>
          <cell r="E50">
            <v>104</v>
          </cell>
          <cell r="F50">
            <v>7.9</v>
          </cell>
          <cell r="G50">
            <v>102.7</v>
          </cell>
          <cell r="H50">
            <v>6.8</v>
          </cell>
          <cell r="I50">
            <v>91.3</v>
          </cell>
          <cell r="J50">
            <v>1.8</v>
          </cell>
          <cell r="K50">
            <v>90.2</v>
          </cell>
          <cell r="L50">
            <v>2</v>
          </cell>
          <cell r="M50">
            <v>122.2</v>
          </cell>
          <cell r="N50">
            <v>-5.7</v>
          </cell>
          <cell r="O50">
            <v>108.6</v>
          </cell>
          <cell r="P50">
            <v>3.4</v>
          </cell>
          <cell r="Q50">
            <v>88.9</v>
          </cell>
          <cell r="R50">
            <v>-7.2</v>
          </cell>
          <cell r="S50">
            <v>3.36</v>
          </cell>
          <cell r="T50">
            <v>1.07</v>
          </cell>
          <cell r="U50">
            <v>2.39</v>
          </cell>
          <cell r="V50">
            <v>0.76</v>
          </cell>
          <cell r="W50">
            <v>95</v>
          </cell>
          <cell r="X50">
            <v>4.0999999999999996</v>
          </cell>
          <cell r="Y50">
            <v>96.5</v>
          </cell>
          <cell r="Z50">
            <v>4</v>
          </cell>
          <cell r="AA50">
            <v>132.80000000000001</v>
          </cell>
          <cell r="AB50">
            <v>32.799999999999997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76.099999999999994</v>
          </cell>
          <cell r="D51">
            <v>0.3</v>
          </cell>
          <cell r="E51">
            <v>91.8</v>
          </cell>
          <cell r="F51">
            <v>0.2</v>
          </cell>
          <cell r="G51">
            <v>88.9</v>
          </cell>
          <cell r="H51">
            <v>1.6</v>
          </cell>
          <cell r="I51">
            <v>96.3</v>
          </cell>
          <cell r="J51">
            <v>3.3</v>
          </cell>
          <cell r="K51">
            <v>96.2</v>
          </cell>
          <cell r="L51">
            <v>3.7</v>
          </cell>
          <cell r="M51">
            <v>100</v>
          </cell>
          <cell r="N51">
            <v>-4</v>
          </cell>
          <cell r="O51">
            <v>95.7</v>
          </cell>
          <cell r="P51">
            <v>-1</v>
          </cell>
          <cell r="Q51">
            <v>20.8</v>
          </cell>
          <cell r="R51">
            <v>-3.9</v>
          </cell>
          <cell r="S51">
            <v>0.88</v>
          </cell>
          <cell r="T51">
            <v>0.14000000000000001</v>
          </cell>
          <cell r="U51">
            <v>1.1299999999999999</v>
          </cell>
          <cell r="V51">
            <v>-0.11</v>
          </cell>
          <cell r="W51">
            <v>70.599999999999994</v>
          </cell>
          <cell r="X51">
            <v>-3.4</v>
          </cell>
          <cell r="Y51">
            <v>85.2</v>
          </cell>
          <cell r="Z51">
            <v>-3.4</v>
          </cell>
          <cell r="AA51">
            <v>181.7</v>
          </cell>
          <cell r="AB51">
            <v>-15.9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81.5</v>
          </cell>
          <cell r="D52">
            <v>-6.8</v>
          </cell>
          <cell r="E52">
            <v>102.2</v>
          </cell>
          <cell r="F52">
            <v>-6.8</v>
          </cell>
          <cell r="G52">
            <v>104</v>
          </cell>
          <cell r="H52">
            <v>-4.0999999999999996</v>
          </cell>
          <cell r="I52">
            <v>97.1</v>
          </cell>
          <cell r="J52">
            <v>4.9000000000000004</v>
          </cell>
          <cell r="K52">
            <v>98.4</v>
          </cell>
          <cell r="L52">
            <v>6.4</v>
          </cell>
          <cell r="M52">
            <v>59.6</v>
          </cell>
          <cell r="N52">
            <v>-39.1</v>
          </cell>
          <cell r="O52">
            <v>102.1</v>
          </cell>
          <cell r="P52">
            <v>-1.4</v>
          </cell>
          <cell r="Q52">
            <v>21.3</v>
          </cell>
          <cell r="R52">
            <v>4.5999999999999996</v>
          </cell>
          <cell r="S52">
            <v>0.87</v>
          </cell>
          <cell r="T52">
            <v>-0.77</v>
          </cell>
          <cell r="U52">
            <v>0.89</v>
          </cell>
          <cell r="V52">
            <v>-0.78</v>
          </cell>
          <cell r="W52">
            <v>75.599999999999994</v>
          </cell>
          <cell r="X52">
            <v>-10.1</v>
          </cell>
          <cell r="Y52">
            <v>94.8</v>
          </cell>
          <cell r="Z52">
            <v>-10.1</v>
          </cell>
          <cell r="AA52">
            <v>60</v>
          </cell>
          <cell r="AB52">
            <v>-55.3</v>
          </cell>
          <cell r="AC52">
            <v>0.5</v>
          </cell>
          <cell r="AD52">
            <v>-6.4</v>
          </cell>
        </row>
        <row r="53">
          <cell r="B53" t="str">
            <v>職業紹介・派遣業</v>
          </cell>
          <cell r="C53">
            <v>109.1</v>
          </cell>
          <cell r="D53">
            <v>6.5</v>
          </cell>
          <cell r="E53">
            <v>111.7</v>
          </cell>
          <cell r="F53">
            <v>7</v>
          </cell>
          <cell r="G53">
            <v>112</v>
          </cell>
          <cell r="H53">
            <v>3.8</v>
          </cell>
          <cell r="I53">
            <v>111.1</v>
          </cell>
          <cell r="J53">
            <v>8.9</v>
          </cell>
          <cell r="K53">
            <v>111.2</v>
          </cell>
          <cell r="L53">
            <v>7.5</v>
          </cell>
          <cell r="M53">
            <v>109.1</v>
          </cell>
          <cell r="N53">
            <v>37.799999999999997</v>
          </cell>
          <cell r="O53">
            <v>120.4</v>
          </cell>
          <cell r="P53">
            <v>-3.5</v>
          </cell>
          <cell r="Q53">
            <v>18.3</v>
          </cell>
          <cell r="R53">
            <v>-5.4</v>
          </cell>
          <cell r="S53">
            <v>8.3699999999999992</v>
          </cell>
          <cell r="T53">
            <v>-0.97</v>
          </cell>
          <cell r="U53">
            <v>7.96</v>
          </cell>
          <cell r="V53">
            <v>-2.39</v>
          </cell>
          <cell r="W53">
            <v>101.2</v>
          </cell>
          <cell r="X53">
            <v>2.6</v>
          </cell>
          <cell r="Y53">
            <v>103.6</v>
          </cell>
          <cell r="Z53">
            <v>3.1</v>
          </cell>
          <cell r="AA53">
            <v>108.1</v>
          </cell>
          <cell r="AB53">
            <v>62.8</v>
          </cell>
          <cell r="AC53">
            <v>8.1999999999999993</v>
          </cell>
          <cell r="AD53">
            <v>-65.3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90.3</v>
          </cell>
          <cell r="D55">
            <v>-0.2</v>
          </cell>
          <cell r="E55">
            <v>103.3</v>
          </cell>
          <cell r="F55">
            <v>-0.2</v>
          </cell>
          <cell r="G55">
            <v>102.3</v>
          </cell>
          <cell r="H55">
            <v>0.5</v>
          </cell>
          <cell r="I55">
            <v>102.4</v>
          </cell>
          <cell r="J55">
            <v>-2.1</v>
          </cell>
          <cell r="K55">
            <v>101</v>
          </cell>
          <cell r="L55">
            <v>-2.1</v>
          </cell>
          <cell r="M55">
            <v>125</v>
          </cell>
          <cell r="N55">
            <v>-2</v>
          </cell>
          <cell r="O55">
            <v>92.6</v>
          </cell>
          <cell r="P55">
            <v>-1.4</v>
          </cell>
          <cell r="Q55">
            <v>32.4</v>
          </cell>
          <cell r="R55">
            <v>2.2000000000000002</v>
          </cell>
          <cell r="S55">
            <v>1.85</v>
          </cell>
          <cell r="T55">
            <v>-0.25</v>
          </cell>
          <cell r="U55">
            <v>1.73</v>
          </cell>
          <cell r="V55">
            <v>-0.36</v>
          </cell>
          <cell r="W55">
            <v>83.8</v>
          </cell>
          <cell r="X55">
            <v>-3.8</v>
          </cell>
          <cell r="Y55">
            <v>95.8</v>
          </cell>
          <cell r="Z55">
            <v>-3.8</v>
          </cell>
          <cell r="AA55">
            <v>115.5</v>
          </cell>
          <cell r="AB55">
            <v>-7.3</v>
          </cell>
          <cell r="AC55">
            <v>0.9</v>
          </cell>
          <cell r="AD55">
            <v>-27.4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87.1</v>
          </cell>
          <cell r="D326">
            <v>-1.8</v>
          </cell>
          <cell r="E326">
            <v>101.8</v>
          </cell>
          <cell r="F326">
            <v>-1.5</v>
          </cell>
          <cell r="G326">
            <v>101.8</v>
          </cell>
          <cell r="H326">
            <v>-0.5</v>
          </cell>
          <cell r="I326">
            <v>99</v>
          </cell>
          <cell r="J326">
            <v>-1.4</v>
          </cell>
          <cell r="K326">
            <v>98.2</v>
          </cell>
          <cell r="L326">
            <v>-1.1000000000000001</v>
          </cell>
          <cell r="M326">
            <v>111.9</v>
          </cell>
          <cell r="N326">
            <v>-5.0999999999999996</v>
          </cell>
          <cell r="O326">
            <v>102.6</v>
          </cell>
          <cell r="P326">
            <v>2.7</v>
          </cell>
          <cell r="Q326">
            <v>30.1</v>
          </cell>
          <cell r="R326">
            <v>2.5</v>
          </cell>
          <cell r="S326">
            <v>2.1</v>
          </cell>
          <cell r="T326">
            <v>0.45</v>
          </cell>
          <cell r="U326">
            <v>1.58</v>
          </cell>
          <cell r="V326">
            <v>-0.02</v>
          </cell>
          <cell r="W326">
            <v>80.8</v>
          </cell>
          <cell r="X326">
            <v>-5.4</v>
          </cell>
          <cell r="Y326">
            <v>94.4</v>
          </cell>
          <cell r="Z326">
            <v>-5</v>
          </cell>
          <cell r="AA326">
            <v>100.8</v>
          </cell>
          <cell r="AB326">
            <v>-15.7</v>
          </cell>
          <cell r="AC326">
            <v>2.2999999999999998</v>
          </cell>
          <cell r="AD326">
            <v>-41.3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81.3</v>
          </cell>
          <cell r="D328">
            <v>-0.2</v>
          </cell>
          <cell r="E328">
            <v>98</v>
          </cell>
          <cell r="F328">
            <v>-0.2</v>
          </cell>
          <cell r="G328">
            <v>100.1</v>
          </cell>
          <cell r="H328">
            <v>3.8</v>
          </cell>
          <cell r="I328">
            <v>105.6</v>
          </cell>
          <cell r="J328">
            <v>1.1000000000000001</v>
          </cell>
          <cell r="K328">
            <v>106.2</v>
          </cell>
          <cell r="L328">
            <v>4.3</v>
          </cell>
          <cell r="M328">
            <v>93.9</v>
          </cell>
          <cell r="N328">
            <v>-39.4</v>
          </cell>
          <cell r="O328">
            <v>91.3</v>
          </cell>
          <cell r="P328">
            <v>2.6</v>
          </cell>
          <cell r="Q328">
            <v>4.8</v>
          </cell>
          <cell r="R328">
            <v>0.5</v>
          </cell>
          <cell r="S328">
            <v>1.2</v>
          </cell>
          <cell r="T328">
            <v>1.2</v>
          </cell>
          <cell r="U328">
            <v>0.08</v>
          </cell>
          <cell r="V328">
            <v>-0.01</v>
          </cell>
          <cell r="W328">
            <v>75.400000000000006</v>
          </cell>
          <cell r="X328">
            <v>-3.8</v>
          </cell>
          <cell r="Y328">
            <v>90.9</v>
          </cell>
          <cell r="Z328">
            <v>-3.8</v>
          </cell>
          <cell r="AA328">
            <v>61.7</v>
          </cell>
          <cell r="AB328">
            <v>-52.8</v>
          </cell>
          <cell r="AC328">
            <v>0.2</v>
          </cell>
          <cell r="AD328">
            <v>53.6</v>
          </cell>
        </row>
        <row r="329">
          <cell r="B329" t="str">
            <v>製造業</v>
          </cell>
          <cell r="C329">
            <v>91.2</v>
          </cell>
          <cell r="D329">
            <v>-6.7</v>
          </cell>
          <cell r="E329">
            <v>108.5</v>
          </cell>
          <cell r="F329">
            <v>-3.9</v>
          </cell>
          <cell r="G329">
            <v>106.6</v>
          </cell>
          <cell r="H329">
            <v>-4.0999999999999996</v>
          </cell>
          <cell r="I329">
            <v>101.4</v>
          </cell>
          <cell r="J329">
            <v>0.8</v>
          </cell>
          <cell r="K329">
            <v>100.6</v>
          </cell>
          <cell r="L329">
            <v>1</v>
          </cell>
          <cell r="M329">
            <v>111.9</v>
          </cell>
          <cell r="N329">
            <v>-1.7</v>
          </cell>
          <cell r="O329">
            <v>99.4</v>
          </cell>
          <cell r="P329">
            <v>2.6</v>
          </cell>
          <cell r="Q329">
            <v>17.5</v>
          </cell>
          <cell r="R329">
            <v>2.8</v>
          </cell>
          <cell r="S329">
            <v>1.05</v>
          </cell>
          <cell r="T329">
            <v>-0.15</v>
          </cell>
          <cell r="U329">
            <v>1.1000000000000001</v>
          </cell>
          <cell r="V329">
            <v>-0.16</v>
          </cell>
          <cell r="W329">
            <v>84.6</v>
          </cell>
          <cell r="X329">
            <v>-10</v>
          </cell>
          <cell r="Y329">
            <v>100.6</v>
          </cell>
          <cell r="Z329">
            <v>-7.5</v>
          </cell>
          <cell r="AA329">
            <v>129.6</v>
          </cell>
          <cell r="AB329">
            <v>-1.8</v>
          </cell>
          <cell r="AC329">
            <v>0.3</v>
          </cell>
          <cell r="AD329">
            <v>-98.1</v>
          </cell>
        </row>
        <row r="330">
          <cell r="B330" t="str">
            <v>電気・ガス・熱供給・水道業</v>
          </cell>
          <cell r="C330">
            <v>95.1</v>
          </cell>
          <cell r="D330">
            <v>-0.1</v>
          </cell>
          <cell r="E330">
            <v>120</v>
          </cell>
          <cell r="F330">
            <v>0.1</v>
          </cell>
          <cell r="G330">
            <v>109.7</v>
          </cell>
          <cell r="H330">
            <v>-3.8</v>
          </cell>
          <cell r="I330">
            <v>105.2</v>
          </cell>
          <cell r="J330">
            <v>10.5</v>
          </cell>
          <cell r="K330">
            <v>101.2</v>
          </cell>
          <cell r="L330">
            <v>5.3</v>
          </cell>
          <cell r="M330">
            <v>158.80000000000001</v>
          </cell>
          <cell r="N330">
            <v>90.6</v>
          </cell>
          <cell r="O330">
            <v>148.9</v>
          </cell>
          <cell r="P330">
            <v>-27.9</v>
          </cell>
          <cell r="Q330">
            <v>7.5</v>
          </cell>
          <cell r="R330">
            <v>0.1</v>
          </cell>
          <cell r="S330">
            <v>0</v>
          </cell>
          <cell r="T330">
            <v>-0.2</v>
          </cell>
          <cell r="U330">
            <v>0.47</v>
          </cell>
          <cell r="V330">
            <v>0.16</v>
          </cell>
          <cell r="W330">
            <v>88.2</v>
          </cell>
          <cell r="X330">
            <v>-3.7</v>
          </cell>
          <cell r="Y330">
            <v>111.3</v>
          </cell>
          <cell r="Z330">
            <v>-3.6</v>
          </cell>
          <cell r="AA330">
            <v>249.3</v>
          </cell>
          <cell r="AB330">
            <v>28.5</v>
          </cell>
          <cell r="AC330">
            <v>0</v>
          </cell>
          <cell r="AD330">
            <v>-100</v>
          </cell>
        </row>
        <row r="331">
          <cell r="B331" t="str">
            <v>情報通信業</v>
          </cell>
          <cell r="C331">
            <v>114.5</v>
          </cell>
          <cell r="D331">
            <v>-6.5</v>
          </cell>
          <cell r="E331">
            <v>138.5</v>
          </cell>
          <cell r="F331">
            <v>-6.4</v>
          </cell>
          <cell r="G331">
            <v>135.19999999999999</v>
          </cell>
          <cell r="H331">
            <v>-5.2</v>
          </cell>
          <cell r="I331">
            <v>105.5</v>
          </cell>
          <cell r="J331">
            <v>4.4000000000000004</v>
          </cell>
          <cell r="K331">
            <v>105.6</v>
          </cell>
          <cell r="L331">
            <v>4</v>
          </cell>
          <cell r="M331">
            <v>103.5</v>
          </cell>
          <cell r="N331">
            <v>6.3</v>
          </cell>
          <cell r="O331">
            <v>92.1</v>
          </cell>
          <cell r="P331">
            <v>-4.0999999999999996</v>
          </cell>
          <cell r="Q331">
            <v>4.8</v>
          </cell>
          <cell r="R331">
            <v>1.5</v>
          </cell>
          <cell r="S331">
            <v>1.1000000000000001</v>
          </cell>
          <cell r="T331">
            <v>-1.04</v>
          </cell>
          <cell r="U331">
            <v>0.87</v>
          </cell>
          <cell r="V331">
            <v>-0.49</v>
          </cell>
          <cell r="W331">
            <v>106.2</v>
          </cell>
          <cell r="X331">
            <v>-9.9</v>
          </cell>
          <cell r="Y331">
            <v>128.5</v>
          </cell>
          <cell r="Z331">
            <v>-9.6999999999999993</v>
          </cell>
          <cell r="AA331">
            <v>185.7</v>
          </cell>
          <cell r="AB331">
            <v>-16.600000000000001</v>
          </cell>
          <cell r="AC331">
            <v>0.6</v>
          </cell>
          <cell r="AD331">
            <v>-68</v>
          </cell>
        </row>
        <row r="332">
          <cell r="B332" t="str">
            <v>運輸業，郵便業</v>
          </cell>
          <cell r="C332">
            <v>85.3</v>
          </cell>
          <cell r="D332">
            <v>-0.9</v>
          </cell>
          <cell r="E332">
            <v>96.2</v>
          </cell>
          <cell r="F332">
            <v>-0.8</v>
          </cell>
          <cell r="G332">
            <v>98.9</v>
          </cell>
          <cell r="H332">
            <v>0.4</v>
          </cell>
          <cell r="I332">
            <v>98.4</v>
          </cell>
          <cell r="J332">
            <v>0.5</v>
          </cell>
          <cell r="K332">
            <v>103.2</v>
          </cell>
          <cell r="L332">
            <v>2.2999999999999998</v>
          </cell>
          <cell r="M332">
            <v>78.2</v>
          </cell>
          <cell r="N332">
            <v>-8.1</v>
          </cell>
          <cell r="O332">
            <v>103.3</v>
          </cell>
          <cell r="P332">
            <v>-6.4</v>
          </cell>
          <cell r="Q332">
            <v>6.7</v>
          </cell>
          <cell r="R332">
            <v>0.9</v>
          </cell>
          <cell r="S332">
            <v>0.67</v>
          </cell>
          <cell r="T332">
            <v>-0.09</v>
          </cell>
          <cell r="U332">
            <v>1.37</v>
          </cell>
          <cell r="V332">
            <v>0.36</v>
          </cell>
          <cell r="W332">
            <v>79.099999999999994</v>
          </cell>
          <cell r="X332">
            <v>-4.5999999999999996</v>
          </cell>
          <cell r="Y332">
            <v>89.2</v>
          </cell>
          <cell r="Z332">
            <v>-4.5</v>
          </cell>
          <cell r="AA332">
            <v>84.2</v>
          </cell>
          <cell r="AB332">
            <v>-6.7</v>
          </cell>
          <cell r="AC332">
            <v>0.4</v>
          </cell>
          <cell r="AD332">
            <v>-71.7</v>
          </cell>
        </row>
        <row r="333">
          <cell r="B333" t="str">
            <v>卸売業，小売業</v>
          </cell>
          <cell r="C333">
            <v>92.1</v>
          </cell>
          <cell r="D333">
            <v>-1.4</v>
          </cell>
          <cell r="E333">
            <v>101.9</v>
          </cell>
          <cell r="F333">
            <v>-1.2</v>
          </cell>
          <cell r="G333">
            <v>100.8</v>
          </cell>
          <cell r="H333">
            <v>-1.8</v>
          </cell>
          <cell r="I333">
            <v>93.7</v>
          </cell>
          <cell r="J333">
            <v>-2.2000000000000002</v>
          </cell>
          <cell r="K333">
            <v>92.5</v>
          </cell>
          <cell r="L333">
            <v>-2.7</v>
          </cell>
          <cell r="M333">
            <v>115.9</v>
          </cell>
          <cell r="N333">
            <v>5.3</v>
          </cell>
          <cell r="O333">
            <v>106</v>
          </cell>
          <cell r="P333">
            <v>7</v>
          </cell>
          <cell r="Q333">
            <v>48.7</v>
          </cell>
          <cell r="R333">
            <v>3.9</v>
          </cell>
          <cell r="S333">
            <v>2.76</v>
          </cell>
          <cell r="T333">
            <v>0.89</v>
          </cell>
          <cell r="U333">
            <v>1.79</v>
          </cell>
          <cell r="V333">
            <v>0.67</v>
          </cell>
          <cell r="W333">
            <v>85.4</v>
          </cell>
          <cell r="X333">
            <v>-5</v>
          </cell>
          <cell r="Y333">
            <v>94.5</v>
          </cell>
          <cell r="Z333">
            <v>-4.7</v>
          </cell>
          <cell r="AA333">
            <v>124.8</v>
          </cell>
          <cell r="AB333">
            <v>11.1</v>
          </cell>
          <cell r="AC333">
            <v>5.0999999999999996</v>
          </cell>
          <cell r="AD333">
            <v>-34.1</v>
          </cell>
        </row>
        <row r="334">
          <cell r="B334" t="str">
            <v>金融業，保険業</v>
          </cell>
          <cell r="C334">
            <v>86.6</v>
          </cell>
          <cell r="D334">
            <v>1.8</v>
          </cell>
          <cell r="E334">
            <v>106</v>
          </cell>
          <cell r="F334">
            <v>1.1000000000000001</v>
          </cell>
          <cell r="G334">
            <v>107.3</v>
          </cell>
          <cell r="H334">
            <v>3.5</v>
          </cell>
          <cell r="I334">
            <v>99.1</v>
          </cell>
          <cell r="J334">
            <v>2.6</v>
          </cell>
          <cell r="K334">
            <v>98.4</v>
          </cell>
          <cell r="L334">
            <v>3.7</v>
          </cell>
          <cell r="M334">
            <v>120.8</v>
          </cell>
          <cell r="N334">
            <v>-15.8</v>
          </cell>
          <cell r="O334">
            <v>100.3</v>
          </cell>
          <cell r="P334">
            <v>3.4</v>
          </cell>
          <cell r="Q334">
            <v>13.1</v>
          </cell>
          <cell r="R334">
            <v>0.6</v>
          </cell>
          <cell r="S334">
            <v>2.2000000000000002</v>
          </cell>
          <cell r="T334">
            <v>0.98</v>
          </cell>
          <cell r="U334">
            <v>0.55000000000000004</v>
          </cell>
          <cell r="V334">
            <v>-2.0299999999999998</v>
          </cell>
          <cell r="W334">
            <v>80.3</v>
          </cell>
          <cell r="X334">
            <v>-2</v>
          </cell>
          <cell r="Y334">
            <v>98.3</v>
          </cell>
          <cell r="Z334">
            <v>-2.6</v>
          </cell>
          <cell r="AA334">
            <v>78.400000000000006</v>
          </cell>
          <cell r="AB334">
            <v>-39.1</v>
          </cell>
          <cell r="AC334">
            <v>5.5</v>
          </cell>
          <cell r="AD334">
            <v>101</v>
          </cell>
        </row>
        <row r="335">
          <cell r="B335" t="str">
            <v>不動産業，物品賃貸業</v>
          </cell>
          <cell r="C335">
            <v>96.7</v>
          </cell>
          <cell r="D335">
            <v>-3</v>
          </cell>
          <cell r="E335">
            <v>104.5</v>
          </cell>
          <cell r="F335">
            <v>-8.9</v>
          </cell>
          <cell r="G335">
            <v>108.7</v>
          </cell>
          <cell r="H335">
            <v>-1.9</v>
          </cell>
          <cell r="I335">
            <v>99.5</v>
          </cell>
          <cell r="J335">
            <v>-4.4000000000000004</v>
          </cell>
          <cell r="K335">
            <v>102</v>
          </cell>
          <cell r="L335">
            <v>0.7</v>
          </cell>
          <cell r="M335">
            <v>43.1</v>
          </cell>
          <cell r="N335">
            <v>-74.400000000000006</v>
          </cell>
          <cell r="O335">
            <v>84.7</v>
          </cell>
          <cell r="P335">
            <v>5.2</v>
          </cell>
          <cell r="Q335">
            <v>47.7</v>
          </cell>
          <cell r="R335">
            <v>-3.3</v>
          </cell>
          <cell r="S335">
            <v>5.54</v>
          </cell>
          <cell r="T335">
            <v>-0.3</v>
          </cell>
          <cell r="U335">
            <v>6.06</v>
          </cell>
          <cell r="V335">
            <v>-6.36</v>
          </cell>
          <cell r="W335">
            <v>89.7</v>
          </cell>
          <cell r="X335">
            <v>-6.6</v>
          </cell>
          <cell r="Y335">
            <v>96.9</v>
          </cell>
          <cell r="Z335">
            <v>-12.2</v>
          </cell>
          <cell r="AA335">
            <v>27.8</v>
          </cell>
          <cell r="AB335">
            <v>-85.1</v>
          </cell>
          <cell r="AC335">
            <v>44.9</v>
          </cell>
          <cell r="AD335">
            <v>17618.8</v>
          </cell>
        </row>
        <row r="336">
          <cell r="B336" t="str">
            <v>学術研究，専門・技術サービス業</v>
          </cell>
          <cell r="C336">
            <v>86.4</v>
          </cell>
          <cell r="D336">
            <v>9.1999999999999993</v>
          </cell>
          <cell r="E336">
            <v>107.4</v>
          </cell>
          <cell r="F336">
            <v>8.6999999999999993</v>
          </cell>
          <cell r="G336">
            <v>106.6</v>
          </cell>
          <cell r="H336">
            <v>7.4</v>
          </cell>
          <cell r="I336">
            <v>102.8</v>
          </cell>
          <cell r="J336">
            <v>7.6</v>
          </cell>
          <cell r="K336">
            <v>102.8</v>
          </cell>
          <cell r="L336">
            <v>6</v>
          </cell>
          <cell r="M336">
            <v>103.8</v>
          </cell>
          <cell r="N336">
            <v>53.8</v>
          </cell>
          <cell r="O336">
            <v>105.4</v>
          </cell>
          <cell r="P336">
            <v>5.0999999999999996</v>
          </cell>
          <cell r="Q336">
            <v>15</v>
          </cell>
          <cell r="R336">
            <v>-7.5</v>
          </cell>
          <cell r="S336">
            <v>0.22</v>
          </cell>
          <cell r="T336">
            <v>-0.92</v>
          </cell>
          <cell r="U336">
            <v>1.1399999999999999</v>
          </cell>
          <cell r="V336">
            <v>-1.33</v>
          </cell>
          <cell r="W336">
            <v>80.099999999999994</v>
          </cell>
          <cell r="X336">
            <v>5.3</v>
          </cell>
          <cell r="Y336">
            <v>99.6</v>
          </cell>
          <cell r="Z336">
            <v>4.7</v>
          </cell>
          <cell r="AA336">
            <v>124.8</v>
          </cell>
          <cell r="AB336">
            <v>46</v>
          </cell>
          <cell r="AC336">
            <v>1.7</v>
          </cell>
          <cell r="AD336">
            <v>2320</v>
          </cell>
        </row>
        <row r="337">
          <cell r="B337" t="str">
            <v>宿泊業，飲食サービス業</v>
          </cell>
          <cell r="C337">
            <v>86.8</v>
          </cell>
          <cell r="D337">
            <v>-20.6</v>
          </cell>
          <cell r="E337">
            <v>89.8</v>
          </cell>
          <cell r="F337">
            <v>-20.5</v>
          </cell>
          <cell r="G337">
            <v>88.6</v>
          </cell>
          <cell r="H337">
            <v>-23.6</v>
          </cell>
          <cell r="I337">
            <v>91.8</v>
          </cell>
          <cell r="J337">
            <v>-20</v>
          </cell>
          <cell r="K337">
            <v>91.4</v>
          </cell>
          <cell r="L337">
            <v>-20.9</v>
          </cell>
          <cell r="M337">
            <v>102.9</v>
          </cell>
          <cell r="N337">
            <v>12.8</v>
          </cell>
          <cell r="O337">
            <v>122.6</v>
          </cell>
          <cell r="P337">
            <v>22.8</v>
          </cell>
          <cell r="Q337">
            <v>82.6</v>
          </cell>
          <cell r="R337">
            <v>7.8</v>
          </cell>
          <cell r="S337">
            <v>5.89</v>
          </cell>
          <cell r="T337">
            <v>0.2</v>
          </cell>
          <cell r="U337">
            <v>2.34</v>
          </cell>
          <cell r="V337">
            <v>-0.5</v>
          </cell>
          <cell r="W337">
            <v>80.5</v>
          </cell>
          <cell r="X337">
            <v>-23.5</v>
          </cell>
          <cell r="Y337">
            <v>83.3</v>
          </cell>
          <cell r="Z337">
            <v>-23.4</v>
          </cell>
          <cell r="AA337">
            <v>118.1</v>
          </cell>
          <cell r="AB337">
            <v>163.19999999999999</v>
          </cell>
          <cell r="AC337">
            <v>0.2</v>
          </cell>
          <cell r="AD337">
            <v>0</v>
          </cell>
        </row>
        <row r="338">
          <cell r="B338" t="str">
            <v>生活関連サービス業，娯楽業</v>
          </cell>
          <cell r="C338">
            <v>99.5</v>
          </cell>
          <cell r="D338">
            <v>12.9</v>
          </cell>
          <cell r="E338">
            <v>105.9</v>
          </cell>
          <cell r="F338">
            <v>13.4</v>
          </cell>
          <cell r="G338">
            <v>110.7</v>
          </cell>
          <cell r="H338">
            <v>14.2</v>
          </cell>
          <cell r="I338">
            <v>102.9</v>
          </cell>
          <cell r="J338">
            <v>-0.6</v>
          </cell>
          <cell r="K338">
            <v>102.9</v>
          </cell>
          <cell r="L338">
            <v>-1.6</v>
          </cell>
          <cell r="M338">
            <v>102.1</v>
          </cell>
          <cell r="N338">
            <v>15.4</v>
          </cell>
          <cell r="O338">
            <v>91</v>
          </cell>
          <cell r="P338">
            <v>-2.7</v>
          </cell>
          <cell r="Q338">
            <v>37.5</v>
          </cell>
          <cell r="R338">
            <v>-8.4</v>
          </cell>
          <cell r="S338">
            <v>1.1599999999999999</v>
          </cell>
          <cell r="T338">
            <v>-1.27</v>
          </cell>
          <cell r="U338">
            <v>2.11</v>
          </cell>
          <cell r="V338">
            <v>-0.77</v>
          </cell>
          <cell r="W338">
            <v>92.3</v>
          </cell>
          <cell r="X338">
            <v>8.8000000000000007</v>
          </cell>
          <cell r="Y338">
            <v>98.2</v>
          </cell>
          <cell r="Z338">
            <v>9.1999999999999993</v>
          </cell>
          <cell r="AA338">
            <v>41.4</v>
          </cell>
          <cell r="AB338">
            <v>-12.1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88</v>
          </cell>
          <cell r="D339">
            <v>3.9</v>
          </cell>
          <cell r="E339">
            <v>107.6</v>
          </cell>
          <cell r="F339">
            <v>4</v>
          </cell>
          <cell r="G339">
            <v>109.1</v>
          </cell>
          <cell r="H339">
            <v>7.7</v>
          </cell>
          <cell r="I339">
            <v>115.7</v>
          </cell>
          <cell r="J339">
            <v>-4</v>
          </cell>
          <cell r="K339">
            <v>104.3</v>
          </cell>
          <cell r="L339">
            <v>-3.7</v>
          </cell>
          <cell r="M339">
            <v>323.2</v>
          </cell>
          <cell r="N339">
            <v>-5.5</v>
          </cell>
          <cell r="O339">
            <v>112.9</v>
          </cell>
          <cell r="P339">
            <v>2.2999999999999998</v>
          </cell>
          <cell r="Q339">
            <v>20.399999999999999</v>
          </cell>
          <cell r="R339">
            <v>3.5</v>
          </cell>
          <cell r="S339">
            <v>3.63</v>
          </cell>
          <cell r="T339">
            <v>3.12</v>
          </cell>
          <cell r="U339">
            <v>1.76</v>
          </cell>
          <cell r="V339">
            <v>-0.28000000000000003</v>
          </cell>
          <cell r="W339">
            <v>81.599999999999994</v>
          </cell>
          <cell r="X339">
            <v>0.1</v>
          </cell>
          <cell r="Y339">
            <v>99.8</v>
          </cell>
          <cell r="Z339">
            <v>0.2</v>
          </cell>
          <cell r="AA339">
            <v>28</v>
          </cell>
          <cell r="AB339">
            <v>-87.4</v>
          </cell>
          <cell r="AC339">
            <v>0</v>
          </cell>
          <cell r="AD339">
            <v>-100</v>
          </cell>
        </row>
        <row r="340">
          <cell r="B340" t="str">
            <v>医療，福祉</v>
          </cell>
          <cell r="C340">
            <v>84.9</v>
          </cell>
          <cell r="D340">
            <v>0.8</v>
          </cell>
          <cell r="E340">
            <v>101</v>
          </cell>
          <cell r="F340">
            <v>0.4</v>
          </cell>
          <cell r="G340">
            <v>100.3</v>
          </cell>
          <cell r="H340">
            <v>1.6</v>
          </cell>
          <cell r="I340">
            <v>99.1</v>
          </cell>
          <cell r="J340">
            <v>2.1</v>
          </cell>
          <cell r="K340">
            <v>99.1</v>
          </cell>
          <cell r="L340">
            <v>1.8</v>
          </cell>
          <cell r="M340">
            <v>100</v>
          </cell>
          <cell r="N340">
            <v>7.9</v>
          </cell>
          <cell r="O340">
            <v>101.1</v>
          </cell>
          <cell r="P340">
            <v>-0.1</v>
          </cell>
          <cell r="Q340">
            <v>23.3</v>
          </cell>
          <cell r="R340">
            <v>-1</v>
          </cell>
          <cell r="S340">
            <v>1.03</v>
          </cell>
          <cell r="T340">
            <v>-0.13</v>
          </cell>
          <cell r="U340">
            <v>1.39</v>
          </cell>
          <cell r="V340">
            <v>0.44</v>
          </cell>
          <cell r="W340">
            <v>78.8</v>
          </cell>
          <cell r="X340">
            <v>-2.7</v>
          </cell>
          <cell r="Y340">
            <v>93.7</v>
          </cell>
          <cell r="Z340">
            <v>-3.2</v>
          </cell>
          <cell r="AA340">
            <v>122.4</v>
          </cell>
          <cell r="AB340">
            <v>-22.3</v>
          </cell>
          <cell r="AC340">
            <v>2.7</v>
          </cell>
          <cell r="AD340">
            <v>1472.2</v>
          </cell>
        </row>
        <row r="341">
          <cell r="B341" t="str">
            <v>複合サービス事業</v>
          </cell>
          <cell r="C341">
            <v>81.599999999999994</v>
          </cell>
          <cell r="D341">
            <v>2.4</v>
          </cell>
          <cell r="E341">
            <v>96</v>
          </cell>
          <cell r="F341">
            <v>0.4</v>
          </cell>
          <cell r="G341">
            <v>99.2</v>
          </cell>
          <cell r="H341">
            <v>1.2</v>
          </cell>
          <cell r="I341">
            <v>97.3</v>
          </cell>
          <cell r="J341">
            <v>1.2</v>
          </cell>
          <cell r="K341">
            <v>100.4</v>
          </cell>
          <cell r="L341">
            <v>3</v>
          </cell>
          <cell r="M341">
            <v>42.9</v>
          </cell>
          <cell r="N341">
            <v>-39.9</v>
          </cell>
          <cell r="O341">
            <v>101.1</v>
          </cell>
          <cell r="P341">
            <v>4.2</v>
          </cell>
          <cell r="Q341">
            <v>7.5</v>
          </cell>
          <cell r="R341">
            <v>-5.4</v>
          </cell>
          <cell r="S341">
            <v>1.67</v>
          </cell>
          <cell r="T341">
            <v>1.1299999999999999</v>
          </cell>
          <cell r="U341">
            <v>1.93</v>
          </cell>
          <cell r="V341">
            <v>1.32</v>
          </cell>
          <cell r="W341">
            <v>75.7</v>
          </cell>
          <cell r="X341">
            <v>-1.3</v>
          </cell>
          <cell r="Y341">
            <v>89.1</v>
          </cell>
          <cell r="Z341">
            <v>-3.2</v>
          </cell>
          <cell r="AA341">
            <v>42.9</v>
          </cell>
          <cell r="AB341">
            <v>-23.3</v>
          </cell>
          <cell r="AC341">
            <v>14.3</v>
          </cell>
          <cell r="AD341">
            <v>168.8</v>
          </cell>
        </row>
        <row r="342">
          <cell r="B342" t="str">
            <v>サービス業（他に分類されないもの）</v>
          </cell>
          <cell r="C342">
            <v>86.5</v>
          </cell>
          <cell r="D342">
            <v>9.1999999999999993</v>
          </cell>
          <cell r="E342">
            <v>98.4</v>
          </cell>
          <cell r="F342">
            <v>9.1999999999999993</v>
          </cell>
          <cell r="G342">
            <v>100.4</v>
          </cell>
          <cell r="H342">
            <v>9.6</v>
          </cell>
          <cell r="I342">
            <v>100.2</v>
          </cell>
          <cell r="J342">
            <v>1.5</v>
          </cell>
          <cell r="K342">
            <v>100.7</v>
          </cell>
          <cell r="L342">
            <v>0.9</v>
          </cell>
          <cell r="M342">
            <v>94.7</v>
          </cell>
          <cell r="N342">
            <v>12.7</v>
          </cell>
          <cell r="O342">
            <v>94.5</v>
          </cell>
          <cell r="P342">
            <v>-5.0999999999999996</v>
          </cell>
          <cell r="Q342">
            <v>25.4</v>
          </cell>
          <cell r="R342">
            <v>1.3</v>
          </cell>
          <cell r="S342">
            <v>2.36</v>
          </cell>
          <cell r="T342">
            <v>-0.3</v>
          </cell>
          <cell r="U342">
            <v>2.77</v>
          </cell>
          <cell r="V342">
            <v>-0.67</v>
          </cell>
          <cell r="W342">
            <v>80.2</v>
          </cell>
          <cell r="X342">
            <v>5.2</v>
          </cell>
          <cell r="Y342">
            <v>91.3</v>
          </cell>
          <cell r="Z342">
            <v>5.3</v>
          </cell>
          <cell r="AA342">
            <v>75.3</v>
          </cell>
          <cell r="AB342">
            <v>3.8</v>
          </cell>
          <cell r="AC342">
            <v>0.9</v>
          </cell>
          <cell r="AD342">
            <v>-24.5</v>
          </cell>
        </row>
        <row r="343">
          <cell r="B343" t="str">
            <v>食料品・たばこ</v>
          </cell>
          <cell r="C343">
            <v>82.8</v>
          </cell>
          <cell r="D343">
            <v>-12.3</v>
          </cell>
          <cell r="E343">
            <v>98.2</v>
          </cell>
          <cell r="F343">
            <v>-12.3</v>
          </cell>
          <cell r="G343">
            <v>97.9</v>
          </cell>
          <cell r="H343">
            <v>-12.5</v>
          </cell>
          <cell r="I343">
            <v>94.6</v>
          </cell>
          <cell r="J343">
            <v>-0.4</v>
          </cell>
          <cell r="K343">
            <v>95.3</v>
          </cell>
          <cell r="L343">
            <v>0</v>
          </cell>
          <cell r="M343">
            <v>84</v>
          </cell>
          <cell r="N343">
            <v>-7.3</v>
          </cell>
          <cell r="O343">
            <v>100.3</v>
          </cell>
          <cell r="P343">
            <v>1.4</v>
          </cell>
          <cell r="Q343">
            <v>30.2</v>
          </cell>
          <cell r="R343">
            <v>2.5</v>
          </cell>
          <cell r="S343">
            <v>1.2</v>
          </cell>
          <cell r="T343">
            <v>-0.24</v>
          </cell>
          <cell r="U343">
            <v>1.47</v>
          </cell>
          <cell r="V343">
            <v>0.2</v>
          </cell>
          <cell r="W343">
            <v>76.8</v>
          </cell>
          <cell r="X343">
            <v>-15.5</v>
          </cell>
          <cell r="Y343">
            <v>91.1</v>
          </cell>
          <cell r="Z343">
            <v>-15.5</v>
          </cell>
          <cell r="AA343">
            <v>101.7</v>
          </cell>
          <cell r="AB343">
            <v>-10.5</v>
          </cell>
          <cell r="AC343">
            <v>0.4</v>
          </cell>
          <cell r="AD343">
            <v>0</v>
          </cell>
        </row>
        <row r="344">
          <cell r="B344" t="str">
            <v>繊維工業</v>
          </cell>
          <cell r="C344">
            <v>121.9</v>
          </cell>
          <cell r="D344">
            <v>-0.4</v>
          </cell>
          <cell r="E344">
            <v>136.4</v>
          </cell>
          <cell r="F344">
            <v>-0.7</v>
          </cell>
          <cell r="G344">
            <v>127.9</v>
          </cell>
          <cell r="H344">
            <v>-2</v>
          </cell>
          <cell r="I344">
            <v>99.7</v>
          </cell>
          <cell r="J344">
            <v>5.4</v>
          </cell>
          <cell r="K344">
            <v>97.4</v>
          </cell>
          <cell r="L344">
            <v>5.9</v>
          </cell>
          <cell r="M344">
            <v>148.6</v>
          </cell>
          <cell r="N344">
            <v>0</v>
          </cell>
          <cell r="O344">
            <v>93.5</v>
          </cell>
          <cell r="P344">
            <v>19.899999999999999</v>
          </cell>
          <cell r="Q344">
            <v>14.8</v>
          </cell>
          <cell r="R344">
            <v>12.2</v>
          </cell>
          <cell r="S344">
            <v>1.1599999999999999</v>
          </cell>
          <cell r="T344">
            <v>-0.17</v>
          </cell>
          <cell r="U344">
            <v>1.01</v>
          </cell>
          <cell r="V344">
            <v>-0.02</v>
          </cell>
          <cell r="W344">
            <v>113.1</v>
          </cell>
          <cell r="X344">
            <v>-4</v>
          </cell>
          <cell r="Y344">
            <v>126.5</v>
          </cell>
          <cell r="Z344">
            <v>-4.3</v>
          </cell>
          <cell r="AA344">
            <v>321</v>
          </cell>
          <cell r="AB344">
            <v>12.2</v>
          </cell>
          <cell r="AC344">
            <v>2.2999999999999998</v>
          </cell>
          <cell r="AD344">
            <v>0</v>
          </cell>
        </row>
        <row r="345">
          <cell r="B345" t="str">
            <v>木材・木製品</v>
          </cell>
          <cell r="C345">
            <v>93</v>
          </cell>
          <cell r="D345">
            <v>-7.5</v>
          </cell>
          <cell r="E345">
            <v>108.4</v>
          </cell>
          <cell r="F345">
            <v>-2.5</v>
          </cell>
          <cell r="G345">
            <v>113.7</v>
          </cell>
          <cell r="H345">
            <v>-1.8</v>
          </cell>
          <cell r="I345">
            <v>93.9</v>
          </cell>
          <cell r="J345">
            <v>-11.2</v>
          </cell>
          <cell r="K345">
            <v>96.4</v>
          </cell>
          <cell r="L345">
            <v>-10.7</v>
          </cell>
          <cell r="M345">
            <v>67.900000000000006</v>
          </cell>
          <cell r="N345">
            <v>-18.100000000000001</v>
          </cell>
          <cell r="O345">
            <v>100.1</v>
          </cell>
          <cell r="P345">
            <v>6.5</v>
          </cell>
          <cell r="Q345">
            <v>24.6</v>
          </cell>
          <cell r="R345">
            <v>16.8</v>
          </cell>
          <cell r="S345">
            <v>1.45</v>
          </cell>
          <cell r="T345">
            <v>-0.73</v>
          </cell>
          <cell r="U345">
            <v>1.19</v>
          </cell>
          <cell r="V345">
            <v>-0.76</v>
          </cell>
          <cell r="W345">
            <v>86.3</v>
          </cell>
          <cell r="X345">
            <v>-10.8</v>
          </cell>
          <cell r="Y345">
            <v>100.6</v>
          </cell>
          <cell r="Z345">
            <v>-6</v>
          </cell>
          <cell r="AA345">
            <v>58.3</v>
          </cell>
          <cell r="AB345">
            <v>-13.4</v>
          </cell>
          <cell r="AC345">
            <v>0</v>
          </cell>
          <cell r="AD345">
            <v>-100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66</v>
          </cell>
          <cell r="D347">
            <v>3.4</v>
          </cell>
          <cell r="E347">
            <v>87.4</v>
          </cell>
          <cell r="F347">
            <v>3.4</v>
          </cell>
          <cell r="G347">
            <v>94.8</v>
          </cell>
          <cell r="H347">
            <v>9.3000000000000007</v>
          </cell>
          <cell r="I347">
            <v>104.2</v>
          </cell>
          <cell r="J347">
            <v>-5.3</v>
          </cell>
          <cell r="K347">
            <v>110.8</v>
          </cell>
          <cell r="L347">
            <v>-3.3</v>
          </cell>
          <cell r="M347">
            <v>48.4</v>
          </cell>
          <cell r="N347">
            <v>-31.6</v>
          </cell>
          <cell r="O347">
            <v>122</v>
          </cell>
          <cell r="P347">
            <v>1.9</v>
          </cell>
          <cell r="Q347">
            <v>4.5999999999999996</v>
          </cell>
          <cell r="R347">
            <v>0.8</v>
          </cell>
          <cell r="S347">
            <v>0.47</v>
          </cell>
          <cell r="T347">
            <v>0.47</v>
          </cell>
          <cell r="U347">
            <v>1.05</v>
          </cell>
          <cell r="V347">
            <v>0.81</v>
          </cell>
          <cell r="W347">
            <v>61.2</v>
          </cell>
          <cell r="X347">
            <v>-0.3</v>
          </cell>
          <cell r="Y347">
            <v>81.099999999999994</v>
          </cell>
          <cell r="Z347">
            <v>-0.2</v>
          </cell>
          <cell r="AA347">
            <v>39.799999999999997</v>
          </cell>
          <cell r="AB347">
            <v>-43.2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91.4</v>
          </cell>
          <cell r="D348">
            <v>-25.2</v>
          </cell>
          <cell r="E348">
            <v>100.1</v>
          </cell>
          <cell r="F348">
            <v>-24.2</v>
          </cell>
          <cell r="G348">
            <v>96.5</v>
          </cell>
          <cell r="H348">
            <v>-23.2</v>
          </cell>
          <cell r="I348">
            <v>97.6</v>
          </cell>
          <cell r="J348">
            <v>6</v>
          </cell>
          <cell r="K348">
            <v>98.6</v>
          </cell>
          <cell r="L348">
            <v>9.4</v>
          </cell>
          <cell r="M348">
            <v>76.400000000000006</v>
          </cell>
          <cell r="N348">
            <v>-42.1</v>
          </cell>
          <cell r="O348">
            <v>103.1</v>
          </cell>
          <cell r="P348">
            <v>6.8</v>
          </cell>
          <cell r="Q348">
            <v>22.2</v>
          </cell>
          <cell r="R348">
            <v>10.9</v>
          </cell>
          <cell r="S348">
            <v>0.66</v>
          </cell>
          <cell r="T348">
            <v>0.66</v>
          </cell>
          <cell r="U348">
            <v>0.22</v>
          </cell>
          <cell r="V348">
            <v>-0.01</v>
          </cell>
          <cell r="W348">
            <v>84.8</v>
          </cell>
          <cell r="X348">
            <v>-27.9</v>
          </cell>
          <cell r="Y348">
            <v>92.9</v>
          </cell>
          <cell r="Z348">
            <v>-26.9</v>
          </cell>
          <cell r="AA348">
            <v>174.5</v>
          </cell>
          <cell r="AB348">
            <v>-33.700000000000003</v>
          </cell>
          <cell r="AC348">
            <v>0</v>
          </cell>
          <cell r="AD348">
            <v>-100</v>
          </cell>
        </row>
        <row r="349">
          <cell r="B349" t="str">
            <v>化学、石油・石炭</v>
          </cell>
          <cell r="C349">
            <v>89.7</v>
          </cell>
          <cell r="D349">
            <v>5.8</v>
          </cell>
          <cell r="E349">
            <v>117.6</v>
          </cell>
          <cell r="F349">
            <v>6.8</v>
          </cell>
          <cell r="G349">
            <v>119.5</v>
          </cell>
          <cell r="H349">
            <v>12.2</v>
          </cell>
          <cell r="I349">
            <v>102</v>
          </cell>
          <cell r="J349">
            <v>-0.3</v>
          </cell>
          <cell r="K349">
            <v>102.3</v>
          </cell>
          <cell r="L349">
            <v>2.9</v>
          </cell>
          <cell r="M349">
            <v>98.7</v>
          </cell>
          <cell r="N349">
            <v>-23.2</v>
          </cell>
          <cell r="O349">
            <v>107</v>
          </cell>
          <cell r="P349">
            <v>3.7</v>
          </cell>
          <cell r="Q349">
            <v>1.9</v>
          </cell>
          <cell r="R349">
            <v>0.7</v>
          </cell>
          <cell r="S349">
            <v>2.15</v>
          </cell>
          <cell r="T349">
            <v>1.63</v>
          </cell>
          <cell r="U349">
            <v>0.22</v>
          </cell>
          <cell r="V349">
            <v>-2.11</v>
          </cell>
          <cell r="W349">
            <v>83.2</v>
          </cell>
          <cell r="X349">
            <v>2</v>
          </cell>
          <cell r="Y349">
            <v>109.1</v>
          </cell>
          <cell r="Z349">
            <v>2.9</v>
          </cell>
          <cell r="AA349">
            <v>105.5</v>
          </cell>
          <cell r="AB349">
            <v>-20.5</v>
          </cell>
          <cell r="AC349">
            <v>0</v>
          </cell>
          <cell r="AD349">
            <v>-100</v>
          </cell>
        </row>
        <row r="350">
          <cell r="B350" t="str">
            <v>プラスチック製品</v>
          </cell>
          <cell r="C350">
            <v>99</v>
          </cell>
          <cell r="D350">
            <v>-18.7</v>
          </cell>
          <cell r="E350">
            <v>109</v>
          </cell>
          <cell r="F350">
            <v>-18.7</v>
          </cell>
          <cell r="G350">
            <v>105.6</v>
          </cell>
          <cell r="H350">
            <v>-16</v>
          </cell>
          <cell r="I350">
            <v>105.7</v>
          </cell>
          <cell r="J350">
            <v>0.2</v>
          </cell>
          <cell r="K350">
            <v>105.8</v>
          </cell>
          <cell r="L350">
            <v>3.7</v>
          </cell>
          <cell r="M350">
            <v>104.2</v>
          </cell>
          <cell r="N350">
            <v>-34</v>
          </cell>
          <cell r="O350">
            <v>267.5</v>
          </cell>
          <cell r="P350">
            <v>5.3</v>
          </cell>
          <cell r="Q350">
            <v>31.4</v>
          </cell>
          <cell r="R350">
            <v>27.5</v>
          </cell>
          <cell r="S350">
            <v>2.2200000000000002</v>
          </cell>
          <cell r="T350">
            <v>1.32</v>
          </cell>
          <cell r="U350">
            <v>0.81</v>
          </cell>
          <cell r="V350">
            <v>-0.26</v>
          </cell>
          <cell r="W350">
            <v>91.8</v>
          </cell>
          <cell r="X350">
            <v>-21.6</v>
          </cell>
          <cell r="Y350">
            <v>101.1</v>
          </cell>
          <cell r="Z350">
            <v>-21.6</v>
          </cell>
          <cell r="AA350">
            <v>151.69999999999999</v>
          </cell>
          <cell r="AB350">
            <v>-36.6</v>
          </cell>
          <cell r="AC350">
            <v>0</v>
          </cell>
          <cell r="AD350">
            <v>0</v>
          </cell>
        </row>
        <row r="351">
          <cell r="B351" t="str">
            <v>ゴム製品</v>
          </cell>
          <cell r="C351">
            <v>96.4</v>
          </cell>
          <cell r="D351">
            <v>2.7</v>
          </cell>
          <cell r="E351">
            <v>124</v>
          </cell>
          <cell r="F351">
            <v>2.6</v>
          </cell>
          <cell r="G351">
            <v>114.4</v>
          </cell>
          <cell r="H351">
            <v>-0.6</v>
          </cell>
          <cell r="I351">
            <v>112.5</v>
          </cell>
          <cell r="J351">
            <v>6.1</v>
          </cell>
          <cell r="K351">
            <v>106.8</v>
          </cell>
          <cell r="L351">
            <v>3.1</v>
          </cell>
          <cell r="M351">
            <v>174.6</v>
          </cell>
          <cell r="N351">
            <v>33</v>
          </cell>
          <cell r="O351">
            <v>95.9</v>
          </cell>
          <cell r="P351">
            <v>18.8</v>
          </cell>
          <cell r="Q351">
            <v>1.4</v>
          </cell>
          <cell r="R351">
            <v>-0.4</v>
          </cell>
          <cell r="S351">
            <v>0.35</v>
          </cell>
          <cell r="T351">
            <v>-0.12</v>
          </cell>
          <cell r="U351">
            <v>0.49</v>
          </cell>
          <cell r="V351">
            <v>-0.27</v>
          </cell>
          <cell r="W351">
            <v>89.4</v>
          </cell>
          <cell r="X351">
            <v>-1.1000000000000001</v>
          </cell>
          <cell r="Y351">
            <v>115</v>
          </cell>
          <cell r="Z351">
            <v>-1.1000000000000001</v>
          </cell>
          <cell r="AA351">
            <v>179.4</v>
          </cell>
          <cell r="AB351">
            <v>16.7</v>
          </cell>
          <cell r="AC351">
            <v>0</v>
          </cell>
          <cell r="AD351">
            <v>-100</v>
          </cell>
        </row>
        <row r="352">
          <cell r="B352" t="str">
            <v>窯業・土石製品</v>
          </cell>
          <cell r="C352">
            <v>106.2</v>
          </cell>
          <cell r="D352">
            <v>-39.799999999999997</v>
          </cell>
          <cell r="E352">
            <v>121.7</v>
          </cell>
          <cell r="F352">
            <v>-5.2</v>
          </cell>
          <cell r="G352">
            <v>120.6</v>
          </cell>
          <cell r="H352">
            <v>-6.1</v>
          </cell>
          <cell r="I352">
            <v>107.7</v>
          </cell>
          <cell r="J352">
            <v>3</v>
          </cell>
          <cell r="K352">
            <v>104.3</v>
          </cell>
          <cell r="L352">
            <v>0</v>
          </cell>
          <cell r="M352">
            <v>185.3</v>
          </cell>
          <cell r="N352">
            <v>68</v>
          </cell>
          <cell r="O352">
            <v>96.4</v>
          </cell>
          <cell r="P352">
            <v>-0.4</v>
          </cell>
          <cell r="Q352">
            <v>2.6</v>
          </cell>
          <cell r="R352">
            <v>-0.2</v>
          </cell>
          <cell r="S352">
            <v>0.22</v>
          </cell>
          <cell r="T352">
            <v>-3.99</v>
          </cell>
          <cell r="U352">
            <v>0.28000000000000003</v>
          </cell>
          <cell r="V352">
            <v>0.05</v>
          </cell>
          <cell r="W352">
            <v>98.5</v>
          </cell>
          <cell r="X352">
            <v>-42</v>
          </cell>
          <cell r="Y352">
            <v>112.9</v>
          </cell>
          <cell r="Z352">
            <v>-8.6999999999999993</v>
          </cell>
          <cell r="AA352">
            <v>143.69999999999999</v>
          </cell>
          <cell r="AB352">
            <v>10.5</v>
          </cell>
          <cell r="AC352">
            <v>0</v>
          </cell>
          <cell r="AD352">
            <v>-100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83.7</v>
          </cell>
          <cell r="D355">
            <v>-0.2</v>
          </cell>
          <cell r="E355">
            <v>93.1</v>
          </cell>
          <cell r="F355">
            <v>0.4</v>
          </cell>
          <cell r="G355">
            <v>94.1</v>
          </cell>
          <cell r="H355">
            <v>1.7</v>
          </cell>
          <cell r="I355">
            <v>101.1</v>
          </cell>
          <cell r="J355">
            <v>-2.2000000000000002</v>
          </cell>
          <cell r="K355">
            <v>101.9</v>
          </cell>
          <cell r="L355">
            <v>-0.1</v>
          </cell>
          <cell r="M355">
            <v>89.2</v>
          </cell>
          <cell r="N355">
            <v>-26.2</v>
          </cell>
          <cell r="O355">
            <v>272.5</v>
          </cell>
          <cell r="P355">
            <v>-1.7</v>
          </cell>
          <cell r="Q355">
            <v>22.3</v>
          </cell>
          <cell r="R355">
            <v>1</v>
          </cell>
          <cell r="S355">
            <v>0.5</v>
          </cell>
          <cell r="T355">
            <v>-0.77</v>
          </cell>
          <cell r="U355">
            <v>0.75</v>
          </cell>
          <cell r="V355">
            <v>-0.87</v>
          </cell>
          <cell r="W355">
            <v>77.599999999999994</v>
          </cell>
          <cell r="X355">
            <v>-4</v>
          </cell>
          <cell r="Y355">
            <v>86.4</v>
          </cell>
          <cell r="Z355">
            <v>-3.1</v>
          </cell>
          <cell r="AA355">
            <v>74.900000000000006</v>
          </cell>
          <cell r="AB355">
            <v>-22.9</v>
          </cell>
          <cell r="AC355">
            <v>0</v>
          </cell>
          <cell r="AD355">
            <v>-100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94.5</v>
          </cell>
          <cell r="D358">
            <v>-17</v>
          </cell>
          <cell r="E358">
            <v>115.1</v>
          </cell>
          <cell r="F358">
            <v>-17</v>
          </cell>
          <cell r="G358">
            <v>114.7</v>
          </cell>
          <cell r="H358">
            <v>-9.9</v>
          </cell>
          <cell r="I358">
            <v>103.7</v>
          </cell>
          <cell r="J358">
            <v>0.1</v>
          </cell>
          <cell r="K358">
            <v>103</v>
          </cell>
          <cell r="L358">
            <v>5.6</v>
          </cell>
          <cell r="M358">
            <v>116</v>
          </cell>
          <cell r="N358">
            <v>-45.7</v>
          </cell>
          <cell r="O358">
            <v>210.2</v>
          </cell>
          <cell r="P358">
            <v>0</v>
          </cell>
          <cell r="Q358">
            <v>2</v>
          </cell>
          <cell r="R358">
            <v>-8.6</v>
          </cell>
          <cell r="S358">
            <v>0.83</v>
          </cell>
          <cell r="T358">
            <v>0.66</v>
          </cell>
          <cell r="U358">
            <v>1.66</v>
          </cell>
          <cell r="V358">
            <v>1.66</v>
          </cell>
          <cell r="W358">
            <v>87.7</v>
          </cell>
          <cell r="X358">
            <v>-19.899999999999999</v>
          </cell>
          <cell r="Y358">
            <v>106.8</v>
          </cell>
          <cell r="Z358">
            <v>-19.899999999999999</v>
          </cell>
          <cell r="AA358">
            <v>119.9</v>
          </cell>
          <cell r="AB358">
            <v>-54.6</v>
          </cell>
          <cell r="AC358">
            <v>0</v>
          </cell>
          <cell r="AD358">
            <v>0</v>
          </cell>
        </row>
        <row r="359">
          <cell r="B359" t="str">
            <v>電子・デバイス</v>
          </cell>
          <cell r="C359">
            <v>72.400000000000006</v>
          </cell>
          <cell r="D359">
            <v>-1.5</v>
          </cell>
          <cell r="E359">
            <v>82.8</v>
          </cell>
          <cell r="F359">
            <v>-1.5</v>
          </cell>
          <cell r="G359">
            <v>82.2</v>
          </cell>
          <cell r="H359">
            <v>1.1000000000000001</v>
          </cell>
          <cell r="I359">
            <v>96.4</v>
          </cell>
          <cell r="J359">
            <v>-2.4</v>
          </cell>
          <cell r="K359">
            <v>97.5</v>
          </cell>
          <cell r="L359">
            <v>0</v>
          </cell>
          <cell r="M359">
            <v>85.7</v>
          </cell>
          <cell r="N359">
            <v>-23.2</v>
          </cell>
          <cell r="O359">
            <v>72.900000000000006</v>
          </cell>
          <cell r="P359">
            <v>-3.8</v>
          </cell>
          <cell r="Q359">
            <v>5.9</v>
          </cell>
          <cell r="R359">
            <v>1.3</v>
          </cell>
          <cell r="S359">
            <v>0.42</v>
          </cell>
          <cell r="T359">
            <v>-7.0000000000000007E-2</v>
          </cell>
          <cell r="U359">
            <v>0.93</v>
          </cell>
          <cell r="V359">
            <v>0.23</v>
          </cell>
          <cell r="W359">
            <v>67.2</v>
          </cell>
          <cell r="X359">
            <v>-5</v>
          </cell>
          <cell r="Y359">
            <v>76.8</v>
          </cell>
          <cell r="Z359">
            <v>-5.0999999999999996</v>
          </cell>
          <cell r="AA359">
            <v>87.8</v>
          </cell>
          <cell r="AB359">
            <v>-18.5</v>
          </cell>
          <cell r="AC359">
            <v>0.2</v>
          </cell>
          <cell r="AD359">
            <v>250</v>
          </cell>
        </row>
        <row r="360">
          <cell r="B360" t="str">
            <v>電気機械器具</v>
          </cell>
          <cell r="C360">
            <v>146.19999999999999</v>
          </cell>
          <cell r="D360">
            <v>8.3000000000000007</v>
          </cell>
          <cell r="E360">
            <v>161.30000000000001</v>
          </cell>
          <cell r="F360">
            <v>8.3000000000000007</v>
          </cell>
          <cell r="G360">
            <v>159.19999999999999</v>
          </cell>
          <cell r="H360">
            <v>10.6</v>
          </cell>
          <cell r="I360">
            <v>115.9</v>
          </cell>
          <cell r="J360">
            <v>6.5</v>
          </cell>
          <cell r="K360">
            <v>114.4</v>
          </cell>
          <cell r="L360">
            <v>12.2</v>
          </cell>
          <cell r="M360">
            <v>150.9</v>
          </cell>
          <cell r="N360">
            <v>-44.5</v>
          </cell>
          <cell r="O360">
            <v>91.4</v>
          </cell>
          <cell r="P360">
            <v>21.7</v>
          </cell>
          <cell r="Q360">
            <v>3.2</v>
          </cell>
          <cell r="R360">
            <v>-1.1000000000000001</v>
          </cell>
          <cell r="S360">
            <v>0.31</v>
          </cell>
          <cell r="T360">
            <v>-1.05</v>
          </cell>
          <cell r="U360">
            <v>1.4</v>
          </cell>
          <cell r="V360">
            <v>1.01</v>
          </cell>
          <cell r="W360">
            <v>135.6</v>
          </cell>
          <cell r="X360">
            <v>4.4000000000000004</v>
          </cell>
          <cell r="Y360">
            <v>149.6</v>
          </cell>
          <cell r="Z360">
            <v>4.3</v>
          </cell>
          <cell r="AA360">
            <v>239.6</v>
          </cell>
          <cell r="AB360">
            <v>-28.9</v>
          </cell>
          <cell r="AC360">
            <v>0</v>
          </cell>
          <cell r="AD360">
            <v>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100.8</v>
          </cell>
          <cell r="D362">
            <v>15.1</v>
          </cell>
          <cell r="E362">
            <v>129.9</v>
          </cell>
          <cell r="F362">
            <v>15</v>
          </cell>
          <cell r="G362">
            <v>117.6</v>
          </cell>
          <cell r="H362">
            <v>3.2</v>
          </cell>
          <cell r="I362">
            <v>124.9</v>
          </cell>
          <cell r="J362">
            <v>18.2</v>
          </cell>
          <cell r="K362">
            <v>115.1</v>
          </cell>
          <cell r="L362">
            <v>7.2</v>
          </cell>
          <cell r="M362">
            <v>249.5</v>
          </cell>
          <cell r="N362">
            <v>202.1</v>
          </cell>
          <cell r="O362">
            <v>77.3</v>
          </cell>
          <cell r="P362">
            <v>5.9</v>
          </cell>
          <cell r="Q362">
            <v>2.8</v>
          </cell>
          <cell r="R362">
            <v>1.4</v>
          </cell>
          <cell r="S362">
            <v>1.24</v>
          </cell>
          <cell r="T362">
            <v>-0.09</v>
          </cell>
          <cell r="U362">
            <v>0.79</v>
          </cell>
          <cell r="V362">
            <v>-1.6</v>
          </cell>
          <cell r="W362">
            <v>93.5</v>
          </cell>
          <cell r="X362">
            <v>10.9</v>
          </cell>
          <cell r="Y362">
            <v>120.5</v>
          </cell>
          <cell r="Z362">
            <v>10.8</v>
          </cell>
          <cell r="AA362">
            <v>321.89999999999998</v>
          </cell>
          <cell r="AB362">
            <v>229.1</v>
          </cell>
          <cell r="AC362">
            <v>0.1</v>
          </cell>
          <cell r="AD362">
            <v>0</v>
          </cell>
        </row>
        <row r="363">
          <cell r="B363" t="str">
            <v>その他の製造業</v>
          </cell>
          <cell r="C363">
            <v>117.3</v>
          </cell>
          <cell r="D363">
            <v>12.1</v>
          </cell>
          <cell r="E363">
            <v>136.19999999999999</v>
          </cell>
          <cell r="F363">
            <v>12</v>
          </cell>
          <cell r="G363">
            <v>127.6</v>
          </cell>
          <cell r="H363">
            <v>10.6</v>
          </cell>
          <cell r="I363">
            <v>114.1</v>
          </cell>
          <cell r="J363">
            <v>7.1</v>
          </cell>
          <cell r="K363">
            <v>103.2</v>
          </cell>
          <cell r="L363">
            <v>5.6</v>
          </cell>
          <cell r="M363">
            <v>263.10000000000002</v>
          </cell>
          <cell r="N363">
            <v>15.3</v>
          </cell>
          <cell r="O363">
            <v>77.2</v>
          </cell>
          <cell r="P363">
            <v>-0.6</v>
          </cell>
          <cell r="Q363">
            <v>5.2</v>
          </cell>
          <cell r="R363">
            <v>-8.6999999999999993</v>
          </cell>
          <cell r="S363">
            <v>0.4</v>
          </cell>
          <cell r="T363">
            <v>-0.6</v>
          </cell>
          <cell r="U363">
            <v>0.8</v>
          </cell>
          <cell r="V363">
            <v>0.2</v>
          </cell>
          <cell r="W363">
            <v>108.8</v>
          </cell>
          <cell r="X363">
            <v>8</v>
          </cell>
          <cell r="Y363">
            <v>126.3</v>
          </cell>
          <cell r="Z363">
            <v>7.9</v>
          </cell>
          <cell r="AA363">
            <v>257.89999999999998</v>
          </cell>
          <cell r="AB363">
            <v>23.4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102.7</v>
          </cell>
          <cell r="D364">
            <v>6.8</v>
          </cell>
          <cell r="E364">
            <v>117.7</v>
          </cell>
          <cell r="F364">
            <v>6.7</v>
          </cell>
          <cell r="G364">
            <v>106.8</v>
          </cell>
          <cell r="H364">
            <v>-0.3</v>
          </cell>
          <cell r="I364">
            <v>116.3</v>
          </cell>
          <cell r="J364">
            <v>2.5</v>
          </cell>
          <cell r="K364">
            <v>107.4</v>
          </cell>
          <cell r="L364">
            <v>-2</v>
          </cell>
          <cell r="M364">
            <v>284.8</v>
          </cell>
          <cell r="N364">
            <v>53</v>
          </cell>
          <cell r="O364">
            <v>108.8</v>
          </cell>
          <cell r="P364">
            <v>-0.7</v>
          </cell>
          <cell r="Q364">
            <v>6.8</v>
          </cell>
          <cell r="R364">
            <v>-5.3</v>
          </cell>
          <cell r="S364">
            <v>0.56999999999999995</v>
          </cell>
          <cell r="T364">
            <v>0.37</v>
          </cell>
          <cell r="U364">
            <v>1.47</v>
          </cell>
          <cell r="V364">
            <v>-0.93</v>
          </cell>
          <cell r="W364">
            <v>95.3</v>
          </cell>
          <cell r="X364">
            <v>2.9</v>
          </cell>
          <cell r="Y364">
            <v>109.2</v>
          </cell>
          <cell r="Z364">
            <v>2.8</v>
          </cell>
          <cell r="AA364">
            <v>315.39999999999998</v>
          </cell>
          <cell r="AB364">
            <v>86.8</v>
          </cell>
          <cell r="AC364">
            <v>0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103.9</v>
          </cell>
          <cell r="D367">
            <v>-0.6</v>
          </cell>
          <cell r="E367">
            <v>118</v>
          </cell>
          <cell r="F367">
            <v>-0.6</v>
          </cell>
          <cell r="G367">
            <v>114.9</v>
          </cell>
          <cell r="H367">
            <v>-1.4</v>
          </cell>
          <cell r="I367">
            <v>105.8</v>
          </cell>
          <cell r="J367">
            <v>-0.8</v>
          </cell>
          <cell r="K367">
            <v>103</v>
          </cell>
          <cell r="L367">
            <v>-2.4</v>
          </cell>
          <cell r="M367">
            <v>161.30000000000001</v>
          </cell>
          <cell r="N367">
            <v>23.4</v>
          </cell>
          <cell r="O367">
            <v>90.5</v>
          </cell>
          <cell r="P367">
            <v>7.6</v>
          </cell>
          <cell r="Q367">
            <v>9.1</v>
          </cell>
          <cell r="R367">
            <v>0</v>
          </cell>
          <cell r="S367">
            <v>1.96</v>
          </cell>
          <cell r="T367">
            <v>1.57</v>
          </cell>
          <cell r="U367">
            <v>0.62</v>
          </cell>
          <cell r="V367">
            <v>-0.8</v>
          </cell>
          <cell r="W367">
            <v>96.4</v>
          </cell>
          <cell r="X367">
            <v>-4.2</v>
          </cell>
          <cell r="Y367">
            <v>109.5</v>
          </cell>
          <cell r="Z367">
            <v>-4.0999999999999996</v>
          </cell>
          <cell r="AA367">
            <v>213</v>
          </cell>
          <cell r="AB367">
            <v>15.4</v>
          </cell>
          <cell r="AC367">
            <v>8.1999999999999993</v>
          </cell>
          <cell r="AD367">
            <v>-1.9</v>
          </cell>
        </row>
        <row r="368">
          <cell r="B368" t="str">
            <v>小売業</v>
          </cell>
          <cell r="C368">
            <v>88.9</v>
          </cell>
          <cell r="D368">
            <v>-1.9</v>
          </cell>
          <cell r="E368">
            <v>96.9</v>
          </cell>
          <cell r="F368">
            <v>-1.4</v>
          </cell>
          <cell r="G368">
            <v>96.7</v>
          </cell>
          <cell r="H368">
            <v>-2</v>
          </cell>
          <cell r="I368">
            <v>89.9</v>
          </cell>
          <cell r="J368">
            <v>-2.8</v>
          </cell>
          <cell r="K368">
            <v>89.5</v>
          </cell>
          <cell r="L368">
            <v>-2.7</v>
          </cell>
          <cell r="M368">
            <v>98.5</v>
          </cell>
          <cell r="N368">
            <v>-3</v>
          </cell>
          <cell r="O368">
            <v>112.4</v>
          </cell>
          <cell r="P368">
            <v>6.7</v>
          </cell>
          <cell r="Q368">
            <v>61.7</v>
          </cell>
          <cell r="R368">
            <v>5.3</v>
          </cell>
          <cell r="S368">
            <v>3.03</v>
          </cell>
          <cell r="T368">
            <v>0.67</v>
          </cell>
          <cell r="U368">
            <v>2.17</v>
          </cell>
          <cell r="V368">
            <v>1.1499999999999999</v>
          </cell>
          <cell r="W368">
            <v>82.5</v>
          </cell>
          <cell r="X368">
            <v>-5.4</v>
          </cell>
          <cell r="Y368">
            <v>89.9</v>
          </cell>
          <cell r="Z368">
            <v>-5</v>
          </cell>
          <cell r="AA368">
            <v>100</v>
          </cell>
          <cell r="AB368">
            <v>8.9</v>
          </cell>
          <cell r="AC368">
            <v>2.6</v>
          </cell>
          <cell r="AD368">
            <v>-64.5</v>
          </cell>
        </row>
        <row r="369">
          <cell r="B369" t="str">
            <v>宿泊業</v>
          </cell>
          <cell r="C369">
            <v>90.2</v>
          </cell>
          <cell r="D369">
            <v>-12.9</v>
          </cell>
          <cell r="E369">
            <v>95.9</v>
          </cell>
          <cell r="F369">
            <v>-13</v>
          </cell>
          <cell r="G369">
            <v>94.9</v>
          </cell>
          <cell r="H369">
            <v>-15</v>
          </cell>
          <cell r="I369">
            <v>102.9</v>
          </cell>
          <cell r="J369">
            <v>-0.8</v>
          </cell>
          <cell r="K369">
            <v>99.4</v>
          </cell>
          <cell r="L369">
            <v>-2.7</v>
          </cell>
          <cell r="M369">
            <v>200</v>
          </cell>
          <cell r="N369">
            <v>36.5</v>
          </cell>
          <cell r="O369">
            <v>97</v>
          </cell>
          <cell r="P369">
            <v>31.4</v>
          </cell>
          <cell r="Q369">
            <v>55.7</v>
          </cell>
          <cell r="R369">
            <v>7.6</v>
          </cell>
          <cell r="S369">
            <v>3.11</v>
          </cell>
          <cell r="T369">
            <v>1.51</v>
          </cell>
          <cell r="U369">
            <v>2.57</v>
          </cell>
          <cell r="V369">
            <v>2.2400000000000002</v>
          </cell>
          <cell r="W369">
            <v>83.7</v>
          </cell>
          <cell r="X369">
            <v>-16</v>
          </cell>
          <cell r="Y369">
            <v>89</v>
          </cell>
          <cell r="Z369">
            <v>-16.100000000000001</v>
          </cell>
          <cell r="AA369">
            <v>121</v>
          </cell>
          <cell r="AB369">
            <v>64.400000000000006</v>
          </cell>
          <cell r="AC369">
            <v>0.2</v>
          </cell>
          <cell r="AD369">
            <v>0</v>
          </cell>
        </row>
        <row r="370">
          <cell r="B370" t="str">
            <v>Ｍ一括分</v>
          </cell>
          <cell r="C370">
            <v>89.4</v>
          </cell>
          <cell r="D370">
            <v>-24</v>
          </cell>
          <cell r="E370">
            <v>91.2</v>
          </cell>
          <cell r="F370">
            <v>-24</v>
          </cell>
          <cell r="G370">
            <v>89.9</v>
          </cell>
          <cell r="H370">
            <v>-27.3</v>
          </cell>
          <cell r="I370">
            <v>90.8</v>
          </cell>
          <cell r="J370">
            <v>-25.8</v>
          </cell>
          <cell r="K370">
            <v>91.4</v>
          </cell>
          <cell r="L370">
            <v>-26.3</v>
          </cell>
          <cell r="M370">
            <v>77.400000000000006</v>
          </cell>
          <cell r="N370">
            <v>-4</v>
          </cell>
          <cell r="O370">
            <v>129.9</v>
          </cell>
          <cell r="P370">
            <v>21.3</v>
          </cell>
          <cell r="Q370">
            <v>88.4</v>
          </cell>
          <cell r="R370">
            <v>8.4</v>
          </cell>
          <cell r="S370">
            <v>6.5</v>
          </cell>
          <cell r="T370">
            <v>0</v>
          </cell>
          <cell r="U370">
            <v>2.29</v>
          </cell>
          <cell r="V370">
            <v>-1.05</v>
          </cell>
          <cell r="W370">
            <v>82.9</v>
          </cell>
          <cell r="X370">
            <v>-26.8</v>
          </cell>
          <cell r="Y370">
            <v>84.6</v>
          </cell>
          <cell r="Z370">
            <v>-26.8</v>
          </cell>
          <cell r="AA370">
            <v>121.4</v>
          </cell>
          <cell r="AB370">
            <v>226.7</v>
          </cell>
          <cell r="AC370">
            <v>0</v>
          </cell>
          <cell r="AD370">
            <v>0</v>
          </cell>
        </row>
        <row r="371">
          <cell r="B371" t="str">
            <v>医療業</v>
          </cell>
          <cell r="C371">
            <v>77.900000000000006</v>
          </cell>
          <cell r="D371">
            <v>5.6</v>
          </cell>
          <cell r="E371">
            <v>93.4</v>
          </cell>
          <cell r="F371">
            <v>5.5</v>
          </cell>
          <cell r="G371">
            <v>91.4</v>
          </cell>
          <cell r="H371">
            <v>7</v>
          </cell>
          <cell r="I371">
            <v>97.1</v>
          </cell>
          <cell r="J371">
            <v>5.7</v>
          </cell>
          <cell r="K371">
            <v>97</v>
          </cell>
          <cell r="L371">
            <v>5.5</v>
          </cell>
          <cell r="M371">
            <v>100</v>
          </cell>
          <cell r="N371">
            <v>9.3000000000000007</v>
          </cell>
          <cell r="O371">
            <v>100.8</v>
          </cell>
          <cell r="P371">
            <v>0.2</v>
          </cell>
          <cell r="Q371">
            <v>23.3</v>
          </cell>
          <cell r="R371">
            <v>-3.8</v>
          </cell>
          <cell r="S371">
            <v>1.17</v>
          </cell>
          <cell r="T371">
            <v>0.4</v>
          </cell>
          <cell r="U371">
            <v>1.19</v>
          </cell>
          <cell r="V371">
            <v>0.28999999999999998</v>
          </cell>
          <cell r="W371">
            <v>72.3</v>
          </cell>
          <cell r="X371">
            <v>1.8</v>
          </cell>
          <cell r="Y371">
            <v>86.6</v>
          </cell>
          <cell r="Z371">
            <v>1.6</v>
          </cell>
          <cell r="AA371">
            <v>154</v>
          </cell>
          <cell r="AB371">
            <v>-16.3</v>
          </cell>
          <cell r="AC371">
            <v>0.1</v>
          </cell>
          <cell r="AD371">
            <v>0</v>
          </cell>
        </row>
        <row r="372">
          <cell r="B372" t="str">
            <v>Ｐ一括分</v>
          </cell>
          <cell r="C372">
            <v>96.7</v>
          </cell>
          <cell r="D372">
            <v>-3.7</v>
          </cell>
          <cell r="E372">
            <v>114</v>
          </cell>
          <cell r="F372">
            <v>-4.5999999999999996</v>
          </cell>
          <cell r="G372">
            <v>114.9</v>
          </cell>
          <cell r="H372">
            <v>-3.6</v>
          </cell>
          <cell r="I372">
            <v>102</v>
          </cell>
          <cell r="J372">
            <v>-1.1000000000000001</v>
          </cell>
          <cell r="K372">
            <v>102.1</v>
          </cell>
          <cell r="L372">
            <v>-1.3</v>
          </cell>
          <cell r="M372">
            <v>97.2</v>
          </cell>
          <cell r="N372">
            <v>6</v>
          </cell>
          <cell r="O372">
            <v>101.4</v>
          </cell>
          <cell r="P372">
            <v>-0.3</v>
          </cell>
          <cell r="Q372">
            <v>23.3</v>
          </cell>
          <cell r="R372">
            <v>1.3</v>
          </cell>
          <cell r="S372">
            <v>0.9</v>
          </cell>
          <cell r="T372">
            <v>-0.61</v>
          </cell>
          <cell r="U372">
            <v>1.56</v>
          </cell>
          <cell r="V372">
            <v>0.56000000000000005</v>
          </cell>
          <cell r="W372">
            <v>89.7</v>
          </cell>
          <cell r="X372">
            <v>-7.1</v>
          </cell>
          <cell r="Y372">
            <v>105.8</v>
          </cell>
          <cell r="Z372">
            <v>-8</v>
          </cell>
          <cell r="AA372">
            <v>87.3</v>
          </cell>
          <cell r="AB372">
            <v>-32.299999999999997</v>
          </cell>
          <cell r="AC372">
            <v>6.5</v>
          </cell>
          <cell r="AD372">
            <v>1447.3</v>
          </cell>
        </row>
        <row r="373">
          <cell r="B373" t="str">
            <v>職業紹介・派遣業</v>
          </cell>
          <cell r="C373">
            <v>107.1</v>
          </cell>
          <cell r="D373">
            <v>8</v>
          </cell>
          <cell r="E373">
            <v>109.5</v>
          </cell>
          <cell r="F373">
            <v>8.3000000000000007</v>
          </cell>
          <cell r="G373">
            <v>109.1</v>
          </cell>
          <cell r="H373">
            <v>5.7</v>
          </cell>
          <cell r="I373">
            <v>111</v>
          </cell>
          <cell r="J373">
            <v>10.1</v>
          </cell>
          <cell r="K373">
            <v>110.8</v>
          </cell>
          <cell r="L373">
            <v>8.8000000000000007</v>
          </cell>
          <cell r="M373">
            <v>115.1</v>
          </cell>
          <cell r="N373">
            <v>40</v>
          </cell>
          <cell r="O373">
            <v>113.5</v>
          </cell>
          <cell r="P373">
            <v>-12.4</v>
          </cell>
          <cell r="Q373">
            <v>18.3</v>
          </cell>
          <cell r="R373">
            <v>-5.7</v>
          </cell>
          <cell r="S373">
            <v>8.3699999999999992</v>
          </cell>
          <cell r="T373">
            <v>-1.06</v>
          </cell>
          <cell r="U373">
            <v>7.96</v>
          </cell>
          <cell r="V373">
            <v>-2.76</v>
          </cell>
          <cell r="W373">
            <v>99.4</v>
          </cell>
          <cell r="X373">
            <v>4.0999999999999996</v>
          </cell>
          <cell r="Y373">
            <v>101.6</v>
          </cell>
          <cell r="Z373">
            <v>4.4000000000000004</v>
          </cell>
          <cell r="AA373">
            <v>113.5</v>
          </cell>
          <cell r="AB373">
            <v>48.9</v>
          </cell>
          <cell r="AC373">
            <v>8.5</v>
          </cell>
          <cell r="AD373">
            <v>-61.7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84.4</v>
          </cell>
          <cell r="D375">
            <v>9.3000000000000007</v>
          </cell>
          <cell r="E375">
            <v>97.2</v>
          </cell>
          <cell r="F375">
            <v>9.3000000000000007</v>
          </cell>
          <cell r="G375">
            <v>99.5</v>
          </cell>
          <cell r="H375">
            <v>10.199999999999999</v>
          </cell>
          <cell r="I375">
            <v>98.6</v>
          </cell>
          <cell r="J375">
            <v>0</v>
          </cell>
          <cell r="K375">
            <v>99</v>
          </cell>
          <cell r="L375">
            <v>-0.6</v>
          </cell>
          <cell r="M375">
            <v>91.8</v>
          </cell>
          <cell r="N375">
            <v>8.6</v>
          </cell>
          <cell r="O375">
            <v>91.6</v>
          </cell>
          <cell r="P375">
            <v>-3.7</v>
          </cell>
          <cell r="Q375">
            <v>26.7</v>
          </cell>
          <cell r="R375">
            <v>2.6</v>
          </cell>
          <cell r="S375">
            <v>1.3</v>
          </cell>
          <cell r="T375">
            <v>-0.03</v>
          </cell>
          <cell r="U375">
            <v>1.86</v>
          </cell>
          <cell r="V375">
            <v>-0.14000000000000001</v>
          </cell>
          <cell r="W375">
            <v>78.3</v>
          </cell>
          <cell r="X375">
            <v>5.4</v>
          </cell>
          <cell r="Y375">
            <v>90.2</v>
          </cell>
          <cell r="Z375">
            <v>5.4</v>
          </cell>
          <cell r="AA375">
            <v>70.400000000000006</v>
          </cell>
          <cell r="AB375">
            <v>-3.2</v>
          </cell>
          <cell r="AC375">
            <v>0.7</v>
          </cell>
          <cell r="AD375">
            <v>12</v>
          </cell>
        </row>
        <row r="376">
          <cell r="B376" t="str">
            <v>特掲産業１</v>
          </cell>
          <cell r="C376">
            <v>95.5</v>
          </cell>
          <cell r="D376">
            <v>-9.6</v>
          </cell>
          <cell r="E376">
            <v>100.6</v>
          </cell>
          <cell r="F376">
            <v>-8.5</v>
          </cell>
          <cell r="G376">
            <v>105</v>
          </cell>
          <cell r="H376">
            <v>-4.3</v>
          </cell>
          <cell r="I376">
            <v>122.3</v>
          </cell>
          <cell r="J376">
            <v>-9.6</v>
          </cell>
          <cell r="K376">
            <v>117.3</v>
          </cell>
          <cell r="L376">
            <v>-9.6</v>
          </cell>
          <cell r="M376">
            <v>347.8</v>
          </cell>
          <cell r="N376">
            <v>-11.1</v>
          </cell>
          <cell r="O376">
            <v>79.3</v>
          </cell>
          <cell r="P376">
            <v>-19.399999999999999</v>
          </cell>
          <cell r="Q376">
            <v>32.4</v>
          </cell>
          <cell r="R376">
            <v>-11.6</v>
          </cell>
          <cell r="S376">
            <v>5.22</v>
          </cell>
          <cell r="T376">
            <v>2.84</v>
          </cell>
          <cell r="U376">
            <v>8.65</v>
          </cell>
          <cell r="V376">
            <v>7.81</v>
          </cell>
          <cell r="W376">
            <v>88.6</v>
          </cell>
          <cell r="X376">
            <v>-12.8</v>
          </cell>
          <cell r="Y376">
            <v>93.3</v>
          </cell>
          <cell r="Z376">
            <v>-11.9</v>
          </cell>
          <cell r="AA376">
            <v>35.5</v>
          </cell>
          <cell r="AB376">
            <v>-69.2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90</v>
          </cell>
          <cell r="D377">
            <v>1.2</v>
          </cell>
          <cell r="E377">
            <v>109.9</v>
          </cell>
          <cell r="F377">
            <v>1.3</v>
          </cell>
          <cell r="G377">
            <v>129.69999999999999</v>
          </cell>
          <cell r="H377">
            <v>-2.8</v>
          </cell>
          <cell r="I377">
            <v>91.9</v>
          </cell>
          <cell r="J377">
            <v>2.5</v>
          </cell>
          <cell r="K377">
            <v>96.6</v>
          </cell>
          <cell r="L377">
            <v>-4.9000000000000004</v>
          </cell>
          <cell r="M377">
            <v>58.7</v>
          </cell>
          <cell r="N377">
            <v>878.3</v>
          </cell>
          <cell r="O377">
            <v>84.7</v>
          </cell>
          <cell r="P377">
            <v>-16.5</v>
          </cell>
          <cell r="Q377">
            <v>11.1</v>
          </cell>
          <cell r="R377">
            <v>11.1</v>
          </cell>
          <cell r="S377">
            <v>7.0000000000000007E-2</v>
          </cell>
          <cell r="T377">
            <v>7.0000000000000007E-2</v>
          </cell>
          <cell r="U377">
            <v>2.5299999999999998</v>
          </cell>
          <cell r="V377">
            <v>2.2999999999999998</v>
          </cell>
          <cell r="W377">
            <v>83.5</v>
          </cell>
          <cell r="X377">
            <v>-2.5</v>
          </cell>
          <cell r="Y377">
            <v>101.9</v>
          </cell>
          <cell r="Z377">
            <v>-2.4</v>
          </cell>
          <cell r="AA377">
            <v>27.4</v>
          </cell>
          <cell r="AB377">
            <v>507.1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224008</v>
          </cell>
        </row>
      </sheetData>
      <sheetData sheetId="17">
        <row r="9">
          <cell r="E9">
            <v>17.5</v>
          </cell>
          <cell r="F9">
            <v>133.6</v>
          </cell>
          <cell r="G9">
            <v>124.5</v>
          </cell>
          <cell r="H9">
            <v>9.1</v>
          </cell>
        </row>
        <row r="10">
          <cell r="E10">
            <v>18.5</v>
          </cell>
          <cell r="F10">
            <v>147.1</v>
          </cell>
          <cell r="G10">
            <v>136</v>
          </cell>
          <cell r="H10">
            <v>11.1</v>
          </cell>
        </row>
        <row r="11">
          <cell r="E11">
            <v>17.5</v>
          </cell>
          <cell r="F11">
            <v>144.19999999999999</v>
          </cell>
          <cell r="G11">
            <v>131.1</v>
          </cell>
          <cell r="H11">
            <v>13.1</v>
          </cell>
        </row>
        <row r="12">
          <cell r="E12">
            <v>17.2</v>
          </cell>
          <cell r="F12">
            <v>139</v>
          </cell>
          <cell r="G12">
            <v>127.3</v>
          </cell>
          <cell r="H12">
            <v>11.7</v>
          </cell>
        </row>
        <row r="13">
          <cell r="E13">
            <v>17.399999999999999</v>
          </cell>
          <cell r="F13">
            <v>146.4</v>
          </cell>
          <cell r="G13">
            <v>134.69999999999999</v>
          </cell>
          <cell r="H13">
            <v>11.7</v>
          </cell>
        </row>
        <row r="14">
          <cell r="E14">
            <v>18.7</v>
          </cell>
          <cell r="F14">
            <v>163.19999999999999</v>
          </cell>
          <cell r="G14">
            <v>136.5</v>
          </cell>
          <cell r="H14">
            <v>26.7</v>
          </cell>
        </row>
        <row r="15">
          <cell r="E15">
            <v>17.899999999999999</v>
          </cell>
          <cell r="F15">
            <v>133.30000000000001</v>
          </cell>
          <cell r="G15">
            <v>125.6</v>
          </cell>
          <cell r="H15">
            <v>7.7</v>
          </cell>
        </row>
        <row r="16">
          <cell r="E16">
            <v>16.600000000000001</v>
          </cell>
          <cell r="F16">
            <v>124.5</v>
          </cell>
          <cell r="G16">
            <v>120</v>
          </cell>
          <cell r="H16">
            <v>4.5</v>
          </cell>
        </row>
        <row r="17">
          <cell r="E17">
            <v>15.6</v>
          </cell>
          <cell r="F17">
            <v>110.3</v>
          </cell>
          <cell r="G17">
            <v>107.9</v>
          </cell>
          <cell r="H17">
            <v>2.4</v>
          </cell>
        </row>
        <row r="18">
          <cell r="E18">
            <v>17.399999999999999</v>
          </cell>
          <cell r="F18">
            <v>126.1</v>
          </cell>
          <cell r="G18">
            <v>118</v>
          </cell>
          <cell r="H18">
            <v>8.1</v>
          </cell>
        </row>
        <row r="19">
          <cell r="E19">
            <v>14.6</v>
          </cell>
          <cell r="F19">
            <v>85.3</v>
          </cell>
          <cell r="G19">
            <v>81.3</v>
          </cell>
          <cell r="H19">
            <v>4</v>
          </cell>
        </row>
        <row r="20">
          <cell r="E20">
            <v>16.3</v>
          </cell>
          <cell r="F20">
            <v>114.9</v>
          </cell>
          <cell r="G20">
            <v>109.2</v>
          </cell>
          <cell r="H20">
            <v>5.7</v>
          </cell>
        </row>
        <row r="21">
          <cell r="E21">
            <v>16.8</v>
          </cell>
          <cell r="F21">
            <v>137</v>
          </cell>
          <cell r="G21">
            <v>120.6</v>
          </cell>
          <cell r="H21">
            <v>16.399999999999999</v>
          </cell>
        </row>
        <row r="22">
          <cell r="E22">
            <v>18</v>
          </cell>
          <cell r="F22">
            <v>134.1</v>
          </cell>
          <cell r="G22">
            <v>129.5</v>
          </cell>
          <cell r="H22">
            <v>4.5999999999999996</v>
          </cell>
        </row>
        <row r="23">
          <cell r="E23">
            <v>18.3</v>
          </cell>
          <cell r="F23">
            <v>144.9</v>
          </cell>
          <cell r="G23">
            <v>141.4</v>
          </cell>
          <cell r="H23">
            <v>3.5</v>
          </cell>
        </row>
        <row r="24">
          <cell r="E24">
            <v>17.600000000000001</v>
          </cell>
          <cell r="F24">
            <v>133.80000000000001</v>
          </cell>
          <cell r="G24">
            <v>126</v>
          </cell>
          <cell r="H24">
            <v>7.8</v>
          </cell>
        </row>
        <row r="47">
          <cell r="E47">
            <v>17.8</v>
          </cell>
          <cell r="F47">
            <v>139.1</v>
          </cell>
          <cell r="G47">
            <v>128.30000000000001</v>
          </cell>
          <cell r="H47">
            <v>10.8</v>
          </cell>
        </row>
        <row r="48">
          <cell r="E48">
            <v>18.600000000000001</v>
          </cell>
          <cell r="F48">
            <v>147.69999999999999</v>
          </cell>
          <cell r="G48">
            <v>137.4</v>
          </cell>
          <cell r="H48">
            <v>10.3</v>
          </cell>
        </row>
        <row r="49">
          <cell r="E49">
            <v>17.7</v>
          </cell>
          <cell r="F49">
            <v>148</v>
          </cell>
          <cell r="G49">
            <v>133.6</v>
          </cell>
          <cell r="H49">
            <v>14.4</v>
          </cell>
        </row>
        <row r="50">
          <cell r="E50">
            <v>17.2</v>
          </cell>
          <cell r="F50">
            <v>140.4</v>
          </cell>
          <cell r="G50">
            <v>126.4</v>
          </cell>
          <cell r="H50">
            <v>14</v>
          </cell>
        </row>
        <row r="51">
          <cell r="E51">
            <v>17.2</v>
          </cell>
          <cell r="F51">
            <v>148.30000000000001</v>
          </cell>
          <cell r="G51">
            <v>134.6</v>
          </cell>
          <cell r="H51">
            <v>13.7</v>
          </cell>
        </row>
        <row r="52">
          <cell r="E52">
            <v>18.7</v>
          </cell>
          <cell r="F52">
            <v>151.1</v>
          </cell>
          <cell r="G52">
            <v>131.6</v>
          </cell>
          <cell r="H52">
            <v>19.5</v>
          </cell>
        </row>
        <row r="53">
          <cell r="E53">
            <v>18.2</v>
          </cell>
          <cell r="F53">
            <v>129</v>
          </cell>
          <cell r="G53">
            <v>121.1</v>
          </cell>
          <cell r="H53">
            <v>7.9</v>
          </cell>
        </row>
        <row r="54">
          <cell r="E54">
            <v>17.7</v>
          </cell>
          <cell r="F54">
            <v>128.30000000000001</v>
          </cell>
          <cell r="G54">
            <v>124.4</v>
          </cell>
          <cell r="H54">
            <v>3.9</v>
          </cell>
        </row>
        <row r="55">
          <cell r="E55">
            <v>17.8</v>
          </cell>
          <cell r="F55">
            <v>135.69999999999999</v>
          </cell>
          <cell r="G55">
            <v>133</v>
          </cell>
          <cell r="H55">
            <v>2.7</v>
          </cell>
        </row>
        <row r="56">
          <cell r="E56">
            <v>16.7</v>
          </cell>
          <cell r="F56">
            <v>142.19999999999999</v>
          </cell>
          <cell r="G56">
            <v>129.80000000000001</v>
          </cell>
          <cell r="H56">
            <v>12.4</v>
          </cell>
        </row>
        <row r="57">
          <cell r="E57">
            <v>14.8</v>
          </cell>
          <cell r="F57">
            <v>97</v>
          </cell>
          <cell r="G57">
            <v>91.3</v>
          </cell>
          <cell r="H57">
            <v>5.7</v>
          </cell>
        </row>
        <row r="58">
          <cell r="E58">
            <v>17</v>
          </cell>
          <cell r="F58">
            <v>134.80000000000001</v>
          </cell>
          <cell r="G58">
            <v>121.9</v>
          </cell>
          <cell r="H58">
            <v>12.9</v>
          </cell>
        </row>
        <row r="59">
          <cell r="E59">
            <v>16.7</v>
          </cell>
          <cell r="F59">
            <v>146.19999999999999</v>
          </cell>
          <cell r="G59">
            <v>123.1</v>
          </cell>
          <cell r="H59">
            <v>23.1</v>
          </cell>
        </row>
        <row r="60">
          <cell r="E60">
            <v>18.399999999999999</v>
          </cell>
          <cell r="F60">
            <v>139.30000000000001</v>
          </cell>
          <cell r="G60">
            <v>133.69999999999999</v>
          </cell>
          <cell r="H60">
            <v>5.6</v>
          </cell>
        </row>
        <row r="61">
          <cell r="E61">
            <v>19.5</v>
          </cell>
          <cell r="F61">
            <v>154.4</v>
          </cell>
          <cell r="G61">
            <v>149.30000000000001</v>
          </cell>
          <cell r="H61">
            <v>5.0999999999999996</v>
          </cell>
        </row>
        <row r="62">
          <cell r="E62">
            <v>17.600000000000001</v>
          </cell>
          <cell r="F62">
            <v>132.80000000000001</v>
          </cell>
          <cell r="G62">
            <v>124.3</v>
          </cell>
          <cell r="H62">
            <v>8.5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224205</v>
          </cell>
        </row>
      </sheetData>
      <sheetData sheetId="17">
        <row r="9">
          <cell r="E9">
            <v>18.5</v>
          </cell>
          <cell r="F9">
            <v>141.5</v>
          </cell>
          <cell r="G9">
            <v>132.1</v>
          </cell>
          <cell r="H9">
            <v>9.4</v>
          </cell>
        </row>
        <row r="10">
          <cell r="E10">
            <v>21.6</v>
          </cell>
          <cell r="F10">
            <v>167.8</v>
          </cell>
          <cell r="G10">
            <v>160.1</v>
          </cell>
          <cell r="H10">
            <v>7.7</v>
          </cell>
        </row>
        <row r="11">
          <cell r="E11">
            <v>19.600000000000001</v>
          </cell>
          <cell r="F11">
            <v>158.19999999999999</v>
          </cell>
          <cell r="G11">
            <v>146</v>
          </cell>
          <cell r="H11">
            <v>12.2</v>
          </cell>
        </row>
        <row r="12">
          <cell r="E12">
            <v>19.2</v>
          </cell>
          <cell r="F12">
            <v>156.6</v>
          </cell>
          <cell r="G12">
            <v>140.4</v>
          </cell>
          <cell r="H12">
            <v>16.2</v>
          </cell>
        </row>
        <row r="13">
          <cell r="E13">
            <v>19.399999999999999</v>
          </cell>
          <cell r="F13">
            <v>156.4</v>
          </cell>
          <cell r="G13">
            <v>144.5</v>
          </cell>
          <cell r="H13">
            <v>11.9</v>
          </cell>
        </row>
        <row r="14">
          <cell r="E14">
            <v>20.5</v>
          </cell>
          <cell r="F14">
            <v>184.8</v>
          </cell>
          <cell r="G14">
            <v>156.5</v>
          </cell>
          <cell r="H14">
            <v>28.3</v>
          </cell>
        </row>
        <row r="15">
          <cell r="E15">
            <v>17.7</v>
          </cell>
          <cell r="F15">
            <v>131.69999999999999</v>
          </cell>
          <cell r="G15">
            <v>123.7</v>
          </cell>
          <cell r="H15">
            <v>8</v>
          </cell>
        </row>
        <row r="16">
          <cell r="E16">
            <v>18.899999999999999</v>
          </cell>
          <cell r="F16">
            <v>145.9</v>
          </cell>
          <cell r="G16">
            <v>139.5</v>
          </cell>
          <cell r="H16">
            <v>6.4</v>
          </cell>
        </row>
        <row r="17">
          <cell r="E17">
            <v>17.100000000000001</v>
          </cell>
          <cell r="F17">
            <v>120.9</v>
          </cell>
          <cell r="G17">
            <v>118.7</v>
          </cell>
          <cell r="H17">
            <v>2.2000000000000002</v>
          </cell>
        </row>
        <row r="18">
          <cell r="E18">
            <v>19.899999999999999</v>
          </cell>
          <cell r="F18">
            <v>156.1</v>
          </cell>
          <cell r="G18">
            <v>147.80000000000001</v>
          </cell>
          <cell r="H18">
            <v>8.3000000000000007</v>
          </cell>
        </row>
        <row r="19">
          <cell r="E19">
            <v>14</v>
          </cell>
          <cell r="F19">
            <v>81.900000000000006</v>
          </cell>
          <cell r="G19">
            <v>78.400000000000006</v>
          </cell>
          <cell r="H19">
            <v>3.5</v>
          </cell>
        </row>
        <row r="20">
          <cell r="E20">
            <v>16.899999999999999</v>
          </cell>
          <cell r="F20">
            <v>133.1</v>
          </cell>
          <cell r="G20">
            <v>123.3</v>
          </cell>
          <cell r="H20">
            <v>9.8000000000000007</v>
          </cell>
        </row>
        <row r="21">
          <cell r="E21">
            <v>18.3</v>
          </cell>
          <cell r="F21">
            <v>154</v>
          </cell>
          <cell r="G21">
            <v>131.69999999999999</v>
          </cell>
          <cell r="H21">
            <v>22.3</v>
          </cell>
        </row>
        <row r="22">
          <cell r="E22">
            <v>19</v>
          </cell>
          <cell r="F22">
            <v>138.5</v>
          </cell>
          <cell r="G22">
            <v>134.4</v>
          </cell>
          <cell r="H22">
            <v>4.0999999999999996</v>
          </cell>
        </row>
        <row r="23">
          <cell r="E23">
            <v>19.3</v>
          </cell>
          <cell r="F23">
            <v>152.6</v>
          </cell>
          <cell r="G23">
            <v>149</v>
          </cell>
          <cell r="H23">
            <v>3.6</v>
          </cell>
        </row>
        <row r="24">
          <cell r="E24">
            <v>19</v>
          </cell>
          <cell r="F24">
            <v>145</v>
          </cell>
          <cell r="G24">
            <v>136.1</v>
          </cell>
          <cell r="H24">
            <v>8.9</v>
          </cell>
        </row>
        <row r="47">
          <cell r="E47">
            <v>19</v>
          </cell>
          <cell r="F47">
            <v>148.80000000000001</v>
          </cell>
          <cell r="G47">
            <v>137.80000000000001</v>
          </cell>
          <cell r="H47">
            <v>11</v>
          </cell>
        </row>
        <row r="48">
          <cell r="E48">
            <v>20.6</v>
          </cell>
          <cell r="F48">
            <v>167.6</v>
          </cell>
          <cell r="G48">
            <v>157.30000000000001</v>
          </cell>
          <cell r="H48">
            <v>10.3</v>
          </cell>
        </row>
        <row r="49">
          <cell r="E49">
            <v>19.8</v>
          </cell>
          <cell r="F49">
            <v>162.30000000000001</v>
          </cell>
          <cell r="G49">
            <v>149.30000000000001</v>
          </cell>
          <cell r="H49">
            <v>13</v>
          </cell>
        </row>
        <row r="50">
          <cell r="E50">
            <v>19.2</v>
          </cell>
          <cell r="F50">
            <v>156.6</v>
          </cell>
          <cell r="G50">
            <v>140.4</v>
          </cell>
          <cell r="H50">
            <v>16.2</v>
          </cell>
        </row>
        <row r="51">
          <cell r="E51">
            <v>19.3</v>
          </cell>
          <cell r="F51">
            <v>157.1</v>
          </cell>
          <cell r="G51">
            <v>144.19999999999999</v>
          </cell>
          <cell r="H51">
            <v>12.9</v>
          </cell>
        </row>
        <row r="52">
          <cell r="E52">
            <v>20.5</v>
          </cell>
          <cell r="F52">
            <v>174.7</v>
          </cell>
          <cell r="G52">
            <v>150.9</v>
          </cell>
          <cell r="H52">
            <v>23.8</v>
          </cell>
        </row>
        <row r="53">
          <cell r="E53">
            <v>18.2</v>
          </cell>
          <cell r="F53">
            <v>126.7</v>
          </cell>
          <cell r="G53">
            <v>119.4</v>
          </cell>
          <cell r="H53">
            <v>7.3</v>
          </cell>
        </row>
        <row r="54">
          <cell r="E54">
            <v>19.600000000000001</v>
          </cell>
          <cell r="F54">
            <v>141</v>
          </cell>
          <cell r="G54">
            <v>136.6</v>
          </cell>
          <cell r="H54">
            <v>4.4000000000000004</v>
          </cell>
        </row>
        <row r="55">
          <cell r="E55">
            <v>20.5</v>
          </cell>
          <cell r="F55">
            <v>158</v>
          </cell>
          <cell r="G55">
            <v>153.80000000000001</v>
          </cell>
          <cell r="H55">
            <v>4.2</v>
          </cell>
        </row>
        <row r="56">
          <cell r="E56">
            <v>19.5</v>
          </cell>
          <cell r="F56">
            <v>164.8</v>
          </cell>
          <cell r="G56">
            <v>150.30000000000001</v>
          </cell>
          <cell r="H56">
            <v>14.5</v>
          </cell>
        </row>
        <row r="57">
          <cell r="E57">
            <v>15.9</v>
          </cell>
          <cell r="F57">
            <v>106.3</v>
          </cell>
          <cell r="G57">
            <v>99.8</v>
          </cell>
          <cell r="H57">
            <v>6.5</v>
          </cell>
        </row>
        <row r="58">
          <cell r="E58">
            <v>16.899999999999999</v>
          </cell>
          <cell r="F58">
            <v>140.6</v>
          </cell>
          <cell r="G58">
            <v>132.1</v>
          </cell>
          <cell r="H58">
            <v>8.5</v>
          </cell>
        </row>
        <row r="59">
          <cell r="E59">
            <v>19.100000000000001</v>
          </cell>
          <cell r="F59">
            <v>170.2</v>
          </cell>
          <cell r="G59">
            <v>140.30000000000001</v>
          </cell>
          <cell r="H59">
            <v>29.9</v>
          </cell>
        </row>
        <row r="60">
          <cell r="E60">
            <v>19.100000000000001</v>
          </cell>
          <cell r="F60">
            <v>142.9</v>
          </cell>
          <cell r="G60">
            <v>138.9</v>
          </cell>
          <cell r="H60">
            <v>4</v>
          </cell>
        </row>
        <row r="61">
          <cell r="E61">
            <v>19.2</v>
          </cell>
          <cell r="F61">
            <v>151.69999999999999</v>
          </cell>
          <cell r="G61">
            <v>148</v>
          </cell>
          <cell r="H61">
            <v>3.7</v>
          </cell>
        </row>
        <row r="62">
          <cell r="E62">
            <v>18.600000000000001</v>
          </cell>
          <cell r="F62">
            <v>142.19999999999999</v>
          </cell>
          <cell r="G62">
            <v>132.6</v>
          </cell>
          <cell r="H62">
            <v>9.6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11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8974</v>
          </cell>
        </row>
        <row r="48">
          <cell r="Q48">
            <v>18.8</v>
          </cell>
        </row>
        <row r="49">
          <cell r="Q49">
            <v>21.2</v>
          </cell>
        </row>
        <row r="50">
          <cell r="Q50">
            <v>19.600000000000001</v>
          </cell>
        </row>
        <row r="51">
          <cell r="Q51">
            <v>17.899999999999999</v>
          </cell>
        </row>
        <row r="52">
          <cell r="Q52">
            <v>18.7</v>
          </cell>
        </row>
        <row r="53">
          <cell r="Q53">
            <v>21.1</v>
          </cell>
        </row>
        <row r="54">
          <cell r="Q54">
            <v>18.5</v>
          </cell>
        </row>
        <row r="55">
          <cell r="Q55">
            <v>18.2</v>
          </cell>
        </row>
        <row r="56">
          <cell r="Q56">
            <v>18.899999999999999</v>
          </cell>
        </row>
        <row r="57">
          <cell r="Q57">
            <v>19</v>
          </cell>
        </row>
        <row r="58">
          <cell r="Q58">
            <v>15.8</v>
          </cell>
        </row>
        <row r="59">
          <cell r="Q59">
            <v>17.399999999999999</v>
          </cell>
        </row>
        <row r="60">
          <cell r="Q60">
            <v>19</v>
          </cell>
        </row>
        <row r="61">
          <cell r="Q61">
            <v>18.8</v>
          </cell>
        </row>
        <row r="62">
          <cell r="Q62">
            <v>18.899999999999999</v>
          </cell>
        </row>
        <row r="63">
          <cell r="Q63">
            <v>18.399999999999999</v>
          </cell>
        </row>
        <row r="69">
          <cell r="Q69">
            <v>18.8</v>
          </cell>
        </row>
        <row r="70">
          <cell r="Q70">
            <v>20.100000000000001</v>
          </cell>
        </row>
        <row r="71">
          <cell r="Q71">
            <v>19.600000000000001</v>
          </cell>
        </row>
        <row r="72">
          <cell r="Q72">
            <v>17.8</v>
          </cell>
        </row>
        <row r="73">
          <cell r="Q73">
            <v>18.399999999999999</v>
          </cell>
        </row>
        <row r="74">
          <cell r="Q74">
            <v>21.4</v>
          </cell>
        </row>
        <row r="75">
          <cell r="Q75">
            <v>18.5</v>
          </cell>
        </row>
        <row r="76">
          <cell r="Q76">
            <v>19.3</v>
          </cell>
        </row>
        <row r="77">
          <cell r="Q77">
            <v>20</v>
          </cell>
        </row>
        <row r="78">
          <cell r="Q78">
            <v>18.600000000000001</v>
          </cell>
        </row>
        <row r="79">
          <cell r="Q79">
            <v>15.1</v>
          </cell>
        </row>
        <row r="80">
          <cell r="Q80">
            <v>14.7</v>
          </cell>
        </row>
        <row r="81">
          <cell r="Q81">
            <v>18.3</v>
          </cell>
        </row>
        <row r="82">
          <cell r="Q82">
            <v>18.899999999999999</v>
          </cell>
        </row>
        <row r="83">
          <cell r="Q83">
            <v>20.100000000000001</v>
          </cell>
        </row>
        <row r="84">
          <cell r="Q84">
            <v>18.5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91.8</v>
          </cell>
          <cell r="D6">
            <v>1.1000000000000001</v>
          </cell>
          <cell r="E6">
            <v>102.5</v>
          </cell>
          <cell r="F6">
            <v>-1.3</v>
          </cell>
          <cell r="G6">
            <v>102.4</v>
          </cell>
          <cell r="H6">
            <v>-0.2</v>
          </cell>
          <cell r="I6">
            <v>100.7</v>
          </cell>
          <cell r="J6">
            <v>-0.7</v>
          </cell>
          <cell r="K6">
            <v>99.6</v>
          </cell>
          <cell r="L6">
            <v>0.2</v>
          </cell>
          <cell r="M6">
            <v>117.6</v>
          </cell>
          <cell r="N6">
            <v>-10.8</v>
          </cell>
          <cell r="O6">
            <v>100</v>
          </cell>
          <cell r="P6">
            <v>1</v>
          </cell>
          <cell r="Q6">
            <v>24.6</v>
          </cell>
          <cell r="R6">
            <v>0.7</v>
          </cell>
          <cell r="S6">
            <v>1.39</v>
          </cell>
          <cell r="T6">
            <v>0.26</v>
          </cell>
          <cell r="U6">
            <v>1.03</v>
          </cell>
          <cell r="V6">
            <v>-0.17</v>
          </cell>
          <cell r="W6">
            <v>85.3</v>
          </cell>
          <cell r="X6">
            <v>-2.2999999999999998</v>
          </cell>
          <cell r="Y6">
            <v>95.3</v>
          </cell>
          <cell r="Z6">
            <v>-4.5999999999999996</v>
          </cell>
          <cell r="AA6">
            <v>104.1</v>
          </cell>
          <cell r="AB6">
            <v>-15.4</v>
          </cell>
          <cell r="AC6">
            <v>37.9</v>
          </cell>
          <cell r="AD6">
            <v>52.9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63</v>
          </cell>
          <cell r="D8">
            <v>-24</v>
          </cell>
          <cell r="E8">
            <v>79.400000000000006</v>
          </cell>
          <cell r="F8">
            <v>-12.2</v>
          </cell>
          <cell r="G8">
            <v>82</v>
          </cell>
          <cell r="H8">
            <v>-7.4</v>
          </cell>
          <cell r="I8">
            <v>102.7</v>
          </cell>
          <cell r="J8">
            <v>-1.8</v>
          </cell>
          <cell r="K8">
            <v>104.8</v>
          </cell>
          <cell r="L8">
            <v>1.5</v>
          </cell>
          <cell r="M8">
            <v>80.099999999999994</v>
          </cell>
          <cell r="N8">
            <v>-32.700000000000003</v>
          </cell>
          <cell r="O8">
            <v>86</v>
          </cell>
          <cell r="P8">
            <v>3.7</v>
          </cell>
          <cell r="Q8">
            <v>1</v>
          </cell>
          <cell r="R8">
            <v>-1.6</v>
          </cell>
          <cell r="S8">
            <v>0.05</v>
          </cell>
          <cell r="T8">
            <v>0.02</v>
          </cell>
          <cell r="U8">
            <v>0.95</v>
          </cell>
          <cell r="V8">
            <v>0.1</v>
          </cell>
          <cell r="W8">
            <v>58.6</v>
          </cell>
          <cell r="X8">
            <v>-26.5</v>
          </cell>
          <cell r="Y8">
            <v>73.8</v>
          </cell>
          <cell r="Z8">
            <v>-15.1</v>
          </cell>
          <cell r="AA8">
            <v>46.5</v>
          </cell>
          <cell r="AB8">
            <v>-58.7</v>
          </cell>
          <cell r="AC8">
            <v>0</v>
          </cell>
          <cell r="AD8">
            <v>-100</v>
          </cell>
        </row>
        <row r="9">
          <cell r="B9" t="str">
            <v>製造業</v>
          </cell>
          <cell r="C9">
            <v>95.2</v>
          </cell>
          <cell r="D9">
            <v>-3.1</v>
          </cell>
          <cell r="E9">
            <v>110.2</v>
          </cell>
          <cell r="F9">
            <v>-0.3</v>
          </cell>
          <cell r="G9">
            <v>107.9</v>
          </cell>
          <cell r="H9">
            <v>-0.1</v>
          </cell>
          <cell r="I9">
            <v>102.6</v>
          </cell>
          <cell r="J9">
            <v>0.3</v>
          </cell>
          <cell r="K9">
            <v>101.8</v>
          </cell>
          <cell r="L9">
            <v>0.6</v>
          </cell>
          <cell r="M9">
            <v>112.3</v>
          </cell>
          <cell r="N9">
            <v>-2.2000000000000002</v>
          </cell>
          <cell r="O9">
            <v>99.8</v>
          </cell>
          <cell r="P9">
            <v>3.1</v>
          </cell>
          <cell r="Q9">
            <v>10.1</v>
          </cell>
          <cell r="R9">
            <v>0.2</v>
          </cell>
          <cell r="S9">
            <v>1.0900000000000001</v>
          </cell>
          <cell r="T9">
            <v>0</v>
          </cell>
          <cell r="U9">
            <v>0.77</v>
          </cell>
          <cell r="V9">
            <v>-0.49</v>
          </cell>
          <cell r="W9">
            <v>88.5</v>
          </cell>
          <cell r="X9">
            <v>-6.3</v>
          </cell>
          <cell r="Y9">
            <v>102.4</v>
          </cell>
          <cell r="Z9">
            <v>-3.7</v>
          </cell>
          <cell r="AA9">
            <v>133.19999999999999</v>
          </cell>
          <cell r="AB9">
            <v>-2.4</v>
          </cell>
          <cell r="AC9">
            <v>22.2</v>
          </cell>
          <cell r="AD9">
            <v>-42.3</v>
          </cell>
        </row>
        <row r="10">
          <cell r="B10" t="str">
            <v>電気・ガス・熱供給・水道業</v>
          </cell>
          <cell r="C10">
            <v>94.2</v>
          </cell>
          <cell r="D10">
            <v>12.5</v>
          </cell>
          <cell r="E10">
            <v>118.9</v>
          </cell>
          <cell r="F10">
            <v>12.7</v>
          </cell>
          <cell r="G10">
            <v>110.1</v>
          </cell>
          <cell r="H10">
            <v>3.2</v>
          </cell>
          <cell r="I10">
            <v>104.2</v>
          </cell>
          <cell r="J10">
            <v>12.2</v>
          </cell>
          <cell r="K10">
            <v>100.9</v>
          </cell>
          <cell r="L10">
            <v>6.9</v>
          </cell>
          <cell r="M10">
            <v>150</v>
          </cell>
          <cell r="N10">
            <v>106.9</v>
          </cell>
          <cell r="O10">
            <v>104.2</v>
          </cell>
          <cell r="P10">
            <v>1.6</v>
          </cell>
          <cell r="Q10">
            <v>8</v>
          </cell>
          <cell r="R10">
            <v>-3.2</v>
          </cell>
          <cell r="S10">
            <v>3.69</v>
          </cell>
          <cell r="T10">
            <v>3.69</v>
          </cell>
          <cell r="U10">
            <v>1.89</v>
          </cell>
          <cell r="V10">
            <v>1.89</v>
          </cell>
          <cell r="W10">
            <v>87.5</v>
          </cell>
          <cell r="X10">
            <v>8.6999999999999993</v>
          </cell>
          <cell r="Y10">
            <v>110.5</v>
          </cell>
          <cell r="Z10">
            <v>9</v>
          </cell>
          <cell r="AA10">
            <v>230</v>
          </cell>
          <cell r="AB10">
            <v>154.80000000000001</v>
          </cell>
          <cell r="AC10">
            <v>0.1</v>
          </cell>
          <cell r="AD10">
            <v>-82.4</v>
          </cell>
        </row>
        <row r="11">
          <cell r="B11" t="str">
            <v>情報通信業</v>
          </cell>
          <cell r="C11">
            <v>130.1</v>
          </cell>
          <cell r="D11">
            <v>-2.2999999999999998</v>
          </cell>
          <cell r="E11">
            <v>155</v>
          </cell>
          <cell r="F11">
            <v>-3.5</v>
          </cell>
          <cell r="G11">
            <v>146.19999999999999</v>
          </cell>
          <cell r="H11">
            <v>-3.1</v>
          </cell>
          <cell r="I11">
            <v>105.8</v>
          </cell>
          <cell r="J11">
            <v>5.3</v>
          </cell>
          <cell r="K11">
            <v>102.2</v>
          </cell>
          <cell r="L11">
            <v>3.4</v>
          </cell>
          <cell r="M11">
            <v>157.1</v>
          </cell>
          <cell r="N11">
            <v>26.2</v>
          </cell>
          <cell r="O11">
            <v>101.3</v>
          </cell>
          <cell r="P11">
            <v>-1.7</v>
          </cell>
          <cell r="Q11">
            <v>4.2</v>
          </cell>
          <cell r="R11">
            <v>-0.1</v>
          </cell>
          <cell r="S11">
            <v>0.94</v>
          </cell>
          <cell r="T11">
            <v>0.86</v>
          </cell>
          <cell r="U11">
            <v>0.21</v>
          </cell>
          <cell r="V11">
            <v>0.05</v>
          </cell>
          <cell r="W11">
            <v>120.9</v>
          </cell>
          <cell r="X11">
            <v>-5.6</v>
          </cell>
          <cell r="Y11">
            <v>144.1</v>
          </cell>
          <cell r="Z11">
            <v>-6.7</v>
          </cell>
          <cell r="AA11">
            <v>300</v>
          </cell>
          <cell r="AB11">
            <v>-7.3</v>
          </cell>
          <cell r="AC11">
            <v>30.1</v>
          </cell>
          <cell r="AD11">
            <v>32.200000000000003</v>
          </cell>
        </row>
        <row r="12">
          <cell r="B12" t="str">
            <v>運輸業，郵便業</v>
          </cell>
          <cell r="C12">
            <v>84.5</v>
          </cell>
          <cell r="D12">
            <v>-5.3</v>
          </cell>
          <cell r="E12">
            <v>96.1</v>
          </cell>
          <cell r="F12">
            <v>-5.3</v>
          </cell>
          <cell r="G12">
            <v>100.5</v>
          </cell>
          <cell r="H12">
            <v>-0.2</v>
          </cell>
          <cell r="I12">
            <v>101.8</v>
          </cell>
          <cell r="J12">
            <v>-4.5999999999999996</v>
          </cell>
          <cell r="K12">
            <v>106.1</v>
          </cell>
          <cell r="L12">
            <v>-0.7</v>
          </cell>
          <cell r="M12">
            <v>81.3</v>
          </cell>
          <cell r="N12">
            <v>-22.8</v>
          </cell>
          <cell r="O12">
            <v>99.5</v>
          </cell>
          <cell r="P12">
            <v>-2.7</v>
          </cell>
          <cell r="Q12">
            <v>11.4</v>
          </cell>
          <cell r="R12">
            <v>7.2</v>
          </cell>
          <cell r="S12">
            <v>0.63</v>
          </cell>
          <cell r="T12">
            <v>0.41</v>
          </cell>
          <cell r="U12">
            <v>0.31</v>
          </cell>
          <cell r="V12">
            <v>-1.87</v>
          </cell>
          <cell r="W12">
            <v>78.5</v>
          </cell>
          <cell r="X12">
            <v>-8.5</v>
          </cell>
          <cell r="Y12">
            <v>89.3</v>
          </cell>
          <cell r="Z12">
            <v>-8.5</v>
          </cell>
          <cell r="AA12">
            <v>76.599999999999994</v>
          </cell>
          <cell r="AB12">
            <v>-27</v>
          </cell>
          <cell r="AC12">
            <v>0.6</v>
          </cell>
          <cell r="AD12">
            <v>0</v>
          </cell>
        </row>
        <row r="13">
          <cell r="B13" t="str">
            <v>卸売業，小売業</v>
          </cell>
          <cell r="C13">
            <v>81.2</v>
          </cell>
          <cell r="D13">
            <v>-7.6</v>
          </cell>
          <cell r="E13">
            <v>93.3</v>
          </cell>
          <cell r="F13">
            <v>0.4</v>
          </cell>
          <cell r="G13">
            <v>93.4</v>
          </cell>
          <cell r="H13">
            <v>1.3</v>
          </cell>
          <cell r="I13">
            <v>93.9</v>
          </cell>
          <cell r="J13">
            <v>-2.2000000000000002</v>
          </cell>
          <cell r="K13">
            <v>92.7</v>
          </cell>
          <cell r="L13">
            <v>-1.7</v>
          </cell>
          <cell r="M13">
            <v>118.6</v>
          </cell>
          <cell r="N13">
            <v>-10.3</v>
          </cell>
          <cell r="O13">
            <v>105.5</v>
          </cell>
          <cell r="P13">
            <v>0.2</v>
          </cell>
          <cell r="Q13">
            <v>60.8</v>
          </cell>
          <cell r="R13">
            <v>3</v>
          </cell>
          <cell r="S13">
            <v>2.1</v>
          </cell>
          <cell r="T13">
            <v>1.25</v>
          </cell>
          <cell r="U13">
            <v>1.31</v>
          </cell>
          <cell r="V13">
            <v>0.42</v>
          </cell>
          <cell r="W13">
            <v>75.5</v>
          </cell>
          <cell r="X13">
            <v>-10.7</v>
          </cell>
          <cell r="Y13">
            <v>86.7</v>
          </cell>
          <cell r="Z13">
            <v>-2.9</v>
          </cell>
          <cell r="AA13">
            <v>91.8</v>
          </cell>
          <cell r="AB13">
            <v>-12.9</v>
          </cell>
          <cell r="AC13">
            <v>2</v>
          </cell>
          <cell r="AD13">
            <v>-96.4</v>
          </cell>
        </row>
        <row r="14">
          <cell r="B14" t="str">
            <v>金融業，保険業</v>
          </cell>
          <cell r="C14">
            <v>88.3</v>
          </cell>
          <cell r="D14">
            <v>-8.6999999999999993</v>
          </cell>
          <cell r="E14">
            <v>112.9</v>
          </cell>
          <cell r="F14">
            <v>-8.6999999999999993</v>
          </cell>
          <cell r="G14">
            <v>116.6</v>
          </cell>
          <cell r="H14">
            <v>-3.7</v>
          </cell>
          <cell r="I14">
            <v>97.1</v>
          </cell>
          <cell r="J14">
            <v>-9.3000000000000007</v>
          </cell>
          <cell r="K14">
            <v>97</v>
          </cell>
          <cell r="L14">
            <v>-8.3000000000000007</v>
          </cell>
          <cell r="M14">
            <v>104.7</v>
          </cell>
          <cell r="N14">
            <v>-30.8</v>
          </cell>
          <cell r="O14">
            <v>107</v>
          </cell>
          <cell r="P14">
            <v>4.5</v>
          </cell>
          <cell r="Q14">
            <v>0.3</v>
          </cell>
          <cell r="R14">
            <v>-5.3</v>
          </cell>
          <cell r="S14">
            <v>0</v>
          </cell>
          <cell r="T14">
            <v>-1.83</v>
          </cell>
          <cell r="U14">
            <v>1.23</v>
          </cell>
          <cell r="V14">
            <v>1.1399999999999999</v>
          </cell>
          <cell r="W14">
            <v>82.1</v>
          </cell>
          <cell r="X14">
            <v>-11.7</v>
          </cell>
          <cell r="Y14">
            <v>104.9</v>
          </cell>
          <cell r="Z14">
            <v>-11.8</v>
          </cell>
          <cell r="AA14">
            <v>24.1</v>
          </cell>
          <cell r="AB14">
            <v>-87.1</v>
          </cell>
          <cell r="AC14">
            <v>0</v>
          </cell>
          <cell r="AD14">
            <v>0</v>
          </cell>
        </row>
        <row r="15">
          <cell r="B15" t="str">
            <v>不動産業，物品賃貸業</v>
          </cell>
          <cell r="C15">
            <v>120.1</v>
          </cell>
          <cell r="D15">
            <v>21.7</v>
          </cell>
          <cell r="E15">
            <v>130.19999999999999</v>
          </cell>
          <cell r="F15">
            <v>8.1999999999999993</v>
          </cell>
          <cell r="G15">
            <v>131.1</v>
          </cell>
          <cell r="H15">
            <v>11.8</v>
          </cell>
          <cell r="I15">
            <v>103.4</v>
          </cell>
          <cell r="J15">
            <v>6.7</v>
          </cell>
          <cell r="K15">
            <v>103</v>
          </cell>
          <cell r="L15">
            <v>7.9</v>
          </cell>
          <cell r="M15">
            <v>118.8</v>
          </cell>
          <cell r="N15">
            <v>-25.5</v>
          </cell>
          <cell r="O15">
            <v>112.2</v>
          </cell>
          <cell r="P15">
            <v>14</v>
          </cell>
          <cell r="Q15">
            <v>30.4</v>
          </cell>
          <cell r="R15">
            <v>-10.9</v>
          </cell>
          <cell r="S15">
            <v>2.0099999999999998</v>
          </cell>
          <cell r="T15">
            <v>0.56000000000000005</v>
          </cell>
          <cell r="U15">
            <v>0.32</v>
          </cell>
          <cell r="V15">
            <v>-0.41</v>
          </cell>
          <cell r="W15">
            <v>111.6</v>
          </cell>
          <cell r="X15">
            <v>17.600000000000001</v>
          </cell>
          <cell r="Y15">
            <v>121</v>
          </cell>
          <cell r="Z15">
            <v>4.5999999999999996</v>
          </cell>
          <cell r="AA15">
            <v>95.7</v>
          </cell>
          <cell r="AB15">
            <v>-59</v>
          </cell>
          <cell r="AC15">
            <v>49.3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98.8</v>
          </cell>
          <cell r="D16">
            <v>-12.4</v>
          </cell>
          <cell r="E16">
            <v>117.6</v>
          </cell>
          <cell r="F16">
            <v>1.4</v>
          </cell>
          <cell r="G16">
            <v>116.8</v>
          </cell>
          <cell r="H16">
            <v>1.7</v>
          </cell>
          <cell r="I16">
            <v>103.4</v>
          </cell>
          <cell r="J16">
            <v>-0.4</v>
          </cell>
          <cell r="K16">
            <v>102.4</v>
          </cell>
          <cell r="L16">
            <v>-0.1</v>
          </cell>
          <cell r="M16">
            <v>114.3</v>
          </cell>
          <cell r="N16">
            <v>-3.4</v>
          </cell>
          <cell r="O16">
            <v>103.6</v>
          </cell>
          <cell r="P16">
            <v>1</v>
          </cell>
          <cell r="Q16">
            <v>7.2</v>
          </cell>
          <cell r="R16">
            <v>-4.7</v>
          </cell>
          <cell r="S16">
            <v>0.34</v>
          </cell>
          <cell r="T16">
            <v>-0.64</v>
          </cell>
          <cell r="U16">
            <v>0.34</v>
          </cell>
          <cell r="V16">
            <v>-0.01</v>
          </cell>
          <cell r="W16">
            <v>91.8</v>
          </cell>
          <cell r="X16">
            <v>-15.4</v>
          </cell>
          <cell r="Y16">
            <v>109.3</v>
          </cell>
          <cell r="Z16">
            <v>-2</v>
          </cell>
          <cell r="AA16">
            <v>133.6</v>
          </cell>
          <cell r="AB16">
            <v>-1.1000000000000001</v>
          </cell>
          <cell r="AC16">
            <v>3.8</v>
          </cell>
          <cell r="AD16">
            <v>-93.3</v>
          </cell>
        </row>
        <row r="17">
          <cell r="B17" t="str">
            <v>宿泊業，飲食サービス業</v>
          </cell>
          <cell r="C17">
            <v>95.1</v>
          </cell>
          <cell r="D17">
            <v>7.8</v>
          </cell>
          <cell r="E17">
            <v>97.9</v>
          </cell>
          <cell r="F17">
            <v>6.3</v>
          </cell>
          <cell r="G17">
            <v>98</v>
          </cell>
          <cell r="H17">
            <v>5.8</v>
          </cell>
          <cell r="I17">
            <v>93.2</v>
          </cell>
          <cell r="J17">
            <v>-1.6</v>
          </cell>
          <cell r="K17">
            <v>91.7</v>
          </cell>
          <cell r="L17">
            <v>-1.7</v>
          </cell>
          <cell r="M17">
            <v>129.30000000000001</v>
          </cell>
          <cell r="N17">
            <v>2</v>
          </cell>
          <cell r="O17">
            <v>92.6</v>
          </cell>
          <cell r="P17">
            <v>5.6</v>
          </cell>
          <cell r="Q17">
            <v>79.8</v>
          </cell>
          <cell r="R17">
            <v>-4.5</v>
          </cell>
          <cell r="S17">
            <v>4.29</v>
          </cell>
          <cell r="T17">
            <v>-0.42</v>
          </cell>
          <cell r="U17">
            <v>1.76</v>
          </cell>
          <cell r="V17">
            <v>-3.09</v>
          </cell>
          <cell r="W17">
            <v>88.4</v>
          </cell>
          <cell r="X17">
            <v>4.2</v>
          </cell>
          <cell r="Y17">
            <v>91</v>
          </cell>
          <cell r="Z17">
            <v>2.7</v>
          </cell>
          <cell r="AA17">
            <v>95.3</v>
          </cell>
          <cell r="AB17">
            <v>15.7</v>
          </cell>
          <cell r="AC17">
            <v>16.7</v>
          </cell>
          <cell r="AD17">
            <v>0</v>
          </cell>
        </row>
        <row r="18">
          <cell r="B18" t="str">
            <v>生活関連サービス業，娯楽業</v>
          </cell>
          <cell r="C18">
            <v>97.2</v>
          </cell>
          <cell r="D18">
            <v>27.7</v>
          </cell>
          <cell r="E18">
            <v>106.6</v>
          </cell>
          <cell r="F18">
            <v>27.8</v>
          </cell>
          <cell r="G18">
            <v>106.1</v>
          </cell>
          <cell r="H18">
            <v>25.9</v>
          </cell>
          <cell r="I18">
            <v>114.2</v>
          </cell>
          <cell r="J18">
            <v>21.7</v>
          </cell>
          <cell r="K18">
            <v>113.6</v>
          </cell>
          <cell r="L18">
            <v>20</v>
          </cell>
          <cell r="M18">
            <v>121.3</v>
          </cell>
          <cell r="N18">
            <v>51.6</v>
          </cell>
          <cell r="O18">
            <v>93.8</v>
          </cell>
          <cell r="P18">
            <v>-0.1</v>
          </cell>
          <cell r="Q18">
            <v>25</v>
          </cell>
          <cell r="R18">
            <v>-9</v>
          </cell>
          <cell r="S18">
            <v>1.75</v>
          </cell>
          <cell r="T18">
            <v>0.7</v>
          </cell>
          <cell r="U18">
            <v>1.17</v>
          </cell>
          <cell r="V18">
            <v>0.93</v>
          </cell>
          <cell r="W18">
            <v>90.3</v>
          </cell>
          <cell r="X18">
            <v>23.4</v>
          </cell>
          <cell r="Y18">
            <v>99.1</v>
          </cell>
          <cell r="Z18">
            <v>23.6</v>
          </cell>
          <cell r="AA18">
            <v>114.6</v>
          </cell>
          <cell r="AB18">
            <v>69.5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141.80000000000001</v>
          </cell>
          <cell r="D19">
            <v>41</v>
          </cell>
          <cell r="E19">
            <v>120.3</v>
          </cell>
          <cell r="F19">
            <v>-0.2</v>
          </cell>
          <cell r="G19">
            <v>123.3</v>
          </cell>
          <cell r="H19">
            <v>-0.1</v>
          </cell>
          <cell r="I19">
            <v>121.8</v>
          </cell>
          <cell r="J19">
            <v>-6</v>
          </cell>
          <cell r="K19">
            <v>108.5</v>
          </cell>
          <cell r="L19">
            <v>-3</v>
          </cell>
          <cell r="M19">
            <v>331.2</v>
          </cell>
          <cell r="N19">
            <v>-19.3</v>
          </cell>
          <cell r="O19">
            <v>113.5</v>
          </cell>
          <cell r="P19">
            <v>4.8</v>
          </cell>
          <cell r="Q19">
            <v>18.7</v>
          </cell>
          <cell r="R19">
            <v>2.2999999999999998</v>
          </cell>
          <cell r="S19">
            <v>0.3</v>
          </cell>
          <cell r="T19">
            <v>-0.64</v>
          </cell>
          <cell r="U19">
            <v>0.16</v>
          </cell>
          <cell r="V19">
            <v>-0.01</v>
          </cell>
          <cell r="W19">
            <v>131.80000000000001</v>
          </cell>
          <cell r="X19">
            <v>36.299999999999997</v>
          </cell>
          <cell r="Y19">
            <v>111.8</v>
          </cell>
          <cell r="Z19">
            <v>-3.6</v>
          </cell>
          <cell r="AA19">
            <v>20.7</v>
          </cell>
          <cell r="AB19">
            <v>-26.3</v>
          </cell>
          <cell r="AC19">
            <v>199.3</v>
          </cell>
          <cell r="AD19">
            <v>2206</v>
          </cell>
        </row>
        <row r="20">
          <cell r="B20" t="str">
            <v>医療，福祉</v>
          </cell>
          <cell r="C20">
            <v>77.2</v>
          </cell>
          <cell r="D20">
            <v>-5.6</v>
          </cell>
          <cell r="E20">
            <v>94.2</v>
          </cell>
          <cell r="F20">
            <v>-3.6</v>
          </cell>
          <cell r="G20">
            <v>93.4</v>
          </cell>
          <cell r="H20">
            <v>-2.2999999999999998</v>
          </cell>
          <cell r="I20">
            <v>95.8</v>
          </cell>
          <cell r="J20">
            <v>0.8</v>
          </cell>
          <cell r="K20">
            <v>96.2</v>
          </cell>
          <cell r="L20">
            <v>1.2</v>
          </cell>
          <cell r="M20">
            <v>83</v>
          </cell>
          <cell r="N20">
            <v>-9.3000000000000007</v>
          </cell>
          <cell r="O20">
            <v>98.6</v>
          </cell>
          <cell r="P20">
            <v>-0.8</v>
          </cell>
          <cell r="Q20">
            <v>21</v>
          </cell>
          <cell r="R20">
            <v>0.6</v>
          </cell>
          <cell r="S20">
            <v>0.91</v>
          </cell>
          <cell r="T20">
            <v>0.43</v>
          </cell>
          <cell r="U20">
            <v>0.76</v>
          </cell>
          <cell r="V20">
            <v>0.03</v>
          </cell>
          <cell r="W20">
            <v>71.7</v>
          </cell>
          <cell r="X20">
            <v>-8.9</v>
          </cell>
          <cell r="Y20">
            <v>87.5</v>
          </cell>
          <cell r="Z20">
            <v>-6.8</v>
          </cell>
          <cell r="AA20">
            <v>117.7</v>
          </cell>
          <cell r="AB20">
            <v>-24.9</v>
          </cell>
          <cell r="AC20">
            <v>0.4</v>
          </cell>
          <cell r="AD20">
            <v>-95.6</v>
          </cell>
        </row>
        <row r="21">
          <cell r="B21" t="str">
            <v>複合サービス事業</v>
          </cell>
          <cell r="C21">
            <v>76.7</v>
          </cell>
          <cell r="D21">
            <v>3.9</v>
          </cell>
          <cell r="E21">
            <v>93.3</v>
          </cell>
          <cell r="F21">
            <v>4.5</v>
          </cell>
          <cell r="G21">
            <v>96.4</v>
          </cell>
          <cell r="H21">
            <v>6.8</v>
          </cell>
          <cell r="I21">
            <v>98.9</v>
          </cell>
          <cell r="J21">
            <v>-2.4</v>
          </cell>
          <cell r="K21">
            <v>102.6</v>
          </cell>
          <cell r="L21">
            <v>0.3</v>
          </cell>
          <cell r="M21">
            <v>38.700000000000003</v>
          </cell>
          <cell r="N21">
            <v>-54.4</v>
          </cell>
          <cell r="O21">
            <v>98.2</v>
          </cell>
          <cell r="P21">
            <v>2.8</v>
          </cell>
          <cell r="Q21">
            <v>4.9000000000000004</v>
          </cell>
          <cell r="R21">
            <v>0.7</v>
          </cell>
          <cell r="S21">
            <v>2.5299999999999998</v>
          </cell>
          <cell r="T21">
            <v>-0.34</v>
          </cell>
          <cell r="U21">
            <v>0.8</v>
          </cell>
          <cell r="V21">
            <v>0.33</v>
          </cell>
          <cell r="W21">
            <v>71.3</v>
          </cell>
          <cell r="X21">
            <v>0.4</v>
          </cell>
          <cell r="Y21">
            <v>86.7</v>
          </cell>
          <cell r="Z21">
            <v>0.9</v>
          </cell>
          <cell r="AA21">
            <v>43.4</v>
          </cell>
          <cell r="AB21">
            <v>-39.9</v>
          </cell>
          <cell r="AC21">
            <v>0.3</v>
          </cell>
          <cell r="AD21">
            <v>-89.8</v>
          </cell>
        </row>
        <row r="22">
          <cell r="B22" t="str">
            <v>サービス業（他に分類されないもの）</v>
          </cell>
          <cell r="C22">
            <v>102.8</v>
          </cell>
          <cell r="D22">
            <v>0.4</v>
          </cell>
          <cell r="E22">
            <v>103.8</v>
          </cell>
          <cell r="F22">
            <v>-1.5</v>
          </cell>
          <cell r="G22">
            <v>103.7</v>
          </cell>
          <cell r="H22">
            <v>-0.9</v>
          </cell>
          <cell r="I22">
            <v>102.3</v>
          </cell>
          <cell r="J22">
            <v>-2.6</v>
          </cell>
          <cell r="K22">
            <v>101.9</v>
          </cell>
          <cell r="L22">
            <v>-2.2000000000000002</v>
          </cell>
          <cell r="M22">
            <v>108.9</v>
          </cell>
          <cell r="N22">
            <v>-7.5</v>
          </cell>
          <cell r="O22">
            <v>97.4</v>
          </cell>
          <cell r="P22">
            <v>-2.2999999999999998</v>
          </cell>
          <cell r="Q22">
            <v>30.9</v>
          </cell>
          <cell r="R22">
            <v>2.2999999999999998</v>
          </cell>
          <cell r="S22">
            <v>3</v>
          </cell>
          <cell r="T22">
            <v>0.11</v>
          </cell>
          <cell r="U22">
            <v>3.18</v>
          </cell>
          <cell r="V22">
            <v>0.56000000000000005</v>
          </cell>
          <cell r="W22">
            <v>95.5</v>
          </cell>
          <cell r="X22">
            <v>-3</v>
          </cell>
          <cell r="Y22">
            <v>96.5</v>
          </cell>
          <cell r="Z22">
            <v>-4.7</v>
          </cell>
          <cell r="AA22">
            <v>104.5</v>
          </cell>
          <cell r="AB22">
            <v>-9.6999999999999993</v>
          </cell>
          <cell r="AC22">
            <v>94.9</v>
          </cell>
          <cell r="AD22">
            <v>22.3</v>
          </cell>
        </row>
        <row r="23">
          <cell r="B23" t="str">
            <v>食料品・たばこ</v>
          </cell>
          <cell r="C23">
            <v>90.5</v>
          </cell>
          <cell r="D23">
            <v>-6.9</v>
          </cell>
          <cell r="E23">
            <v>108.5</v>
          </cell>
          <cell r="F23">
            <v>-5.0999999999999996</v>
          </cell>
          <cell r="G23">
            <v>107.2</v>
          </cell>
          <cell r="H23">
            <v>-4.5999999999999996</v>
          </cell>
          <cell r="I23">
            <v>100.8</v>
          </cell>
          <cell r="J23">
            <v>-0.1</v>
          </cell>
          <cell r="K23">
            <v>100.9</v>
          </cell>
          <cell r="L23">
            <v>0.4</v>
          </cell>
          <cell r="M23">
            <v>98.3</v>
          </cell>
          <cell r="N23">
            <v>-6.4</v>
          </cell>
          <cell r="O23">
            <v>94</v>
          </cell>
          <cell r="P23">
            <v>-2</v>
          </cell>
          <cell r="Q23">
            <v>17</v>
          </cell>
          <cell r="R23">
            <v>-4.3</v>
          </cell>
          <cell r="S23">
            <v>2.0499999999999998</v>
          </cell>
          <cell r="T23">
            <v>0.3</v>
          </cell>
          <cell r="U23">
            <v>0.96</v>
          </cell>
          <cell r="V23">
            <v>-0.73</v>
          </cell>
          <cell r="W23">
            <v>84.1</v>
          </cell>
          <cell r="X23">
            <v>-10.1</v>
          </cell>
          <cell r="Y23">
            <v>100.8</v>
          </cell>
          <cell r="Z23">
            <v>-8.3000000000000007</v>
          </cell>
          <cell r="AA23">
            <v>125.7</v>
          </cell>
          <cell r="AB23">
            <v>-8.5</v>
          </cell>
          <cell r="AC23">
            <v>1.8</v>
          </cell>
          <cell r="AD23">
            <v>-82.1</v>
          </cell>
        </row>
        <row r="24">
          <cell r="B24" t="str">
            <v>繊維工業</v>
          </cell>
          <cell r="C24">
            <v>123.7</v>
          </cell>
          <cell r="D24">
            <v>7.8</v>
          </cell>
          <cell r="E24">
            <v>141.30000000000001</v>
          </cell>
          <cell r="F24">
            <v>8.1999999999999993</v>
          </cell>
          <cell r="G24">
            <v>128.9</v>
          </cell>
          <cell r="H24">
            <v>3.5</v>
          </cell>
          <cell r="I24">
            <v>98.3</v>
          </cell>
          <cell r="J24">
            <v>11.2</v>
          </cell>
          <cell r="K24">
            <v>93.7</v>
          </cell>
          <cell r="L24">
            <v>9.3000000000000007</v>
          </cell>
          <cell r="M24">
            <v>192.3</v>
          </cell>
          <cell r="N24">
            <v>35.1</v>
          </cell>
          <cell r="O24">
            <v>96.9</v>
          </cell>
          <cell r="P24">
            <v>0.5</v>
          </cell>
          <cell r="Q24">
            <v>4.5999999999999996</v>
          </cell>
          <cell r="R24">
            <v>1.8</v>
          </cell>
          <cell r="S24">
            <v>0.12</v>
          </cell>
          <cell r="T24">
            <v>0.12</v>
          </cell>
          <cell r="U24">
            <v>0.39</v>
          </cell>
          <cell r="V24">
            <v>0.12</v>
          </cell>
          <cell r="W24">
            <v>115</v>
          </cell>
          <cell r="X24">
            <v>4.3</v>
          </cell>
          <cell r="Y24">
            <v>131.30000000000001</v>
          </cell>
          <cell r="Z24">
            <v>4.5</v>
          </cell>
          <cell r="AA24">
            <v>401.3</v>
          </cell>
          <cell r="AB24">
            <v>54.5</v>
          </cell>
          <cell r="AC24">
            <v>0</v>
          </cell>
          <cell r="AD24">
            <v>-100</v>
          </cell>
        </row>
        <row r="25">
          <cell r="B25" t="str">
            <v>木材・木製品</v>
          </cell>
          <cell r="C25">
            <v>106.5</v>
          </cell>
          <cell r="D25">
            <v>-4.0999999999999996</v>
          </cell>
          <cell r="E25">
            <v>112</v>
          </cell>
          <cell r="F25">
            <v>-8.4</v>
          </cell>
          <cell r="G25">
            <v>111.4</v>
          </cell>
          <cell r="H25">
            <v>-8.1999999999999993</v>
          </cell>
          <cell r="I25">
            <v>98.4</v>
          </cell>
          <cell r="J25">
            <v>-5.9</v>
          </cell>
          <cell r="K25">
            <v>100.7</v>
          </cell>
          <cell r="L25">
            <v>-3.9</v>
          </cell>
          <cell r="M25">
            <v>81.3</v>
          </cell>
          <cell r="N25">
            <v>-21.4</v>
          </cell>
          <cell r="O25">
            <v>97.8</v>
          </cell>
          <cell r="P25">
            <v>-0.3</v>
          </cell>
          <cell r="Q25">
            <v>13.9</v>
          </cell>
          <cell r="R25">
            <v>8</v>
          </cell>
          <cell r="S25">
            <v>2</v>
          </cell>
          <cell r="T25">
            <v>-1.07</v>
          </cell>
          <cell r="U25">
            <v>1.84</v>
          </cell>
          <cell r="V25">
            <v>1.76</v>
          </cell>
          <cell r="W25">
            <v>99</v>
          </cell>
          <cell r="X25">
            <v>-7.2</v>
          </cell>
          <cell r="Y25">
            <v>104.1</v>
          </cell>
          <cell r="Z25">
            <v>-11.5</v>
          </cell>
          <cell r="AA25">
            <v>117.5</v>
          </cell>
          <cell r="AB25">
            <v>-9.9</v>
          </cell>
          <cell r="AC25">
            <v>43.8</v>
          </cell>
          <cell r="AD25">
            <v>59.2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97.7</v>
          </cell>
          <cell r="D28">
            <v>-37.299999999999997</v>
          </cell>
          <cell r="E28">
            <v>97.8</v>
          </cell>
          <cell r="F28">
            <v>-37.4</v>
          </cell>
          <cell r="G28">
            <v>91.2</v>
          </cell>
          <cell r="H28">
            <v>-38.9</v>
          </cell>
          <cell r="I28">
            <v>81.900000000000006</v>
          </cell>
          <cell r="J28">
            <v>2</v>
          </cell>
          <cell r="K28">
            <v>82.4</v>
          </cell>
          <cell r="L28">
            <v>-3.3</v>
          </cell>
          <cell r="M28">
            <v>75.7</v>
          </cell>
          <cell r="N28">
            <v>358.8</v>
          </cell>
          <cell r="O28">
            <v>100.7</v>
          </cell>
          <cell r="P28">
            <v>-1.7</v>
          </cell>
          <cell r="Q28">
            <v>28.7</v>
          </cell>
          <cell r="R28">
            <v>18.5</v>
          </cell>
          <cell r="S28">
            <v>0</v>
          </cell>
          <cell r="T28">
            <v>0</v>
          </cell>
          <cell r="U28">
            <v>1.52</v>
          </cell>
          <cell r="V28">
            <v>1.52</v>
          </cell>
          <cell r="W28">
            <v>90.8</v>
          </cell>
          <cell r="X28">
            <v>-39.299999999999997</v>
          </cell>
          <cell r="Y28">
            <v>90.9</v>
          </cell>
          <cell r="Z28">
            <v>-39.5</v>
          </cell>
          <cell r="AA28">
            <v>181.1</v>
          </cell>
          <cell r="AB28">
            <v>-26.1</v>
          </cell>
          <cell r="AC28">
            <v>17.7</v>
          </cell>
          <cell r="AD28">
            <v>-35.6</v>
          </cell>
        </row>
        <row r="29">
          <cell r="B29" t="str">
            <v>化学、石油・石炭</v>
          </cell>
          <cell r="C29">
            <v>88.6</v>
          </cell>
          <cell r="D29">
            <v>6.1</v>
          </cell>
          <cell r="E29">
            <v>116.8</v>
          </cell>
          <cell r="F29">
            <v>6.4</v>
          </cell>
          <cell r="G29">
            <v>120.8</v>
          </cell>
          <cell r="H29">
            <v>12.1</v>
          </cell>
          <cell r="I29">
            <v>100.1</v>
          </cell>
          <cell r="J29">
            <v>1.3</v>
          </cell>
          <cell r="K29">
            <v>100.1</v>
          </cell>
          <cell r="L29">
            <v>3.6</v>
          </cell>
          <cell r="M29">
            <v>100.6</v>
          </cell>
          <cell r="N29">
            <v>-16.2</v>
          </cell>
          <cell r="O29">
            <v>105.9</v>
          </cell>
          <cell r="P29">
            <v>0.5</v>
          </cell>
          <cell r="Q29">
            <v>2</v>
          </cell>
          <cell r="R29">
            <v>0.7</v>
          </cell>
          <cell r="S29">
            <v>0.38</v>
          </cell>
          <cell r="T29">
            <v>0.12</v>
          </cell>
          <cell r="U29">
            <v>1.3</v>
          </cell>
          <cell r="V29">
            <v>-1.79</v>
          </cell>
          <cell r="W29">
            <v>82.3</v>
          </cell>
          <cell r="X29">
            <v>2.5</v>
          </cell>
          <cell r="Y29">
            <v>108.6</v>
          </cell>
          <cell r="Z29">
            <v>2.8</v>
          </cell>
          <cell r="AA29">
            <v>91.7</v>
          </cell>
          <cell r="AB29">
            <v>-25.1</v>
          </cell>
          <cell r="AC29">
            <v>0</v>
          </cell>
          <cell r="AD29">
            <v>-100</v>
          </cell>
        </row>
        <row r="30">
          <cell r="B30" t="str">
            <v>プラスチック製品</v>
          </cell>
          <cell r="C30">
            <v>100.7</v>
          </cell>
          <cell r="D30">
            <v>-17.600000000000001</v>
          </cell>
          <cell r="E30">
            <v>110.8</v>
          </cell>
          <cell r="F30">
            <v>-17.600000000000001</v>
          </cell>
          <cell r="G30">
            <v>107.3</v>
          </cell>
          <cell r="H30">
            <v>-15.7</v>
          </cell>
          <cell r="I30">
            <v>100.3</v>
          </cell>
          <cell r="J30">
            <v>-9.1</v>
          </cell>
          <cell r="K30">
            <v>99.3</v>
          </cell>
          <cell r="L30">
            <v>-7.9</v>
          </cell>
          <cell r="M30">
            <v>114.7</v>
          </cell>
          <cell r="N30">
            <v>-22.7</v>
          </cell>
          <cell r="O30">
            <v>313.5</v>
          </cell>
          <cell r="P30">
            <v>5.7</v>
          </cell>
          <cell r="Q30">
            <v>24.9</v>
          </cell>
          <cell r="R30">
            <v>21</v>
          </cell>
          <cell r="S30">
            <v>0.91</v>
          </cell>
          <cell r="T30">
            <v>0.12</v>
          </cell>
          <cell r="U30">
            <v>0.16</v>
          </cell>
          <cell r="V30">
            <v>-0.23</v>
          </cell>
          <cell r="W30">
            <v>93.6</v>
          </cell>
          <cell r="X30">
            <v>-20.3</v>
          </cell>
          <cell r="Y30">
            <v>103</v>
          </cell>
          <cell r="Z30">
            <v>-20.3</v>
          </cell>
          <cell r="AA30">
            <v>155.80000000000001</v>
          </cell>
          <cell r="AB30">
            <v>-31</v>
          </cell>
          <cell r="AC30">
            <v>0</v>
          </cell>
          <cell r="AD30">
            <v>0</v>
          </cell>
        </row>
        <row r="31">
          <cell r="B31" t="str">
            <v>ゴム製品</v>
          </cell>
          <cell r="C31">
            <v>106.7</v>
          </cell>
          <cell r="D31">
            <v>13.3</v>
          </cell>
          <cell r="E31">
            <v>120.3</v>
          </cell>
          <cell r="F31">
            <v>-0.8</v>
          </cell>
          <cell r="G31">
            <v>113.5</v>
          </cell>
          <cell r="H31">
            <v>-0.6</v>
          </cell>
          <cell r="I31">
            <v>106.4</v>
          </cell>
          <cell r="J31">
            <v>0.6</v>
          </cell>
          <cell r="K31">
            <v>102.2</v>
          </cell>
          <cell r="L31">
            <v>-0.3</v>
          </cell>
          <cell r="M31">
            <v>151.5</v>
          </cell>
          <cell r="N31">
            <v>7.3</v>
          </cell>
          <cell r="O31">
            <v>98.5</v>
          </cell>
          <cell r="P31">
            <v>19.7</v>
          </cell>
          <cell r="Q31">
            <v>1.4</v>
          </cell>
          <cell r="R31">
            <v>-0.4</v>
          </cell>
          <cell r="S31">
            <v>0.49</v>
          </cell>
          <cell r="T31">
            <v>0.37</v>
          </cell>
          <cell r="U31">
            <v>0.15</v>
          </cell>
          <cell r="V31">
            <v>-0.38</v>
          </cell>
          <cell r="W31">
            <v>99.2</v>
          </cell>
          <cell r="X31">
            <v>9.5</v>
          </cell>
          <cell r="Y31">
            <v>111.8</v>
          </cell>
          <cell r="Z31">
            <v>-4.0999999999999996</v>
          </cell>
          <cell r="AA31">
            <v>159.5</v>
          </cell>
          <cell r="AB31">
            <v>-1.6</v>
          </cell>
          <cell r="AC31">
            <v>39.700000000000003</v>
          </cell>
          <cell r="AD31">
            <v>0</v>
          </cell>
        </row>
        <row r="32">
          <cell r="B32" t="str">
            <v>窯業・土石製品</v>
          </cell>
          <cell r="C32">
            <v>86.5</v>
          </cell>
          <cell r="D32">
            <v>-0.8</v>
          </cell>
          <cell r="E32">
            <v>102.5</v>
          </cell>
          <cell r="F32">
            <v>-0.8</v>
          </cell>
          <cell r="G32">
            <v>102.8</v>
          </cell>
          <cell r="H32">
            <v>0.1</v>
          </cell>
          <cell r="I32">
            <v>105.8</v>
          </cell>
          <cell r="J32">
            <v>0.4</v>
          </cell>
          <cell r="K32">
            <v>104.3</v>
          </cell>
          <cell r="L32">
            <v>0</v>
          </cell>
          <cell r="M32">
            <v>125.9</v>
          </cell>
          <cell r="N32">
            <v>3.7</v>
          </cell>
          <cell r="O32">
            <v>76.5</v>
          </cell>
          <cell r="P32">
            <v>-0.5</v>
          </cell>
          <cell r="Q32">
            <v>12.5</v>
          </cell>
          <cell r="R32">
            <v>-1.3</v>
          </cell>
          <cell r="S32">
            <v>0.27</v>
          </cell>
          <cell r="T32">
            <v>-0.27</v>
          </cell>
          <cell r="U32">
            <v>0.27</v>
          </cell>
          <cell r="V32">
            <v>-0.27</v>
          </cell>
          <cell r="W32">
            <v>80.400000000000006</v>
          </cell>
          <cell r="X32">
            <v>-4.0999999999999996</v>
          </cell>
          <cell r="Y32">
            <v>95.3</v>
          </cell>
          <cell r="Z32">
            <v>-4</v>
          </cell>
          <cell r="AA32">
            <v>98.3</v>
          </cell>
          <cell r="AB32">
            <v>-11.1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84.6</v>
          </cell>
          <cell r="D35">
            <v>-0.6</v>
          </cell>
          <cell r="E35">
            <v>94.2</v>
          </cell>
          <cell r="F35">
            <v>-0.5</v>
          </cell>
          <cell r="G35">
            <v>91.8</v>
          </cell>
          <cell r="H35">
            <v>0</v>
          </cell>
          <cell r="I35">
            <v>103.9</v>
          </cell>
          <cell r="J35">
            <v>-0.7</v>
          </cell>
          <cell r="K35">
            <v>103.6</v>
          </cell>
          <cell r="L35">
            <v>0.5</v>
          </cell>
          <cell r="M35">
            <v>107.5</v>
          </cell>
          <cell r="N35">
            <v>-12.2</v>
          </cell>
          <cell r="O35">
            <v>156.19999999999999</v>
          </cell>
          <cell r="P35">
            <v>-1.7</v>
          </cell>
          <cell r="Q35">
            <v>18.399999999999999</v>
          </cell>
          <cell r="R35">
            <v>2</v>
          </cell>
          <cell r="S35">
            <v>1.04</v>
          </cell>
          <cell r="T35">
            <v>-0.83</v>
          </cell>
          <cell r="U35">
            <v>0.09</v>
          </cell>
          <cell r="V35">
            <v>-0.59</v>
          </cell>
          <cell r="W35">
            <v>78.599999999999994</v>
          </cell>
          <cell r="X35">
            <v>-3.9</v>
          </cell>
          <cell r="Y35">
            <v>87.5</v>
          </cell>
          <cell r="Z35">
            <v>-4</v>
          </cell>
          <cell r="AA35">
            <v>139.5</v>
          </cell>
          <cell r="AB35">
            <v>-6.9</v>
          </cell>
          <cell r="AC35">
            <v>0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95.1</v>
          </cell>
          <cell r="D38">
            <v>16.7</v>
          </cell>
          <cell r="E38">
            <v>115.8</v>
          </cell>
          <cell r="F38">
            <v>16.600000000000001</v>
          </cell>
          <cell r="G38">
            <v>114.7</v>
          </cell>
          <cell r="H38">
            <v>16.3</v>
          </cell>
          <cell r="I38">
            <v>101.2</v>
          </cell>
          <cell r="J38">
            <v>-3.1</v>
          </cell>
          <cell r="K38">
            <v>99.8</v>
          </cell>
          <cell r="L38">
            <v>-2.9</v>
          </cell>
          <cell r="M38">
            <v>124.7</v>
          </cell>
          <cell r="N38">
            <v>-6.5</v>
          </cell>
          <cell r="O38">
            <v>208.8</v>
          </cell>
          <cell r="P38">
            <v>1.2</v>
          </cell>
          <cell r="Q38">
            <v>2</v>
          </cell>
          <cell r="R38">
            <v>-5</v>
          </cell>
          <cell r="S38">
            <v>0.28000000000000003</v>
          </cell>
          <cell r="T38">
            <v>0.17</v>
          </cell>
          <cell r="U38">
            <v>0.22</v>
          </cell>
          <cell r="V38">
            <v>-1.1100000000000001</v>
          </cell>
          <cell r="W38">
            <v>88.4</v>
          </cell>
          <cell r="X38">
            <v>12.8</v>
          </cell>
          <cell r="Y38">
            <v>107.6</v>
          </cell>
          <cell r="Z38">
            <v>12.7</v>
          </cell>
          <cell r="AA38">
            <v>128.6</v>
          </cell>
          <cell r="AB38">
            <v>21.3</v>
          </cell>
          <cell r="AC38">
            <v>0</v>
          </cell>
          <cell r="AD38">
            <v>0</v>
          </cell>
        </row>
        <row r="39">
          <cell r="B39" t="str">
            <v>電子・デバイス</v>
          </cell>
          <cell r="C39">
            <v>97.4</v>
          </cell>
          <cell r="D39">
            <v>-1.7</v>
          </cell>
          <cell r="E39">
            <v>84.5</v>
          </cell>
          <cell r="F39">
            <v>-1.4</v>
          </cell>
          <cell r="G39">
            <v>84.5</v>
          </cell>
          <cell r="H39">
            <v>1.8</v>
          </cell>
          <cell r="I39">
            <v>98.1</v>
          </cell>
          <cell r="J39">
            <v>-4.5999999999999996</v>
          </cell>
          <cell r="K39">
            <v>100.1</v>
          </cell>
          <cell r="L39">
            <v>-2</v>
          </cell>
          <cell r="M39">
            <v>79.3</v>
          </cell>
          <cell r="N39">
            <v>-27.4</v>
          </cell>
          <cell r="O39">
            <v>74</v>
          </cell>
          <cell r="P39">
            <v>-5</v>
          </cell>
          <cell r="Q39">
            <v>6.1</v>
          </cell>
          <cell r="R39">
            <v>2.9</v>
          </cell>
          <cell r="S39">
            <v>0.51</v>
          </cell>
          <cell r="T39">
            <v>-0.74</v>
          </cell>
          <cell r="U39">
            <v>1.21</v>
          </cell>
          <cell r="V39">
            <v>0.4</v>
          </cell>
          <cell r="W39">
            <v>90.5</v>
          </cell>
          <cell r="X39">
            <v>-5</v>
          </cell>
          <cell r="Y39">
            <v>78.5</v>
          </cell>
          <cell r="Z39">
            <v>-4.7</v>
          </cell>
          <cell r="AA39">
            <v>84.8</v>
          </cell>
          <cell r="AB39">
            <v>-21.3</v>
          </cell>
          <cell r="AC39">
            <v>125.5</v>
          </cell>
          <cell r="AD39">
            <v>-3</v>
          </cell>
        </row>
        <row r="40">
          <cell r="B40" t="str">
            <v>電気機械器具</v>
          </cell>
          <cell r="C40">
            <v>133.1</v>
          </cell>
          <cell r="D40">
            <v>1.5</v>
          </cell>
          <cell r="E40">
            <v>149.6</v>
          </cell>
          <cell r="F40">
            <v>1.8</v>
          </cell>
          <cell r="G40">
            <v>147.4</v>
          </cell>
          <cell r="H40">
            <v>4.3</v>
          </cell>
          <cell r="I40">
            <v>110.2</v>
          </cell>
          <cell r="J40">
            <v>-5.3</v>
          </cell>
          <cell r="K40">
            <v>110.1</v>
          </cell>
          <cell r="L40">
            <v>0.2</v>
          </cell>
          <cell r="M40">
            <v>114.3</v>
          </cell>
          <cell r="N40">
            <v>-54</v>
          </cell>
          <cell r="O40">
            <v>89.2</v>
          </cell>
          <cell r="P40">
            <v>-2.2999999999999998</v>
          </cell>
          <cell r="Q40">
            <v>4.0999999999999996</v>
          </cell>
          <cell r="R40">
            <v>0.5</v>
          </cell>
          <cell r="S40">
            <v>0.5</v>
          </cell>
          <cell r="T40">
            <v>-0.55000000000000004</v>
          </cell>
          <cell r="U40">
            <v>0.4</v>
          </cell>
          <cell r="V40">
            <v>-1.52</v>
          </cell>
          <cell r="W40">
            <v>123.7</v>
          </cell>
          <cell r="X40">
            <v>-1.9</v>
          </cell>
          <cell r="Y40">
            <v>139</v>
          </cell>
          <cell r="Z40">
            <v>-1.6</v>
          </cell>
          <cell r="AA40">
            <v>215.7</v>
          </cell>
          <cell r="AB40">
            <v>-32</v>
          </cell>
          <cell r="AC40">
            <v>0</v>
          </cell>
          <cell r="AD40">
            <v>-100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101</v>
          </cell>
          <cell r="D42">
            <v>15.2</v>
          </cell>
          <cell r="E42">
            <v>130.19999999999999</v>
          </cell>
          <cell r="F42">
            <v>15.1</v>
          </cell>
          <cell r="G42">
            <v>118.8</v>
          </cell>
          <cell r="H42">
            <v>5.8</v>
          </cell>
          <cell r="I42">
            <v>123.8</v>
          </cell>
          <cell r="J42">
            <v>13.9</v>
          </cell>
          <cell r="K42">
            <v>114.5</v>
          </cell>
          <cell r="L42">
            <v>4.0999999999999996</v>
          </cell>
          <cell r="M42">
            <v>241.3</v>
          </cell>
          <cell r="N42">
            <v>163.1</v>
          </cell>
          <cell r="O42">
            <v>73.400000000000006</v>
          </cell>
          <cell r="P42">
            <v>0.5</v>
          </cell>
          <cell r="Q42">
            <v>0.6</v>
          </cell>
          <cell r="R42">
            <v>0.2</v>
          </cell>
          <cell r="S42">
            <v>0.75</v>
          </cell>
          <cell r="T42">
            <v>-0.46</v>
          </cell>
          <cell r="U42">
            <v>0.52</v>
          </cell>
          <cell r="V42">
            <v>-2.27</v>
          </cell>
          <cell r="W42">
            <v>93.9</v>
          </cell>
          <cell r="X42">
            <v>11.4</v>
          </cell>
          <cell r="Y42">
            <v>121</v>
          </cell>
          <cell r="Z42">
            <v>11.2</v>
          </cell>
          <cell r="AA42">
            <v>308.39999999999998</v>
          </cell>
          <cell r="AB42">
            <v>146.80000000000001</v>
          </cell>
          <cell r="AC42">
            <v>0.1</v>
          </cell>
          <cell r="AD42">
            <v>0</v>
          </cell>
        </row>
        <row r="43">
          <cell r="B43" t="str">
            <v>その他の製造業</v>
          </cell>
          <cell r="C43">
            <v>110.5</v>
          </cell>
          <cell r="D43">
            <v>7.9</v>
          </cell>
          <cell r="E43">
            <v>128.19999999999999</v>
          </cell>
          <cell r="F43">
            <v>7.9</v>
          </cell>
          <cell r="G43">
            <v>127.1</v>
          </cell>
          <cell r="H43">
            <v>11.3</v>
          </cell>
          <cell r="I43">
            <v>112.8</v>
          </cell>
          <cell r="J43">
            <v>-1.4</v>
          </cell>
          <cell r="K43">
            <v>108.6</v>
          </cell>
          <cell r="L43">
            <v>0.5</v>
          </cell>
          <cell r="M43">
            <v>170.2</v>
          </cell>
          <cell r="N43">
            <v>-15.3</v>
          </cell>
          <cell r="O43">
            <v>87.2</v>
          </cell>
          <cell r="P43">
            <v>-1</v>
          </cell>
          <cell r="Q43">
            <v>5.2</v>
          </cell>
          <cell r="R43">
            <v>-8.9</v>
          </cell>
          <cell r="S43">
            <v>0</v>
          </cell>
          <cell r="T43">
            <v>0</v>
          </cell>
          <cell r="U43">
            <v>0.4</v>
          </cell>
          <cell r="V43">
            <v>0.4</v>
          </cell>
          <cell r="W43">
            <v>102.7</v>
          </cell>
          <cell r="X43">
            <v>4.3</v>
          </cell>
          <cell r="Y43">
            <v>119.1</v>
          </cell>
          <cell r="Z43">
            <v>4.3</v>
          </cell>
          <cell r="AA43">
            <v>143.19999999999999</v>
          </cell>
          <cell r="AB43">
            <v>-21.2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76</v>
          </cell>
          <cell r="D44">
            <v>-10</v>
          </cell>
          <cell r="E44">
            <v>90.8</v>
          </cell>
          <cell r="F44">
            <v>-1.9</v>
          </cell>
          <cell r="G44">
            <v>87.1</v>
          </cell>
          <cell r="H44">
            <v>-2</v>
          </cell>
          <cell r="I44">
            <v>99.3</v>
          </cell>
          <cell r="J44">
            <v>-3.1</v>
          </cell>
          <cell r="K44">
            <v>99</v>
          </cell>
          <cell r="L44">
            <v>-3.7</v>
          </cell>
          <cell r="M44">
            <v>103.9</v>
          </cell>
          <cell r="N44">
            <v>5.6</v>
          </cell>
          <cell r="O44">
            <v>137.9</v>
          </cell>
          <cell r="P44">
            <v>1.2</v>
          </cell>
          <cell r="Q44">
            <v>7.2</v>
          </cell>
          <cell r="R44">
            <v>5.4</v>
          </cell>
          <cell r="S44">
            <v>2.19</v>
          </cell>
          <cell r="T44">
            <v>1.89</v>
          </cell>
          <cell r="U44">
            <v>0.24</v>
          </cell>
          <cell r="V44">
            <v>0.24</v>
          </cell>
          <cell r="W44">
            <v>70.599999999999994</v>
          </cell>
          <cell r="X44">
            <v>-13.1</v>
          </cell>
          <cell r="Y44">
            <v>84.4</v>
          </cell>
          <cell r="Z44">
            <v>-5.2</v>
          </cell>
          <cell r="AA44">
            <v>132</v>
          </cell>
          <cell r="AB44">
            <v>-1</v>
          </cell>
          <cell r="AC44">
            <v>0</v>
          </cell>
          <cell r="AD44">
            <v>-100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91.5</v>
          </cell>
          <cell r="D47">
            <v>-17.2</v>
          </cell>
          <cell r="E47">
            <v>114.2</v>
          </cell>
          <cell r="F47">
            <v>1.5</v>
          </cell>
          <cell r="G47">
            <v>114.5</v>
          </cell>
          <cell r="H47">
            <v>2.5</v>
          </cell>
          <cell r="I47">
            <v>107.5</v>
          </cell>
          <cell r="J47">
            <v>1.2</v>
          </cell>
          <cell r="K47">
            <v>106.5</v>
          </cell>
          <cell r="L47">
            <v>2.5</v>
          </cell>
          <cell r="M47">
            <v>131.30000000000001</v>
          </cell>
          <cell r="N47">
            <v>-17</v>
          </cell>
          <cell r="O47">
            <v>98.1</v>
          </cell>
          <cell r="P47">
            <v>-1.3</v>
          </cell>
          <cell r="Q47">
            <v>23.4</v>
          </cell>
          <cell r="R47">
            <v>11.6</v>
          </cell>
          <cell r="S47">
            <v>0.26</v>
          </cell>
          <cell r="T47">
            <v>-1.2</v>
          </cell>
          <cell r="U47">
            <v>0.55000000000000004</v>
          </cell>
          <cell r="V47">
            <v>0.1</v>
          </cell>
          <cell r="W47">
            <v>85</v>
          </cell>
          <cell r="X47">
            <v>-20</v>
          </cell>
          <cell r="Y47">
            <v>106.1</v>
          </cell>
          <cell r="Z47">
            <v>-1.9</v>
          </cell>
          <cell r="AA47">
            <v>109</v>
          </cell>
          <cell r="AB47">
            <v>-12.8</v>
          </cell>
          <cell r="AC47">
            <v>2.2000000000000002</v>
          </cell>
          <cell r="AD47">
            <v>-96.3</v>
          </cell>
        </row>
        <row r="48">
          <cell r="B48" t="str">
            <v>小売業</v>
          </cell>
          <cell r="C48">
            <v>75.900000000000006</v>
          </cell>
          <cell r="D48">
            <v>-0.8</v>
          </cell>
          <cell r="E48">
            <v>84.3</v>
          </cell>
          <cell r="F48">
            <v>0</v>
          </cell>
          <cell r="G48">
            <v>84.4</v>
          </cell>
          <cell r="H48">
            <v>0.7</v>
          </cell>
          <cell r="I48">
            <v>89.2</v>
          </cell>
          <cell r="J48">
            <v>-3.5</v>
          </cell>
          <cell r="K48">
            <v>88</v>
          </cell>
          <cell r="L48">
            <v>-3.3</v>
          </cell>
          <cell r="M48">
            <v>116.1</v>
          </cell>
          <cell r="N48">
            <v>-7.1</v>
          </cell>
          <cell r="O48">
            <v>108.3</v>
          </cell>
          <cell r="P48">
            <v>0.6</v>
          </cell>
          <cell r="Q48">
            <v>71.3</v>
          </cell>
          <cell r="R48">
            <v>0.3</v>
          </cell>
          <cell r="S48">
            <v>2.63</v>
          </cell>
          <cell r="T48">
            <v>1.95</v>
          </cell>
          <cell r="U48">
            <v>1.53</v>
          </cell>
          <cell r="V48">
            <v>0.51</v>
          </cell>
          <cell r="W48">
            <v>70.5</v>
          </cell>
          <cell r="X48">
            <v>-4.2</v>
          </cell>
          <cell r="Y48">
            <v>78.3</v>
          </cell>
          <cell r="Z48">
            <v>-3.5</v>
          </cell>
          <cell r="AA48">
            <v>82.7</v>
          </cell>
          <cell r="AB48">
            <v>-12.9</v>
          </cell>
          <cell r="AC48">
            <v>0.2</v>
          </cell>
          <cell r="AD48">
            <v>-96.3</v>
          </cell>
        </row>
        <row r="49">
          <cell r="B49" t="str">
            <v>宿泊業</v>
          </cell>
          <cell r="C49">
            <v>105.9</v>
          </cell>
          <cell r="D49">
            <v>9</v>
          </cell>
          <cell r="E49">
            <v>109.4</v>
          </cell>
          <cell r="F49">
            <v>5.8</v>
          </cell>
          <cell r="G49">
            <v>110.4</v>
          </cell>
          <cell r="H49">
            <v>5.4</v>
          </cell>
          <cell r="I49">
            <v>111</v>
          </cell>
          <cell r="J49">
            <v>-1</v>
          </cell>
          <cell r="K49">
            <v>107.9</v>
          </cell>
          <cell r="L49">
            <v>-2</v>
          </cell>
          <cell r="M49">
            <v>173.2</v>
          </cell>
          <cell r="N49">
            <v>14.1</v>
          </cell>
          <cell r="O49">
            <v>69.099999999999994</v>
          </cell>
          <cell r="P49">
            <v>1.5</v>
          </cell>
          <cell r="Q49">
            <v>61.6</v>
          </cell>
          <cell r="R49">
            <v>-0.6</v>
          </cell>
          <cell r="S49">
            <v>2.87</v>
          </cell>
          <cell r="T49">
            <v>0.55000000000000004</v>
          </cell>
          <cell r="U49">
            <v>2.39</v>
          </cell>
          <cell r="V49">
            <v>0.55000000000000004</v>
          </cell>
          <cell r="W49">
            <v>98.4</v>
          </cell>
          <cell r="X49">
            <v>5.2</v>
          </cell>
          <cell r="Y49">
            <v>101.7</v>
          </cell>
          <cell r="Z49">
            <v>2.2999999999999998</v>
          </cell>
          <cell r="AA49">
            <v>92</v>
          </cell>
          <cell r="AB49">
            <v>13</v>
          </cell>
          <cell r="AC49">
            <v>8.5</v>
          </cell>
          <cell r="AD49">
            <v>0</v>
          </cell>
        </row>
        <row r="50">
          <cell r="B50" t="str">
            <v>Ｍ一括分</v>
          </cell>
          <cell r="C50">
            <v>98.5</v>
          </cell>
          <cell r="D50">
            <v>8.1999999999999993</v>
          </cell>
          <cell r="E50">
            <v>100</v>
          </cell>
          <cell r="F50">
            <v>8.1999999999999993</v>
          </cell>
          <cell r="G50">
            <v>99</v>
          </cell>
          <cell r="H50">
            <v>7.6</v>
          </cell>
          <cell r="I50">
            <v>86.2</v>
          </cell>
          <cell r="J50">
            <v>-0.9</v>
          </cell>
          <cell r="K50">
            <v>85.3</v>
          </cell>
          <cell r="L50">
            <v>-0.6</v>
          </cell>
          <cell r="M50">
            <v>111.1</v>
          </cell>
          <cell r="N50">
            <v>-9.1</v>
          </cell>
          <cell r="O50">
            <v>112.6</v>
          </cell>
          <cell r="P50">
            <v>7.9</v>
          </cell>
          <cell r="Q50">
            <v>89.3</v>
          </cell>
          <cell r="R50">
            <v>-7.3</v>
          </cell>
          <cell r="S50">
            <v>5.05</v>
          </cell>
          <cell r="T50">
            <v>-0.97</v>
          </cell>
          <cell r="U50">
            <v>1.41</v>
          </cell>
          <cell r="V50">
            <v>-5.0999999999999996</v>
          </cell>
          <cell r="W50">
            <v>91.5</v>
          </cell>
          <cell r="X50">
            <v>4.5999999999999996</v>
          </cell>
          <cell r="Y50">
            <v>92.9</v>
          </cell>
          <cell r="Z50">
            <v>4.5999999999999996</v>
          </cell>
          <cell r="AA50">
            <v>120.8</v>
          </cell>
          <cell r="AB50">
            <v>19.600000000000001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76.400000000000006</v>
          </cell>
          <cell r="D51">
            <v>-2.9</v>
          </cell>
          <cell r="E51">
            <v>92.2</v>
          </cell>
          <cell r="F51">
            <v>0.8</v>
          </cell>
          <cell r="G51">
            <v>89.8</v>
          </cell>
          <cell r="H51">
            <v>2.2000000000000002</v>
          </cell>
          <cell r="I51">
            <v>96.7</v>
          </cell>
          <cell r="J51">
            <v>3.4</v>
          </cell>
          <cell r="K51">
            <v>96.5</v>
          </cell>
          <cell r="L51">
            <v>3.4</v>
          </cell>
          <cell r="M51">
            <v>102.1</v>
          </cell>
          <cell r="N51">
            <v>2.1</v>
          </cell>
          <cell r="O51">
            <v>96.2</v>
          </cell>
          <cell r="P51">
            <v>0</v>
          </cell>
          <cell r="Q51">
            <v>20.9</v>
          </cell>
          <cell r="R51">
            <v>-3.7</v>
          </cell>
          <cell r="S51">
            <v>1.02</v>
          </cell>
          <cell r="T51">
            <v>0.59</v>
          </cell>
          <cell r="U51">
            <v>0.56000000000000005</v>
          </cell>
          <cell r="V51">
            <v>-0.44</v>
          </cell>
          <cell r="W51">
            <v>71</v>
          </cell>
          <cell r="X51">
            <v>-6.2</v>
          </cell>
          <cell r="Y51">
            <v>85.7</v>
          </cell>
          <cell r="Z51">
            <v>-2.6</v>
          </cell>
          <cell r="AA51">
            <v>164.9</v>
          </cell>
          <cell r="AB51">
            <v>-18.399999999999999</v>
          </cell>
          <cell r="AC51">
            <v>0</v>
          </cell>
          <cell r="AD51">
            <v>-99.5</v>
          </cell>
        </row>
        <row r="52">
          <cell r="B52" t="str">
            <v>Ｐ一括分</v>
          </cell>
          <cell r="C52">
            <v>80.7</v>
          </cell>
          <cell r="D52">
            <v>-9.8000000000000007</v>
          </cell>
          <cell r="E52">
            <v>101.1</v>
          </cell>
          <cell r="F52">
            <v>-10</v>
          </cell>
          <cell r="G52">
            <v>103.1</v>
          </cell>
          <cell r="H52">
            <v>-8.8000000000000007</v>
          </cell>
          <cell r="I52">
            <v>95.1</v>
          </cell>
          <cell r="J52">
            <v>-2.5</v>
          </cell>
          <cell r="K52">
            <v>96.5</v>
          </cell>
          <cell r="L52">
            <v>-1.8</v>
          </cell>
          <cell r="M52">
            <v>55.3</v>
          </cell>
          <cell r="N52">
            <v>-25.8</v>
          </cell>
          <cell r="O52">
            <v>101.9</v>
          </cell>
          <cell r="P52">
            <v>-1.7</v>
          </cell>
          <cell r="Q52">
            <v>21.2</v>
          </cell>
          <cell r="R52">
            <v>6.4</v>
          </cell>
          <cell r="S52">
            <v>0.76</v>
          </cell>
          <cell r="T52">
            <v>0.21</v>
          </cell>
          <cell r="U52">
            <v>1.01</v>
          </cell>
          <cell r="V52">
            <v>0.65</v>
          </cell>
          <cell r="W52">
            <v>75</v>
          </cell>
          <cell r="X52">
            <v>-12.9</v>
          </cell>
          <cell r="Y52">
            <v>94</v>
          </cell>
          <cell r="Z52">
            <v>-13</v>
          </cell>
          <cell r="AA52">
            <v>53.8</v>
          </cell>
          <cell r="AB52">
            <v>-44</v>
          </cell>
          <cell r="AC52">
            <v>0.9</v>
          </cell>
          <cell r="AD52">
            <v>881.8</v>
          </cell>
        </row>
        <row r="53">
          <cell r="B53" t="str">
            <v>職業紹介・派遣業</v>
          </cell>
          <cell r="C53">
            <v>113.7</v>
          </cell>
          <cell r="D53">
            <v>0</v>
          </cell>
          <cell r="E53">
            <v>112.7</v>
          </cell>
          <cell r="F53">
            <v>6.8</v>
          </cell>
          <cell r="G53">
            <v>112.9</v>
          </cell>
          <cell r="H53">
            <v>5.0999999999999996</v>
          </cell>
          <cell r="I53">
            <v>106.6</v>
          </cell>
          <cell r="J53">
            <v>3.9</v>
          </cell>
          <cell r="K53">
            <v>106.6</v>
          </cell>
          <cell r="L53">
            <v>2.7</v>
          </cell>
          <cell r="M53">
            <v>105.2</v>
          </cell>
          <cell r="N53">
            <v>26.6</v>
          </cell>
          <cell r="O53">
            <v>119.1</v>
          </cell>
          <cell r="P53">
            <v>-6.3</v>
          </cell>
          <cell r="Q53">
            <v>17.399999999999999</v>
          </cell>
          <cell r="R53">
            <v>-8.5</v>
          </cell>
          <cell r="S53">
            <v>6.46</v>
          </cell>
          <cell r="T53">
            <v>-1.45</v>
          </cell>
          <cell r="U53">
            <v>7.57</v>
          </cell>
          <cell r="V53">
            <v>1.45</v>
          </cell>
          <cell r="W53">
            <v>105.7</v>
          </cell>
          <cell r="X53">
            <v>-3.3</v>
          </cell>
          <cell r="Y53">
            <v>104.7</v>
          </cell>
          <cell r="Z53">
            <v>3.3</v>
          </cell>
          <cell r="AA53">
            <v>110.5</v>
          </cell>
          <cell r="AB53">
            <v>30.8</v>
          </cell>
          <cell r="AC53">
            <v>154.30000000000001</v>
          </cell>
          <cell r="AD53">
            <v>-64.2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100.9</v>
          </cell>
          <cell r="D55">
            <v>0.5</v>
          </cell>
          <cell r="E55">
            <v>101.6</v>
          </cell>
          <cell r="F55">
            <v>-3.9</v>
          </cell>
          <cell r="G55">
            <v>101.6</v>
          </cell>
          <cell r="H55">
            <v>-2.5</v>
          </cell>
          <cell r="I55">
            <v>101.1</v>
          </cell>
          <cell r="J55">
            <v>-4.4000000000000004</v>
          </cell>
          <cell r="K55">
            <v>100.6</v>
          </cell>
          <cell r="L55">
            <v>-3.6</v>
          </cell>
          <cell r="M55">
            <v>108.8</v>
          </cell>
          <cell r="N55">
            <v>-13.9</v>
          </cell>
          <cell r="O55">
            <v>92.7</v>
          </cell>
          <cell r="P55">
            <v>-1.2</v>
          </cell>
          <cell r="Q55">
            <v>34.5</v>
          </cell>
          <cell r="R55">
            <v>5.0999999999999996</v>
          </cell>
          <cell r="S55">
            <v>2.06</v>
          </cell>
          <cell r="T55">
            <v>0.56999999999999995</v>
          </cell>
          <cell r="U55">
            <v>1.99</v>
          </cell>
          <cell r="V55">
            <v>0.34</v>
          </cell>
          <cell r="W55">
            <v>93.8</v>
          </cell>
          <cell r="X55">
            <v>-2.8</v>
          </cell>
          <cell r="Y55">
            <v>94.4</v>
          </cell>
          <cell r="Z55">
            <v>-7.1</v>
          </cell>
          <cell r="AA55">
            <v>102</v>
          </cell>
          <cell r="AB55">
            <v>-18.3</v>
          </cell>
          <cell r="AC55">
            <v>95.5</v>
          </cell>
          <cell r="AD55">
            <v>49.6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92.4</v>
          </cell>
          <cell r="D326">
            <v>1.5</v>
          </cell>
          <cell r="E326">
            <v>102.8</v>
          </cell>
          <cell r="F326">
            <v>0.2</v>
          </cell>
          <cell r="G326">
            <v>102.9</v>
          </cell>
          <cell r="H326">
            <v>0.7</v>
          </cell>
          <cell r="I326">
            <v>99</v>
          </cell>
          <cell r="J326">
            <v>-1.9</v>
          </cell>
          <cell r="K326">
            <v>98.3</v>
          </cell>
          <cell r="L326">
            <v>-2.1</v>
          </cell>
          <cell r="M326">
            <v>109.5</v>
          </cell>
          <cell r="N326">
            <v>0</v>
          </cell>
          <cell r="O326">
            <v>102.6</v>
          </cell>
          <cell r="P326">
            <v>2.9</v>
          </cell>
          <cell r="Q326">
            <v>30.2</v>
          </cell>
          <cell r="R326">
            <v>2.1</v>
          </cell>
          <cell r="S326">
            <v>1.6</v>
          </cell>
          <cell r="T326">
            <v>0.02</v>
          </cell>
          <cell r="U326">
            <v>1.48</v>
          </cell>
          <cell r="V326">
            <v>0.01</v>
          </cell>
          <cell r="W326">
            <v>85.9</v>
          </cell>
          <cell r="X326">
            <v>-1.8</v>
          </cell>
          <cell r="Y326">
            <v>95.5</v>
          </cell>
          <cell r="Z326">
            <v>-3.2</v>
          </cell>
          <cell r="AA326">
            <v>101.8</v>
          </cell>
          <cell r="AB326">
            <v>-6.7</v>
          </cell>
          <cell r="AC326">
            <v>31.7</v>
          </cell>
          <cell r="AD326">
            <v>33.6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88.1</v>
          </cell>
          <cell r="D328">
            <v>1.5</v>
          </cell>
          <cell r="E328">
            <v>98.3</v>
          </cell>
          <cell r="F328">
            <v>0.9</v>
          </cell>
          <cell r="G328">
            <v>100.7</v>
          </cell>
          <cell r="H328">
            <v>3.6</v>
          </cell>
          <cell r="I328">
            <v>103.3</v>
          </cell>
          <cell r="J328">
            <v>-0.6</v>
          </cell>
          <cell r="K328">
            <v>103.8</v>
          </cell>
          <cell r="L328">
            <v>0.8</v>
          </cell>
          <cell r="M328">
            <v>93.9</v>
          </cell>
          <cell r="N328">
            <v>-22.2</v>
          </cell>
          <cell r="O328">
            <v>89.4</v>
          </cell>
          <cell r="P328">
            <v>0.7</v>
          </cell>
          <cell r="Q328">
            <v>4.8</v>
          </cell>
          <cell r="R328">
            <v>1</v>
          </cell>
          <cell r="S328">
            <v>0.01</v>
          </cell>
          <cell r="T328">
            <v>0</v>
          </cell>
          <cell r="U328">
            <v>2.11</v>
          </cell>
          <cell r="V328">
            <v>1.86</v>
          </cell>
          <cell r="W328">
            <v>81.900000000000006</v>
          </cell>
          <cell r="X328">
            <v>-1.9</v>
          </cell>
          <cell r="Y328">
            <v>91.4</v>
          </cell>
          <cell r="Z328">
            <v>-2.5</v>
          </cell>
          <cell r="AA328">
            <v>57.3</v>
          </cell>
          <cell r="AB328">
            <v>-43.8</v>
          </cell>
          <cell r="AC328">
            <v>31.9</v>
          </cell>
          <cell r="AD328">
            <v>8.8000000000000007</v>
          </cell>
        </row>
        <row r="329">
          <cell r="B329" t="str">
            <v>製造業</v>
          </cell>
          <cell r="C329">
            <v>94.8</v>
          </cell>
          <cell r="D329">
            <v>-4.4000000000000004</v>
          </cell>
          <cell r="E329">
            <v>109</v>
          </cell>
          <cell r="F329">
            <v>-2.2999999999999998</v>
          </cell>
          <cell r="G329">
            <v>106.9</v>
          </cell>
          <cell r="H329">
            <v>-3.2</v>
          </cell>
          <cell r="I329">
            <v>102.1</v>
          </cell>
          <cell r="J329">
            <v>-0.3</v>
          </cell>
          <cell r="K329">
            <v>100.7</v>
          </cell>
          <cell r="L329">
            <v>-1.1000000000000001</v>
          </cell>
          <cell r="M329">
            <v>121.1</v>
          </cell>
          <cell r="N329">
            <v>10</v>
          </cell>
          <cell r="O329">
            <v>101.6</v>
          </cell>
          <cell r="P329">
            <v>5.5</v>
          </cell>
          <cell r="Q329">
            <v>16.7</v>
          </cell>
          <cell r="R329">
            <v>2.1</v>
          </cell>
          <cell r="S329">
            <v>1.03</v>
          </cell>
          <cell r="T329">
            <v>0.09</v>
          </cell>
          <cell r="U329">
            <v>0.75</v>
          </cell>
          <cell r="V329">
            <v>-0.57999999999999996</v>
          </cell>
          <cell r="W329">
            <v>88.1</v>
          </cell>
          <cell r="X329">
            <v>-7.7</v>
          </cell>
          <cell r="Y329">
            <v>101.3</v>
          </cell>
          <cell r="Z329">
            <v>-5.6</v>
          </cell>
          <cell r="AA329">
            <v>133.1</v>
          </cell>
          <cell r="AB329">
            <v>6.4</v>
          </cell>
          <cell r="AC329">
            <v>20</v>
          </cell>
          <cell r="AD329">
            <v>-41</v>
          </cell>
        </row>
        <row r="330">
          <cell r="B330" t="str">
            <v>電気・ガス・熱供給・水道業</v>
          </cell>
          <cell r="C330">
            <v>94.2</v>
          </cell>
          <cell r="D330">
            <v>5.3</v>
          </cell>
          <cell r="E330">
            <v>118.9</v>
          </cell>
          <cell r="F330">
            <v>5.3</v>
          </cell>
          <cell r="G330">
            <v>110.1</v>
          </cell>
          <cell r="H330">
            <v>-1.8</v>
          </cell>
          <cell r="I330">
            <v>104.2</v>
          </cell>
          <cell r="J330">
            <v>9.9</v>
          </cell>
          <cell r="K330">
            <v>100.9</v>
          </cell>
          <cell r="L330">
            <v>5.2</v>
          </cell>
          <cell r="M330">
            <v>150</v>
          </cell>
          <cell r="N330">
            <v>88.9</v>
          </cell>
          <cell r="O330">
            <v>151.6</v>
          </cell>
          <cell r="P330">
            <v>-26.2</v>
          </cell>
          <cell r="Q330">
            <v>8</v>
          </cell>
          <cell r="R330">
            <v>-0.1</v>
          </cell>
          <cell r="S330">
            <v>3.69</v>
          </cell>
          <cell r="T330">
            <v>3.69</v>
          </cell>
          <cell r="U330">
            <v>1.89</v>
          </cell>
          <cell r="V330">
            <v>1.38</v>
          </cell>
          <cell r="W330">
            <v>87.5</v>
          </cell>
          <cell r="X330">
            <v>1.6</v>
          </cell>
          <cell r="Y330">
            <v>110.5</v>
          </cell>
          <cell r="Z330">
            <v>1.7</v>
          </cell>
          <cell r="AA330">
            <v>230</v>
          </cell>
          <cell r="AB330">
            <v>87.3</v>
          </cell>
          <cell r="AC330">
            <v>0.1</v>
          </cell>
          <cell r="AD330">
            <v>-75.7</v>
          </cell>
        </row>
        <row r="331">
          <cell r="B331" t="str">
            <v>情報通信業</v>
          </cell>
          <cell r="C331">
            <v>122.6</v>
          </cell>
          <cell r="D331">
            <v>-1.5</v>
          </cell>
          <cell r="E331">
            <v>142.80000000000001</v>
          </cell>
          <cell r="F331">
            <v>-2.6</v>
          </cell>
          <cell r="G331">
            <v>138.4</v>
          </cell>
          <cell r="H331">
            <v>-2.2999999999999998</v>
          </cell>
          <cell r="I331">
            <v>107.7</v>
          </cell>
          <cell r="J331">
            <v>5.9</v>
          </cell>
          <cell r="K331">
            <v>107.7</v>
          </cell>
          <cell r="L331">
            <v>5</v>
          </cell>
          <cell r="M331">
            <v>107</v>
          </cell>
          <cell r="N331">
            <v>17.2</v>
          </cell>
          <cell r="O331">
            <v>93.1</v>
          </cell>
          <cell r="P331">
            <v>-3.4</v>
          </cell>
          <cell r="Q331">
            <v>4.2</v>
          </cell>
          <cell r="R331">
            <v>0.9</v>
          </cell>
          <cell r="S331">
            <v>1.8</v>
          </cell>
          <cell r="T331">
            <v>0.71</v>
          </cell>
          <cell r="U331">
            <v>0.7</v>
          </cell>
          <cell r="V331">
            <v>7.0000000000000007E-2</v>
          </cell>
          <cell r="W331">
            <v>113.9</v>
          </cell>
          <cell r="X331">
            <v>-4.8</v>
          </cell>
          <cell r="Y331">
            <v>132.69999999999999</v>
          </cell>
          <cell r="Z331">
            <v>-5.9</v>
          </cell>
          <cell r="AA331">
            <v>204.6</v>
          </cell>
          <cell r="AB331">
            <v>-4.9000000000000004</v>
          </cell>
          <cell r="AC331">
            <v>27.2</v>
          </cell>
          <cell r="AD331">
            <v>34.5</v>
          </cell>
        </row>
        <row r="332">
          <cell r="B332" t="str">
            <v>運輸業，郵便業</v>
          </cell>
          <cell r="C332">
            <v>86.1</v>
          </cell>
          <cell r="D332">
            <v>0.9</v>
          </cell>
          <cell r="E332">
            <v>97.1</v>
          </cell>
          <cell r="F332">
            <v>1</v>
          </cell>
          <cell r="G332">
            <v>98.1</v>
          </cell>
          <cell r="H332">
            <v>0.4</v>
          </cell>
          <cell r="I332">
            <v>102.6</v>
          </cell>
          <cell r="J332">
            <v>3.7</v>
          </cell>
          <cell r="K332">
            <v>105.9</v>
          </cell>
          <cell r="L332">
            <v>3</v>
          </cell>
          <cell r="M332">
            <v>89</v>
          </cell>
          <cell r="N332">
            <v>8.1</v>
          </cell>
          <cell r="O332">
            <v>103.5</v>
          </cell>
          <cell r="P332">
            <v>-0.8</v>
          </cell>
          <cell r="Q332">
            <v>7.4</v>
          </cell>
          <cell r="R332">
            <v>2.2000000000000002</v>
          </cell>
          <cell r="S332">
            <v>0.39</v>
          </cell>
          <cell r="T332">
            <v>-0.63</v>
          </cell>
          <cell r="U332">
            <v>0.19</v>
          </cell>
          <cell r="V332">
            <v>-1.21</v>
          </cell>
          <cell r="W332">
            <v>80</v>
          </cell>
          <cell r="X332">
            <v>-2.4</v>
          </cell>
          <cell r="Y332">
            <v>90.2</v>
          </cell>
          <cell r="Z332">
            <v>-2.4</v>
          </cell>
          <cell r="AA332">
            <v>92.6</v>
          </cell>
          <cell r="AB332">
            <v>3.9</v>
          </cell>
          <cell r="AC332">
            <v>0.4</v>
          </cell>
          <cell r="AD332">
            <v>-65.8</v>
          </cell>
        </row>
        <row r="333">
          <cell r="B333" t="str">
            <v>卸売業，小売業</v>
          </cell>
          <cell r="C333">
            <v>93.4</v>
          </cell>
          <cell r="D333">
            <v>-4.2</v>
          </cell>
          <cell r="E333">
            <v>100.9</v>
          </cell>
          <cell r="F333">
            <v>-2.9</v>
          </cell>
          <cell r="G333">
            <v>100</v>
          </cell>
          <cell r="H333">
            <v>-3.8</v>
          </cell>
          <cell r="I333">
            <v>93.6</v>
          </cell>
          <cell r="J333">
            <v>-3.9</v>
          </cell>
          <cell r="K333">
            <v>92.6</v>
          </cell>
          <cell r="L333">
            <v>-4.5</v>
          </cell>
          <cell r="M333">
            <v>113</v>
          </cell>
          <cell r="N333">
            <v>8.3000000000000007</v>
          </cell>
          <cell r="O333">
            <v>106.3</v>
          </cell>
          <cell r="P333">
            <v>6.7</v>
          </cell>
          <cell r="Q333">
            <v>49.5</v>
          </cell>
          <cell r="R333">
            <v>5.8</v>
          </cell>
          <cell r="S333">
            <v>2.37</v>
          </cell>
          <cell r="T333">
            <v>0.5</v>
          </cell>
          <cell r="U333">
            <v>2.0699999999999998</v>
          </cell>
          <cell r="V333">
            <v>0.65</v>
          </cell>
          <cell r="W333">
            <v>86.8</v>
          </cell>
          <cell r="X333">
            <v>-7.5</v>
          </cell>
          <cell r="Y333">
            <v>93.8</v>
          </cell>
          <cell r="Z333">
            <v>-6.1</v>
          </cell>
          <cell r="AA333">
            <v>119.1</v>
          </cell>
          <cell r="AB333">
            <v>17.100000000000001</v>
          </cell>
          <cell r="AC333">
            <v>27.1</v>
          </cell>
          <cell r="AD333">
            <v>-34.1</v>
          </cell>
        </row>
        <row r="334">
          <cell r="B334" t="str">
            <v>金融業，保険業</v>
          </cell>
          <cell r="C334">
            <v>86</v>
          </cell>
          <cell r="D334">
            <v>0.4</v>
          </cell>
          <cell r="E334">
            <v>106.6</v>
          </cell>
          <cell r="F334">
            <v>0.4</v>
          </cell>
          <cell r="G334">
            <v>108.1</v>
          </cell>
          <cell r="H334">
            <v>2.2000000000000002</v>
          </cell>
          <cell r="I334">
            <v>94.8</v>
          </cell>
          <cell r="J334">
            <v>-1</v>
          </cell>
          <cell r="K334">
            <v>93.9</v>
          </cell>
          <cell r="L334">
            <v>-1.3</v>
          </cell>
          <cell r="M334">
            <v>120.8</v>
          </cell>
          <cell r="N334">
            <v>5</v>
          </cell>
          <cell r="O334">
            <v>98.3</v>
          </cell>
          <cell r="P334">
            <v>2.5</v>
          </cell>
          <cell r="Q334">
            <v>12.6</v>
          </cell>
          <cell r="R334">
            <v>1.9</v>
          </cell>
          <cell r="S334">
            <v>0.7</v>
          </cell>
          <cell r="T334">
            <v>0.02</v>
          </cell>
          <cell r="U334">
            <v>2.71</v>
          </cell>
          <cell r="V334">
            <v>0.89</v>
          </cell>
          <cell r="W334">
            <v>79.900000000000006</v>
          </cell>
          <cell r="X334">
            <v>-3</v>
          </cell>
          <cell r="Y334">
            <v>99.1</v>
          </cell>
          <cell r="Z334">
            <v>-2.9</v>
          </cell>
          <cell r="AA334">
            <v>73</v>
          </cell>
          <cell r="AB334">
            <v>-36</v>
          </cell>
          <cell r="AC334">
            <v>0.5</v>
          </cell>
          <cell r="AD334">
            <v>19.2</v>
          </cell>
        </row>
        <row r="335">
          <cell r="B335" t="str">
            <v>不動産業，物品賃貸業</v>
          </cell>
          <cell r="C335">
            <v>97.2</v>
          </cell>
          <cell r="D335">
            <v>-2.8</v>
          </cell>
          <cell r="E335">
            <v>103.5</v>
          </cell>
          <cell r="F335">
            <v>-10</v>
          </cell>
          <cell r="G335">
            <v>107.5</v>
          </cell>
          <cell r="H335">
            <v>-5.7</v>
          </cell>
          <cell r="I335">
            <v>98.4</v>
          </cell>
          <cell r="J335">
            <v>-11.4</v>
          </cell>
          <cell r="K335">
            <v>101.4</v>
          </cell>
          <cell r="L335">
            <v>-6.5</v>
          </cell>
          <cell r="M335">
            <v>29.4</v>
          </cell>
          <cell r="N335">
            <v>-82.8</v>
          </cell>
          <cell r="O335">
            <v>83.1</v>
          </cell>
          <cell r="P335">
            <v>3</v>
          </cell>
          <cell r="Q335">
            <v>50.2</v>
          </cell>
          <cell r="R335">
            <v>-0.7</v>
          </cell>
          <cell r="S335">
            <v>0.76</v>
          </cell>
          <cell r="T335">
            <v>0.24</v>
          </cell>
          <cell r="U335">
            <v>2.72</v>
          </cell>
          <cell r="V335">
            <v>2.46</v>
          </cell>
          <cell r="W335">
            <v>90.3</v>
          </cell>
          <cell r="X335">
            <v>-6.1</v>
          </cell>
          <cell r="Y335">
            <v>96.2</v>
          </cell>
          <cell r="Z335">
            <v>-13</v>
          </cell>
          <cell r="AA335">
            <v>29.8</v>
          </cell>
          <cell r="AB335">
            <v>-77.5</v>
          </cell>
          <cell r="AC335">
            <v>54.8</v>
          </cell>
          <cell r="AD335">
            <v>0</v>
          </cell>
        </row>
        <row r="336">
          <cell r="B336" t="str">
            <v>学術研究，専門・技術サービス業</v>
          </cell>
          <cell r="C336">
            <v>90.9</v>
          </cell>
          <cell r="D336">
            <v>1.1000000000000001</v>
          </cell>
          <cell r="E336">
            <v>106.8</v>
          </cell>
          <cell r="F336">
            <v>6.1</v>
          </cell>
          <cell r="G336">
            <v>106.8</v>
          </cell>
          <cell r="H336">
            <v>4.9000000000000004</v>
          </cell>
          <cell r="I336">
            <v>97.2</v>
          </cell>
          <cell r="J336">
            <v>2</v>
          </cell>
          <cell r="K336">
            <v>96.9</v>
          </cell>
          <cell r="L336">
            <v>0.7</v>
          </cell>
          <cell r="M336">
            <v>102.5</v>
          </cell>
          <cell r="N336">
            <v>28.1</v>
          </cell>
          <cell r="O336">
            <v>104.5</v>
          </cell>
          <cell r="P336">
            <v>3.3</v>
          </cell>
          <cell r="Q336">
            <v>15.2</v>
          </cell>
          <cell r="R336">
            <v>-7.5</v>
          </cell>
          <cell r="S336">
            <v>0.1</v>
          </cell>
          <cell r="T336">
            <v>-2</v>
          </cell>
          <cell r="U336">
            <v>0.94</v>
          </cell>
          <cell r="V336">
            <v>-0.2</v>
          </cell>
          <cell r="W336">
            <v>84.5</v>
          </cell>
          <cell r="X336">
            <v>-2.2000000000000002</v>
          </cell>
          <cell r="Y336">
            <v>99.3</v>
          </cell>
          <cell r="Z336">
            <v>2.6</v>
          </cell>
          <cell r="AA336">
            <v>108</v>
          </cell>
          <cell r="AB336">
            <v>42.4</v>
          </cell>
          <cell r="AC336">
            <v>22.4</v>
          </cell>
          <cell r="AD336">
            <v>-41.8</v>
          </cell>
        </row>
        <row r="337">
          <cell r="B337" t="str">
            <v>宿泊業，飲食サービス業</v>
          </cell>
          <cell r="C337">
            <v>82.4</v>
          </cell>
          <cell r="D337">
            <v>-25</v>
          </cell>
          <cell r="E337">
            <v>84.8</v>
          </cell>
          <cell r="F337">
            <v>-25.4</v>
          </cell>
          <cell r="G337">
            <v>84</v>
          </cell>
          <cell r="H337">
            <v>-27</v>
          </cell>
          <cell r="I337">
            <v>85.2</v>
          </cell>
          <cell r="J337">
            <v>-25</v>
          </cell>
          <cell r="K337">
            <v>85.2</v>
          </cell>
          <cell r="L337">
            <v>-25.4</v>
          </cell>
          <cell r="M337">
            <v>85.3</v>
          </cell>
          <cell r="N337">
            <v>-12.2</v>
          </cell>
          <cell r="O337">
            <v>119.8</v>
          </cell>
          <cell r="P337">
            <v>21.5</v>
          </cell>
          <cell r="Q337">
            <v>85.2</v>
          </cell>
          <cell r="R337">
            <v>6.8</v>
          </cell>
          <cell r="S337">
            <v>4.16</v>
          </cell>
          <cell r="T337">
            <v>-0.02</v>
          </cell>
          <cell r="U337">
            <v>1.85</v>
          </cell>
          <cell r="V337">
            <v>-3.48</v>
          </cell>
          <cell r="W337">
            <v>76.599999999999994</v>
          </cell>
          <cell r="X337">
            <v>-27.5</v>
          </cell>
          <cell r="Y337">
            <v>78.8</v>
          </cell>
          <cell r="Z337">
            <v>-27.9</v>
          </cell>
          <cell r="AA337">
            <v>102.2</v>
          </cell>
          <cell r="AB337">
            <v>22</v>
          </cell>
          <cell r="AC337">
            <v>11.4</v>
          </cell>
          <cell r="AD337">
            <v>0</v>
          </cell>
        </row>
        <row r="338">
          <cell r="B338" t="str">
            <v>生活関連サービス業，娯楽業</v>
          </cell>
          <cell r="C338">
            <v>98.3</v>
          </cell>
          <cell r="D338">
            <v>13.8</v>
          </cell>
          <cell r="E338">
            <v>104.6</v>
          </cell>
          <cell r="F338">
            <v>14.2</v>
          </cell>
          <cell r="G338">
            <v>109.4</v>
          </cell>
          <cell r="H338">
            <v>16.399999999999999</v>
          </cell>
          <cell r="I338">
            <v>101.2</v>
          </cell>
          <cell r="J338">
            <v>1.9</v>
          </cell>
          <cell r="K338">
            <v>102.8</v>
          </cell>
          <cell r="L338">
            <v>3.7</v>
          </cell>
          <cell r="M338">
            <v>81.3</v>
          </cell>
          <cell r="N338">
            <v>-19.5</v>
          </cell>
          <cell r="O338">
            <v>92.3</v>
          </cell>
          <cell r="P338">
            <v>-4</v>
          </cell>
          <cell r="Q338">
            <v>37.6</v>
          </cell>
          <cell r="R338">
            <v>-9.1</v>
          </cell>
          <cell r="S338">
            <v>1.87</v>
          </cell>
          <cell r="T338">
            <v>-3.61</v>
          </cell>
          <cell r="U338">
            <v>0.47</v>
          </cell>
          <cell r="V338">
            <v>-2.16</v>
          </cell>
          <cell r="W338">
            <v>91.4</v>
          </cell>
          <cell r="X338">
            <v>10</v>
          </cell>
          <cell r="Y338">
            <v>97.2</v>
          </cell>
          <cell r="Z338">
            <v>10.3</v>
          </cell>
          <cell r="AA338">
            <v>41.9</v>
          </cell>
          <cell r="AB338">
            <v>-30.9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123.1</v>
          </cell>
          <cell r="D339">
            <v>49.6</v>
          </cell>
          <cell r="E339">
            <v>118.1</v>
          </cell>
          <cell r="F339">
            <v>18.899999999999999</v>
          </cell>
          <cell r="G339">
            <v>119.7</v>
          </cell>
          <cell r="H339">
            <v>21.5</v>
          </cell>
          <cell r="I339">
            <v>115.1</v>
          </cell>
          <cell r="J339">
            <v>-2.2999999999999998</v>
          </cell>
          <cell r="K339">
            <v>106.3</v>
          </cell>
          <cell r="L339">
            <v>-0.5</v>
          </cell>
          <cell r="M339">
            <v>275.39999999999998</v>
          </cell>
          <cell r="N339">
            <v>-13.2</v>
          </cell>
          <cell r="O339">
            <v>112.1</v>
          </cell>
          <cell r="P339">
            <v>1.6</v>
          </cell>
          <cell r="Q339">
            <v>17.399999999999999</v>
          </cell>
          <cell r="R339">
            <v>-3.8</v>
          </cell>
          <cell r="S339">
            <v>0.38</v>
          </cell>
          <cell r="T339">
            <v>-0.15</v>
          </cell>
          <cell r="U339">
            <v>1.1000000000000001</v>
          </cell>
          <cell r="V339">
            <v>0.45</v>
          </cell>
          <cell r="W339">
            <v>114.4</v>
          </cell>
          <cell r="X339">
            <v>44.6</v>
          </cell>
          <cell r="Y339">
            <v>109.8</v>
          </cell>
          <cell r="Z339">
            <v>15</v>
          </cell>
          <cell r="AA339">
            <v>34.1</v>
          </cell>
          <cell r="AB339">
            <v>-76.400000000000006</v>
          </cell>
          <cell r="AC339">
            <v>121</v>
          </cell>
          <cell r="AD339">
            <v>2276.4</v>
          </cell>
        </row>
        <row r="340">
          <cell r="B340" t="str">
            <v>医療，福祉</v>
          </cell>
          <cell r="C340">
            <v>84.9</v>
          </cell>
          <cell r="D340">
            <v>-3.5</v>
          </cell>
          <cell r="E340">
            <v>101.4</v>
          </cell>
          <cell r="F340">
            <v>0.6</v>
          </cell>
          <cell r="G340">
            <v>100.7</v>
          </cell>
          <cell r="H340">
            <v>1.4</v>
          </cell>
          <cell r="I340">
            <v>100.8</v>
          </cell>
          <cell r="J340">
            <v>1.9</v>
          </cell>
          <cell r="K340">
            <v>101</v>
          </cell>
          <cell r="L340">
            <v>1.6</v>
          </cell>
          <cell r="M340">
            <v>92.7</v>
          </cell>
          <cell r="N340">
            <v>11.8</v>
          </cell>
          <cell r="O340">
            <v>101.1</v>
          </cell>
          <cell r="P340">
            <v>-0.3</v>
          </cell>
          <cell r="Q340">
            <v>23.5</v>
          </cell>
          <cell r="R340">
            <v>-1.5</v>
          </cell>
          <cell r="S340">
            <v>1.32</v>
          </cell>
          <cell r="T340">
            <v>0.13</v>
          </cell>
          <cell r="U340">
            <v>1.39</v>
          </cell>
          <cell r="V340">
            <v>0.43</v>
          </cell>
          <cell r="W340">
            <v>78.900000000000006</v>
          </cell>
          <cell r="X340">
            <v>-6.7</v>
          </cell>
          <cell r="Y340">
            <v>94.2</v>
          </cell>
          <cell r="Z340">
            <v>-2.8</v>
          </cell>
          <cell r="AA340">
            <v>122.5</v>
          </cell>
          <cell r="AB340">
            <v>-15</v>
          </cell>
          <cell r="AC340">
            <v>0.5</v>
          </cell>
          <cell r="AD340">
            <v>-97.7</v>
          </cell>
        </row>
        <row r="341">
          <cell r="B341" t="str">
            <v>複合サービス事業</v>
          </cell>
          <cell r="C341">
            <v>80.7</v>
          </cell>
          <cell r="D341">
            <v>2.7</v>
          </cell>
          <cell r="E341">
            <v>97.9</v>
          </cell>
          <cell r="F341">
            <v>2.9</v>
          </cell>
          <cell r="G341">
            <v>100.5</v>
          </cell>
          <cell r="H341">
            <v>3.1</v>
          </cell>
          <cell r="I341">
            <v>98.3</v>
          </cell>
          <cell r="J341">
            <v>2.6</v>
          </cell>
          <cell r="K341">
            <v>100.9</v>
          </cell>
          <cell r="L341">
            <v>3.6</v>
          </cell>
          <cell r="M341">
            <v>52.4</v>
          </cell>
          <cell r="N341">
            <v>-21.4</v>
          </cell>
          <cell r="O341">
            <v>102.2</v>
          </cell>
          <cell r="P341">
            <v>4.0999999999999996</v>
          </cell>
          <cell r="Q341">
            <v>7.4</v>
          </cell>
          <cell r="R341">
            <v>-5.3</v>
          </cell>
          <cell r="S341">
            <v>1.59</v>
          </cell>
          <cell r="T341">
            <v>-0.22</v>
          </cell>
          <cell r="U341">
            <v>0.5</v>
          </cell>
          <cell r="V341">
            <v>-7.0000000000000007E-2</v>
          </cell>
          <cell r="W341">
            <v>75</v>
          </cell>
          <cell r="X341">
            <v>-0.8</v>
          </cell>
          <cell r="Y341">
            <v>91</v>
          </cell>
          <cell r="Z341">
            <v>-0.4</v>
          </cell>
          <cell r="AA341">
            <v>53.3</v>
          </cell>
          <cell r="AB341">
            <v>-2</v>
          </cell>
          <cell r="AC341">
            <v>0.2</v>
          </cell>
          <cell r="AD341">
            <v>-89.9</v>
          </cell>
        </row>
        <row r="342">
          <cell r="B342" t="str">
            <v>サービス業（他に分類されないもの）</v>
          </cell>
          <cell r="C342">
            <v>92.8</v>
          </cell>
          <cell r="D342">
            <v>9.4</v>
          </cell>
          <cell r="E342">
            <v>98.5</v>
          </cell>
          <cell r="F342">
            <v>8.5</v>
          </cell>
          <cell r="G342">
            <v>100.9</v>
          </cell>
          <cell r="H342">
            <v>9.8000000000000007</v>
          </cell>
          <cell r="I342">
            <v>99</v>
          </cell>
          <cell r="J342">
            <v>0.2</v>
          </cell>
          <cell r="K342">
            <v>99.9</v>
          </cell>
          <cell r="L342">
            <v>0.3</v>
          </cell>
          <cell r="M342">
            <v>86.2</v>
          </cell>
          <cell r="N342">
            <v>-2.4</v>
          </cell>
          <cell r="O342">
            <v>94.8</v>
          </cell>
          <cell r="P342">
            <v>-5.5</v>
          </cell>
          <cell r="Q342">
            <v>26.4</v>
          </cell>
          <cell r="R342">
            <v>2.2000000000000002</v>
          </cell>
          <cell r="S342">
            <v>2.6</v>
          </cell>
          <cell r="T342">
            <v>0</v>
          </cell>
          <cell r="U342">
            <v>2.25</v>
          </cell>
          <cell r="V342">
            <v>0.43</v>
          </cell>
          <cell r="W342">
            <v>86.2</v>
          </cell>
          <cell r="X342">
            <v>5.8</v>
          </cell>
          <cell r="Y342">
            <v>91.5</v>
          </cell>
          <cell r="Z342">
            <v>4.8</v>
          </cell>
          <cell r="AA342">
            <v>71.900000000000006</v>
          </cell>
          <cell r="AB342">
            <v>-9.1999999999999993</v>
          </cell>
          <cell r="AC342">
            <v>51.7</v>
          </cell>
          <cell r="AD342">
            <v>26.5</v>
          </cell>
        </row>
        <row r="343">
          <cell r="B343" t="str">
            <v>食料品・たばこ</v>
          </cell>
          <cell r="C343">
            <v>83.8</v>
          </cell>
          <cell r="D343">
            <v>-13.2</v>
          </cell>
          <cell r="E343">
            <v>99.1</v>
          </cell>
          <cell r="F343">
            <v>-11.9</v>
          </cell>
          <cell r="G343">
            <v>97.7</v>
          </cell>
          <cell r="H343">
            <v>-13.1</v>
          </cell>
          <cell r="I343">
            <v>97.6</v>
          </cell>
          <cell r="J343">
            <v>-2.9</v>
          </cell>
          <cell r="K343">
            <v>97.7</v>
          </cell>
          <cell r="L343">
            <v>-3.6</v>
          </cell>
          <cell r="M343">
            <v>96.2</v>
          </cell>
          <cell r="N343">
            <v>6.2</v>
          </cell>
          <cell r="O343">
            <v>101.2</v>
          </cell>
          <cell r="P343">
            <v>2.7</v>
          </cell>
          <cell r="Q343">
            <v>30.4</v>
          </cell>
          <cell r="R343">
            <v>3.2</v>
          </cell>
          <cell r="S343">
            <v>1.73</v>
          </cell>
          <cell r="T343">
            <v>0.5</v>
          </cell>
          <cell r="U343">
            <v>0.84</v>
          </cell>
          <cell r="V343">
            <v>-0.71</v>
          </cell>
          <cell r="W343">
            <v>77.900000000000006</v>
          </cell>
          <cell r="X343">
            <v>-16.100000000000001</v>
          </cell>
          <cell r="Y343">
            <v>92.1</v>
          </cell>
          <cell r="Z343">
            <v>-14.9</v>
          </cell>
          <cell r="AA343">
            <v>117</v>
          </cell>
          <cell r="AB343">
            <v>2.6</v>
          </cell>
          <cell r="AC343">
            <v>1.4</v>
          </cell>
          <cell r="AD343">
            <v>-82.9</v>
          </cell>
        </row>
        <row r="344">
          <cell r="B344" t="str">
            <v>繊維工業</v>
          </cell>
          <cell r="C344">
            <v>125.3</v>
          </cell>
          <cell r="D344">
            <v>2.8</v>
          </cell>
          <cell r="E344">
            <v>137.6</v>
          </cell>
          <cell r="F344">
            <v>0.9</v>
          </cell>
          <cell r="G344">
            <v>126.5</v>
          </cell>
          <cell r="H344">
            <v>-2.5</v>
          </cell>
          <cell r="I344">
            <v>99.8</v>
          </cell>
          <cell r="J344">
            <v>8.6999999999999993</v>
          </cell>
          <cell r="K344">
            <v>95.6</v>
          </cell>
          <cell r="L344">
            <v>7.5</v>
          </cell>
          <cell r="M344">
            <v>188.9</v>
          </cell>
          <cell r="N344">
            <v>22.5</v>
          </cell>
          <cell r="O344">
            <v>92.9</v>
          </cell>
          <cell r="P344">
            <v>19.399999999999999</v>
          </cell>
          <cell r="Q344">
            <v>8.3000000000000007</v>
          </cell>
          <cell r="R344">
            <v>5.5</v>
          </cell>
          <cell r="S344">
            <v>0.1</v>
          </cell>
          <cell r="T344">
            <v>0.1</v>
          </cell>
          <cell r="U344">
            <v>0.81</v>
          </cell>
          <cell r="V344">
            <v>0.54</v>
          </cell>
          <cell r="W344">
            <v>116.4</v>
          </cell>
          <cell r="X344">
            <v>-0.7</v>
          </cell>
          <cell r="Y344">
            <v>127.9</v>
          </cell>
          <cell r="Z344">
            <v>-2.5</v>
          </cell>
          <cell r="AA344">
            <v>375.5</v>
          </cell>
          <cell r="AB344">
            <v>35.4</v>
          </cell>
          <cell r="AC344">
            <v>18.7</v>
          </cell>
          <cell r="AD344">
            <v>657.2</v>
          </cell>
        </row>
        <row r="345">
          <cell r="B345" t="str">
            <v>木材・木製品</v>
          </cell>
          <cell r="C345">
            <v>100.9</v>
          </cell>
          <cell r="D345">
            <v>0</v>
          </cell>
          <cell r="E345">
            <v>111.2</v>
          </cell>
          <cell r="F345">
            <v>-1.8</v>
          </cell>
          <cell r="G345">
            <v>116</v>
          </cell>
          <cell r="H345">
            <v>-1.1000000000000001</v>
          </cell>
          <cell r="I345">
            <v>96.8</v>
          </cell>
          <cell r="J345">
            <v>-4.5</v>
          </cell>
          <cell r="K345">
            <v>98.7</v>
          </cell>
          <cell r="L345">
            <v>-5</v>
          </cell>
          <cell r="M345">
            <v>77.099999999999994</v>
          </cell>
          <cell r="N345">
            <v>2.8</v>
          </cell>
          <cell r="O345">
            <v>101.6</v>
          </cell>
          <cell r="P345">
            <v>8.9</v>
          </cell>
          <cell r="Q345">
            <v>24.6</v>
          </cell>
          <cell r="R345">
            <v>16.7</v>
          </cell>
          <cell r="S345">
            <v>2.42</v>
          </cell>
          <cell r="T345">
            <v>0.87</v>
          </cell>
          <cell r="U345">
            <v>0.89</v>
          </cell>
          <cell r="V345">
            <v>-1.45</v>
          </cell>
          <cell r="W345">
            <v>93.8</v>
          </cell>
          <cell r="X345">
            <v>-3.3</v>
          </cell>
          <cell r="Y345">
            <v>103.3</v>
          </cell>
          <cell r="Z345">
            <v>-5.0999999999999996</v>
          </cell>
          <cell r="AA345">
            <v>65.900000000000006</v>
          </cell>
          <cell r="AB345">
            <v>-10</v>
          </cell>
          <cell r="AC345">
            <v>29</v>
          </cell>
          <cell r="AD345">
            <v>43.7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68.3</v>
          </cell>
          <cell r="D347">
            <v>-35.700000000000003</v>
          </cell>
          <cell r="E347">
            <v>90.5</v>
          </cell>
          <cell r="F347">
            <v>4.5999999999999996</v>
          </cell>
          <cell r="G347">
            <v>95.4</v>
          </cell>
          <cell r="H347">
            <v>10</v>
          </cell>
          <cell r="I347">
            <v>119.4</v>
          </cell>
          <cell r="J347">
            <v>5.5</v>
          </cell>
          <cell r="K347">
            <v>124.9</v>
          </cell>
          <cell r="L347">
            <v>8.4</v>
          </cell>
          <cell r="M347">
            <v>72.7</v>
          </cell>
          <cell r="N347">
            <v>-24.5</v>
          </cell>
          <cell r="O347">
            <v>119.8</v>
          </cell>
          <cell r="P347">
            <v>0.3</v>
          </cell>
          <cell r="Q347">
            <v>4.7</v>
          </cell>
          <cell r="R347">
            <v>0.9</v>
          </cell>
          <cell r="S347">
            <v>0</v>
          </cell>
          <cell r="T347">
            <v>0</v>
          </cell>
          <cell r="U347">
            <v>1.76</v>
          </cell>
          <cell r="V347">
            <v>1.52</v>
          </cell>
          <cell r="W347">
            <v>63.5</v>
          </cell>
          <cell r="X347">
            <v>-37.799999999999997</v>
          </cell>
          <cell r="Y347">
            <v>84.1</v>
          </cell>
          <cell r="Z347">
            <v>1.1000000000000001</v>
          </cell>
          <cell r="AA347">
            <v>59.3</v>
          </cell>
          <cell r="AB347">
            <v>-30.6</v>
          </cell>
          <cell r="AC347">
            <v>0</v>
          </cell>
          <cell r="AD347">
            <v>-100</v>
          </cell>
        </row>
        <row r="348">
          <cell r="B348" t="str">
            <v>印刷・同関連業</v>
          </cell>
          <cell r="C348">
            <v>102.6</v>
          </cell>
          <cell r="D348">
            <v>-24.6</v>
          </cell>
          <cell r="E348">
            <v>104.6</v>
          </cell>
          <cell r="F348">
            <v>-23.1</v>
          </cell>
          <cell r="G348">
            <v>100.7</v>
          </cell>
          <cell r="H348">
            <v>-22.3</v>
          </cell>
          <cell r="I348">
            <v>94.4</v>
          </cell>
          <cell r="J348">
            <v>6.4</v>
          </cell>
          <cell r="K348">
            <v>94.7</v>
          </cell>
          <cell r="L348">
            <v>7.1</v>
          </cell>
          <cell r="M348">
            <v>87.5</v>
          </cell>
          <cell r="N348">
            <v>-6</v>
          </cell>
          <cell r="O348">
            <v>102.3</v>
          </cell>
          <cell r="P348">
            <v>6</v>
          </cell>
          <cell r="Q348">
            <v>18.600000000000001</v>
          </cell>
          <cell r="R348">
            <v>5.4</v>
          </cell>
          <cell r="S348">
            <v>0</v>
          </cell>
          <cell r="T348">
            <v>0</v>
          </cell>
          <cell r="U348">
            <v>0.77</v>
          </cell>
          <cell r="V348">
            <v>0.77</v>
          </cell>
          <cell r="W348">
            <v>95.4</v>
          </cell>
          <cell r="X348">
            <v>-27.1</v>
          </cell>
          <cell r="Y348">
            <v>97.2</v>
          </cell>
          <cell r="Z348">
            <v>-25.7</v>
          </cell>
          <cell r="AA348">
            <v>184.8</v>
          </cell>
          <cell r="AB348">
            <v>-30.8</v>
          </cell>
          <cell r="AC348">
            <v>27.2</v>
          </cell>
          <cell r="AD348">
            <v>-40</v>
          </cell>
        </row>
        <row r="349">
          <cell r="B349" t="str">
            <v>化学、石油・石炭</v>
          </cell>
          <cell r="C349">
            <v>88.5</v>
          </cell>
          <cell r="D349">
            <v>5.4</v>
          </cell>
          <cell r="E349">
            <v>116.1</v>
          </cell>
          <cell r="F349">
            <v>5.6</v>
          </cell>
          <cell r="G349">
            <v>120.1</v>
          </cell>
          <cell r="H349">
            <v>11.2</v>
          </cell>
          <cell r="I349">
            <v>100.3</v>
          </cell>
          <cell r="J349">
            <v>1.8</v>
          </cell>
          <cell r="K349">
            <v>99.7</v>
          </cell>
          <cell r="L349">
            <v>3.3</v>
          </cell>
          <cell r="M349">
            <v>106.3</v>
          </cell>
          <cell r="N349">
            <v>-9.1999999999999993</v>
          </cell>
          <cell r="O349">
            <v>106.1</v>
          </cell>
          <cell r="P349">
            <v>5.8</v>
          </cell>
          <cell r="Q349">
            <v>1.9</v>
          </cell>
          <cell r="R349">
            <v>0.6</v>
          </cell>
          <cell r="S349">
            <v>0.36</v>
          </cell>
          <cell r="T349">
            <v>0.1</v>
          </cell>
          <cell r="U349">
            <v>1.24</v>
          </cell>
          <cell r="V349">
            <v>-1.85</v>
          </cell>
          <cell r="W349">
            <v>82.2</v>
          </cell>
          <cell r="X349">
            <v>1.7</v>
          </cell>
          <cell r="Y349">
            <v>107.9</v>
          </cell>
          <cell r="Z349">
            <v>2.1</v>
          </cell>
          <cell r="AA349">
            <v>91.1</v>
          </cell>
          <cell r="AB349">
            <v>-25.4</v>
          </cell>
          <cell r="AC349">
            <v>0</v>
          </cell>
          <cell r="AD349">
            <v>-100</v>
          </cell>
        </row>
        <row r="350">
          <cell r="B350" t="str">
            <v>プラスチック製品</v>
          </cell>
          <cell r="C350">
            <v>100.7</v>
          </cell>
          <cell r="D350">
            <v>-17.600000000000001</v>
          </cell>
          <cell r="E350">
            <v>110.8</v>
          </cell>
          <cell r="F350">
            <v>-17.600000000000001</v>
          </cell>
          <cell r="G350">
            <v>107.3</v>
          </cell>
          <cell r="H350">
            <v>-15.7</v>
          </cell>
          <cell r="I350">
            <v>100.3</v>
          </cell>
          <cell r="J350">
            <v>-9.1</v>
          </cell>
          <cell r="K350">
            <v>99.3</v>
          </cell>
          <cell r="L350">
            <v>-7.9</v>
          </cell>
          <cell r="M350">
            <v>114.7</v>
          </cell>
          <cell r="N350">
            <v>-22.7</v>
          </cell>
          <cell r="O350">
            <v>269.5</v>
          </cell>
          <cell r="P350">
            <v>5.6</v>
          </cell>
          <cell r="Q350">
            <v>24.9</v>
          </cell>
          <cell r="R350">
            <v>21</v>
          </cell>
          <cell r="S350">
            <v>0.91</v>
          </cell>
          <cell r="T350">
            <v>0.12</v>
          </cell>
          <cell r="U350">
            <v>0.16</v>
          </cell>
          <cell r="V350">
            <v>-0.23</v>
          </cell>
          <cell r="W350">
            <v>93.6</v>
          </cell>
          <cell r="X350">
            <v>-20.3</v>
          </cell>
          <cell r="Y350">
            <v>103</v>
          </cell>
          <cell r="Z350">
            <v>-20.3</v>
          </cell>
          <cell r="AA350">
            <v>155.80000000000001</v>
          </cell>
          <cell r="AB350">
            <v>-31</v>
          </cell>
          <cell r="AC350">
            <v>0</v>
          </cell>
          <cell r="AD350">
            <v>0</v>
          </cell>
        </row>
        <row r="351">
          <cell r="B351" t="str">
            <v>ゴム製品</v>
          </cell>
          <cell r="C351">
            <v>107.5</v>
          </cell>
          <cell r="D351">
            <v>13.3</v>
          </cell>
          <cell r="E351">
            <v>121.1</v>
          </cell>
          <cell r="F351">
            <v>-0.8</v>
          </cell>
          <cell r="G351">
            <v>114.1</v>
          </cell>
          <cell r="H351">
            <v>-0.7</v>
          </cell>
          <cell r="I351">
            <v>107</v>
          </cell>
          <cell r="J351">
            <v>0.5</v>
          </cell>
          <cell r="K351">
            <v>102.7</v>
          </cell>
          <cell r="L351">
            <v>-0.4</v>
          </cell>
          <cell r="M351">
            <v>153.69999999999999</v>
          </cell>
          <cell r="N351">
            <v>7.3</v>
          </cell>
          <cell r="O351">
            <v>96.2</v>
          </cell>
          <cell r="P351">
            <v>19.8</v>
          </cell>
          <cell r="Q351">
            <v>1.4</v>
          </cell>
          <cell r="R351">
            <v>-0.4</v>
          </cell>
          <cell r="S351">
            <v>0.49</v>
          </cell>
          <cell r="T351">
            <v>0.37</v>
          </cell>
          <cell r="U351">
            <v>0.15</v>
          </cell>
          <cell r="V351">
            <v>-0.38</v>
          </cell>
          <cell r="W351">
            <v>99.9</v>
          </cell>
          <cell r="X351">
            <v>9.4</v>
          </cell>
          <cell r="Y351">
            <v>112.5</v>
          </cell>
          <cell r="Z351">
            <v>-4.2</v>
          </cell>
          <cell r="AA351">
            <v>161.30000000000001</v>
          </cell>
          <cell r="AB351">
            <v>-1.6</v>
          </cell>
          <cell r="AC351">
            <v>40</v>
          </cell>
          <cell r="AD351">
            <v>0</v>
          </cell>
        </row>
        <row r="352">
          <cell r="B352" t="str">
            <v>窯業・土石製品</v>
          </cell>
          <cell r="C352">
            <v>107</v>
          </cell>
          <cell r="D352">
            <v>-1.1000000000000001</v>
          </cell>
          <cell r="E352">
            <v>122.5</v>
          </cell>
          <cell r="F352">
            <v>-1.2</v>
          </cell>
          <cell r="G352">
            <v>124.4</v>
          </cell>
          <cell r="H352">
            <v>-1</v>
          </cell>
          <cell r="I352">
            <v>103.4</v>
          </cell>
          <cell r="J352">
            <v>4</v>
          </cell>
          <cell r="K352">
            <v>100</v>
          </cell>
          <cell r="L352">
            <v>-0.3</v>
          </cell>
          <cell r="M352">
            <v>182.4</v>
          </cell>
          <cell r="N352">
            <v>134.1</v>
          </cell>
          <cell r="O352">
            <v>96.4</v>
          </cell>
          <cell r="P352">
            <v>-0.4</v>
          </cell>
          <cell r="Q352">
            <v>2.6</v>
          </cell>
          <cell r="R352">
            <v>-0.2</v>
          </cell>
          <cell r="S352">
            <v>0.06</v>
          </cell>
          <cell r="T352">
            <v>-0.05</v>
          </cell>
          <cell r="U352">
            <v>0.06</v>
          </cell>
          <cell r="V352">
            <v>-0.05</v>
          </cell>
          <cell r="W352">
            <v>99.4</v>
          </cell>
          <cell r="X352">
            <v>-4.4000000000000004</v>
          </cell>
          <cell r="Y352">
            <v>113.8</v>
          </cell>
          <cell r="Z352">
            <v>-4.5</v>
          </cell>
          <cell r="AA352">
            <v>85.9</v>
          </cell>
          <cell r="AB352">
            <v>-4.7</v>
          </cell>
          <cell r="AC352">
            <v>0</v>
          </cell>
          <cell r="AD352">
            <v>0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83.3</v>
          </cell>
          <cell r="D355">
            <v>0.7</v>
          </cell>
          <cell r="E355">
            <v>92.7</v>
          </cell>
          <cell r="F355">
            <v>0.7</v>
          </cell>
          <cell r="G355">
            <v>93.3</v>
          </cell>
          <cell r="H355">
            <v>1.1000000000000001</v>
          </cell>
          <cell r="I355">
            <v>100.7</v>
          </cell>
          <cell r="J355">
            <v>0.9</v>
          </cell>
          <cell r="K355">
            <v>100.5</v>
          </cell>
          <cell r="L355">
            <v>1.5</v>
          </cell>
          <cell r="M355">
            <v>101.7</v>
          </cell>
          <cell r="N355">
            <v>-7.5</v>
          </cell>
          <cell r="O355">
            <v>274</v>
          </cell>
          <cell r="P355">
            <v>-1.8</v>
          </cell>
          <cell r="Q355">
            <v>22.6</v>
          </cell>
          <cell r="R355">
            <v>1.1000000000000001</v>
          </cell>
          <cell r="S355">
            <v>0.6</v>
          </cell>
          <cell r="T355">
            <v>-0.48</v>
          </cell>
          <cell r="U355">
            <v>0.05</v>
          </cell>
          <cell r="V355">
            <v>-0.34</v>
          </cell>
          <cell r="W355">
            <v>77.400000000000006</v>
          </cell>
          <cell r="X355">
            <v>-2.6</v>
          </cell>
          <cell r="Y355">
            <v>86.2</v>
          </cell>
          <cell r="Z355">
            <v>-2.7</v>
          </cell>
          <cell r="AA355">
            <v>81</v>
          </cell>
          <cell r="AB355">
            <v>-6.8</v>
          </cell>
          <cell r="AC355">
            <v>0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95.1</v>
          </cell>
          <cell r="D358">
            <v>16.7</v>
          </cell>
          <cell r="E358">
            <v>115.8</v>
          </cell>
          <cell r="F358">
            <v>16.600000000000001</v>
          </cell>
          <cell r="G358">
            <v>114.7</v>
          </cell>
          <cell r="H358">
            <v>16.3</v>
          </cell>
          <cell r="I358">
            <v>101.2</v>
          </cell>
          <cell r="J358">
            <v>-3.1</v>
          </cell>
          <cell r="K358">
            <v>99.8</v>
          </cell>
          <cell r="L358">
            <v>-2.9</v>
          </cell>
          <cell r="M358">
            <v>124.7</v>
          </cell>
          <cell r="N358">
            <v>-6.5</v>
          </cell>
          <cell r="O358">
            <v>210.3</v>
          </cell>
          <cell r="P358">
            <v>1.3</v>
          </cell>
          <cell r="Q358">
            <v>2</v>
          </cell>
          <cell r="R358">
            <v>-5</v>
          </cell>
          <cell r="S358">
            <v>0.28000000000000003</v>
          </cell>
          <cell r="T358">
            <v>0.17</v>
          </cell>
          <cell r="U358">
            <v>0.22</v>
          </cell>
          <cell r="V358">
            <v>-1.1100000000000001</v>
          </cell>
          <cell r="W358">
            <v>88.4</v>
          </cell>
          <cell r="X358">
            <v>12.8</v>
          </cell>
          <cell r="Y358">
            <v>107.6</v>
          </cell>
          <cell r="Z358">
            <v>12.7</v>
          </cell>
          <cell r="AA358">
            <v>128.6</v>
          </cell>
          <cell r="AB358">
            <v>21.3</v>
          </cell>
          <cell r="AC358">
            <v>0</v>
          </cell>
          <cell r="AD358">
            <v>0</v>
          </cell>
        </row>
        <row r="359">
          <cell r="B359" t="str">
            <v>電子・デバイス</v>
          </cell>
          <cell r="C359">
            <v>97.5</v>
          </cell>
          <cell r="D359">
            <v>-1.7</v>
          </cell>
          <cell r="E359">
            <v>84.8</v>
          </cell>
          <cell r="F359">
            <v>-1.4</v>
          </cell>
          <cell r="G359">
            <v>84.6</v>
          </cell>
          <cell r="H359">
            <v>1.8</v>
          </cell>
          <cell r="I359">
            <v>98.1</v>
          </cell>
          <cell r="J359">
            <v>-4.5</v>
          </cell>
          <cell r="K359">
            <v>99.8</v>
          </cell>
          <cell r="L359">
            <v>-2.1</v>
          </cell>
          <cell r="M359">
            <v>81</v>
          </cell>
          <cell r="N359">
            <v>-27.4</v>
          </cell>
          <cell r="O359">
            <v>72.400000000000006</v>
          </cell>
          <cell r="P359">
            <v>-5</v>
          </cell>
          <cell r="Q359">
            <v>6.1</v>
          </cell>
          <cell r="R359">
            <v>2.9</v>
          </cell>
          <cell r="S359">
            <v>0.51</v>
          </cell>
          <cell r="T359">
            <v>-0.74</v>
          </cell>
          <cell r="U359">
            <v>1.21</v>
          </cell>
          <cell r="V359">
            <v>0.4</v>
          </cell>
          <cell r="W359">
            <v>90.6</v>
          </cell>
          <cell r="X359">
            <v>-5</v>
          </cell>
          <cell r="Y359">
            <v>78.8</v>
          </cell>
          <cell r="Z359">
            <v>-4.7</v>
          </cell>
          <cell r="AA359">
            <v>86.5</v>
          </cell>
          <cell r="AB359">
            <v>-21.3</v>
          </cell>
          <cell r="AC359">
            <v>123.5</v>
          </cell>
          <cell r="AD359">
            <v>-3</v>
          </cell>
        </row>
        <row r="360">
          <cell r="B360" t="str">
            <v>電気機械器具</v>
          </cell>
          <cell r="C360">
            <v>148.6</v>
          </cell>
          <cell r="D360">
            <v>8.1999999999999993</v>
          </cell>
          <cell r="E360">
            <v>164</v>
          </cell>
          <cell r="F360">
            <v>8.5</v>
          </cell>
          <cell r="G360">
            <v>160</v>
          </cell>
          <cell r="H360">
            <v>10.7</v>
          </cell>
          <cell r="I360">
            <v>119.6</v>
          </cell>
          <cell r="J360">
            <v>-1.5</v>
          </cell>
          <cell r="K360">
            <v>115.8</v>
          </cell>
          <cell r="L360">
            <v>1.8</v>
          </cell>
          <cell r="M360">
            <v>210.5</v>
          </cell>
          <cell r="N360">
            <v>-31.1</v>
          </cell>
          <cell r="O360">
            <v>91.5</v>
          </cell>
          <cell r="P360">
            <v>23</v>
          </cell>
          <cell r="Q360">
            <v>3.2</v>
          </cell>
          <cell r="R360">
            <v>-0.4</v>
          </cell>
          <cell r="S360">
            <v>0.39</v>
          </cell>
          <cell r="T360">
            <v>-0.66</v>
          </cell>
          <cell r="U360">
            <v>0.31</v>
          </cell>
          <cell r="V360">
            <v>-1.61</v>
          </cell>
          <cell r="W360">
            <v>138.1</v>
          </cell>
          <cell r="X360">
            <v>4.5</v>
          </cell>
          <cell r="Y360">
            <v>152.4</v>
          </cell>
          <cell r="Z360">
            <v>4.9000000000000004</v>
          </cell>
          <cell r="AA360">
            <v>310.8</v>
          </cell>
          <cell r="AB360">
            <v>-20.6</v>
          </cell>
          <cell r="AC360">
            <v>0</v>
          </cell>
          <cell r="AD360">
            <v>-100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98.3</v>
          </cell>
          <cell r="D362">
            <v>12.1</v>
          </cell>
          <cell r="E362">
            <v>126.8</v>
          </cell>
          <cell r="F362">
            <v>12.1</v>
          </cell>
          <cell r="G362">
            <v>116.5</v>
          </cell>
          <cell r="H362">
            <v>3.7</v>
          </cell>
          <cell r="I362">
            <v>121.4</v>
          </cell>
          <cell r="J362">
            <v>11.7</v>
          </cell>
          <cell r="K362">
            <v>113.2</v>
          </cell>
          <cell r="L362">
            <v>2.9</v>
          </cell>
          <cell r="M362">
            <v>225.7</v>
          </cell>
          <cell r="N362">
            <v>146.1</v>
          </cell>
          <cell r="O362">
            <v>77.400000000000006</v>
          </cell>
          <cell r="P362">
            <v>7.8</v>
          </cell>
          <cell r="Q362">
            <v>2.8</v>
          </cell>
          <cell r="R362">
            <v>2.4</v>
          </cell>
          <cell r="S362">
            <v>0.7</v>
          </cell>
          <cell r="T362">
            <v>-0.51</v>
          </cell>
          <cell r="U362">
            <v>0.48</v>
          </cell>
          <cell r="V362">
            <v>-2.31</v>
          </cell>
          <cell r="W362">
            <v>91.4</v>
          </cell>
          <cell r="X362">
            <v>8.4</v>
          </cell>
          <cell r="Y362">
            <v>117.8</v>
          </cell>
          <cell r="Z362">
            <v>8.3000000000000007</v>
          </cell>
          <cell r="AA362">
            <v>287.89999999999998</v>
          </cell>
          <cell r="AB362">
            <v>130.4</v>
          </cell>
          <cell r="AC362">
            <v>0.1</v>
          </cell>
          <cell r="AD362">
            <v>0</v>
          </cell>
        </row>
        <row r="363">
          <cell r="B363" t="str">
            <v>その他の製造業</v>
          </cell>
          <cell r="C363">
            <v>111.3</v>
          </cell>
          <cell r="D363">
            <v>8</v>
          </cell>
          <cell r="E363">
            <v>129.30000000000001</v>
          </cell>
          <cell r="F363">
            <v>7.9</v>
          </cell>
          <cell r="G363">
            <v>128</v>
          </cell>
          <cell r="H363">
            <v>11.3</v>
          </cell>
          <cell r="I363">
            <v>112.7</v>
          </cell>
          <cell r="J363">
            <v>-1.4</v>
          </cell>
          <cell r="K363">
            <v>108.3</v>
          </cell>
          <cell r="L363">
            <v>0.5</v>
          </cell>
          <cell r="M363">
            <v>171.8</v>
          </cell>
          <cell r="N363">
            <v>-15.3</v>
          </cell>
          <cell r="O363">
            <v>76.900000000000006</v>
          </cell>
          <cell r="P363">
            <v>-1</v>
          </cell>
          <cell r="Q363">
            <v>5.2</v>
          </cell>
          <cell r="R363">
            <v>-8.9</v>
          </cell>
          <cell r="S363">
            <v>0</v>
          </cell>
          <cell r="T363">
            <v>0</v>
          </cell>
          <cell r="U363">
            <v>0.4</v>
          </cell>
          <cell r="V363">
            <v>0.4</v>
          </cell>
          <cell r="W363">
            <v>103.4</v>
          </cell>
          <cell r="X363">
            <v>4.3</v>
          </cell>
          <cell r="Y363">
            <v>120.2</v>
          </cell>
          <cell r="Z363">
            <v>4.3</v>
          </cell>
          <cell r="AA363">
            <v>147.5</v>
          </cell>
          <cell r="AB363">
            <v>-21.2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103.7</v>
          </cell>
          <cell r="D364">
            <v>6.4</v>
          </cell>
          <cell r="E364">
            <v>118.9</v>
          </cell>
          <cell r="F364">
            <v>12.4</v>
          </cell>
          <cell r="G364">
            <v>103.4</v>
          </cell>
          <cell r="H364">
            <v>0.3</v>
          </cell>
          <cell r="I364">
            <v>116.4</v>
          </cell>
          <cell r="J364">
            <v>6.1</v>
          </cell>
          <cell r="K364">
            <v>104.1</v>
          </cell>
          <cell r="L364">
            <v>-1.6</v>
          </cell>
          <cell r="M364">
            <v>349.4</v>
          </cell>
          <cell r="N364">
            <v>90.4</v>
          </cell>
          <cell r="O364">
            <v>109.6</v>
          </cell>
          <cell r="P364">
            <v>1.8</v>
          </cell>
          <cell r="Q364">
            <v>9.4</v>
          </cell>
          <cell r="R364">
            <v>-7.4</v>
          </cell>
          <cell r="S364">
            <v>1.48</v>
          </cell>
          <cell r="T364">
            <v>1.28</v>
          </cell>
          <cell r="U364">
            <v>0.74</v>
          </cell>
          <cell r="V364">
            <v>-1.18</v>
          </cell>
          <cell r="W364">
            <v>96.4</v>
          </cell>
          <cell r="X364">
            <v>2.8</v>
          </cell>
          <cell r="Y364">
            <v>110.5</v>
          </cell>
          <cell r="Z364">
            <v>8.6999999999999993</v>
          </cell>
          <cell r="AA364">
            <v>399.3</v>
          </cell>
          <cell r="AB364">
            <v>157.9</v>
          </cell>
          <cell r="AC364">
            <v>0</v>
          </cell>
          <cell r="AD364">
            <v>-100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110.9</v>
          </cell>
          <cell r="D367">
            <v>0.5</v>
          </cell>
          <cell r="E367">
            <v>118.1</v>
          </cell>
          <cell r="F367">
            <v>0.1</v>
          </cell>
          <cell r="G367">
            <v>115.3</v>
          </cell>
          <cell r="H367">
            <v>-0.5</v>
          </cell>
          <cell r="I367">
            <v>104.2</v>
          </cell>
          <cell r="J367">
            <v>-1</v>
          </cell>
          <cell r="K367">
            <v>102</v>
          </cell>
          <cell r="L367">
            <v>-2.2000000000000002</v>
          </cell>
          <cell r="M367">
            <v>148</v>
          </cell>
          <cell r="N367">
            <v>18.100000000000001</v>
          </cell>
          <cell r="O367">
            <v>88.4</v>
          </cell>
          <cell r="P367">
            <v>2.9</v>
          </cell>
          <cell r="Q367">
            <v>9.3000000000000007</v>
          </cell>
          <cell r="R367">
            <v>0.4</v>
          </cell>
          <cell r="S367">
            <v>1.1299999999999999</v>
          </cell>
          <cell r="T367">
            <v>-1.21</v>
          </cell>
          <cell r="U367">
            <v>3.41</v>
          </cell>
          <cell r="V367">
            <v>3.27</v>
          </cell>
          <cell r="W367">
            <v>103.1</v>
          </cell>
          <cell r="X367">
            <v>-2.9</v>
          </cell>
          <cell r="Y367">
            <v>109.8</v>
          </cell>
          <cell r="Z367">
            <v>-3.3</v>
          </cell>
          <cell r="AA367">
            <v>202.2</v>
          </cell>
          <cell r="AB367">
            <v>11.8</v>
          </cell>
          <cell r="AC367">
            <v>57.7</v>
          </cell>
          <cell r="AD367">
            <v>6</v>
          </cell>
        </row>
        <row r="368">
          <cell r="B368" t="str">
            <v>小売業</v>
          </cell>
          <cell r="C368">
            <v>87.8</v>
          </cell>
          <cell r="D368">
            <v>-6.5</v>
          </cell>
          <cell r="E368">
            <v>95.7</v>
          </cell>
          <cell r="F368">
            <v>-4.0999999999999996</v>
          </cell>
          <cell r="G368">
            <v>95.7</v>
          </cell>
          <cell r="H368">
            <v>-5.2</v>
          </cell>
          <cell r="I368">
            <v>90.6</v>
          </cell>
          <cell r="J368">
            <v>-4.8</v>
          </cell>
          <cell r="K368">
            <v>90.1</v>
          </cell>
          <cell r="L368">
            <v>-5.4</v>
          </cell>
          <cell r="M368">
            <v>100</v>
          </cell>
          <cell r="N368">
            <v>4.7</v>
          </cell>
          <cell r="O368">
            <v>113.6</v>
          </cell>
          <cell r="P368">
            <v>8</v>
          </cell>
          <cell r="Q368">
            <v>62.3</v>
          </cell>
          <cell r="R368">
            <v>7</v>
          </cell>
          <cell r="S368">
            <v>2.77</v>
          </cell>
          <cell r="T368">
            <v>1.06</v>
          </cell>
          <cell r="U368">
            <v>1.63</v>
          </cell>
          <cell r="V368">
            <v>-0.21</v>
          </cell>
          <cell r="W368">
            <v>81.599999999999994</v>
          </cell>
          <cell r="X368">
            <v>-9.6</v>
          </cell>
          <cell r="Y368">
            <v>88.9</v>
          </cell>
          <cell r="Z368">
            <v>-7.4</v>
          </cell>
          <cell r="AA368">
            <v>96</v>
          </cell>
          <cell r="AB368">
            <v>20.7</v>
          </cell>
          <cell r="AC368">
            <v>2.4</v>
          </cell>
          <cell r="AD368">
            <v>-92</v>
          </cell>
        </row>
        <row r="369">
          <cell r="B369" t="str">
            <v>宿泊業</v>
          </cell>
          <cell r="C369">
            <v>93.9</v>
          </cell>
          <cell r="D369">
            <v>-10.9</v>
          </cell>
          <cell r="E369">
            <v>97.5</v>
          </cell>
          <cell r="F369">
            <v>-13</v>
          </cell>
          <cell r="G369">
            <v>97.8</v>
          </cell>
          <cell r="H369">
            <v>-13.4</v>
          </cell>
          <cell r="I369">
            <v>97.2</v>
          </cell>
          <cell r="J369">
            <v>-10.9</v>
          </cell>
          <cell r="K369">
            <v>94.6</v>
          </cell>
          <cell r="L369">
            <v>-12.1</v>
          </cell>
          <cell r="M369">
            <v>169.8</v>
          </cell>
          <cell r="N369">
            <v>12.3</v>
          </cell>
          <cell r="O369">
            <v>71.8</v>
          </cell>
          <cell r="P369">
            <v>-3</v>
          </cell>
          <cell r="Q369">
            <v>62.7</v>
          </cell>
          <cell r="R369">
            <v>11.6</v>
          </cell>
          <cell r="S369">
            <v>2.0299999999999998</v>
          </cell>
          <cell r="T369">
            <v>-5.33</v>
          </cell>
          <cell r="U369">
            <v>2.54</v>
          </cell>
          <cell r="V369">
            <v>-4.5</v>
          </cell>
          <cell r="W369">
            <v>87.3</v>
          </cell>
          <cell r="X369">
            <v>-13.8</v>
          </cell>
          <cell r="Y369">
            <v>90.6</v>
          </cell>
          <cell r="Z369">
            <v>-16</v>
          </cell>
          <cell r="AA369">
            <v>91.5</v>
          </cell>
          <cell r="AB369">
            <v>-0.2</v>
          </cell>
          <cell r="AC369">
            <v>12.1</v>
          </cell>
          <cell r="AD369">
            <v>0</v>
          </cell>
        </row>
        <row r="370">
          <cell r="B370" t="str">
            <v>Ｍ一括分</v>
          </cell>
          <cell r="C370">
            <v>86.2</v>
          </cell>
          <cell r="D370">
            <v>-26.9</v>
          </cell>
          <cell r="E370">
            <v>87.9</v>
          </cell>
          <cell r="F370">
            <v>-26.9</v>
          </cell>
          <cell r="G370">
            <v>86.8</v>
          </cell>
          <cell r="H370">
            <v>-28.7</v>
          </cell>
          <cell r="I370">
            <v>86.9</v>
          </cell>
          <cell r="J370">
            <v>-27</v>
          </cell>
          <cell r="K370">
            <v>87.6</v>
          </cell>
          <cell r="L370">
            <v>-27.3</v>
          </cell>
          <cell r="M370">
            <v>71</v>
          </cell>
          <cell r="N370">
            <v>-15.4</v>
          </cell>
          <cell r="O370">
            <v>133.5</v>
          </cell>
          <cell r="P370">
            <v>26.4</v>
          </cell>
          <cell r="Q370">
            <v>88.7</v>
          </cell>
          <cell r="R370">
            <v>4.9000000000000004</v>
          </cell>
          <cell r="S370">
            <v>4.49</v>
          </cell>
          <cell r="T370">
            <v>0.93</v>
          </cell>
          <cell r="U370">
            <v>1.74</v>
          </cell>
          <cell r="V370">
            <v>-3.25</v>
          </cell>
          <cell r="W370">
            <v>80.099999999999994</v>
          </cell>
          <cell r="X370">
            <v>-29.4</v>
          </cell>
          <cell r="Y370">
            <v>81.7</v>
          </cell>
          <cell r="Z370">
            <v>-29.4</v>
          </cell>
          <cell r="AA370">
            <v>112.4</v>
          </cell>
          <cell r="AB370">
            <v>32.1</v>
          </cell>
          <cell r="AC370">
            <v>0</v>
          </cell>
          <cell r="AD370">
            <v>0</v>
          </cell>
        </row>
        <row r="371">
          <cell r="B371" t="str">
            <v>医療業</v>
          </cell>
          <cell r="C371">
            <v>78.400000000000006</v>
          </cell>
          <cell r="D371">
            <v>1.3</v>
          </cell>
          <cell r="E371">
            <v>94</v>
          </cell>
          <cell r="F371">
            <v>6.3</v>
          </cell>
          <cell r="G371">
            <v>92.3</v>
          </cell>
          <cell r="H371">
            <v>8.6</v>
          </cell>
          <cell r="I371">
            <v>98.1</v>
          </cell>
          <cell r="J371">
            <v>5.6</v>
          </cell>
          <cell r="K371">
            <v>97.9</v>
          </cell>
          <cell r="L371">
            <v>5.4</v>
          </cell>
          <cell r="M371">
            <v>102.1</v>
          </cell>
          <cell r="N371">
            <v>11.6</v>
          </cell>
          <cell r="O371">
            <v>100.7</v>
          </cell>
          <cell r="P371">
            <v>0.4</v>
          </cell>
          <cell r="Q371">
            <v>23</v>
          </cell>
          <cell r="R371">
            <v>-4</v>
          </cell>
          <cell r="S371">
            <v>0.85</v>
          </cell>
          <cell r="T371">
            <v>0.16</v>
          </cell>
          <cell r="U371">
            <v>0.94</v>
          </cell>
          <cell r="V371">
            <v>-0.1</v>
          </cell>
          <cell r="W371">
            <v>72.900000000000006</v>
          </cell>
          <cell r="X371">
            <v>-2</v>
          </cell>
          <cell r="Y371">
            <v>87.4</v>
          </cell>
          <cell r="Z371">
            <v>2.8</v>
          </cell>
          <cell r="AA371">
            <v>144.30000000000001</v>
          </cell>
          <cell r="AB371">
            <v>-25.4</v>
          </cell>
          <cell r="AC371">
            <v>0.1</v>
          </cell>
          <cell r="AD371">
            <v>-99.6</v>
          </cell>
        </row>
        <row r="372">
          <cell r="B372" t="str">
            <v>Ｐ一括分</v>
          </cell>
          <cell r="C372">
            <v>95.9</v>
          </cell>
          <cell r="D372">
            <v>-8.5</v>
          </cell>
          <cell r="E372">
            <v>114</v>
          </cell>
          <cell r="F372">
            <v>-5</v>
          </cell>
          <cell r="G372">
            <v>114.6</v>
          </cell>
          <cell r="H372">
            <v>-5.4</v>
          </cell>
          <cell r="I372">
            <v>104.3</v>
          </cell>
          <cell r="J372">
            <v>-1.3</v>
          </cell>
          <cell r="K372">
            <v>105</v>
          </cell>
          <cell r="L372">
            <v>-1.6</v>
          </cell>
          <cell r="M372">
            <v>80.599999999999994</v>
          </cell>
          <cell r="N372">
            <v>16.100000000000001</v>
          </cell>
          <cell r="O372">
            <v>101.3</v>
          </cell>
          <cell r="P372">
            <v>-1.1000000000000001</v>
          </cell>
          <cell r="Q372">
            <v>24</v>
          </cell>
          <cell r="R372">
            <v>0.7</v>
          </cell>
          <cell r="S372">
            <v>1.73</v>
          </cell>
          <cell r="T372">
            <v>0.11</v>
          </cell>
          <cell r="U372">
            <v>1.77</v>
          </cell>
          <cell r="V372">
            <v>0.87</v>
          </cell>
          <cell r="W372">
            <v>89.1</v>
          </cell>
          <cell r="X372">
            <v>-11.6</v>
          </cell>
          <cell r="Y372">
            <v>105.9</v>
          </cell>
          <cell r="Z372">
            <v>-8.1999999999999993</v>
          </cell>
          <cell r="AA372">
            <v>98.8</v>
          </cell>
          <cell r="AB372">
            <v>11.3</v>
          </cell>
          <cell r="AC372">
            <v>1.1000000000000001</v>
          </cell>
          <cell r="AD372">
            <v>-95.6</v>
          </cell>
        </row>
        <row r="373">
          <cell r="B373" t="str">
            <v>職業紹介・派遣業</v>
          </cell>
          <cell r="C373">
            <v>111.6</v>
          </cell>
          <cell r="D373">
            <v>1.5</v>
          </cell>
          <cell r="E373">
            <v>110.4</v>
          </cell>
          <cell r="F373">
            <v>7.6</v>
          </cell>
          <cell r="G373">
            <v>110</v>
          </cell>
          <cell r="H373">
            <v>6.7</v>
          </cell>
          <cell r="I373">
            <v>106.5</v>
          </cell>
          <cell r="J373">
            <v>4.4000000000000004</v>
          </cell>
          <cell r="K373">
            <v>106.2</v>
          </cell>
          <cell r="L373">
            <v>3.3</v>
          </cell>
          <cell r="M373">
            <v>111</v>
          </cell>
          <cell r="N373">
            <v>26.6</v>
          </cell>
          <cell r="O373">
            <v>112.2</v>
          </cell>
          <cell r="P373">
            <v>-15.1</v>
          </cell>
          <cell r="Q373">
            <v>17.399999999999999</v>
          </cell>
          <cell r="R373">
            <v>-8.9</v>
          </cell>
          <cell r="S373">
            <v>6.46</v>
          </cell>
          <cell r="T373">
            <v>-1.1100000000000001</v>
          </cell>
          <cell r="U373">
            <v>7.57</v>
          </cell>
          <cell r="V373">
            <v>2.0099999999999998</v>
          </cell>
          <cell r="W373">
            <v>103.7</v>
          </cell>
          <cell r="X373">
            <v>-1.9</v>
          </cell>
          <cell r="Y373">
            <v>102.6</v>
          </cell>
          <cell r="Z373">
            <v>4</v>
          </cell>
          <cell r="AA373">
            <v>116.1</v>
          </cell>
          <cell r="AB373">
            <v>19.899999999999999</v>
          </cell>
          <cell r="AC373">
            <v>159.9</v>
          </cell>
          <cell r="AD373">
            <v>-60.5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91</v>
          </cell>
          <cell r="D375">
            <v>10.8</v>
          </cell>
          <cell r="E375">
            <v>97.2</v>
          </cell>
          <cell r="F375">
            <v>8.5</v>
          </cell>
          <cell r="G375">
            <v>100</v>
          </cell>
          <cell r="H375">
            <v>10.3</v>
          </cell>
          <cell r="I375">
            <v>97.9</v>
          </cell>
          <cell r="J375">
            <v>-0.5</v>
          </cell>
          <cell r="K375">
            <v>98.9</v>
          </cell>
          <cell r="L375">
            <v>-0.2</v>
          </cell>
          <cell r="M375">
            <v>83.5</v>
          </cell>
          <cell r="N375">
            <v>-5.9</v>
          </cell>
          <cell r="O375">
            <v>92.2</v>
          </cell>
          <cell r="P375">
            <v>-3.7</v>
          </cell>
          <cell r="Q375">
            <v>27.9</v>
          </cell>
          <cell r="R375">
            <v>4.0999999999999996</v>
          </cell>
          <cell r="S375">
            <v>1.91</v>
          </cell>
          <cell r="T375">
            <v>0.27</v>
          </cell>
          <cell r="U375">
            <v>1.3</v>
          </cell>
          <cell r="V375">
            <v>0.21</v>
          </cell>
          <cell r="W375">
            <v>84.6</v>
          </cell>
          <cell r="X375">
            <v>7.2</v>
          </cell>
          <cell r="Y375">
            <v>90.3</v>
          </cell>
          <cell r="Z375">
            <v>4.8</v>
          </cell>
          <cell r="AA375">
            <v>66.2</v>
          </cell>
          <cell r="AB375">
            <v>-14.3</v>
          </cell>
          <cell r="AC375">
            <v>50.4</v>
          </cell>
          <cell r="AD375">
            <v>53.3</v>
          </cell>
        </row>
        <row r="376">
          <cell r="B376" t="str">
            <v>特掲産業１</v>
          </cell>
          <cell r="C376">
            <v>99.9</v>
          </cell>
          <cell r="D376">
            <v>0.6</v>
          </cell>
          <cell r="E376">
            <v>105.3</v>
          </cell>
          <cell r="F376">
            <v>1.3</v>
          </cell>
          <cell r="G376">
            <v>109.9</v>
          </cell>
          <cell r="H376">
            <v>6.5</v>
          </cell>
          <cell r="I376">
            <v>131</v>
          </cell>
          <cell r="J376">
            <v>3.8</v>
          </cell>
          <cell r="K376">
            <v>126.4</v>
          </cell>
          <cell r="L376">
            <v>4.7</v>
          </cell>
          <cell r="M376">
            <v>339.1</v>
          </cell>
          <cell r="N376">
            <v>-9.3000000000000007</v>
          </cell>
          <cell r="O376">
            <v>82.4</v>
          </cell>
          <cell r="P376">
            <v>-18.100000000000001</v>
          </cell>
          <cell r="Q376">
            <v>30.8</v>
          </cell>
          <cell r="R376">
            <v>-15.7</v>
          </cell>
          <cell r="S376">
            <v>4.83</v>
          </cell>
          <cell r="T376">
            <v>0.88</v>
          </cell>
          <cell r="U376">
            <v>0.9</v>
          </cell>
          <cell r="V376">
            <v>-0.85</v>
          </cell>
          <cell r="W376">
            <v>92.8</v>
          </cell>
          <cell r="X376">
            <v>-2.8</v>
          </cell>
          <cell r="Y376">
            <v>97.9</v>
          </cell>
          <cell r="Z376">
            <v>-2</v>
          </cell>
          <cell r="AA376">
            <v>36</v>
          </cell>
          <cell r="AB376">
            <v>-68.599999999999994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95.7</v>
          </cell>
          <cell r="D377">
            <v>7.3</v>
          </cell>
          <cell r="E377">
            <v>116.9</v>
          </cell>
          <cell r="F377">
            <v>7.3</v>
          </cell>
          <cell r="G377">
            <v>138</v>
          </cell>
          <cell r="H377">
            <v>3.1</v>
          </cell>
          <cell r="I377">
            <v>91.4</v>
          </cell>
          <cell r="J377">
            <v>5.3</v>
          </cell>
          <cell r="K377">
            <v>96.9</v>
          </cell>
          <cell r="L377">
            <v>-1.5</v>
          </cell>
          <cell r="M377">
            <v>52.8</v>
          </cell>
          <cell r="N377">
            <v>860</v>
          </cell>
          <cell r="O377">
            <v>86.8</v>
          </cell>
          <cell r="P377">
            <v>-14.4</v>
          </cell>
          <cell r="Q377">
            <v>11.1</v>
          </cell>
          <cell r="R377">
            <v>11.1</v>
          </cell>
          <cell r="S377">
            <v>2.59</v>
          </cell>
          <cell r="T377">
            <v>2.36</v>
          </cell>
          <cell r="U377">
            <v>7.0000000000000007E-2</v>
          </cell>
          <cell r="V377">
            <v>-0.16</v>
          </cell>
          <cell r="W377">
            <v>88.9</v>
          </cell>
          <cell r="X377">
            <v>3.6</v>
          </cell>
          <cell r="Y377">
            <v>108.6</v>
          </cell>
          <cell r="Z377">
            <v>3.7</v>
          </cell>
          <cell r="AA377">
            <v>29</v>
          </cell>
          <cell r="AB377">
            <v>570.6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3.8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237613</v>
          </cell>
        </row>
      </sheetData>
      <sheetData sheetId="17">
        <row r="9">
          <cell r="E9">
            <v>18.5</v>
          </cell>
          <cell r="F9">
            <v>141.4</v>
          </cell>
          <cell r="G9">
            <v>132.19999999999999</v>
          </cell>
          <cell r="H9">
            <v>9.1999999999999993</v>
          </cell>
        </row>
        <row r="10">
          <cell r="E10">
            <v>21.1</v>
          </cell>
          <cell r="F10">
            <v>164.2</v>
          </cell>
          <cell r="G10">
            <v>156.5</v>
          </cell>
          <cell r="H10">
            <v>7.7</v>
          </cell>
        </row>
        <row r="11">
          <cell r="E11">
            <v>19.5</v>
          </cell>
          <cell r="F11">
            <v>159.30000000000001</v>
          </cell>
          <cell r="G11">
            <v>146.1</v>
          </cell>
          <cell r="H11">
            <v>13.2</v>
          </cell>
        </row>
        <row r="12">
          <cell r="E12">
            <v>18.399999999999999</v>
          </cell>
          <cell r="F12">
            <v>155.19999999999999</v>
          </cell>
          <cell r="G12">
            <v>139.9</v>
          </cell>
          <cell r="H12">
            <v>15.3</v>
          </cell>
        </row>
        <row r="13">
          <cell r="E13">
            <v>19.7</v>
          </cell>
          <cell r="F13">
            <v>159.69999999999999</v>
          </cell>
          <cell r="G13">
            <v>147.4</v>
          </cell>
          <cell r="H13">
            <v>12.3</v>
          </cell>
        </row>
        <row r="14">
          <cell r="E14">
            <v>21.2</v>
          </cell>
          <cell r="F14">
            <v>192.7</v>
          </cell>
          <cell r="G14">
            <v>160.5</v>
          </cell>
          <cell r="H14">
            <v>32.200000000000003</v>
          </cell>
        </row>
        <row r="15">
          <cell r="E15">
            <v>17.899999999999999</v>
          </cell>
          <cell r="F15">
            <v>131.6</v>
          </cell>
          <cell r="G15">
            <v>123.8</v>
          </cell>
          <cell r="H15">
            <v>7.8</v>
          </cell>
        </row>
        <row r="16">
          <cell r="E16">
            <v>18.2</v>
          </cell>
          <cell r="F16">
            <v>139.5</v>
          </cell>
          <cell r="G16">
            <v>133.1</v>
          </cell>
          <cell r="H16">
            <v>6.4</v>
          </cell>
        </row>
        <row r="17">
          <cell r="E17">
            <v>17.399999999999999</v>
          </cell>
          <cell r="F17">
            <v>119.5</v>
          </cell>
          <cell r="G17">
            <v>118</v>
          </cell>
          <cell r="H17">
            <v>1.5</v>
          </cell>
        </row>
        <row r="18">
          <cell r="E18">
            <v>18.899999999999999</v>
          </cell>
          <cell r="F18">
            <v>147.6</v>
          </cell>
          <cell r="G18">
            <v>139.4</v>
          </cell>
          <cell r="H18">
            <v>8.1999999999999993</v>
          </cell>
        </row>
        <row r="19">
          <cell r="E19">
            <v>13.4</v>
          </cell>
          <cell r="F19">
            <v>76</v>
          </cell>
          <cell r="G19">
            <v>73.099999999999994</v>
          </cell>
          <cell r="H19">
            <v>2.9</v>
          </cell>
        </row>
        <row r="20">
          <cell r="E20">
            <v>16.8</v>
          </cell>
          <cell r="F20">
            <v>130.9</v>
          </cell>
          <cell r="G20">
            <v>123.1</v>
          </cell>
          <cell r="H20">
            <v>7.8</v>
          </cell>
        </row>
        <row r="21">
          <cell r="E21">
            <v>18.3</v>
          </cell>
          <cell r="F21">
            <v>153.19999999999999</v>
          </cell>
          <cell r="G21">
            <v>134.19999999999999</v>
          </cell>
          <cell r="H21">
            <v>19</v>
          </cell>
        </row>
        <row r="22">
          <cell r="E22">
            <v>18.899999999999999</v>
          </cell>
          <cell r="F22">
            <v>140.80000000000001</v>
          </cell>
          <cell r="G22">
            <v>137</v>
          </cell>
          <cell r="H22">
            <v>3.8</v>
          </cell>
        </row>
        <row r="23">
          <cell r="E23">
            <v>19.5</v>
          </cell>
          <cell r="F23">
            <v>154.19999999999999</v>
          </cell>
          <cell r="G23">
            <v>149.80000000000001</v>
          </cell>
          <cell r="H23">
            <v>4.4000000000000004</v>
          </cell>
        </row>
        <row r="24">
          <cell r="E24">
            <v>19.100000000000001</v>
          </cell>
          <cell r="F24">
            <v>143.19999999999999</v>
          </cell>
          <cell r="G24">
            <v>135.1</v>
          </cell>
          <cell r="H24">
            <v>8.1</v>
          </cell>
        </row>
        <row r="47">
          <cell r="E47">
            <v>18.899999999999999</v>
          </cell>
          <cell r="F47">
            <v>147.4</v>
          </cell>
          <cell r="G47">
            <v>136.69999999999999</v>
          </cell>
          <cell r="H47">
            <v>10.7</v>
          </cell>
        </row>
        <row r="48">
          <cell r="E48">
            <v>20.7</v>
          </cell>
          <cell r="F48">
            <v>166.1</v>
          </cell>
          <cell r="G48">
            <v>155.19999999999999</v>
          </cell>
          <cell r="H48">
            <v>10.9</v>
          </cell>
        </row>
        <row r="49">
          <cell r="E49">
            <v>19.8</v>
          </cell>
          <cell r="F49">
            <v>163.5</v>
          </cell>
          <cell r="G49">
            <v>149.80000000000001</v>
          </cell>
          <cell r="H49">
            <v>13.7</v>
          </cell>
        </row>
        <row r="50">
          <cell r="E50">
            <v>18.399999999999999</v>
          </cell>
          <cell r="F50">
            <v>155.19999999999999</v>
          </cell>
          <cell r="G50">
            <v>139.9</v>
          </cell>
          <cell r="H50">
            <v>15.3</v>
          </cell>
        </row>
        <row r="51">
          <cell r="E51">
            <v>19.2</v>
          </cell>
          <cell r="F51">
            <v>157.5</v>
          </cell>
          <cell r="G51">
            <v>142.1</v>
          </cell>
          <cell r="H51">
            <v>15.4</v>
          </cell>
        </row>
        <row r="52">
          <cell r="E52">
            <v>20.9</v>
          </cell>
          <cell r="F52">
            <v>177.4</v>
          </cell>
          <cell r="G52">
            <v>152.69999999999999</v>
          </cell>
          <cell r="H52">
            <v>24.7</v>
          </cell>
        </row>
        <row r="53">
          <cell r="E53">
            <v>18.399999999999999</v>
          </cell>
          <cell r="F53">
            <v>128</v>
          </cell>
          <cell r="G53">
            <v>121</v>
          </cell>
          <cell r="H53">
            <v>7</v>
          </cell>
        </row>
        <row r="54">
          <cell r="E54">
            <v>18.8</v>
          </cell>
          <cell r="F54">
            <v>134.9</v>
          </cell>
          <cell r="G54">
            <v>130.4</v>
          </cell>
          <cell r="H54">
            <v>4.5</v>
          </cell>
        </row>
        <row r="55">
          <cell r="E55">
            <v>19.8</v>
          </cell>
          <cell r="F55">
            <v>150.19999999999999</v>
          </cell>
          <cell r="G55">
            <v>146.4</v>
          </cell>
          <cell r="H55">
            <v>3.8</v>
          </cell>
        </row>
        <row r="56">
          <cell r="E56">
            <v>18.600000000000001</v>
          </cell>
          <cell r="F56">
            <v>156.4</v>
          </cell>
          <cell r="G56">
            <v>142</v>
          </cell>
          <cell r="H56">
            <v>14.4</v>
          </cell>
        </row>
        <row r="57">
          <cell r="E57">
            <v>15.2</v>
          </cell>
          <cell r="F57">
            <v>94.9</v>
          </cell>
          <cell r="G57">
            <v>89.6</v>
          </cell>
          <cell r="H57">
            <v>5.3</v>
          </cell>
        </row>
        <row r="58">
          <cell r="E58">
            <v>16.600000000000001</v>
          </cell>
          <cell r="F58">
            <v>142.1</v>
          </cell>
          <cell r="G58">
            <v>132.4</v>
          </cell>
          <cell r="H58">
            <v>9.6999999999999993</v>
          </cell>
        </row>
        <row r="59">
          <cell r="E59">
            <v>18</v>
          </cell>
          <cell r="F59">
            <v>157.6</v>
          </cell>
          <cell r="G59">
            <v>132.1</v>
          </cell>
          <cell r="H59">
            <v>25.5</v>
          </cell>
        </row>
        <row r="60">
          <cell r="E60">
            <v>18.8</v>
          </cell>
          <cell r="F60">
            <v>141.9</v>
          </cell>
          <cell r="G60">
            <v>138</v>
          </cell>
          <cell r="H60">
            <v>3.9</v>
          </cell>
        </row>
        <row r="61">
          <cell r="E61">
            <v>20</v>
          </cell>
          <cell r="F61">
            <v>157.30000000000001</v>
          </cell>
          <cell r="G61">
            <v>153.69999999999999</v>
          </cell>
          <cell r="H61">
            <v>3.6</v>
          </cell>
        </row>
        <row r="62">
          <cell r="E62">
            <v>18.600000000000001</v>
          </cell>
          <cell r="F62">
            <v>139.6</v>
          </cell>
          <cell r="G62">
            <v>131</v>
          </cell>
          <cell r="H62">
            <v>8.6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12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 t="str">
            <v>x</v>
          </cell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227904</v>
          </cell>
        </row>
        <row r="48">
          <cell r="Q48">
            <v>18.7</v>
          </cell>
        </row>
        <row r="49">
          <cell r="Q49">
            <v>21.1</v>
          </cell>
        </row>
        <row r="50">
          <cell r="Q50">
            <v>19.600000000000001</v>
          </cell>
        </row>
        <row r="51">
          <cell r="Q51">
            <v>17.399999999999999</v>
          </cell>
        </row>
        <row r="52">
          <cell r="Q52">
            <v>19.3</v>
          </cell>
        </row>
        <row r="53">
          <cell r="Q53">
            <v>20.9</v>
          </cell>
        </row>
        <row r="54">
          <cell r="Q54">
            <v>18.5</v>
          </cell>
        </row>
        <row r="55">
          <cell r="Q55">
            <v>18.399999999999999</v>
          </cell>
        </row>
        <row r="56">
          <cell r="Q56">
            <v>17.2</v>
          </cell>
        </row>
        <row r="57">
          <cell r="Q57">
            <v>18.5</v>
          </cell>
        </row>
        <row r="58">
          <cell r="Q58">
            <v>15.6</v>
          </cell>
        </row>
        <row r="59">
          <cell r="Q59">
            <v>17.2</v>
          </cell>
        </row>
        <row r="60">
          <cell r="Q60">
            <v>17.399999999999999</v>
          </cell>
        </row>
        <row r="61">
          <cell r="Q61">
            <v>18.8</v>
          </cell>
        </row>
        <row r="62">
          <cell r="Q62">
            <v>19.8</v>
          </cell>
        </row>
        <row r="63">
          <cell r="Q63">
            <v>18.5</v>
          </cell>
        </row>
        <row r="69">
          <cell r="Q69">
            <v>18.600000000000001</v>
          </cell>
        </row>
        <row r="70">
          <cell r="Q70">
            <v>20.2</v>
          </cell>
        </row>
        <row r="71">
          <cell r="Q71">
            <v>19.399999999999999</v>
          </cell>
        </row>
        <row r="72">
          <cell r="Q72">
            <v>17.100000000000001</v>
          </cell>
        </row>
        <row r="73">
          <cell r="Q73">
            <v>19.100000000000001</v>
          </cell>
        </row>
        <row r="74">
          <cell r="Q74">
            <v>21</v>
          </cell>
        </row>
        <row r="75">
          <cell r="Q75">
            <v>18.3</v>
          </cell>
        </row>
        <row r="76">
          <cell r="Q76">
            <v>18.5</v>
          </cell>
        </row>
        <row r="77">
          <cell r="Q77">
            <v>19.8</v>
          </cell>
        </row>
        <row r="78">
          <cell r="Q78">
            <v>18.3</v>
          </cell>
        </row>
        <row r="79">
          <cell r="Q79">
            <v>15.1</v>
          </cell>
        </row>
        <row r="80">
          <cell r="Q80">
            <v>14.5</v>
          </cell>
        </row>
        <row r="81">
          <cell r="Q81">
            <v>17.3</v>
          </cell>
        </row>
        <row r="82">
          <cell r="Q82">
            <v>18.7</v>
          </cell>
        </row>
        <row r="83">
          <cell r="Q83">
            <v>20.7</v>
          </cell>
        </row>
        <row r="84">
          <cell r="Q84">
            <v>18.3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181</v>
          </cell>
          <cell r="D6">
            <v>-3.2</v>
          </cell>
          <cell r="E6">
            <v>103.8</v>
          </cell>
          <cell r="F6">
            <v>-0.5</v>
          </cell>
          <cell r="G6">
            <v>103.6</v>
          </cell>
          <cell r="H6">
            <v>0.3</v>
          </cell>
          <cell r="I6">
            <v>99.2</v>
          </cell>
          <cell r="J6">
            <v>-1.3</v>
          </cell>
          <cell r="K6">
            <v>98.1</v>
          </cell>
          <cell r="L6">
            <v>-0.2</v>
          </cell>
          <cell r="M6">
            <v>115.4</v>
          </cell>
          <cell r="N6">
            <v>-13.9</v>
          </cell>
          <cell r="O6">
            <v>99.5</v>
          </cell>
          <cell r="P6">
            <v>0.5</v>
          </cell>
          <cell r="Q6">
            <v>24.6</v>
          </cell>
          <cell r="R6">
            <v>0.4</v>
          </cell>
          <cell r="S6">
            <v>1.07</v>
          </cell>
          <cell r="T6">
            <v>0.1</v>
          </cell>
          <cell r="U6">
            <v>1.46</v>
          </cell>
          <cell r="V6">
            <v>0.4</v>
          </cell>
          <cell r="W6">
            <v>168.2</v>
          </cell>
          <cell r="X6">
            <v>-6.2</v>
          </cell>
          <cell r="Y6">
            <v>96.5</v>
          </cell>
          <cell r="Z6">
            <v>-3.6</v>
          </cell>
          <cell r="AA6">
            <v>106.6</v>
          </cell>
          <cell r="AB6">
            <v>-11.3</v>
          </cell>
          <cell r="AC6">
            <v>570</v>
          </cell>
          <cell r="AD6">
            <v>-5.4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143.30000000000001</v>
          </cell>
          <cell r="D8">
            <v>-17.600000000000001</v>
          </cell>
          <cell r="E8">
            <v>82</v>
          </cell>
          <cell r="F8">
            <v>-6.7</v>
          </cell>
          <cell r="G8">
            <v>81.2</v>
          </cell>
          <cell r="H8">
            <v>-8.5</v>
          </cell>
          <cell r="I8">
            <v>106.8</v>
          </cell>
          <cell r="J8">
            <v>3.8</v>
          </cell>
          <cell r="K8">
            <v>107.4</v>
          </cell>
          <cell r="L8">
            <v>3.8</v>
          </cell>
          <cell r="M8">
            <v>100.7</v>
          </cell>
          <cell r="N8">
            <v>4.5999999999999996</v>
          </cell>
          <cell r="O8">
            <v>86</v>
          </cell>
          <cell r="P8">
            <v>4</v>
          </cell>
          <cell r="Q8">
            <v>1</v>
          </cell>
          <cell r="R8">
            <v>-1.6</v>
          </cell>
          <cell r="S8">
            <v>0.52</v>
          </cell>
          <cell r="T8">
            <v>0.37</v>
          </cell>
          <cell r="U8">
            <v>0.48</v>
          </cell>
          <cell r="V8">
            <v>0.08</v>
          </cell>
          <cell r="W8">
            <v>133.19999999999999</v>
          </cell>
          <cell r="X8">
            <v>-20.2</v>
          </cell>
          <cell r="Y8">
            <v>76.2</v>
          </cell>
          <cell r="Z8">
            <v>-9.6999999999999993</v>
          </cell>
          <cell r="AA8">
            <v>93.1</v>
          </cell>
          <cell r="AB8">
            <v>20.3</v>
          </cell>
          <cell r="AC8">
            <v>315.7</v>
          </cell>
          <cell r="AD8">
            <v>-25</v>
          </cell>
        </row>
        <row r="9">
          <cell r="B9" t="str">
            <v>製造業</v>
          </cell>
          <cell r="C9">
            <v>210.9</v>
          </cell>
          <cell r="D9">
            <v>-0.6</v>
          </cell>
          <cell r="E9">
            <v>111.9</v>
          </cell>
          <cell r="F9">
            <v>0</v>
          </cell>
          <cell r="G9">
            <v>109.3</v>
          </cell>
          <cell r="H9">
            <v>0.2</v>
          </cell>
          <cell r="I9">
            <v>102.3</v>
          </cell>
          <cell r="J9">
            <v>0.2</v>
          </cell>
          <cell r="K9">
            <v>101.6</v>
          </cell>
          <cell r="L9">
            <v>1.3</v>
          </cell>
          <cell r="M9">
            <v>110.7</v>
          </cell>
          <cell r="N9">
            <v>-10</v>
          </cell>
          <cell r="O9">
            <v>98.7</v>
          </cell>
          <cell r="P9">
            <v>1.5</v>
          </cell>
          <cell r="Q9">
            <v>10.6</v>
          </cell>
          <cell r="R9">
            <v>0.5</v>
          </cell>
          <cell r="S9">
            <v>0.73</v>
          </cell>
          <cell r="T9">
            <v>-0.06</v>
          </cell>
          <cell r="U9">
            <v>1.35</v>
          </cell>
          <cell r="V9">
            <v>0.53</v>
          </cell>
          <cell r="W9">
            <v>196</v>
          </cell>
          <cell r="X9">
            <v>-3.7</v>
          </cell>
          <cell r="Y9">
            <v>104</v>
          </cell>
          <cell r="Z9">
            <v>-3.2</v>
          </cell>
          <cell r="AA9">
            <v>137.9</v>
          </cell>
          <cell r="AB9">
            <v>-1.9</v>
          </cell>
          <cell r="AC9">
            <v>692.2</v>
          </cell>
          <cell r="AD9">
            <v>-1</v>
          </cell>
        </row>
        <row r="10">
          <cell r="B10" t="str">
            <v>電気・ガス・熱供給・水道業</v>
          </cell>
          <cell r="C10">
            <v>258.3</v>
          </cell>
          <cell r="D10">
            <v>2.6</v>
          </cell>
          <cell r="E10">
            <v>120.3</v>
          </cell>
          <cell r="F10">
            <v>14.4</v>
          </cell>
          <cell r="G10">
            <v>111.9</v>
          </cell>
          <cell r="H10">
            <v>4.7</v>
          </cell>
          <cell r="I10">
            <v>101.1</v>
          </cell>
          <cell r="J10">
            <v>14</v>
          </cell>
          <cell r="K10">
            <v>99.8</v>
          </cell>
          <cell r="L10">
            <v>11.1</v>
          </cell>
          <cell r="M10">
            <v>118.6</v>
          </cell>
          <cell r="N10">
            <v>63.6</v>
          </cell>
          <cell r="O10">
            <v>102.8</v>
          </cell>
          <cell r="P10">
            <v>0.3</v>
          </cell>
          <cell r="Q10">
            <v>8.1</v>
          </cell>
          <cell r="R10">
            <v>-3.1</v>
          </cell>
          <cell r="S10">
            <v>0</v>
          </cell>
          <cell r="T10">
            <v>0</v>
          </cell>
          <cell r="U10">
            <v>1.4</v>
          </cell>
          <cell r="V10">
            <v>1.26</v>
          </cell>
          <cell r="W10">
            <v>240.1</v>
          </cell>
          <cell r="X10">
            <v>-0.6</v>
          </cell>
          <cell r="Y10">
            <v>111.8</v>
          </cell>
          <cell r="Z10">
            <v>10.7</v>
          </cell>
          <cell r="AA10">
            <v>225</v>
          </cell>
          <cell r="AB10">
            <v>168.3</v>
          </cell>
          <cell r="AC10">
            <v>654</v>
          </cell>
          <cell r="AD10">
            <v>-3.1</v>
          </cell>
        </row>
        <row r="11">
          <cell r="B11" t="str">
            <v>情報通信業</v>
          </cell>
          <cell r="C11">
            <v>337.3</v>
          </cell>
          <cell r="D11">
            <v>-6.5</v>
          </cell>
          <cell r="E11">
            <v>150.9</v>
          </cell>
          <cell r="F11">
            <v>-5.7</v>
          </cell>
          <cell r="G11">
            <v>145.5</v>
          </cell>
          <cell r="H11">
            <v>-3.4</v>
          </cell>
          <cell r="I11">
            <v>103.9</v>
          </cell>
          <cell r="J11">
            <v>-0.1</v>
          </cell>
          <cell r="K11">
            <v>102.1</v>
          </cell>
          <cell r="L11">
            <v>-0.1</v>
          </cell>
          <cell r="M11">
            <v>129.6</v>
          </cell>
          <cell r="N11">
            <v>-0.8</v>
          </cell>
          <cell r="O11">
            <v>100.6</v>
          </cell>
          <cell r="P11">
            <v>-2.2999999999999998</v>
          </cell>
          <cell r="Q11">
            <v>4.2</v>
          </cell>
          <cell r="R11">
            <v>-0.1</v>
          </cell>
          <cell r="S11">
            <v>0.21</v>
          </cell>
          <cell r="T11">
            <v>0.13</v>
          </cell>
          <cell r="U11">
            <v>0.93</v>
          </cell>
          <cell r="V11">
            <v>0.77</v>
          </cell>
          <cell r="W11">
            <v>313.5</v>
          </cell>
          <cell r="X11">
            <v>-9.5</v>
          </cell>
          <cell r="Y11">
            <v>140.19999999999999</v>
          </cell>
          <cell r="Z11">
            <v>-8.6999999999999993</v>
          </cell>
          <cell r="AA11">
            <v>240.3</v>
          </cell>
          <cell r="AB11">
            <v>-23.6</v>
          </cell>
          <cell r="AC11">
            <v>1086.3</v>
          </cell>
          <cell r="AD11">
            <v>-7</v>
          </cell>
        </row>
        <row r="12">
          <cell r="B12" t="str">
            <v>運輸業，郵便業</v>
          </cell>
          <cell r="C12">
            <v>138.4</v>
          </cell>
          <cell r="D12">
            <v>-7.2</v>
          </cell>
          <cell r="E12">
            <v>102.9</v>
          </cell>
          <cell r="F12">
            <v>0.9</v>
          </cell>
          <cell r="G12">
            <v>108</v>
          </cell>
          <cell r="H12">
            <v>2.2000000000000002</v>
          </cell>
          <cell r="I12">
            <v>106.4</v>
          </cell>
          <cell r="J12">
            <v>0.4</v>
          </cell>
          <cell r="K12">
            <v>110.2</v>
          </cell>
          <cell r="L12">
            <v>2.9</v>
          </cell>
          <cell r="M12">
            <v>88.5</v>
          </cell>
          <cell r="N12">
            <v>-12.4</v>
          </cell>
          <cell r="O12">
            <v>99.4</v>
          </cell>
          <cell r="P12">
            <v>-2.5</v>
          </cell>
          <cell r="Q12">
            <v>5</v>
          </cell>
          <cell r="R12">
            <v>0.2</v>
          </cell>
          <cell r="S12">
            <v>0.57999999999999996</v>
          </cell>
          <cell r="T12">
            <v>-0.1</v>
          </cell>
          <cell r="U12">
            <v>0.67</v>
          </cell>
          <cell r="V12">
            <v>-0.27</v>
          </cell>
          <cell r="W12">
            <v>128.6</v>
          </cell>
          <cell r="X12">
            <v>-10.1</v>
          </cell>
          <cell r="Y12">
            <v>95.6</v>
          </cell>
          <cell r="Z12">
            <v>-2.2999999999999998</v>
          </cell>
          <cell r="AA12">
            <v>80</v>
          </cell>
          <cell r="AB12">
            <v>-6.5</v>
          </cell>
          <cell r="AC12">
            <v>329.2</v>
          </cell>
          <cell r="AD12">
            <v>-19.399999999999999</v>
          </cell>
        </row>
        <row r="13">
          <cell r="B13" t="str">
            <v>卸売業，小売業</v>
          </cell>
          <cell r="C13">
            <v>135.1</v>
          </cell>
          <cell r="D13">
            <v>4.7</v>
          </cell>
          <cell r="E13">
            <v>92.2</v>
          </cell>
          <cell r="F13">
            <v>-0.1</v>
          </cell>
          <cell r="G13">
            <v>92.3</v>
          </cell>
          <cell r="H13">
            <v>1.2</v>
          </cell>
          <cell r="I13">
            <v>92</v>
          </cell>
          <cell r="J13">
            <v>-3.1</v>
          </cell>
          <cell r="K13">
            <v>90.8</v>
          </cell>
          <cell r="L13">
            <v>-2.2000000000000002</v>
          </cell>
          <cell r="M13">
            <v>116.9</v>
          </cell>
          <cell r="N13">
            <v>-15.9</v>
          </cell>
          <cell r="O13">
            <v>104.2</v>
          </cell>
          <cell r="P13">
            <v>-1.1000000000000001</v>
          </cell>
          <cell r="Q13">
            <v>60.4</v>
          </cell>
          <cell r="R13">
            <v>2.6</v>
          </cell>
          <cell r="S13">
            <v>0.99</v>
          </cell>
          <cell r="T13">
            <v>0.14000000000000001</v>
          </cell>
          <cell r="U13">
            <v>2.2200000000000002</v>
          </cell>
          <cell r="V13">
            <v>1.49</v>
          </cell>
          <cell r="W13">
            <v>125.6</v>
          </cell>
          <cell r="X13">
            <v>1.5</v>
          </cell>
          <cell r="Y13">
            <v>85.7</v>
          </cell>
          <cell r="Z13">
            <v>-3.3</v>
          </cell>
          <cell r="AA13">
            <v>89.9</v>
          </cell>
          <cell r="AB13">
            <v>-19.2</v>
          </cell>
          <cell r="AC13">
            <v>417.4</v>
          </cell>
          <cell r="AD13">
            <v>12.8</v>
          </cell>
        </row>
        <row r="14">
          <cell r="B14" t="str">
            <v>金融業，保険業</v>
          </cell>
          <cell r="C14">
            <v>227.1</v>
          </cell>
          <cell r="D14">
            <v>1</v>
          </cell>
          <cell r="E14">
            <v>123.8</v>
          </cell>
          <cell r="F14">
            <v>0.9</v>
          </cell>
          <cell r="G14">
            <v>128.1</v>
          </cell>
          <cell r="H14">
            <v>4.5</v>
          </cell>
          <cell r="I14">
            <v>94.3</v>
          </cell>
          <cell r="J14">
            <v>-8.4</v>
          </cell>
          <cell r="K14">
            <v>94.6</v>
          </cell>
          <cell r="L14">
            <v>-7.4</v>
          </cell>
          <cell r="M14">
            <v>88.4</v>
          </cell>
          <cell r="N14">
            <v>-32.1</v>
          </cell>
          <cell r="O14">
            <v>106</v>
          </cell>
          <cell r="P14">
            <v>1.8</v>
          </cell>
          <cell r="Q14">
            <v>0.3</v>
          </cell>
          <cell r="R14">
            <v>-5.2</v>
          </cell>
          <cell r="S14">
            <v>0</v>
          </cell>
          <cell r="T14">
            <v>-2.2999999999999998</v>
          </cell>
          <cell r="U14">
            <v>0.92</v>
          </cell>
          <cell r="V14">
            <v>0.21</v>
          </cell>
          <cell r="W14">
            <v>211.1</v>
          </cell>
          <cell r="X14">
            <v>-2.1</v>
          </cell>
          <cell r="Y14">
            <v>115.1</v>
          </cell>
          <cell r="Z14">
            <v>-2.2999999999999998</v>
          </cell>
          <cell r="AA14">
            <v>21.3</v>
          </cell>
          <cell r="AB14">
            <v>-82.8</v>
          </cell>
          <cell r="AC14">
            <v>448</v>
          </cell>
          <cell r="AD14">
            <v>1.1000000000000001</v>
          </cell>
        </row>
        <row r="15">
          <cell r="B15" t="str">
            <v>不動産業，物品賃貸業</v>
          </cell>
          <cell r="C15">
            <v>252.5</v>
          </cell>
          <cell r="D15">
            <v>3.7</v>
          </cell>
          <cell r="E15">
            <v>118.2</v>
          </cell>
          <cell r="F15">
            <v>-0.5</v>
          </cell>
          <cell r="G15">
            <v>119.4</v>
          </cell>
          <cell r="H15">
            <v>2.5</v>
          </cell>
          <cell r="I15">
            <v>95.6</v>
          </cell>
          <cell r="J15">
            <v>-0.5</v>
          </cell>
          <cell r="K15">
            <v>95.4</v>
          </cell>
          <cell r="L15">
            <v>2.8</v>
          </cell>
          <cell r="M15">
            <v>106.3</v>
          </cell>
          <cell r="N15">
            <v>-56.4</v>
          </cell>
          <cell r="O15">
            <v>108.3</v>
          </cell>
          <cell r="P15">
            <v>10.3</v>
          </cell>
          <cell r="Q15">
            <v>27.8</v>
          </cell>
          <cell r="R15">
            <v>-13.4</v>
          </cell>
          <cell r="S15">
            <v>0.32</v>
          </cell>
          <cell r="T15">
            <v>-0.57999999999999996</v>
          </cell>
          <cell r="U15">
            <v>3.79</v>
          </cell>
          <cell r="V15">
            <v>2.71</v>
          </cell>
          <cell r="W15">
            <v>234.7</v>
          </cell>
          <cell r="X15">
            <v>0.5</v>
          </cell>
          <cell r="Y15">
            <v>109.9</v>
          </cell>
          <cell r="Z15">
            <v>-3.6</v>
          </cell>
          <cell r="AA15">
            <v>71.099999999999994</v>
          </cell>
          <cell r="AB15">
            <v>-65.900000000000006</v>
          </cell>
          <cell r="AC15">
            <v>577.29999999999995</v>
          </cell>
          <cell r="AD15">
            <v>6.6</v>
          </cell>
        </row>
        <row r="16">
          <cell r="B16" t="str">
            <v>学術研究，専門・技術サービス業</v>
          </cell>
          <cell r="C16">
            <v>273.10000000000002</v>
          </cell>
          <cell r="D16">
            <v>16.8</v>
          </cell>
          <cell r="E16">
            <v>119.4</v>
          </cell>
          <cell r="F16">
            <v>3.5</v>
          </cell>
          <cell r="G16">
            <v>117.1</v>
          </cell>
          <cell r="H16">
            <v>0.6</v>
          </cell>
          <cell r="I16">
            <v>104.6</v>
          </cell>
          <cell r="J16">
            <v>6.3</v>
          </cell>
          <cell r="K16">
            <v>103.2</v>
          </cell>
          <cell r="L16">
            <v>3.7</v>
          </cell>
          <cell r="M16">
            <v>119.8</v>
          </cell>
          <cell r="N16">
            <v>38.5</v>
          </cell>
          <cell r="O16">
            <v>103.6</v>
          </cell>
          <cell r="P16">
            <v>0.7</v>
          </cell>
          <cell r="Q16">
            <v>7.2</v>
          </cell>
          <cell r="R16">
            <v>-5.4</v>
          </cell>
          <cell r="S16">
            <v>0.17</v>
          </cell>
          <cell r="T16">
            <v>-0.12</v>
          </cell>
          <cell r="U16">
            <v>0.17</v>
          </cell>
          <cell r="V16">
            <v>0.17</v>
          </cell>
          <cell r="W16">
            <v>253.8</v>
          </cell>
          <cell r="X16">
            <v>13.1</v>
          </cell>
          <cell r="Y16">
            <v>111</v>
          </cell>
          <cell r="Z16">
            <v>0.3</v>
          </cell>
          <cell r="AA16">
            <v>159.4</v>
          </cell>
          <cell r="AB16">
            <v>64.900000000000006</v>
          </cell>
          <cell r="AC16">
            <v>597.5</v>
          </cell>
          <cell r="AD16">
            <v>26.1</v>
          </cell>
        </row>
        <row r="17">
          <cell r="B17" t="str">
            <v>宿泊業，飲食サービス業</v>
          </cell>
          <cell r="C17">
            <v>105.4</v>
          </cell>
          <cell r="D17">
            <v>6.8</v>
          </cell>
          <cell r="E17">
            <v>92</v>
          </cell>
          <cell r="F17">
            <v>-2.9</v>
          </cell>
          <cell r="G17">
            <v>92.3</v>
          </cell>
          <cell r="H17">
            <v>-2.9</v>
          </cell>
          <cell r="I17">
            <v>89.3</v>
          </cell>
          <cell r="J17">
            <v>-8.1</v>
          </cell>
          <cell r="K17">
            <v>88.1</v>
          </cell>
          <cell r="L17">
            <v>-7.3</v>
          </cell>
          <cell r="M17">
            <v>117.1</v>
          </cell>
          <cell r="N17">
            <v>-22.6</v>
          </cell>
          <cell r="O17">
            <v>94.5</v>
          </cell>
          <cell r="P17">
            <v>9.8000000000000007</v>
          </cell>
          <cell r="Q17">
            <v>83.3</v>
          </cell>
          <cell r="R17">
            <v>-1.2</v>
          </cell>
          <cell r="S17">
            <v>3.5</v>
          </cell>
          <cell r="T17">
            <v>1.5</v>
          </cell>
          <cell r="U17">
            <v>1.5</v>
          </cell>
          <cell r="V17">
            <v>-2.38</v>
          </cell>
          <cell r="W17">
            <v>98</v>
          </cell>
          <cell r="X17">
            <v>3.5</v>
          </cell>
          <cell r="Y17">
            <v>85.5</v>
          </cell>
          <cell r="Z17">
            <v>-5.9</v>
          </cell>
          <cell r="AA17">
            <v>86.3</v>
          </cell>
          <cell r="AB17">
            <v>-1.3</v>
          </cell>
          <cell r="AC17">
            <v>203.6</v>
          </cell>
          <cell r="AD17">
            <v>115.7</v>
          </cell>
        </row>
        <row r="18">
          <cell r="B18" t="str">
            <v>生活関連サービス業，娯楽業</v>
          </cell>
          <cell r="C18" t="str">
            <v>-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Y18" t="str">
            <v>-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</row>
        <row r="19">
          <cell r="B19" t="str">
            <v>教育，学習支援業</v>
          </cell>
          <cell r="C19">
            <v>243.1</v>
          </cell>
          <cell r="D19">
            <v>-15.1</v>
          </cell>
          <cell r="E19">
            <v>122.6</v>
          </cell>
          <cell r="F19">
            <v>0.2</v>
          </cell>
          <cell r="G19">
            <v>125.6</v>
          </cell>
          <cell r="H19">
            <v>0.2</v>
          </cell>
          <cell r="I19">
            <v>112.9</v>
          </cell>
          <cell r="J19">
            <v>-7.2</v>
          </cell>
          <cell r="K19">
            <v>101.1</v>
          </cell>
          <cell r="L19">
            <v>-4</v>
          </cell>
          <cell r="M19">
            <v>300</v>
          </cell>
          <cell r="N19">
            <v>-20.9</v>
          </cell>
          <cell r="O19">
            <v>113.3</v>
          </cell>
          <cell r="P19">
            <v>4.5</v>
          </cell>
          <cell r="Q19">
            <v>18.100000000000001</v>
          </cell>
          <cell r="R19">
            <v>1.7</v>
          </cell>
          <cell r="S19">
            <v>0.16</v>
          </cell>
          <cell r="T19">
            <v>0</v>
          </cell>
          <cell r="U19">
            <v>0.26</v>
          </cell>
          <cell r="V19">
            <v>0.13</v>
          </cell>
          <cell r="W19">
            <v>225.9</v>
          </cell>
          <cell r="X19">
            <v>-17.8</v>
          </cell>
          <cell r="Y19">
            <v>113.9</v>
          </cell>
          <cell r="Z19">
            <v>-3.1</v>
          </cell>
          <cell r="AA19">
            <v>25.6</v>
          </cell>
          <cell r="AB19">
            <v>1.2</v>
          </cell>
          <cell r="AC19">
            <v>656.7</v>
          </cell>
          <cell r="AD19">
            <v>-23.4</v>
          </cell>
        </row>
        <row r="20">
          <cell r="B20" t="str">
            <v>医療，福祉</v>
          </cell>
          <cell r="C20">
            <v>163.9</v>
          </cell>
          <cell r="D20">
            <v>2</v>
          </cell>
          <cell r="E20">
            <v>96.3</v>
          </cell>
          <cell r="F20">
            <v>-1.3</v>
          </cell>
          <cell r="G20">
            <v>95.5</v>
          </cell>
          <cell r="H20">
            <v>0.5</v>
          </cell>
          <cell r="I20">
            <v>95.4</v>
          </cell>
          <cell r="J20">
            <v>0.6</v>
          </cell>
          <cell r="K20">
            <v>95.6</v>
          </cell>
          <cell r="L20">
            <v>1.5</v>
          </cell>
          <cell r="M20">
            <v>89.4</v>
          </cell>
          <cell r="N20">
            <v>-20.7</v>
          </cell>
          <cell r="O20">
            <v>98.2</v>
          </cell>
          <cell r="P20">
            <v>-1</v>
          </cell>
          <cell r="Q20">
            <v>20.8</v>
          </cell>
          <cell r="R20">
            <v>-0.7</v>
          </cell>
          <cell r="S20">
            <v>1.02</v>
          </cell>
          <cell r="T20">
            <v>0.3</v>
          </cell>
          <cell r="U20">
            <v>1.4</v>
          </cell>
          <cell r="V20">
            <v>0.51</v>
          </cell>
          <cell r="W20">
            <v>152.30000000000001</v>
          </cell>
          <cell r="X20">
            <v>-1.2</v>
          </cell>
          <cell r="Y20">
            <v>89.5</v>
          </cell>
          <cell r="Z20">
            <v>-4.5</v>
          </cell>
          <cell r="AA20">
            <v>118.1</v>
          </cell>
          <cell r="AB20">
            <v>-30.4</v>
          </cell>
          <cell r="AC20">
            <v>468.5</v>
          </cell>
          <cell r="AD20">
            <v>5.3</v>
          </cell>
        </row>
        <row r="21">
          <cell r="B21" t="str">
            <v>複合サービス事業</v>
          </cell>
          <cell r="C21">
            <v>204.4</v>
          </cell>
          <cell r="D21">
            <v>10.5</v>
          </cell>
          <cell r="E21">
            <v>90.5</v>
          </cell>
          <cell r="F21">
            <v>1.3</v>
          </cell>
          <cell r="G21">
            <v>93.7</v>
          </cell>
          <cell r="H21">
            <v>4.7</v>
          </cell>
          <cell r="I21">
            <v>98.2</v>
          </cell>
          <cell r="J21">
            <v>-6.6</v>
          </cell>
          <cell r="K21">
            <v>101.4</v>
          </cell>
          <cell r="L21">
            <v>-3.5</v>
          </cell>
          <cell r="M21">
            <v>46.2</v>
          </cell>
          <cell r="N21">
            <v>-56.2</v>
          </cell>
          <cell r="O21">
            <v>97.8</v>
          </cell>
          <cell r="P21">
            <v>2.2999999999999998</v>
          </cell>
          <cell r="Q21">
            <v>5</v>
          </cell>
          <cell r="R21">
            <v>0.8</v>
          </cell>
          <cell r="S21">
            <v>0.14000000000000001</v>
          </cell>
          <cell r="T21">
            <v>-0.6</v>
          </cell>
          <cell r="U21">
            <v>0.57999999999999996</v>
          </cell>
          <cell r="V21">
            <v>-0.05</v>
          </cell>
          <cell r="W21">
            <v>190</v>
          </cell>
          <cell r="X21">
            <v>7.1</v>
          </cell>
          <cell r="Y21">
            <v>84.1</v>
          </cell>
          <cell r="Z21">
            <v>-1.9</v>
          </cell>
          <cell r="AA21">
            <v>40.1</v>
          </cell>
          <cell r="AB21">
            <v>-53.2</v>
          </cell>
          <cell r="AC21">
            <v>726.1</v>
          </cell>
          <cell r="AD21">
            <v>16.5</v>
          </cell>
        </row>
        <row r="22">
          <cell r="B22" t="str">
            <v>サービス業（他に分類されないもの）</v>
          </cell>
          <cell r="C22">
            <v>109.4</v>
          </cell>
          <cell r="D22">
            <v>-22.7</v>
          </cell>
          <cell r="E22">
            <v>102.4</v>
          </cell>
          <cell r="F22">
            <v>-4.7</v>
          </cell>
          <cell r="G22">
            <v>102.5</v>
          </cell>
          <cell r="H22">
            <v>-3.6</v>
          </cell>
          <cell r="I22">
            <v>100.5</v>
          </cell>
          <cell r="J22">
            <v>-4</v>
          </cell>
          <cell r="K22">
            <v>100.1</v>
          </cell>
          <cell r="L22">
            <v>-3.1</v>
          </cell>
          <cell r="M22">
            <v>107.6</v>
          </cell>
          <cell r="N22">
            <v>-15</v>
          </cell>
          <cell r="O22">
            <v>97.2</v>
          </cell>
          <cell r="P22">
            <v>-2.5</v>
          </cell>
          <cell r="Q22">
            <v>31.9</v>
          </cell>
          <cell r="R22">
            <v>3.3</v>
          </cell>
          <cell r="S22">
            <v>2.92</v>
          </cell>
          <cell r="T22">
            <v>-0.14000000000000001</v>
          </cell>
          <cell r="U22">
            <v>3.12</v>
          </cell>
          <cell r="V22">
            <v>0.13</v>
          </cell>
          <cell r="W22">
            <v>101.7</v>
          </cell>
          <cell r="X22">
            <v>-25.2</v>
          </cell>
          <cell r="Y22">
            <v>95.2</v>
          </cell>
          <cell r="Z22">
            <v>-7.7</v>
          </cell>
          <cell r="AA22">
            <v>100.9</v>
          </cell>
          <cell r="AB22">
            <v>-17.100000000000001</v>
          </cell>
          <cell r="AC22">
            <v>166.2</v>
          </cell>
          <cell r="AD22">
            <v>-60.1</v>
          </cell>
        </row>
        <row r="23">
          <cell r="B23" t="str">
            <v>食料品・たばこ</v>
          </cell>
          <cell r="C23">
            <v>189.5</v>
          </cell>
          <cell r="D23">
            <v>-16</v>
          </cell>
          <cell r="E23">
            <v>110.1</v>
          </cell>
          <cell r="F23">
            <v>-6.7</v>
          </cell>
          <cell r="G23">
            <v>108</v>
          </cell>
          <cell r="H23">
            <v>-7.1</v>
          </cell>
          <cell r="I23">
            <v>103.2</v>
          </cell>
          <cell r="J23">
            <v>1.5</v>
          </cell>
          <cell r="K23">
            <v>103</v>
          </cell>
          <cell r="L23">
            <v>3.5</v>
          </cell>
          <cell r="M23">
            <v>105</v>
          </cell>
          <cell r="N23">
            <v>-18.399999999999999</v>
          </cell>
          <cell r="O23">
            <v>93</v>
          </cell>
          <cell r="P23">
            <v>-3.1</v>
          </cell>
          <cell r="Q23">
            <v>16</v>
          </cell>
          <cell r="R23">
            <v>-5.6</v>
          </cell>
          <cell r="S23">
            <v>0.92</v>
          </cell>
          <cell r="T23">
            <v>-0.13</v>
          </cell>
          <cell r="U23">
            <v>1.89</v>
          </cell>
          <cell r="V23">
            <v>0.9</v>
          </cell>
          <cell r="W23">
            <v>176.1</v>
          </cell>
          <cell r="X23">
            <v>-18.7</v>
          </cell>
          <cell r="Y23">
            <v>102.3</v>
          </cell>
          <cell r="Z23">
            <v>-9.6</v>
          </cell>
          <cell r="AA23">
            <v>136.5</v>
          </cell>
          <cell r="AB23">
            <v>-2.4</v>
          </cell>
          <cell r="AC23">
            <v>433.7</v>
          </cell>
          <cell r="AD23">
            <v>-23.1</v>
          </cell>
        </row>
        <row r="24">
          <cell r="B24" t="str">
            <v>繊維工業</v>
          </cell>
          <cell r="C24">
            <v>287.89999999999998</v>
          </cell>
          <cell r="D24">
            <v>16.5</v>
          </cell>
          <cell r="E24">
            <v>150.1</v>
          </cell>
          <cell r="F24">
            <v>11.4</v>
          </cell>
          <cell r="G24">
            <v>137.5</v>
          </cell>
          <cell r="H24">
            <v>8.9</v>
          </cell>
          <cell r="I24">
            <v>98.1</v>
          </cell>
          <cell r="J24">
            <v>-1</v>
          </cell>
          <cell r="K24">
            <v>94.6</v>
          </cell>
          <cell r="L24">
            <v>-1.5</v>
          </cell>
          <cell r="M24">
            <v>169.2</v>
          </cell>
          <cell r="N24">
            <v>3.9</v>
          </cell>
          <cell r="O24">
            <v>97.9</v>
          </cell>
          <cell r="P24">
            <v>0.7</v>
          </cell>
          <cell r="Q24">
            <v>12.6</v>
          </cell>
          <cell r="R24">
            <v>9.6999999999999993</v>
          </cell>
          <cell r="S24">
            <v>1.48</v>
          </cell>
          <cell r="T24">
            <v>-0.57999999999999996</v>
          </cell>
          <cell r="U24">
            <v>0.45</v>
          </cell>
          <cell r="V24">
            <v>-0.79</v>
          </cell>
          <cell r="W24">
            <v>267.60000000000002</v>
          </cell>
          <cell r="X24">
            <v>12.8</v>
          </cell>
          <cell r="Y24">
            <v>139.5</v>
          </cell>
          <cell r="Z24">
            <v>7.8</v>
          </cell>
          <cell r="AA24">
            <v>415.9</v>
          </cell>
          <cell r="AB24">
            <v>32.299999999999997</v>
          </cell>
          <cell r="AC24">
            <v>839.6</v>
          </cell>
          <cell r="AD24">
            <v>21.1</v>
          </cell>
        </row>
        <row r="25">
          <cell r="B25" t="str">
            <v>木材・木製品</v>
          </cell>
          <cell r="C25">
            <v>160.80000000000001</v>
          </cell>
          <cell r="D25">
            <v>-22.5</v>
          </cell>
          <cell r="E25">
            <v>111.1</v>
          </cell>
          <cell r="F25">
            <v>-3.3</v>
          </cell>
          <cell r="G25">
            <v>111.4</v>
          </cell>
          <cell r="H25">
            <v>-2.5</v>
          </cell>
          <cell r="I25">
            <v>96.9</v>
          </cell>
          <cell r="J25">
            <v>-5.7</v>
          </cell>
          <cell r="K25">
            <v>101.1</v>
          </cell>
          <cell r="L25">
            <v>-1.7</v>
          </cell>
          <cell r="M25">
            <v>65.7</v>
          </cell>
          <cell r="N25">
            <v>-35.6</v>
          </cell>
          <cell r="O25">
            <v>96.9</v>
          </cell>
          <cell r="P25">
            <v>-1.3</v>
          </cell>
          <cell r="Q25">
            <v>13.2</v>
          </cell>
          <cell r="R25">
            <v>7</v>
          </cell>
          <cell r="S25">
            <v>1.38</v>
          </cell>
          <cell r="T25">
            <v>0.08</v>
          </cell>
          <cell r="U25">
            <v>2.2999999999999998</v>
          </cell>
          <cell r="V25">
            <v>1.1499999999999999</v>
          </cell>
          <cell r="W25">
            <v>149.4</v>
          </cell>
          <cell r="X25">
            <v>-25</v>
          </cell>
          <cell r="Y25">
            <v>103.3</v>
          </cell>
          <cell r="Z25">
            <v>-6.3</v>
          </cell>
          <cell r="AA25">
            <v>108.7</v>
          </cell>
          <cell r="AB25">
            <v>-9.8000000000000007</v>
          </cell>
          <cell r="AC25">
            <v>257.8</v>
          </cell>
          <cell r="AD25">
            <v>-39.6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 t="str">
            <v>-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</row>
        <row r="29">
          <cell r="B29" t="str">
            <v>化学、石油・石炭</v>
          </cell>
          <cell r="C29">
            <v>255.2</v>
          </cell>
          <cell r="D29">
            <v>-0.7</v>
          </cell>
          <cell r="E29">
            <v>119.1</v>
          </cell>
          <cell r="F29">
            <v>3.9</v>
          </cell>
          <cell r="G29">
            <v>121.1</v>
          </cell>
          <cell r="H29">
            <v>10</v>
          </cell>
          <cell r="I29">
            <v>102.4</v>
          </cell>
          <cell r="J29">
            <v>-0.4</v>
          </cell>
          <cell r="K29">
            <v>101.2</v>
          </cell>
          <cell r="L29">
            <v>2.2000000000000002</v>
          </cell>
          <cell r="M29">
            <v>113</v>
          </cell>
          <cell r="N29">
            <v>-18.3</v>
          </cell>
          <cell r="O29">
            <v>104</v>
          </cell>
          <cell r="P29">
            <v>-1</v>
          </cell>
          <cell r="Q29">
            <v>0.9</v>
          </cell>
          <cell r="R29">
            <v>-0.3</v>
          </cell>
          <cell r="S29">
            <v>0.46</v>
          </cell>
          <cell r="T29">
            <v>0.46</v>
          </cell>
          <cell r="U29">
            <v>2.3199999999999998</v>
          </cell>
          <cell r="V29">
            <v>2.0499999999999998</v>
          </cell>
          <cell r="W29">
            <v>237.2</v>
          </cell>
          <cell r="X29">
            <v>-3.8</v>
          </cell>
          <cell r="Y29">
            <v>110.7</v>
          </cell>
          <cell r="Z29">
            <v>0.6</v>
          </cell>
          <cell r="AA29">
            <v>106.7</v>
          </cell>
          <cell r="AB29">
            <v>-25.3</v>
          </cell>
          <cell r="AC29">
            <v>398.3</v>
          </cell>
          <cell r="AD29">
            <v>-3.1</v>
          </cell>
        </row>
        <row r="30">
          <cell r="B30" t="str">
            <v>プラスチック製品</v>
          </cell>
          <cell r="C30">
            <v>196.3</v>
          </cell>
          <cell r="D30">
            <v>-35.1</v>
          </cell>
          <cell r="E30">
            <v>105</v>
          </cell>
          <cell r="F30">
            <v>-22.5</v>
          </cell>
          <cell r="G30">
            <v>100.5</v>
          </cell>
          <cell r="H30">
            <v>-20.5</v>
          </cell>
          <cell r="I30">
            <v>98.6</v>
          </cell>
          <cell r="J30">
            <v>-11.5</v>
          </cell>
          <cell r="K30">
            <v>98.2</v>
          </cell>
          <cell r="L30">
            <v>-8.8000000000000007</v>
          </cell>
          <cell r="M30">
            <v>105.3</v>
          </cell>
          <cell r="N30">
            <v>-37.1</v>
          </cell>
          <cell r="O30">
            <v>312</v>
          </cell>
          <cell r="P30">
            <v>5.2</v>
          </cell>
          <cell r="Q30">
            <v>31.4</v>
          </cell>
          <cell r="R30">
            <v>27.5</v>
          </cell>
          <cell r="S30">
            <v>0</v>
          </cell>
          <cell r="T30">
            <v>0</v>
          </cell>
          <cell r="U30">
            <v>0.48</v>
          </cell>
          <cell r="V30">
            <v>0.48</v>
          </cell>
          <cell r="W30">
            <v>182.4</v>
          </cell>
          <cell r="X30">
            <v>-37.200000000000003</v>
          </cell>
          <cell r="Y30">
            <v>97.6</v>
          </cell>
          <cell r="Z30">
            <v>-24.9</v>
          </cell>
          <cell r="AA30">
            <v>163</v>
          </cell>
          <cell r="AB30">
            <v>-35</v>
          </cell>
          <cell r="AC30">
            <v>367.8</v>
          </cell>
          <cell r="AD30">
            <v>-43.8</v>
          </cell>
        </row>
        <row r="31">
          <cell r="B31" t="str">
            <v>ゴム製品</v>
          </cell>
          <cell r="C31">
            <v>242.4</v>
          </cell>
          <cell r="D31">
            <v>-6.3</v>
          </cell>
          <cell r="E31">
            <v>118.3</v>
          </cell>
          <cell r="F31">
            <v>-0.2</v>
          </cell>
          <cell r="G31">
            <v>112.8</v>
          </cell>
          <cell r="H31">
            <v>-0.7</v>
          </cell>
          <cell r="I31">
            <v>101.1</v>
          </cell>
          <cell r="J31">
            <v>2.2999999999999998</v>
          </cell>
          <cell r="K31">
            <v>97.1</v>
          </cell>
          <cell r="L31">
            <v>1.1000000000000001</v>
          </cell>
          <cell r="M31">
            <v>144.1</v>
          </cell>
          <cell r="N31">
            <v>11.4</v>
          </cell>
          <cell r="O31">
            <v>98.1</v>
          </cell>
          <cell r="P31">
            <v>19.2</v>
          </cell>
          <cell r="Q31">
            <v>1.4</v>
          </cell>
          <cell r="R31">
            <v>-0.4</v>
          </cell>
          <cell r="S31">
            <v>0.1</v>
          </cell>
          <cell r="T31">
            <v>-0.19</v>
          </cell>
          <cell r="U31">
            <v>0.54</v>
          </cell>
          <cell r="V31">
            <v>0.25</v>
          </cell>
          <cell r="W31">
            <v>225.3</v>
          </cell>
          <cell r="X31">
            <v>-9.3000000000000007</v>
          </cell>
          <cell r="Y31">
            <v>109.9</v>
          </cell>
          <cell r="Z31">
            <v>-3.3</v>
          </cell>
          <cell r="AA31">
            <v>149.80000000000001</v>
          </cell>
          <cell r="AB31">
            <v>2.2999999999999998</v>
          </cell>
          <cell r="AC31">
            <v>449.5</v>
          </cell>
          <cell r="AD31">
            <v>-9.6999999999999993</v>
          </cell>
        </row>
        <row r="32">
          <cell r="B32" t="str">
            <v>窯業・土石製品</v>
          </cell>
          <cell r="C32">
            <v>186</v>
          </cell>
          <cell r="D32">
            <v>32.6</v>
          </cell>
          <cell r="E32">
            <v>101.8</v>
          </cell>
          <cell r="F32">
            <v>-0.8</v>
          </cell>
          <cell r="G32">
            <v>102.1</v>
          </cell>
          <cell r="H32">
            <v>-2.2000000000000002</v>
          </cell>
          <cell r="I32">
            <v>103.3</v>
          </cell>
          <cell r="J32">
            <v>0.4</v>
          </cell>
          <cell r="K32">
            <v>101.8</v>
          </cell>
          <cell r="L32">
            <v>-0.3</v>
          </cell>
          <cell r="M32">
            <v>124.1</v>
          </cell>
          <cell r="N32">
            <v>8.6</v>
          </cell>
          <cell r="O32">
            <v>77.3</v>
          </cell>
          <cell r="P32">
            <v>0.3</v>
          </cell>
          <cell r="Q32">
            <v>12.9</v>
          </cell>
          <cell r="R32">
            <v>-0.8</v>
          </cell>
          <cell r="S32">
            <v>1.0900000000000001</v>
          </cell>
          <cell r="T32">
            <v>0.82</v>
          </cell>
          <cell r="U32">
            <v>0</v>
          </cell>
          <cell r="V32">
            <v>0</v>
          </cell>
          <cell r="W32">
            <v>172.9</v>
          </cell>
          <cell r="X32">
            <v>28.5</v>
          </cell>
          <cell r="Y32">
            <v>94.6</v>
          </cell>
          <cell r="Z32">
            <v>-4</v>
          </cell>
          <cell r="AA32">
            <v>98.3</v>
          </cell>
          <cell r="AB32">
            <v>22.7</v>
          </cell>
          <cell r="AC32">
            <v>427.5</v>
          </cell>
          <cell r="AD32">
            <v>86.1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153.6</v>
          </cell>
          <cell r="D35">
            <v>7</v>
          </cell>
          <cell r="E35">
            <v>96.9</v>
          </cell>
          <cell r="F35">
            <v>5.6</v>
          </cell>
          <cell r="G35">
            <v>96.1</v>
          </cell>
          <cell r="H35">
            <v>5</v>
          </cell>
          <cell r="I35">
            <v>102.4</v>
          </cell>
          <cell r="J35">
            <v>0.3</v>
          </cell>
          <cell r="K35">
            <v>103.6</v>
          </cell>
          <cell r="L35">
            <v>-0.4</v>
          </cell>
          <cell r="M35">
            <v>85.8</v>
          </cell>
          <cell r="N35">
            <v>10.7</v>
          </cell>
          <cell r="O35">
            <v>156.5</v>
          </cell>
          <cell r="P35">
            <v>0.4</v>
          </cell>
          <cell r="Q35">
            <v>18.5</v>
          </cell>
          <cell r="R35">
            <v>1.8</v>
          </cell>
          <cell r="S35">
            <v>1.2</v>
          </cell>
          <cell r="T35">
            <v>-0.31</v>
          </cell>
          <cell r="U35">
            <v>1.03</v>
          </cell>
          <cell r="V35">
            <v>-2.33</v>
          </cell>
          <cell r="W35">
            <v>142.80000000000001</v>
          </cell>
          <cell r="X35">
            <v>3.7</v>
          </cell>
          <cell r="Y35">
            <v>90.1</v>
          </cell>
          <cell r="Z35">
            <v>2.2999999999999998</v>
          </cell>
          <cell r="AA35">
            <v>111</v>
          </cell>
          <cell r="AB35">
            <v>13.9</v>
          </cell>
          <cell r="AC35">
            <v>163.80000000000001</v>
          </cell>
          <cell r="AD35">
            <v>9.1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263.8</v>
          </cell>
          <cell r="D38">
            <v>114.1</v>
          </cell>
          <cell r="E38">
            <v>125.4</v>
          </cell>
          <cell r="F38">
            <v>27.4</v>
          </cell>
          <cell r="G38">
            <v>124.9</v>
          </cell>
          <cell r="H38">
            <v>27.4</v>
          </cell>
          <cell r="I38">
            <v>108</v>
          </cell>
          <cell r="J38">
            <v>9.5</v>
          </cell>
          <cell r="K38">
            <v>106.6</v>
          </cell>
          <cell r="L38">
            <v>9.9</v>
          </cell>
          <cell r="M38">
            <v>133.30000000000001</v>
          </cell>
          <cell r="N38">
            <v>5.9</v>
          </cell>
          <cell r="O38">
            <v>208.8</v>
          </cell>
          <cell r="P38">
            <v>0.9</v>
          </cell>
          <cell r="Q38">
            <v>2</v>
          </cell>
          <cell r="R38">
            <v>-5</v>
          </cell>
          <cell r="S38">
            <v>0.61</v>
          </cell>
          <cell r="T38">
            <v>-0.28999999999999998</v>
          </cell>
          <cell r="U38">
            <v>0.61</v>
          </cell>
          <cell r="V38">
            <v>-0.01</v>
          </cell>
          <cell r="W38">
            <v>245.2</v>
          </cell>
          <cell r="X38">
            <v>107.4</v>
          </cell>
          <cell r="Y38">
            <v>116.5</v>
          </cell>
          <cell r="Z38">
            <v>23.4</v>
          </cell>
          <cell r="AA38">
            <v>131.4</v>
          </cell>
          <cell r="AB38">
            <v>27.2</v>
          </cell>
          <cell r="AC38">
            <v>224.6</v>
          </cell>
          <cell r="AD38">
            <v>279.2</v>
          </cell>
        </row>
        <row r="39">
          <cell r="B39" t="str">
            <v>電子・デバイス</v>
          </cell>
          <cell r="C39">
            <v>113.6</v>
          </cell>
          <cell r="D39">
            <v>-14.8</v>
          </cell>
          <cell r="E39">
            <v>83.7</v>
          </cell>
          <cell r="F39">
            <v>0.6</v>
          </cell>
          <cell r="G39">
            <v>83.6</v>
          </cell>
          <cell r="H39">
            <v>1.7</v>
          </cell>
          <cell r="I39">
            <v>92.6</v>
          </cell>
          <cell r="J39">
            <v>-4.0999999999999996</v>
          </cell>
          <cell r="K39">
            <v>93.8</v>
          </cell>
          <cell r="L39">
            <v>-3.5</v>
          </cell>
          <cell r="M39">
            <v>80.7</v>
          </cell>
          <cell r="N39">
            <v>-11</v>
          </cell>
          <cell r="O39">
            <v>73.900000000000006</v>
          </cell>
          <cell r="P39">
            <v>-5</v>
          </cell>
          <cell r="Q39">
            <v>6.1</v>
          </cell>
          <cell r="R39">
            <v>2.2000000000000002</v>
          </cell>
          <cell r="S39">
            <v>0.4</v>
          </cell>
          <cell r="T39">
            <v>-0.06</v>
          </cell>
          <cell r="U39">
            <v>0.52</v>
          </cell>
          <cell r="V39">
            <v>-0.09</v>
          </cell>
          <cell r="W39">
            <v>105.6</v>
          </cell>
          <cell r="X39">
            <v>-17.399999999999999</v>
          </cell>
          <cell r="Y39">
            <v>77.8</v>
          </cell>
          <cell r="Z39">
            <v>-2.5</v>
          </cell>
          <cell r="AA39">
            <v>84.3</v>
          </cell>
          <cell r="AB39">
            <v>-8.1</v>
          </cell>
          <cell r="AC39">
            <v>216.9</v>
          </cell>
          <cell r="AD39">
            <v>-33.299999999999997</v>
          </cell>
        </row>
        <row r="40">
          <cell r="B40" t="str">
            <v>電気機械器具</v>
          </cell>
          <cell r="C40">
            <v>331.5</v>
          </cell>
          <cell r="D40">
            <v>22.1</v>
          </cell>
          <cell r="E40">
            <v>147.80000000000001</v>
          </cell>
          <cell r="F40">
            <v>-0.5</v>
          </cell>
          <cell r="G40">
            <v>146.9</v>
          </cell>
          <cell r="H40">
            <v>3.5</v>
          </cell>
          <cell r="I40">
            <v>111.2</v>
          </cell>
          <cell r="J40">
            <v>-3.5</v>
          </cell>
          <cell r="K40">
            <v>112.4</v>
          </cell>
          <cell r="L40">
            <v>5.2</v>
          </cell>
          <cell r="M40">
            <v>90</v>
          </cell>
          <cell r="N40">
            <v>-68.5</v>
          </cell>
          <cell r="O40">
            <v>88.8</v>
          </cell>
          <cell r="P40">
            <v>-1.9</v>
          </cell>
          <cell r="Q40">
            <v>4.0999999999999996</v>
          </cell>
          <cell r="R40">
            <v>0.6</v>
          </cell>
          <cell r="S40">
            <v>0.5</v>
          </cell>
          <cell r="T40">
            <v>0.21</v>
          </cell>
          <cell r="U40">
            <v>0.99</v>
          </cell>
          <cell r="V40">
            <v>-0.27</v>
          </cell>
          <cell r="W40">
            <v>308.10000000000002</v>
          </cell>
          <cell r="X40">
            <v>18.2</v>
          </cell>
          <cell r="Y40">
            <v>137.4</v>
          </cell>
          <cell r="Z40">
            <v>-3.6</v>
          </cell>
          <cell r="AA40">
            <v>174.4</v>
          </cell>
          <cell r="AB40">
            <v>-49.6</v>
          </cell>
          <cell r="AC40">
            <v>602.9</v>
          </cell>
          <cell r="AD40">
            <v>43.5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282.5</v>
          </cell>
          <cell r="D42">
            <v>14.2</v>
          </cell>
          <cell r="E42">
            <v>127.6</v>
          </cell>
          <cell r="F42">
            <v>5.3</v>
          </cell>
          <cell r="G42">
            <v>116.9</v>
          </cell>
          <cell r="H42">
            <v>2.1</v>
          </cell>
          <cell r="I42">
            <v>108.6</v>
          </cell>
          <cell r="J42">
            <v>2.1</v>
          </cell>
          <cell r="K42">
            <v>101.9</v>
          </cell>
          <cell r="L42">
            <v>-1.1000000000000001</v>
          </cell>
          <cell r="M42">
            <v>194.5</v>
          </cell>
          <cell r="N42">
            <v>30.1</v>
          </cell>
          <cell r="O42">
            <v>72.2</v>
          </cell>
          <cell r="P42">
            <v>-0.8</v>
          </cell>
          <cell r="Q42">
            <v>0.6</v>
          </cell>
          <cell r="R42">
            <v>-0.1</v>
          </cell>
          <cell r="S42">
            <v>0.47</v>
          </cell>
          <cell r="T42">
            <v>0</v>
          </cell>
          <cell r="U42">
            <v>2.11</v>
          </cell>
          <cell r="V42">
            <v>1.45</v>
          </cell>
          <cell r="W42">
            <v>262.5</v>
          </cell>
          <cell r="X42">
            <v>10.6</v>
          </cell>
          <cell r="Y42">
            <v>118.6</v>
          </cell>
          <cell r="Z42">
            <v>2</v>
          </cell>
          <cell r="AA42">
            <v>295.2</v>
          </cell>
          <cell r="AB42">
            <v>31</v>
          </cell>
          <cell r="AC42">
            <v>272.2</v>
          </cell>
          <cell r="AD42">
            <v>19.600000000000001</v>
          </cell>
        </row>
        <row r="43">
          <cell r="B43" t="str">
            <v>その他の製造業</v>
          </cell>
          <cell r="C43">
            <v>153.9</v>
          </cell>
          <cell r="D43">
            <v>-8.9</v>
          </cell>
          <cell r="E43">
            <v>130.5</v>
          </cell>
          <cell r="F43">
            <v>12.3</v>
          </cell>
          <cell r="G43">
            <v>127.1</v>
          </cell>
          <cell r="H43">
            <v>10.8</v>
          </cell>
          <cell r="I43">
            <v>114.9</v>
          </cell>
          <cell r="J43">
            <v>2.9</v>
          </cell>
          <cell r="K43">
            <v>108.4</v>
          </cell>
          <cell r="L43">
            <v>0.6</v>
          </cell>
          <cell r="M43">
            <v>202.9</v>
          </cell>
          <cell r="N43">
            <v>22.7</v>
          </cell>
          <cell r="O43">
            <v>87.2</v>
          </cell>
          <cell r="P43">
            <v>-1</v>
          </cell>
          <cell r="Q43">
            <v>5.2</v>
          </cell>
          <cell r="R43">
            <v>-9.1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143</v>
          </cell>
          <cell r="X43">
            <v>-11.8</v>
          </cell>
          <cell r="Y43">
            <v>121.3</v>
          </cell>
          <cell r="Z43">
            <v>8.8000000000000007</v>
          </cell>
          <cell r="AA43">
            <v>177.8</v>
          </cell>
          <cell r="AB43">
            <v>30.6</v>
          </cell>
          <cell r="AC43">
            <v>150</v>
          </cell>
          <cell r="AD43">
            <v>-39.700000000000003</v>
          </cell>
        </row>
        <row r="44">
          <cell r="B44" t="str">
            <v>Ｅ一括分１</v>
          </cell>
          <cell r="C44">
            <v>238.3</v>
          </cell>
          <cell r="D44">
            <v>20.8</v>
          </cell>
          <cell r="E44">
            <v>97.9</v>
          </cell>
          <cell r="F44">
            <v>6.2</v>
          </cell>
          <cell r="G44">
            <v>92.6</v>
          </cell>
          <cell r="H44">
            <v>2.1</v>
          </cell>
          <cell r="I44">
            <v>99.6</v>
          </cell>
          <cell r="J44">
            <v>1.1000000000000001</v>
          </cell>
          <cell r="K44">
            <v>97</v>
          </cell>
          <cell r="L44">
            <v>-3.1</v>
          </cell>
          <cell r="M44">
            <v>130.69999999999999</v>
          </cell>
          <cell r="N44">
            <v>67.599999999999994</v>
          </cell>
          <cell r="O44">
            <v>135.80000000000001</v>
          </cell>
          <cell r="P44">
            <v>-0.3</v>
          </cell>
          <cell r="Q44">
            <v>10.3</v>
          </cell>
          <cell r="R44">
            <v>8.5</v>
          </cell>
          <cell r="S44">
            <v>0.95</v>
          </cell>
          <cell r="T44">
            <v>0.95</v>
          </cell>
          <cell r="U44">
            <v>2.5099999999999998</v>
          </cell>
          <cell r="V44">
            <v>2.5099999999999998</v>
          </cell>
          <cell r="W44">
            <v>221.5</v>
          </cell>
          <cell r="X44">
            <v>17</v>
          </cell>
          <cell r="Y44">
            <v>91</v>
          </cell>
          <cell r="Z44">
            <v>2.8</v>
          </cell>
          <cell r="AA44">
            <v>156.69999999999999</v>
          </cell>
          <cell r="AB44">
            <v>44</v>
          </cell>
          <cell r="AC44">
            <v>875.4</v>
          </cell>
          <cell r="AD44">
            <v>30.2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224.4</v>
          </cell>
          <cell r="D47">
            <v>14.7</v>
          </cell>
          <cell r="E47">
            <v>113.6</v>
          </cell>
          <cell r="F47">
            <v>2.5</v>
          </cell>
          <cell r="G47">
            <v>113.9</v>
          </cell>
          <cell r="H47">
            <v>3.4</v>
          </cell>
          <cell r="I47">
            <v>106.6</v>
          </cell>
          <cell r="J47">
            <v>2.9</v>
          </cell>
          <cell r="K47">
            <v>105.4</v>
          </cell>
          <cell r="L47">
            <v>3.8</v>
          </cell>
          <cell r="M47">
            <v>134.30000000000001</v>
          </cell>
          <cell r="N47">
            <v>-11.8</v>
          </cell>
          <cell r="O47">
            <v>97.4</v>
          </cell>
          <cell r="P47">
            <v>-1.6</v>
          </cell>
          <cell r="Q47">
            <v>22.8</v>
          </cell>
          <cell r="R47">
            <v>11.3</v>
          </cell>
          <cell r="S47">
            <v>0.81</v>
          </cell>
          <cell r="T47">
            <v>0.81</v>
          </cell>
          <cell r="U47">
            <v>1.6</v>
          </cell>
          <cell r="V47">
            <v>1.27</v>
          </cell>
          <cell r="W47">
            <v>208.6</v>
          </cell>
          <cell r="X47">
            <v>11.1</v>
          </cell>
          <cell r="Y47">
            <v>105.6</v>
          </cell>
          <cell r="Z47">
            <v>-0.7</v>
          </cell>
          <cell r="AA47">
            <v>109.6</v>
          </cell>
          <cell r="AB47">
            <v>-9.1</v>
          </cell>
          <cell r="AC47">
            <v>381.2</v>
          </cell>
          <cell r="AD47">
            <v>24.7</v>
          </cell>
        </row>
        <row r="48">
          <cell r="B48" t="str">
            <v>小売業</v>
          </cell>
          <cell r="C48">
            <v>92.3</v>
          </cell>
          <cell r="D48">
            <v>-4.0999999999999996</v>
          </cell>
          <cell r="E48">
            <v>83</v>
          </cell>
          <cell r="F48">
            <v>-1.3</v>
          </cell>
          <cell r="G48">
            <v>83.2</v>
          </cell>
          <cell r="H48">
            <v>0.4</v>
          </cell>
          <cell r="I48">
            <v>87.1</v>
          </cell>
          <cell r="J48">
            <v>-5</v>
          </cell>
          <cell r="K48">
            <v>85.9</v>
          </cell>
          <cell r="L48">
            <v>-4.2</v>
          </cell>
          <cell r="M48">
            <v>114.3</v>
          </cell>
          <cell r="N48">
            <v>-15.8</v>
          </cell>
          <cell r="O48">
            <v>106.8</v>
          </cell>
          <cell r="P48">
            <v>-1</v>
          </cell>
          <cell r="Q48">
            <v>71.099999999999994</v>
          </cell>
          <cell r="R48">
            <v>0</v>
          </cell>
          <cell r="S48">
            <v>1.04</v>
          </cell>
          <cell r="T48">
            <v>-0.06</v>
          </cell>
          <cell r="U48">
            <v>2.39</v>
          </cell>
          <cell r="V48">
            <v>1.54</v>
          </cell>
          <cell r="W48">
            <v>85.8</v>
          </cell>
          <cell r="X48">
            <v>-7</v>
          </cell>
          <cell r="Y48">
            <v>77.099999999999994</v>
          </cell>
          <cell r="Z48">
            <v>-4.5</v>
          </cell>
          <cell r="AA48">
            <v>79.599999999999994</v>
          </cell>
          <cell r="AB48">
            <v>-24.8</v>
          </cell>
          <cell r="AC48">
            <v>175.5</v>
          </cell>
          <cell r="AD48">
            <v>-14.4</v>
          </cell>
        </row>
        <row r="49">
          <cell r="B49" t="str">
            <v>宿泊業</v>
          </cell>
          <cell r="C49">
            <v>134.80000000000001</v>
          </cell>
          <cell r="D49">
            <v>17.399999999999999</v>
          </cell>
          <cell r="E49">
            <v>106</v>
          </cell>
          <cell r="F49">
            <v>0.8</v>
          </cell>
          <cell r="G49">
            <v>107</v>
          </cell>
          <cell r="H49">
            <v>0.9</v>
          </cell>
          <cell r="I49">
            <v>109.2</v>
          </cell>
          <cell r="J49">
            <v>-3.7</v>
          </cell>
          <cell r="K49">
            <v>106.4</v>
          </cell>
          <cell r="L49">
            <v>-2.8</v>
          </cell>
          <cell r="M49">
            <v>166.1</v>
          </cell>
          <cell r="N49">
            <v>-13.1</v>
          </cell>
          <cell r="O49">
            <v>71.099999999999994</v>
          </cell>
          <cell r="P49">
            <v>6.9</v>
          </cell>
          <cell r="Q49">
            <v>60.6</v>
          </cell>
          <cell r="R49">
            <v>-1.2</v>
          </cell>
          <cell r="S49">
            <v>5.96</v>
          </cell>
          <cell r="T49">
            <v>5.96</v>
          </cell>
          <cell r="U49">
            <v>3.07</v>
          </cell>
          <cell r="V49">
            <v>0.76</v>
          </cell>
          <cell r="W49">
            <v>125.3</v>
          </cell>
          <cell r="X49">
            <v>13.7</v>
          </cell>
          <cell r="Y49">
            <v>98.5</v>
          </cell>
          <cell r="Z49">
            <v>-2.5</v>
          </cell>
          <cell r="AA49">
            <v>88.3</v>
          </cell>
          <cell r="AB49">
            <v>-1.8</v>
          </cell>
          <cell r="AC49">
            <v>97.7</v>
          </cell>
          <cell r="AD49">
            <v>120.1</v>
          </cell>
        </row>
        <row r="50">
          <cell r="B50" t="str">
            <v>Ｍ一括分</v>
          </cell>
          <cell r="C50">
            <v>92.3</v>
          </cell>
          <cell r="D50">
            <v>-3.6</v>
          </cell>
          <cell r="E50">
            <v>91.3</v>
          </cell>
          <cell r="F50">
            <v>-5.0999999999999996</v>
          </cell>
          <cell r="G50">
            <v>90.7</v>
          </cell>
          <cell r="H50">
            <v>-5.4</v>
          </cell>
          <cell r="I50">
            <v>80.8</v>
          </cell>
          <cell r="J50">
            <v>-10.9</v>
          </cell>
          <cell r="K50">
            <v>80.3</v>
          </cell>
          <cell r="L50">
            <v>-10</v>
          </cell>
          <cell r="M50">
            <v>92.6</v>
          </cell>
          <cell r="N50">
            <v>-32.4</v>
          </cell>
          <cell r="O50">
            <v>114.3</v>
          </cell>
          <cell r="P50">
            <v>11.3</v>
          </cell>
          <cell r="Q50">
            <v>95.3</v>
          </cell>
          <cell r="R50">
            <v>-1.7</v>
          </cell>
          <cell r="S50">
            <v>2.21</v>
          </cell>
          <cell r="T50">
            <v>-0.91</v>
          </cell>
          <cell r="U50">
            <v>0.68</v>
          </cell>
          <cell r="V50">
            <v>-4.07</v>
          </cell>
          <cell r="W50">
            <v>85.8</v>
          </cell>
          <cell r="X50">
            <v>-6.5</v>
          </cell>
          <cell r="Y50">
            <v>84.9</v>
          </cell>
          <cell r="Z50">
            <v>-8</v>
          </cell>
          <cell r="AA50">
            <v>103.8</v>
          </cell>
          <cell r="AB50">
            <v>0.9</v>
          </cell>
          <cell r="AC50">
            <v>81.099999999999994</v>
          </cell>
          <cell r="AD50">
            <v>154.5</v>
          </cell>
        </row>
        <row r="51">
          <cell r="B51" t="str">
            <v>医療業</v>
          </cell>
          <cell r="C51">
            <v>150.30000000000001</v>
          </cell>
          <cell r="D51">
            <v>7.1</v>
          </cell>
          <cell r="E51">
            <v>94.4</v>
          </cell>
          <cell r="F51">
            <v>2.7</v>
          </cell>
          <cell r="G51">
            <v>92.2</v>
          </cell>
          <cell r="H51">
            <v>5.4</v>
          </cell>
          <cell r="I51">
            <v>95.4</v>
          </cell>
          <cell r="J51">
            <v>0.2</v>
          </cell>
          <cell r="K51">
            <v>94.9</v>
          </cell>
          <cell r="L51">
            <v>0.6</v>
          </cell>
          <cell r="M51">
            <v>110.4</v>
          </cell>
          <cell r="N51">
            <v>-10.199999999999999</v>
          </cell>
          <cell r="O51">
            <v>96.3</v>
          </cell>
          <cell r="P51">
            <v>-0.2</v>
          </cell>
          <cell r="Q51">
            <v>20.5</v>
          </cell>
          <cell r="R51">
            <v>-4.3</v>
          </cell>
          <cell r="S51">
            <v>1.41</v>
          </cell>
          <cell r="T51">
            <v>0.39</v>
          </cell>
          <cell r="U51">
            <v>1.21</v>
          </cell>
          <cell r="V51">
            <v>0.56000000000000005</v>
          </cell>
          <cell r="W51">
            <v>139.69999999999999</v>
          </cell>
          <cell r="X51">
            <v>3.8</v>
          </cell>
          <cell r="Y51">
            <v>87.7</v>
          </cell>
          <cell r="Z51">
            <v>-0.6</v>
          </cell>
          <cell r="AA51">
            <v>163</v>
          </cell>
          <cell r="AB51">
            <v>-27.8</v>
          </cell>
          <cell r="AC51">
            <v>175.1</v>
          </cell>
          <cell r="AD51">
            <v>12.3</v>
          </cell>
        </row>
        <row r="52">
          <cell r="B52" t="str">
            <v>Ｐ一括分</v>
          </cell>
          <cell r="C52">
            <v>192</v>
          </cell>
          <cell r="D52">
            <v>-4.0999999999999996</v>
          </cell>
          <cell r="E52">
            <v>102.8</v>
          </cell>
          <cell r="F52">
            <v>-7.6</v>
          </cell>
          <cell r="G52">
            <v>104.8</v>
          </cell>
          <cell r="H52">
            <v>-6.4</v>
          </cell>
          <cell r="I52">
            <v>95.7</v>
          </cell>
          <cell r="J52">
            <v>0.7</v>
          </cell>
          <cell r="K52">
            <v>97.1</v>
          </cell>
          <cell r="L52">
            <v>2.2999999999999998</v>
          </cell>
          <cell r="M52">
            <v>55.3</v>
          </cell>
          <cell r="N52">
            <v>-43.5</v>
          </cell>
          <cell r="O52">
            <v>100.7</v>
          </cell>
          <cell r="P52">
            <v>-2</v>
          </cell>
          <cell r="Q52">
            <v>21.2</v>
          </cell>
          <cell r="R52">
            <v>4.2</v>
          </cell>
          <cell r="S52">
            <v>0.49</v>
          </cell>
          <cell r="T52">
            <v>0.17</v>
          </cell>
          <cell r="U52">
            <v>1.66</v>
          </cell>
          <cell r="V52">
            <v>0.46</v>
          </cell>
          <cell r="W52">
            <v>178.4</v>
          </cell>
          <cell r="X52">
            <v>-7.2</v>
          </cell>
          <cell r="Y52">
            <v>95.5</v>
          </cell>
          <cell r="Z52">
            <v>-10.6</v>
          </cell>
          <cell r="AA52">
            <v>56.6</v>
          </cell>
          <cell r="AB52">
            <v>-39.799999999999997</v>
          </cell>
          <cell r="AC52">
            <v>541.5</v>
          </cell>
          <cell r="AD52">
            <v>-1.3</v>
          </cell>
        </row>
        <row r="53">
          <cell r="B53" t="str">
            <v>職業紹介・派遣業</v>
          </cell>
          <cell r="C53">
            <v>119.6</v>
          </cell>
          <cell r="D53">
            <v>11.4</v>
          </cell>
          <cell r="E53">
            <v>113.5</v>
          </cell>
          <cell r="F53">
            <v>7.6</v>
          </cell>
          <cell r="G53">
            <v>112.9</v>
          </cell>
          <cell r="H53">
            <v>5.7</v>
          </cell>
          <cell r="I53">
            <v>109.8</v>
          </cell>
          <cell r="J53">
            <v>10.1</v>
          </cell>
          <cell r="K53">
            <v>110</v>
          </cell>
          <cell r="L53">
            <v>9.6</v>
          </cell>
          <cell r="M53">
            <v>107.8</v>
          </cell>
          <cell r="N53">
            <v>22.1</v>
          </cell>
          <cell r="O53">
            <v>116.5</v>
          </cell>
          <cell r="P53">
            <v>-9</v>
          </cell>
          <cell r="Q53">
            <v>20.9</v>
          </cell>
          <cell r="R53">
            <v>-6</v>
          </cell>
          <cell r="S53">
            <v>5.92</v>
          </cell>
          <cell r="T53">
            <v>-1.9</v>
          </cell>
          <cell r="U53">
            <v>8.07</v>
          </cell>
          <cell r="V53">
            <v>0.94</v>
          </cell>
          <cell r="W53">
            <v>111.2</v>
          </cell>
          <cell r="X53">
            <v>7.9</v>
          </cell>
          <cell r="Y53">
            <v>105.5</v>
          </cell>
          <cell r="Z53">
            <v>4.2</v>
          </cell>
          <cell r="AA53">
            <v>119.9</v>
          </cell>
          <cell r="AB53">
            <v>30.2</v>
          </cell>
          <cell r="AC53">
            <v>355.1</v>
          </cell>
          <cell r="AD53">
            <v>96.6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107.7</v>
          </cell>
          <cell r="D55">
            <v>-28.7</v>
          </cell>
          <cell r="E55">
            <v>99.7</v>
          </cell>
          <cell r="F55">
            <v>-7.9</v>
          </cell>
          <cell r="G55">
            <v>100.1</v>
          </cell>
          <cell r="H55">
            <v>-6</v>
          </cell>
          <cell r="I55">
            <v>98.1</v>
          </cell>
          <cell r="J55">
            <v>-7.6</v>
          </cell>
          <cell r="K55">
            <v>97.5</v>
          </cell>
          <cell r="L55">
            <v>-6.4</v>
          </cell>
          <cell r="M55">
            <v>107.5</v>
          </cell>
          <cell r="N55">
            <v>-21.8</v>
          </cell>
          <cell r="O55">
            <v>93</v>
          </cell>
          <cell r="P55">
            <v>-0.7</v>
          </cell>
          <cell r="Q55">
            <v>34.700000000000003</v>
          </cell>
          <cell r="R55">
            <v>5.6</v>
          </cell>
          <cell r="S55">
            <v>2.11</v>
          </cell>
          <cell r="T55">
            <v>0.39</v>
          </cell>
          <cell r="U55">
            <v>1.79</v>
          </cell>
          <cell r="V55">
            <v>-0.04</v>
          </cell>
          <cell r="W55">
            <v>100.1</v>
          </cell>
          <cell r="X55">
            <v>-30.9</v>
          </cell>
          <cell r="Y55">
            <v>92.7</v>
          </cell>
          <cell r="Z55">
            <v>-10.7</v>
          </cell>
          <cell r="AA55">
            <v>94.6</v>
          </cell>
          <cell r="AB55">
            <v>-27.4</v>
          </cell>
          <cell r="AC55">
            <v>162.9</v>
          </cell>
          <cell r="AD55">
            <v>-63.5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176.7</v>
          </cell>
          <cell r="D326">
            <v>0.1</v>
          </cell>
          <cell r="E326">
            <v>103.6</v>
          </cell>
          <cell r="F326">
            <v>0.4</v>
          </cell>
          <cell r="G326">
            <v>103.5</v>
          </cell>
          <cell r="H326">
            <v>0.4</v>
          </cell>
          <cell r="I326">
            <v>98.3</v>
          </cell>
          <cell r="J326">
            <v>-1.9</v>
          </cell>
          <cell r="K326">
            <v>97.3</v>
          </cell>
          <cell r="L326">
            <v>-2.2999999999999998</v>
          </cell>
          <cell r="M326">
            <v>113.1</v>
          </cell>
          <cell r="N326">
            <v>2.2000000000000002</v>
          </cell>
          <cell r="O326">
            <v>102.6</v>
          </cell>
          <cell r="P326">
            <v>2.8</v>
          </cell>
          <cell r="Q326">
            <v>30.4</v>
          </cell>
          <cell r="R326">
            <v>2.5</v>
          </cell>
          <cell r="S326">
            <v>1.97</v>
          </cell>
          <cell r="T326">
            <v>0.45</v>
          </cell>
          <cell r="U326">
            <v>1.92</v>
          </cell>
          <cell r="V326">
            <v>0.42</v>
          </cell>
          <cell r="W326">
            <v>164.2</v>
          </cell>
          <cell r="X326">
            <v>-3.1</v>
          </cell>
          <cell r="Y326">
            <v>96.3</v>
          </cell>
          <cell r="Z326">
            <v>-2.7</v>
          </cell>
          <cell r="AA326">
            <v>104.6</v>
          </cell>
          <cell r="AB326">
            <v>0</v>
          </cell>
          <cell r="AC326">
            <v>600.6</v>
          </cell>
          <cell r="AD326">
            <v>-0.2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137.80000000000001</v>
          </cell>
          <cell r="D328">
            <v>-5.2</v>
          </cell>
          <cell r="E328">
            <v>98.2</v>
          </cell>
          <cell r="F328">
            <v>3.2</v>
          </cell>
          <cell r="G328">
            <v>98.5</v>
          </cell>
          <cell r="H328">
            <v>2.2000000000000002</v>
          </cell>
          <cell r="I328">
            <v>101.7</v>
          </cell>
          <cell r="J328">
            <v>-1</v>
          </cell>
          <cell r="K328">
            <v>100.7</v>
          </cell>
          <cell r="L328">
            <v>-1.8</v>
          </cell>
          <cell r="M328">
            <v>120.7</v>
          </cell>
          <cell r="N328">
            <v>12.5</v>
          </cell>
          <cell r="O328">
            <v>89.8</v>
          </cell>
          <cell r="P328">
            <v>1.6</v>
          </cell>
          <cell r="Q328">
            <v>4.7</v>
          </cell>
          <cell r="R328">
            <v>0.8</v>
          </cell>
          <cell r="S328">
            <v>0.53</v>
          </cell>
          <cell r="T328">
            <v>-0.04</v>
          </cell>
          <cell r="U328">
            <v>0.14000000000000001</v>
          </cell>
          <cell r="V328">
            <v>-0.88</v>
          </cell>
          <cell r="W328">
            <v>128.1</v>
          </cell>
          <cell r="X328">
            <v>-8.1</v>
          </cell>
          <cell r="Y328">
            <v>91.3</v>
          </cell>
          <cell r="Z328">
            <v>-0.1</v>
          </cell>
          <cell r="AA328">
            <v>92.6</v>
          </cell>
          <cell r="AB328">
            <v>22.1</v>
          </cell>
          <cell r="AC328">
            <v>275.2</v>
          </cell>
          <cell r="AD328">
            <v>-15</v>
          </cell>
        </row>
        <row r="329">
          <cell r="B329" t="str">
            <v>製造業</v>
          </cell>
          <cell r="C329">
            <v>200</v>
          </cell>
          <cell r="D329">
            <v>-0.7</v>
          </cell>
          <cell r="E329">
            <v>110.5</v>
          </cell>
          <cell r="F329">
            <v>-2.7</v>
          </cell>
          <cell r="G329">
            <v>108.2</v>
          </cell>
          <cell r="H329">
            <v>-3.5</v>
          </cell>
          <cell r="I329">
            <v>102.4</v>
          </cell>
          <cell r="J329">
            <v>-0.2</v>
          </cell>
          <cell r="K329">
            <v>101.2</v>
          </cell>
          <cell r="L329">
            <v>-0.4</v>
          </cell>
          <cell r="M329">
            <v>119.3</v>
          </cell>
          <cell r="N329">
            <v>2.4</v>
          </cell>
          <cell r="O329">
            <v>100.7</v>
          </cell>
          <cell r="P329">
            <v>4.5</v>
          </cell>
          <cell r="Q329">
            <v>17.2</v>
          </cell>
          <cell r="R329">
            <v>3.2</v>
          </cell>
          <cell r="S329">
            <v>0.6</v>
          </cell>
          <cell r="T329">
            <v>-0.31</v>
          </cell>
          <cell r="U329">
            <v>1.1000000000000001</v>
          </cell>
          <cell r="V329">
            <v>0.01</v>
          </cell>
          <cell r="W329">
            <v>185.9</v>
          </cell>
          <cell r="X329">
            <v>-3.8</v>
          </cell>
          <cell r="Y329">
            <v>102.7</v>
          </cell>
          <cell r="Z329">
            <v>-5.8</v>
          </cell>
          <cell r="AA329">
            <v>136.6</v>
          </cell>
          <cell r="AB329">
            <v>4.5</v>
          </cell>
          <cell r="AC329">
            <v>671.6</v>
          </cell>
          <cell r="AD329">
            <v>1.2</v>
          </cell>
        </row>
        <row r="330">
          <cell r="B330" t="str">
            <v>電気・ガス・熱供給・水道業</v>
          </cell>
          <cell r="C330">
            <v>258.3</v>
          </cell>
          <cell r="D330">
            <v>-0.9</v>
          </cell>
          <cell r="E330">
            <v>120.3</v>
          </cell>
          <cell r="F330">
            <v>7.2</v>
          </cell>
          <cell r="G330">
            <v>111.9</v>
          </cell>
          <cell r="H330">
            <v>-0.4</v>
          </cell>
          <cell r="I330">
            <v>101.1</v>
          </cell>
          <cell r="J330">
            <v>11.2</v>
          </cell>
          <cell r="K330">
            <v>99.8</v>
          </cell>
          <cell r="L330">
            <v>8.1</v>
          </cell>
          <cell r="M330">
            <v>118.6</v>
          </cell>
          <cell r="N330">
            <v>65.599999999999994</v>
          </cell>
          <cell r="O330">
            <v>149.4</v>
          </cell>
          <cell r="P330">
            <v>-27.2</v>
          </cell>
          <cell r="Q330">
            <v>8.1</v>
          </cell>
          <cell r="R330">
            <v>0</v>
          </cell>
          <cell r="S330">
            <v>0</v>
          </cell>
          <cell r="T330">
            <v>0</v>
          </cell>
          <cell r="U330">
            <v>1.4</v>
          </cell>
          <cell r="V330">
            <v>1.3</v>
          </cell>
          <cell r="W330">
            <v>240.1</v>
          </cell>
          <cell r="X330">
            <v>-4</v>
          </cell>
          <cell r="Y330">
            <v>111.8</v>
          </cell>
          <cell r="Z330">
            <v>3.8</v>
          </cell>
          <cell r="AA330">
            <v>225</v>
          </cell>
          <cell r="AB330">
            <v>102.7</v>
          </cell>
          <cell r="AC330">
            <v>654</v>
          </cell>
          <cell r="AD330">
            <v>-5.0999999999999996</v>
          </cell>
        </row>
        <row r="331">
          <cell r="B331" t="str">
            <v>情報通信業</v>
          </cell>
          <cell r="C331">
            <v>296.8</v>
          </cell>
          <cell r="D331">
            <v>-2.1</v>
          </cell>
          <cell r="E331">
            <v>139.80000000000001</v>
          </cell>
          <cell r="F331">
            <v>-4.2</v>
          </cell>
          <cell r="G331">
            <v>137.9</v>
          </cell>
          <cell r="H331">
            <v>-2.6</v>
          </cell>
          <cell r="I331">
            <v>104.9</v>
          </cell>
          <cell r="J331">
            <v>-0.3</v>
          </cell>
          <cell r="K331">
            <v>105.7</v>
          </cell>
          <cell r="L331">
            <v>-0.4</v>
          </cell>
          <cell r="M331">
            <v>95.7</v>
          </cell>
          <cell r="N331">
            <v>1.9</v>
          </cell>
          <cell r="O331">
            <v>92.6</v>
          </cell>
          <cell r="P331">
            <v>-3.4</v>
          </cell>
          <cell r="Q331">
            <v>5</v>
          </cell>
          <cell r="R331">
            <v>1.7</v>
          </cell>
          <cell r="S331">
            <v>0.16</v>
          </cell>
          <cell r="T331">
            <v>0.1</v>
          </cell>
          <cell r="U331">
            <v>0.72</v>
          </cell>
          <cell r="V331">
            <v>0.09</v>
          </cell>
          <cell r="W331">
            <v>275.8</v>
          </cell>
          <cell r="X331">
            <v>-5.2</v>
          </cell>
          <cell r="Y331">
            <v>129.9</v>
          </cell>
          <cell r="Z331">
            <v>-7.3</v>
          </cell>
          <cell r="AA331">
            <v>166.6</v>
          </cell>
          <cell r="AB331">
            <v>-19.600000000000001</v>
          </cell>
          <cell r="AC331">
            <v>1040.7</v>
          </cell>
          <cell r="AD331">
            <v>-0.7</v>
          </cell>
        </row>
        <row r="332">
          <cell r="B332" t="str">
            <v>運輸業，郵便業</v>
          </cell>
          <cell r="C332">
            <v>145</v>
          </cell>
          <cell r="D332">
            <v>-4.4000000000000004</v>
          </cell>
          <cell r="E332">
            <v>104.9</v>
          </cell>
          <cell r="F332">
            <v>9.3000000000000007</v>
          </cell>
          <cell r="G332">
            <v>108</v>
          </cell>
          <cell r="H332">
            <v>7.5</v>
          </cell>
          <cell r="I332">
            <v>106.4</v>
          </cell>
          <cell r="J332">
            <v>8.6</v>
          </cell>
          <cell r="K332">
            <v>108.8</v>
          </cell>
          <cell r="L332">
            <v>6.6</v>
          </cell>
          <cell r="M332">
            <v>96.4</v>
          </cell>
          <cell r="N332">
            <v>19.2</v>
          </cell>
          <cell r="O332">
            <v>103.5</v>
          </cell>
          <cell r="P332">
            <v>-0.6</v>
          </cell>
          <cell r="Q332">
            <v>3.5</v>
          </cell>
          <cell r="R332">
            <v>-3.4</v>
          </cell>
          <cell r="S332">
            <v>0.36</v>
          </cell>
          <cell r="T332">
            <v>-0.69</v>
          </cell>
          <cell r="U332">
            <v>0.42</v>
          </cell>
          <cell r="V332">
            <v>-0.79</v>
          </cell>
          <cell r="W332">
            <v>134.80000000000001</v>
          </cell>
          <cell r="X332">
            <v>-7.4</v>
          </cell>
          <cell r="Y332">
            <v>97.5</v>
          </cell>
          <cell r="Z332">
            <v>5.9</v>
          </cell>
          <cell r="AA332">
            <v>91.5</v>
          </cell>
          <cell r="AB332">
            <v>20.100000000000001</v>
          </cell>
          <cell r="AC332">
            <v>419.4</v>
          </cell>
          <cell r="AD332">
            <v>-21.9</v>
          </cell>
        </row>
        <row r="333">
          <cell r="B333" t="str">
            <v>卸売業，小売業</v>
          </cell>
          <cell r="C333">
            <v>167.6</v>
          </cell>
          <cell r="D333">
            <v>5.5</v>
          </cell>
          <cell r="E333">
            <v>100.7</v>
          </cell>
          <cell r="F333">
            <v>-3.3</v>
          </cell>
          <cell r="G333">
            <v>99.5</v>
          </cell>
          <cell r="H333">
            <v>-4.0999999999999996</v>
          </cell>
          <cell r="I333">
            <v>93.5</v>
          </cell>
          <cell r="J333">
            <v>-4</v>
          </cell>
          <cell r="K333">
            <v>92.3</v>
          </cell>
          <cell r="L333">
            <v>-4.5999999999999996</v>
          </cell>
          <cell r="M333">
            <v>117.4</v>
          </cell>
          <cell r="N333">
            <v>5.2</v>
          </cell>
          <cell r="O333">
            <v>105.8</v>
          </cell>
          <cell r="P333">
            <v>6.5</v>
          </cell>
          <cell r="Q333">
            <v>48.7</v>
          </cell>
          <cell r="R333">
            <v>5.8</v>
          </cell>
          <cell r="S333">
            <v>3.56</v>
          </cell>
          <cell r="T333">
            <v>1.76</v>
          </cell>
          <cell r="U333">
            <v>4.09</v>
          </cell>
          <cell r="V333">
            <v>1.98</v>
          </cell>
          <cell r="W333">
            <v>155.80000000000001</v>
          </cell>
          <cell r="X333">
            <v>2.2000000000000002</v>
          </cell>
          <cell r="Y333">
            <v>93.6</v>
          </cell>
          <cell r="Z333">
            <v>-6.3</v>
          </cell>
          <cell r="AA333">
            <v>125.4</v>
          </cell>
          <cell r="AB333">
            <v>10</v>
          </cell>
          <cell r="AC333">
            <v>761.4</v>
          </cell>
          <cell r="AD333">
            <v>18.3</v>
          </cell>
        </row>
        <row r="334">
          <cell r="B334" t="str">
            <v>金融業，保険業</v>
          </cell>
          <cell r="C334">
            <v>210.9</v>
          </cell>
          <cell r="D334">
            <v>9.1999999999999993</v>
          </cell>
          <cell r="E334">
            <v>111.1</v>
          </cell>
          <cell r="F334">
            <v>5.9</v>
          </cell>
          <cell r="G334">
            <v>112.7</v>
          </cell>
          <cell r="H334">
            <v>7</v>
          </cell>
          <cell r="I334">
            <v>97.9</v>
          </cell>
          <cell r="J334">
            <v>1.6</v>
          </cell>
          <cell r="K334">
            <v>97.3</v>
          </cell>
          <cell r="L334">
            <v>1.5</v>
          </cell>
          <cell r="M334">
            <v>115.1</v>
          </cell>
          <cell r="N334">
            <v>3.4</v>
          </cell>
          <cell r="O334">
            <v>97.1</v>
          </cell>
          <cell r="P334">
            <v>1</v>
          </cell>
          <cell r="Q334">
            <v>12.7</v>
          </cell>
          <cell r="R334">
            <v>2.9</v>
          </cell>
          <cell r="S334">
            <v>0</v>
          </cell>
          <cell r="T334">
            <v>-0.87</v>
          </cell>
          <cell r="U334">
            <v>1.1599999999999999</v>
          </cell>
          <cell r="V334">
            <v>0.57999999999999996</v>
          </cell>
          <cell r="W334">
            <v>196</v>
          </cell>
          <cell r="X334">
            <v>5.8</v>
          </cell>
          <cell r="Y334">
            <v>103.3</v>
          </cell>
          <cell r="Z334">
            <v>2.6</v>
          </cell>
          <cell r="AA334">
            <v>76.5</v>
          </cell>
          <cell r="AB334">
            <v>-19.3</v>
          </cell>
          <cell r="AC334">
            <v>573.6</v>
          </cell>
          <cell r="AD334">
            <v>11.7</v>
          </cell>
        </row>
        <row r="335">
          <cell r="B335" t="str">
            <v>不動産業，物品賃貸業</v>
          </cell>
          <cell r="C335">
            <v>170.3</v>
          </cell>
          <cell r="D335">
            <v>-6.9</v>
          </cell>
          <cell r="E335">
            <v>99.6</v>
          </cell>
          <cell r="F335">
            <v>-7</v>
          </cell>
          <cell r="G335">
            <v>103.4</v>
          </cell>
          <cell r="H335">
            <v>-5.0999999999999996</v>
          </cell>
          <cell r="I335">
            <v>96.1</v>
          </cell>
          <cell r="J335">
            <v>-0.1</v>
          </cell>
          <cell r="K335">
            <v>99.1</v>
          </cell>
          <cell r="L335">
            <v>3.1</v>
          </cell>
          <cell r="M335">
            <v>29.4</v>
          </cell>
          <cell r="N335">
            <v>-70</v>
          </cell>
          <cell r="O335">
            <v>79.599999999999994</v>
          </cell>
          <cell r="P335">
            <v>1.3</v>
          </cell>
          <cell r="Q335">
            <v>50.3</v>
          </cell>
          <cell r="R335">
            <v>-15.4</v>
          </cell>
          <cell r="S335">
            <v>0.12</v>
          </cell>
          <cell r="T335">
            <v>-0.2</v>
          </cell>
          <cell r="U335">
            <v>4.3099999999999996</v>
          </cell>
          <cell r="V335">
            <v>1.29</v>
          </cell>
          <cell r="W335">
            <v>158.30000000000001</v>
          </cell>
          <cell r="X335">
            <v>-9.9</v>
          </cell>
          <cell r="Y335">
            <v>92.6</v>
          </cell>
          <cell r="Z335">
            <v>-9.9</v>
          </cell>
          <cell r="AA335">
            <v>28.3</v>
          </cell>
          <cell r="AB335">
            <v>-61.1</v>
          </cell>
          <cell r="AC335">
            <v>640.5</v>
          </cell>
          <cell r="AD335">
            <v>-6.9</v>
          </cell>
        </row>
        <row r="336">
          <cell r="B336" t="str">
            <v>学術研究，専門・技術サービス業</v>
          </cell>
          <cell r="C336">
            <v>187</v>
          </cell>
          <cell r="D336">
            <v>10.8</v>
          </cell>
          <cell r="E336">
            <v>107.8</v>
          </cell>
          <cell r="F336">
            <v>5.4</v>
          </cell>
          <cell r="G336">
            <v>107.3</v>
          </cell>
          <cell r="H336">
            <v>3</v>
          </cell>
          <cell r="I336">
            <v>97.6</v>
          </cell>
          <cell r="J336">
            <v>1.5</v>
          </cell>
          <cell r="K336">
            <v>96.9</v>
          </cell>
          <cell r="L336">
            <v>0.4</v>
          </cell>
          <cell r="M336">
            <v>111.3</v>
          </cell>
          <cell r="N336">
            <v>20.3</v>
          </cell>
          <cell r="O336">
            <v>104.5</v>
          </cell>
          <cell r="P336">
            <v>2.1</v>
          </cell>
          <cell r="Q336">
            <v>15.2</v>
          </cell>
          <cell r="R336">
            <v>-8.5</v>
          </cell>
          <cell r="S336">
            <v>0.05</v>
          </cell>
          <cell r="T336">
            <v>-1.07</v>
          </cell>
          <cell r="U336">
            <v>0.05</v>
          </cell>
          <cell r="V336">
            <v>0.05</v>
          </cell>
          <cell r="W336">
            <v>173.8</v>
          </cell>
          <cell r="X336">
            <v>7.3</v>
          </cell>
          <cell r="Y336">
            <v>100.2</v>
          </cell>
          <cell r="Z336">
            <v>2</v>
          </cell>
          <cell r="AA336">
            <v>119.1</v>
          </cell>
          <cell r="AB336">
            <v>99.5</v>
          </cell>
          <cell r="AC336">
            <v>421.2</v>
          </cell>
          <cell r="AD336">
            <v>15.8</v>
          </cell>
        </row>
        <row r="337">
          <cell r="B337" t="str">
            <v>宿泊業，飲食サービス業</v>
          </cell>
          <cell r="C337">
            <v>94.8</v>
          </cell>
          <cell r="D337">
            <v>-20.100000000000001</v>
          </cell>
          <cell r="E337">
            <v>86.1</v>
          </cell>
          <cell r="F337">
            <v>-24.1</v>
          </cell>
          <cell r="G337">
            <v>85.6</v>
          </cell>
          <cell r="H337">
            <v>-25.4</v>
          </cell>
          <cell r="I337">
            <v>86.5</v>
          </cell>
          <cell r="J337">
            <v>-24.1</v>
          </cell>
          <cell r="K337">
            <v>86.5</v>
          </cell>
          <cell r="L337">
            <v>-24.5</v>
          </cell>
          <cell r="M337">
            <v>88.2</v>
          </cell>
          <cell r="N337">
            <v>-14.3</v>
          </cell>
          <cell r="O337">
            <v>121.8</v>
          </cell>
          <cell r="P337">
            <v>22</v>
          </cell>
          <cell r="Q337">
            <v>86.2</v>
          </cell>
          <cell r="R337">
            <v>7</v>
          </cell>
          <cell r="S337">
            <v>5.68</v>
          </cell>
          <cell r="T337">
            <v>1.1599999999999999</v>
          </cell>
          <cell r="U337">
            <v>4.0199999999999996</v>
          </cell>
          <cell r="V337">
            <v>0.69</v>
          </cell>
          <cell r="W337">
            <v>88.1</v>
          </cell>
          <cell r="X337">
            <v>-22.6</v>
          </cell>
          <cell r="Y337">
            <v>80</v>
          </cell>
          <cell r="Z337">
            <v>-26.5</v>
          </cell>
          <cell r="AA337">
            <v>97.5</v>
          </cell>
          <cell r="AB337">
            <v>12.8</v>
          </cell>
          <cell r="AC337">
            <v>288.39999999999998</v>
          </cell>
          <cell r="AD337">
            <v>30.5</v>
          </cell>
        </row>
        <row r="338">
          <cell r="B338" t="str">
            <v>生活関連サービス業，娯楽業</v>
          </cell>
          <cell r="C338">
            <v>158.4</v>
          </cell>
          <cell r="D338">
            <v>32</v>
          </cell>
          <cell r="E338">
            <v>96.5</v>
          </cell>
          <cell r="F338">
            <v>9</v>
          </cell>
          <cell r="G338">
            <v>97.6</v>
          </cell>
          <cell r="H338">
            <v>6.6</v>
          </cell>
          <cell r="I338">
            <v>93.5</v>
          </cell>
          <cell r="J338">
            <v>-2.1</v>
          </cell>
          <cell r="K338">
            <v>95.4</v>
          </cell>
          <cell r="L338">
            <v>-1.3</v>
          </cell>
          <cell r="M338">
            <v>68.8</v>
          </cell>
          <cell r="N338">
            <v>-14.2</v>
          </cell>
          <cell r="O338">
            <v>91.8</v>
          </cell>
          <cell r="P338">
            <v>-2.9</v>
          </cell>
          <cell r="Q338">
            <v>40.1</v>
          </cell>
          <cell r="R338">
            <v>-6.7</v>
          </cell>
          <cell r="S338">
            <v>0.73</v>
          </cell>
          <cell r="T338">
            <v>-0.18</v>
          </cell>
          <cell r="U338">
            <v>1.25</v>
          </cell>
          <cell r="V338">
            <v>-1.34</v>
          </cell>
          <cell r="W338">
            <v>147.19999999999999</v>
          </cell>
          <cell r="X338">
            <v>27.8</v>
          </cell>
          <cell r="Y338">
            <v>89.7</v>
          </cell>
          <cell r="Z338">
            <v>5.7</v>
          </cell>
          <cell r="AA338">
            <v>82.1</v>
          </cell>
          <cell r="AB338">
            <v>70.7</v>
          </cell>
          <cell r="AC338">
            <v>841.3</v>
          </cell>
          <cell r="AD338">
            <v>84.2</v>
          </cell>
        </row>
        <row r="339">
          <cell r="B339" t="str">
            <v>教育，学習支援業</v>
          </cell>
          <cell r="C339">
            <v>253.8</v>
          </cell>
          <cell r="D339">
            <v>0.3</v>
          </cell>
          <cell r="E339">
            <v>118.5</v>
          </cell>
          <cell r="F339">
            <v>11.7</v>
          </cell>
          <cell r="G339">
            <v>120.1</v>
          </cell>
          <cell r="H339">
            <v>13.1</v>
          </cell>
          <cell r="I339">
            <v>103.8</v>
          </cell>
          <cell r="J339">
            <v>-5.2</v>
          </cell>
          <cell r="K339">
            <v>95.3</v>
          </cell>
          <cell r="L339">
            <v>-4.8</v>
          </cell>
          <cell r="M339">
            <v>258</v>
          </cell>
          <cell r="N339">
            <v>-7.8</v>
          </cell>
          <cell r="O339">
            <v>112.6</v>
          </cell>
          <cell r="P339">
            <v>2.8</v>
          </cell>
          <cell r="Q339">
            <v>20.2</v>
          </cell>
          <cell r="R339">
            <v>5.0999999999999996</v>
          </cell>
          <cell r="S339">
            <v>1.81</v>
          </cell>
          <cell r="T339">
            <v>1.72</v>
          </cell>
          <cell r="U339">
            <v>1.38</v>
          </cell>
          <cell r="V339">
            <v>0.53</v>
          </cell>
          <cell r="W339">
            <v>235.9</v>
          </cell>
          <cell r="X339">
            <v>-2.8</v>
          </cell>
          <cell r="Y339">
            <v>110.1</v>
          </cell>
          <cell r="Z339">
            <v>8.1999999999999993</v>
          </cell>
          <cell r="AA339">
            <v>36.799999999999997</v>
          </cell>
          <cell r="AB339">
            <v>-62.2</v>
          </cell>
          <cell r="AC339">
            <v>717.7</v>
          </cell>
          <cell r="AD339">
            <v>-5.7</v>
          </cell>
        </row>
        <row r="340">
          <cell r="B340" t="str">
            <v>医療，福祉</v>
          </cell>
          <cell r="C340">
            <v>169.8</v>
          </cell>
          <cell r="D340">
            <v>2.6</v>
          </cell>
          <cell r="E340">
            <v>102.9</v>
          </cell>
          <cell r="F340">
            <v>2.7</v>
          </cell>
          <cell r="G340">
            <v>102.5</v>
          </cell>
          <cell r="H340">
            <v>3.9</v>
          </cell>
          <cell r="I340">
            <v>102</v>
          </cell>
          <cell r="J340">
            <v>2.7</v>
          </cell>
          <cell r="K340">
            <v>101.8</v>
          </cell>
          <cell r="L340">
            <v>2.5</v>
          </cell>
          <cell r="M340">
            <v>107.3</v>
          </cell>
          <cell r="N340">
            <v>9.9</v>
          </cell>
          <cell r="O340">
            <v>101.7</v>
          </cell>
          <cell r="P340">
            <v>-0.6</v>
          </cell>
          <cell r="Q340">
            <v>23.4</v>
          </cell>
          <cell r="R340">
            <v>-2.6</v>
          </cell>
          <cell r="S340">
            <v>1.63</v>
          </cell>
          <cell r="T340">
            <v>-0.12</v>
          </cell>
          <cell r="U340">
            <v>1.04</v>
          </cell>
          <cell r="V340">
            <v>0.2</v>
          </cell>
          <cell r="W340">
            <v>157.80000000000001</v>
          </cell>
          <cell r="X340">
            <v>-0.6</v>
          </cell>
          <cell r="Y340">
            <v>95.6</v>
          </cell>
          <cell r="Z340">
            <v>-0.6</v>
          </cell>
          <cell r="AA340">
            <v>115.1</v>
          </cell>
          <cell r="AB340">
            <v>-20.399999999999999</v>
          </cell>
          <cell r="AC340">
            <v>511.1</v>
          </cell>
          <cell r="AD340">
            <v>2.5</v>
          </cell>
        </row>
        <row r="341">
          <cell r="B341" t="str">
            <v>複合サービス事業</v>
          </cell>
          <cell r="C341">
            <v>212.8</v>
          </cell>
          <cell r="D341">
            <v>1.9</v>
          </cell>
          <cell r="E341">
            <v>96.7</v>
          </cell>
          <cell r="F341">
            <v>1.3</v>
          </cell>
          <cell r="G341">
            <v>99</v>
          </cell>
          <cell r="H341">
            <v>1.6</v>
          </cell>
          <cell r="I341">
            <v>100.3</v>
          </cell>
          <cell r="J341">
            <v>-1.3</v>
          </cell>
          <cell r="K341">
            <v>102.4</v>
          </cell>
          <cell r="L341">
            <v>-0.3</v>
          </cell>
          <cell r="M341">
            <v>61.9</v>
          </cell>
          <cell r="N341">
            <v>-24.6</v>
          </cell>
          <cell r="O341">
            <v>101.9</v>
          </cell>
          <cell r="P341">
            <v>3.7</v>
          </cell>
          <cell r="Q341">
            <v>7.4</v>
          </cell>
          <cell r="R341">
            <v>-5.3</v>
          </cell>
          <cell r="S341">
            <v>0.09</v>
          </cell>
          <cell r="T341">
            <v>-0.38</v>
          </cell>
          <cell r="U341">
            <v>0.37</v>
          </cell>
          <cell r="V341">
            <v>-0.03</v>
          </cell>
          <cell r="W341">
            <v>197.8</v>
          </cell>
          <cell r="X341">
            <v>-1.3</v>
          </cell>
          <cell r="Y341">
            <v>89.9</v>
          </cell>
          <cell r="Z341">
            <v>-2</v>
          </cell>
          <cell r="AA341">
            <v>58</v>
          </cell>
          <cell r="AB341">
            <v>-8.6999999999999993</v>
          </cell>
          <cell r="AC341">
            <v>756</v>
          </cell>
          <cell r="AD341">
            <v>2.2000000000000002</v>
          </cell>
        </row>
        <row r="342">
          <cell r="B342" t="str">
            <v>サービス業（他に分類されないもの）</v>
          </cell>
          <cell r="C342">
            <v>132.5</v>
          </cell>
          <cell r="D342">
            <v>3.4</v>
          </cell>
          <cell r="E342">
            <v>96.5</v>
          </cell>
          <cell r="F342">
            <v>4.4000000000000004</v>
          </cell>
          <cell r="G342">
            <v>99.3</v>
          </cell>
          <cell r="H342">
            <v>6.5</v>
          </cell>
          <cell r="I342">
            <v>96.5</v>
          </cell>
          <cell r="J342">
            <v>-1.9</v>
          </cell>
          <cell r="K342">
            <v>97.6</v>
          </cell>
          <cell r="L342">
            <v>-1.4</v>
          </cell>
          <cell r="M342">
            <v>80.900000000000006</v>
          </cell>
          <cell r="N342">
            <v>-11.6</v>
          </cell>
          <cell r="O342">
            <v>94.9</v>
          </cell>
          <cell r="P342">
            <v>-4.9000000000000004</v>
          </cell>
          <cell r="Q342">
            <v>27</v>
          </cell>
          <cell r="R342">
            <v>2.9</v>
          </cell>
          <cell r="S342">
            <v>2.29</v>
          </cell>
          <cell r="T342">
            <v>-0.1</v>
          </cell>
          <cell r="U342">
            <v>2.19</v>
          </cell>
          <cell r="V342">
            <v>-0.72</v>
          </cell>
          <cell r="W342">
            <v>123.1</v>
          </cell>
          <cell r="X342">
            <v>0.1</v>
          </cell>
          <cell r="Y342">
            <v>89.7</v>
          </cell>
          <cell r="Z342">
            <v>1.1000000000000001</v>
          </cell>
          <cell r="AA342">
            <v>65.7</v>
          </cell>
          <cell r="AB342">
            <v>-20.399999999999999</v>
          </cell>
          <cell r="AC342">
            <v>392.5</v>
          </cell>
          <cell r="AD342">
            <v>1.4</v>
          </cell>
        </row>
        <row r="343">
          <cell r="B343" t="str">
            <v>食料品・たばこ</v>
          </cell>
          <cell r="C343">
            <v>159.1</v>
          </cell>
          <cell r="D343">
            <v>-18</v>
          </cell>
          <cell r="E343">
            <v>101.1</v>
          </cell>
          <cell r="F343">
            <v>-13.4</v>
          </cell>
          <cell r="G343">
            <v>99.3</v>
          </cell>
          <cell r="H343">
            <v>-14.5</v>
          </cell>
          <cell r="I343">
            <v>101.2</v>
          </cell>
          <cell r="J343">
            <v>-0.8</v>
          </cell>
          <cell r="K343">
            <v>101.1</v>
          </cell>
          <cell r="L343">
            <v>0.4</v>
          </cell>
          <cell r="M343">
            <v>103.8</v>
          </cell>
          <cell r="N343">
            <v>-12.7</v>
          </cell>
          <cell r="O343">
            <v>100.6</v>
          </cell>
          <cell r="P343">
            <v>2.7</v>
          </cell>
          <cell r="Q343">
            <v>29.9</v>
          </cell>
          <cell r="R343">
            <v>2.6</v>
          </cell>
          <cell r="S343">
            <v>0.62</v>
          </cell>
          <cell r="T343">
            <v>-0.81</v>
          </cell>
          <cell r="U343">
            <v>1.27</v>
          </cell>
          <cell r="V343">
            <v>-0.66</v>
          </cell>
          <cell r="W343">
            <v>147.9</v>
          </cell>
          <cell r="X343">
            <v>-20.6</v>
          </cell>
          <cell r="Y343">
            <v>94</v>
          </cell>
          <cell r="Z343">
            <v>-16.100000000000001</v>
          </cell>
          <cell r="AA343">
            <v>125.6</v>
          </cell>
          <cell r="AB343">
            <v>1.3</v>
          </cell>
          <cell r="AC343">
            <v>352.4</v>
          </cell>
          <cell r="AD343">
            <v>-22.8</v>
          </cell>
        </row>
        <row r="344">
          <cell r="B344" t="str">
            <v>繊維工業</v>
          </cell>
          <cell r="C344">
            <v>270.2</v>
          </cell>
          <cell r="D344">
            <v>2.9</v>
          </cell>
          <cell r="E344">
            <v>146.1</v>
          </cell>
          <cell r="F344">
            <v>3.8</v>
          </cell>
          <cell r="G344">
            <v>134.80000000000001</v>
          </cell>
          <cell r="H344">
            <v>2.4</v>
          </cell>
          <cell r="I344">
            <v>99.6</v>
          </cell>
          <cell r="J344">
            <v>-3.2</v>
          </cell>
          <cell r="K344">
            <v>96.4</v>
          </cell>
          <cell r="L344">
            <v>-3.1</v>
          </cell>
          <cell r="M344">
            <v>168.1</v>
          </cell>
          <cell r="N344">
            <v>-4.7</v>
          </cell>
          <cell r="O344">
            <v>93.7</v>
          </cell>
          <cell r="P344">
            <v>19.5</v>
          </cell>
          <cell r="Q344">
            <v>15</v>
          </cell>
          <cell r="R344">
            <v>12.1</v>
          </cell>
          <cell r="S344">
            <v>1.24</v>
          </cell>
          <cell r="T344">
            <v>-0.82</v>
          </cell>
          <cell r="U344">
            <v>0.38</v>
          </cell>
          <cell r="V344">
            <v>-0.86</v>
          </cell>
          <cell r="W344">
            <v>251.1</v>
          </cell>
          <cell r="X344">
            <v>-0.3</v>
          </cell>
          <cell r="Y344">
            <v>135.80000000000001</v>
          </cell>
          <cell r="Z344">
            <v>0.6</v>
          </cell>
          <cell r="AA344">
            <v>389.3</v>
          </cell>
          <cell r="AB344">
            <v>16</v>
          </cell>
          <cell r="AC344">
            <v>963.5</v>
          </cell>
          <cell r="AD344">
            <v>2.1</v>
          </cell>
        </row>
        <row r="345">
          <cell r="B345" t="str">
            <v>木材・木製品</v>
          </cell>
          <cell r="C345">
            <v>184.2</v>
          </cell>
          <cell r="D345">
            <v>-1.7</v>
          </cell>
          <cell r="E345">
            <v>111</v>
          </cell>
          <cell r="F345">
            <v>0</v>
          </cell>
          <cell r="G345">
            <v>116.1</v>
          </cell>
          <cell r="H345">
            <v>0.7</v>
          </cell>
          <cell r="I345">
            <v>93.8</v>
          </cell>
          <cell r="J345">
            <v>-10.1</v>
          </cell>
          <cell r="K345">
            <v>96.8</v>
          </cell>
          <cell r="L345">
            <v>-9.5</v>
          </cell>
          <cell r="M345">
            <v>62.1</v>
          </cell>
          <cell r="N345">
            <v>-18</v>
          </cell>
          <cell r="O345">
            <v>99.7</v>
          </cell>
          <cell r="P345">
            <v>6.9</v>
          </cell>
          <cell r="Q345">
            <v>24.7</v>
          </cell>
          <cell r="R345">
            <v>15.7</v>
          </cell>
          <cell r="S345">
            <v>0.66</v>
          </cell>
          <cell r="T345">
            <v>-0.02</v>
          </cell>
          <cell r="U345">
            <v>2.5299999999999998</v>
          </cell>
          <cell r="V345">
            <v>1.93</v>
          </cell>
          <cell r="W345">
            <v>171.2</v>
          </cell>
          <cell r="X345">
            <v>-4.8</v>
          </cell>
          <cell r="Y345">
            <v>103.2</v>
          </cell>
          <cell r="Z345">
            <v>-3.1</v>
          </cell>
          <cell r="AA345">
            <v>62.3</v>
          </cell>
          <cell r="AB345">
            <v>-10.3</v>
          </cell>
          <cell r="AC345">
            <v>470.4</v>
          </cell>
          <cell r="AD345">
            <v>-3.4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143.69999999999999</v>
          </cell>
          <cell r="D347">
            <v>20.6</v>
          </cell>
          <cell r="E347">
            <v>91.9</v>
          </cell>
          <cell r="F347">
            <v>3.8</v>
          </cell>
          <cell r="G347">
            <v>97</v>
          </cell>
          <cell r="H347">
            <v>10.9</v>
          </cell>
          <cell r="I347">
            <v>125</v>
          </cell>
          <cell r="J347">
            <v>4.5</v>
          </cell>
          <cell r="K347">
            <v>131.6</v>
          </cell>
          <cell r="L347">
            <v>7.1</v>
          </cell>
          <cell r="M347">
            <v>70.2</v>
          </cell>
          <cell r="N347">
            <v>-23.1</v>
          </cell>
          <cell r="O347">
            <v>121.4</v>
          </cell>
          <cell r="P347">
            <v>2.2999999999999998</v>
          </cell>
          <cell r="Q347">
            <v>4.5999999999999996</v>
          </cell>
          <cell r="R347">
            <v>0.7</v>
          </cell>
          <cell r="S347">
            <v>2.4</v>
          </cell>
          <cell r="T347">
            <v>2.4</v>
          </cell>
          <cell r="U347">
            <v>1.08</v>
          </cell>
          <cell r="V347">
            <v>0.48</v>
          </cell>
          <cell r="W347">
            <v>133.6</v>
          </cell>
          <cell r="X347">
            <v>16.8</v>
          </cell>
          <cell r="Y347">
            <v>85.4</v>
          </cell>
          <cell r="Z347">
            <v>0.6</v>
          </cell>
          <cell r="AA347">
            <v>59.2</v>
          </cell>
          <cell r="AB347">
            <v>-37.799999999999997</v>
          </cell>
          <cell r="AC347">
            <v>126.4</v>
          </cell>
          <cell r="AD347">
            <v>41.9</v>
          </cell>
        </row>
        <row r="348">
          <cell r="B348" t="str">
            <v>印刷・同関連業</v>
          </cell>
          <cell r="C348">
            <v>199.6</v>
          </cell>
          <cell r="D348">
            <v>-12.5</v>
          </cell>
          <cell r="E348">
            <v>116.3</v>
          </cell>
          <cell r="F348">
            <v>-10.9</v>
          </cell>
          <cell r="G348">
            <v>111.2</v>
          </cell>
          <cell r="H348">
            <v>-10.3</v>
          </cell>
          <cell r="I348">
            <v>105.4</v>
          </cell>
          <cell r="J348">
            <v>23.1</v>
          </cell>
          <cell r="K348">
            <v>105.1</v>
          </cell>
          <cell r="L348">
            <v>22.4</v>
          </cell>
          <cell r="M348">
            <v>108.3</v>
          </cell>
          <cell r="N348">
            <v>36.700000000000003</v>
          </cell>
          <cell r="O348">
            <v>80.5</v>
          </cell>
          <cell r="P348">
            <v>-18.399999999999999</v>
          </cell>
          <cell r="Q348">
            <v>7.3</v>
          </cell>
          <cell r="R348">
            <v>-5.3</v>
          </cell>
          <cell r="S348">
            <v>0</v>
          </cell>
          <cell r="T348">
            <v>-2.46</v>
          </cell>
          <cell r="U348">
            <v>0.56000000000000005</v>
          </cell>
          <cell r="V348">
            <v>0.33</v>
          </cell>
          <cell r="W348">
            <v>185.5</v>
          </cell>
          <cell r="X348">
            <v>-15.3</v>
          </cell>
          <cell r="Y348">
            <v>108.1</v>
          </cell>
          <cell r="Z348">
            <v>-13.7</v>
          </cell>
          <cell r="AA348">
            <v>220.9</v>
          </cell>
          <cell r="AB348">
            <v>-17</v>
          </cell>
          <cell r="AC348">
            <v>358.5</v>
          </cell>
          <cell r="AD348">
            <v>-14.4</v>
          </cell>
        </row>
        <row r="349">
          <cell r="B349" t="str">
            <v>化学、石油・石炭</v>
          </cell>
          <cell r="C349">
            <v>250.4</v>
          </cell>
          <cell r="D349">
            <v>-3.1</v>
          </cell>
          <cell r="E349">
            <v>118.5</v>
          </cell>
          <cell r="F349">
            <v>3.3</v>
          </cell>
          <cell r="G349">
            <v>120.2</v>
          </cell>
          <cell r="H349">
            <v>9.1</v>
          </cell>
          <cell r="I349">
            <v>102.4</v>
          </cell>
          <cell r="J349">
            <v>-0.1</v>
          </cell>
          <cell r="K349">
            <v>100.8</v>
          </cell>
          <cell r="L349">
            <v>1.8</v>
          </cell>
          <cell r="M349">
            <v>117.7</v>
          </cell>
          <cell r="N349">
            <v>-12.7</v>
          </cell>
          <cell r="O349">
            <v>104.2</v>
          </cell>
          <cell r="P349">
            <v>4.2</v>
          </cell>
          <cell r="Q349">
            <v>0.8</v>
          </cell>
          <cell r="R349">
            <v>-0.4</v>
          </cell>
          <cell r="S349">
            <v>0.44</v>
          </cell>
          <cell r="T349">
            <v>0.44</v>
          </cell>
          <cell r="U349">
            <v>2.2000000000000002</v>
          </cell>
          <cell r="V349">
            <v>1.93</v>
          </cell>
          <cell r="W349">
            <v>232.7</v>
          </cell>
          <cell r="X349">
            <v>-6.2</v>
          </cell>
          <cell r="Y349">
            <v>110.1</v>
          </cell>
          <cell r="Z349">
            <v>0</v>
          </cell>
          <cell r="AA349">
            <v>107.7</v>
          </cell>
          <cell r="AB349">
            <v>-24.4</v>
          </cell>
          <cell r="AC349">
            <v>392.9</v>
          </cell>
          <cell r="AD349">
            <v>-6.4</v>
          </cell>
        </row>
        <row r="350">
          <cell r="B350" t="str">
            <v>プラスチック製品</v>
          </cell>
          <cell r="C350">
            <v>196.3</v>
          </cell>
          <cell r="D350">
            <v>-35.1</v>
          </cell>
          <cell r="E350">
            <v>105</v>
          </cell>
          <cell r="F350">
            <v>-22.5</v>
          </cell>
          <cell r="G350">
            <v>100.5</v>
          </cell>
          <cell r="H350">
            <v>-20.5</v>
          </cell>
          <cell r="I350">
            <v>98.6</v>
          </cell>
          <cell r="J350">
            <v>-11.5</v>
          </cell>
          <cell r="K350">
            <v>98.2</v>
          </cell>
          <cell r="L350">
            <v>-8.8000000000000007</v>
          </cell>
          <cell r="M350">
            <v>105.3</v>
          </cell>
          <cell r="N350">
            <v>-37.1</v>
          </cell>
          <cell r="O350">
            <v>268.2</v>
          </cell>
          <cell r="P350">
            <v>5.0999999999999996</v>
          </cell>
          <cell r="Q350">
            <v>31.4</v>
          </cell>
          <cell r="R350">
            <v>27.5</v>
          </cell>
          <cell r="S350">
            <v>0</v>
          </cell>
          <cell r="T350">
            <v>0</v>
          </cell>
          <cell r="U350">
            <v>0.48</v>
          </cell>
          <cell r="V350">
            <v>0.48</v>
          </cell>
          <cell r="W350">
            <v>182.4</v>
          </cell>
          <cell r="X350">
            <v>-37.200000000000003</v>
          </cell>
          <cell r="Y350">
            <v>97.6</v>
          </cell>
          <cell r="Z350">
            <v>-24.9</v>
          </cell>
          <cell r="AA350">
            <v>163</v>
          </cell>
          <cell r="AB350">
            <v>-35</v>
          </cell>
          <cell r="AC350">
            <v>367.8</v>
          </cell>
          <cell r="AD350">
            <v>-43.8</v>
          </cell>
        </row>
        <row r="351">
          <cell r="B351" t="str">
            <v>ゴム製品</v>
          </cell>
          <cell r="C351">
            <v>244.1</v>
          </cell>
          <cell r="D351">
            <v>-6.3</v>
          </cell>
          <cell r="E351">
            <v>119.1</v>
          </cell>
          <cell r="F351">
            <v>-0.1</v>
          </cell>
          <cell r="G351">
            <v>113.4</v>
          </cell>
          <cell r="H351">
            <v>-0.8</v>
          </cell>
          <cell r="I351">
            <v>101.7</v>
          </cell>
          <cell r="J351">
            <v>2.2999999999999998</v>
          </cell>
          <cell r="K351">
            <v>97.6</v>
          </cell>
          <cell r="L351">
            <v>1.1000000000000001</v>
          </cell>
          <cell r="M351">
            <v>146.30000000000001</v>
          </cell>
          <cell r="N351">
            <v>11.4</v>
          </cell>
          <cell r="O351">
            <v>95.8</v>
          </cell>
          <cell r="P351">
            <v>19.3</v>
          </cell>
          <cell r="Q351">
            <v>1.4</v>
          </cell>
          <cell r="R351">
            <v>-0.4</v>
          </cell>
          <cell r="S351">
            <v>0.1</v>
          </cell>
          <cell r="T351">
            <v>-0.19</v>
          </cell>
          <cell r="U351">
            <v>0.54</v>
          </cell>
          <cell r="V351">
            <v>0.25</v>
          </cell>
          <cell r="W351">
            <v>226.9</v>
          </cell>
          <cell r="X351">
            <v>-9.1999999999999993</v>
          </cell>
          <cell r="Y351">
            <v>110.7</v>
          </cell>
          <cell r="Z351">
            <v>-3.2</v>
          </cell>
          <cell r="AA351">
            <v>151.5</v>
          </cell>
          <cell r="AB351">
            <v>2.2999999999999998</v>
          </cell>
          <cell r="AC351">
            <v>453.5</v>
          </cell>
          <cell r="AD351">
            <v>-9.6999999999999993</v>
          </cell>
        </row>
        <row r="352">
          <cell r="B352" t="str">
            <v>窯業・土石製品</v>
          </cell>
          <cell r="C352">
            <v>214</v>
          </cell>
          <cell r="D352">
            <v>-1.4</v>
          </cell>
          <cell r="E352">
            <v>123.1</v>
          </cell>
          <cell r="F352">
            <v>-1</v>
          </cell>
          <cell r="G352">
            <v>127.5</v>
          </cell>
          <cell r="H352">
            <v>1.3</v>
          </cell>
          <cell r="I352">
            <v>106.5</v>
          </cell>
          <cell r="J352">
            <v>4.9000000000000004</v>
          </cell>
          <cell r="K352">
            <v>102.4</v>
          </cell>
          <cell r="L352">
            <v>0.3</v>
          </cell>
          <cell r="M352">
            <v>201.5</v>
          </cell>
          <cell r="N352">
            <v>128.5</v>
          </cell>
          <cell r="O352">
            <v>96.6</v>
          </cell>
          <cell r="P352">
            <v>-0.3</v>
          </cell>
          <cell r="Q352">
            <v>2.7</v>
          </cell>
          <cell r="R352">
            <v>-0.1</v>
          </cell>
          <cell r="S352">
            <v>0.22</v>
          </cell>
          <cell r="T352">
            <v>0.16</v>
          </cell>
          <cell r="U352">
            <v>0</v>
          </cell>
          <cell r="V352">
            <v>0</v>
          </cell>
          <cell r="W352">
            <v>198.9</v>
          </cell>
          <cell r="X352">
            <v>-4.5</v>
          </cell>
          <cell r="Y352">
            <v>114.4</v>
          </cell>
          <cell r="Z352">
            <v>-4.0999999999999996</v>
          </cell>
          <cell r="AA352">
            <v>36.799999999999997</v>
          </cell>
          <cell r="AB352">
            <v>-59.9</v>
          </cell>
          <cell r="AC352">
            <v>559</v>
          </cell>
          <cell r="AD352">
            <v>-1.9</v>
          </cell>
        </row>
        <row r="353">
          <cell r="B353" t="str">
            <v>鉄鋼業</v>
          </cell>
          <cell r="C353" t="str">
            <v>-</v>
          </cell>
          <cell r="D353" t="str">
            <v>-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R353" t="str">
            <v>-</v>
          </cell>
          <cell r="S353" t="str">
            <v>-</v>
          </cell>
          <cell r="T353" t="str">
            <v>-</v>
          </cell>
          <cell r="U353" t="str">
            <v>-</v>
          </cell>
          <cell r="V353" t="str">
            <v>-</v>
          </cell>
          <cell r="W353" t="str">
            <v>-</v>
          </cell>
          <cell r="X353" t="str">
            <v>-</v>
          </cell>
          <cell r="Y353" t="str">
            <v>-</v>
          </cell>
          <cell r="Z353" t="str">
            <v>-</v>
          </cell>
          <cell r="AA353" t="str">
            <v>-</v>
          </cell>
          <cell r="AB353" t="str">
            <v>-</v>
          </cell>
          <cell r="AC353" t="str">
            <v>-</v>
          </cell>
          <cell r="AD353" t="str">
            <v>-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162.80000000000001</v>
          </cell>
          <cell r="D355">
            <v>6.5</v>
          </cell>
          <cell r="E355">
            <v>92.6</v>
          </cell>
          <cell r="F355">
            <v>0.2</v>
          </cell>
          <cell r="G355">
            <v>94.1</v>
          </cell>
          <cell r="H355">
            <v>-0.1</v>
          </cell>
          <cell r="I355">
            <v>95.6</v>
          </cell>
          <cell r="J355">
            <v>-4.8</v>
          </cell>
          <cell r="K355">
            <v>96.1</v>
          </cell>
          <cell r="L355">
            <v>-5.9</v>
          </cell>
          <cell r="M355">
            <v>88.3</v>
          </cell>
          <cell r="N355">
            <v>15.1</v>
          </cell>
          <cell r="O355">
            <v>274.3</v>
          </cell>
          <cell r="P355">
            <v>-0.6</v>
          </cell>
          <cell r="Q355">
            <v>22.7</v>
          </cell>
          <cell r="R355">
            <v>1</v>
          </cell>
          <cell r="S355">
            <v>0.7</v>
          </cell>
          <cell r="T355">
            <v>-0.18</v>
          </cell>
          <cell r="U355">
            <v>0.6</v>
          </cell>
          <cell r="V355">
            <v>-1.35</v>
          </cell>
          <cell r="W355">
            <v>151.30000000000001</v>
          </cell>
          <cell r="X355">
            <v>3.2</v>
          </cell>
          <cell r="Y355">
            <v>86.1</v>
          </cell>
          <cell r="Z355">
            <v>-2.9</v>
          </cell>
          <cell r="AA355">
            <v>64.599999999999994</v>
          </cell>
          <cell r="AB355">
            <v>14.6</v>
          </cell>
          <cell r="AC355">
            <v>196</v>
          </cell>
          <cell r="AD355">
            <v>14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263.8</v>
          </cell>
          <cell r="D358">
            <v>114.1</v>
          </cell>
          <cell r="E358">
            <v>125.4</v>
          </cell>
          <cell r="F358">
            <v>27.4</v>
          </cell>
          <cell r="G358">
            <v>124.9</v>
          </cell>
          <cell r="H358">
            <v>27.4</v>
          </cell>
          <cell r="I358">
            <v>108</v>
          </cell>
          <cell r="J358">
            <v>9.5</v>
          </cell>
          <cell r="K358">
            <v>106.6</v>
          </cell>
          <cell r="L358">
            <v>9.9</v>
          </cell>
          <cell r="M358">
            <v>133.30000000000001</v>
          </cell>
          <cell r="N358">
            <v>5.9</v>
          </cell>
          <cell r="O358">
            <v>210.3</v>
          </cell>
          <cell r="P358">
            <v>1</v>
          </cell>
          <cell r="Q358">
            <v>2</v>
          </cell>
          <cell r="R358">
            <v>-5</v>
          </cell>
          <cell r="S358">
            <v>0.61</v>
          </cell>
          <cell r="T358">
            <v>-0.28999999999999998</v>
          </cell>
          <cell r="U358">
            <v>0.61</v>
          </cell>
          <cell r="V358">
            <v>-0.01</v>
          </cell>
          <cell r="W358">
            <v>245.2</v>
          </cell>
          <cell r="X358">
            <v>107.4</v>
          </cell>
          <cell r="Y358">
            <v>116.5</v>
          </cell>
          <cell r="Z358">
            <v>23.4</v>
          </cell>
          <cell r="AA358">
            <v>131.4</v>
          </cell>
          <cell r="AB358">
            <v>27.2</v>
          </cell>
          <cell r="AC358">
            <v>224.6</v>
          </cell>
          <cell r="AD358">
            <v>279.2</v>
          </cell>
        </row>
        <row r="359">
          <cell r="B359" t="str">
            <v>電子・デバイス</v>
          </cell>
          <cell r="C359">
            <v>113.7</v>
          </cell>
          <cell r="D359">
            <v>-14.8</v>
          </cell>
          <cell r="E359">
            <v>84</v>
          </cell>
          <cell r="F359">
            <v>0.6</v>
          </cell>
          <cell r="G359">
            <v>83.7</v>
          </cell>
          <cell r="H359">
            <v>1.7</v>
          </cell>
          <cell r="I359">
            <v>92.5</v>
          </cell>
          <cell r="J359">
            <v>-4.2</v>
          </cell>
          <cell r="K359">
            <v>93.6</v>
          </cell>
          <cell r="L359">
            <v>-3.5</v>
          </cell>
          <cell r="M359">
            <v>82.3</v>
          </cell>
          <cell r="N359">
            <v>-11</v>
          </cell>
          <cell r="O359">
            <v>72.3</v>
          </cell>
          <cell r="P359">
            <v>-4.9000000000000004</v>
          </cell>
          <cell r="Q359">
            <v>6.1</v>
          </cell>
          <cell r="R359">
            <v>2.2000000000000002</v>
          </cell>
          <cell r="S359">
            <v>0.4</v>
          </cell>
          <cell r="T359">
            <v>-0.06</v>
          </cell>
          <cell r="U359">
            <v>0.52</v>
          </cell>
          <cell r="V359">
            <v>-0.09</v>
          </cell>
          <cell r="W359">
            <v>105.7</v>
          </cell>
          <cell r="X359">
            <v>-17.399999999999999</v>
          </cell>
          <cell r="Y359">
            <v>78.099999999999994</v>
          </cell>
          <cell r="Z359">
            <v>-2.5</v>
          </cell>
          <cell r="AA359">
            <v>86</v>
          </cell>
          <cell r="AB359">
            <v>-8.1</v>
          </cell>
          <cell r="AC359">
            <v>213.5</v>
          </cell>
          <cell r="AD359">
            <v>-33.299999999999997</v>
          </cell>
        </row>
        <row r="360">
          <cell r="B360" t="str">
            <v>電気機械器具</v>
          </cell>
          <cell r="C360">
            <v>342</v>
          </cell>
          <cell r="D360">
            <v>20.3</v>
          </cell>
          <cell r="E360">
            <v>161.4</v>
          </cell>
          <cell r="F360">
            <v>5.7</v>
          </cell>
          <cell r="G360">
            <v>158.30000000000001</v>
          </cell>
          <cell r="H360">
            <v>9</v>
          </cell>
          <cell r="I360">
            <v>120.5</v>
          </cell>
          <cell r="J360">
            <v>0.3</v>
          </cell>
          <cell r="K360">
            <v>118.8</v>
          </cell>
          <cell r="L360">
            <v>7.5</v>
          </cell>
          <cell r="M360">
            <v>161.4</v>
          </cell>
          <cell r="N360">
            <v>-54</v>
          </cell>
          <cell r="O360">
            <v>91.9</v>
          </cell>
          <cell r="P360">
            <v>24.7</v>
          </cell>
          <cell r="Q360">
            <v>3.2</v>
          </cell>
          <cell r="R360">
            <v>-0.3</v>
          </cell>
          <cell r="S360">
            <v>1.18</v>
          </cell>
          <cell r="T360">
            <v>0.89</v>
          </cell>
          <cell r="U360">
            <v>0.79</v>
          </cell>
          <cell r="V360">
            <v>-0.47</v>
          </cell>
          <cell r="W360">
            <v>317.8</v>
          </cell>
          <cell r="X360">
            <v>16.5</v>
          </cell>
          <cell r="Y360">
            <v>150</v>
          </cell>
          <cell r="Z360">
            <v>2.4</v>
          </cell>
          <cell r="AA360">
            <v>274.39999999999998</v>
          </cell>
          <cell r="AB360">
            <v>-35.799999999999997</v>
          </cell>
          <cell r="AC360">
            <v>694.8</v>
          </cell>
          <cell r="AD360">
            <v>34.1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267.39999999999998</v>
          </cell>
          <cell r="D362">
            <v>8.1</v>
          </cell>
          <cell r="E362">
            <v>124.1</v>
          </cell>
          <cell r="F362">
            <v>2.4</v>
          </cell>
          <cell r="G362">
            <v>114.3</v>
          </cell>
          <cell r="H362">
            <v>-0.2</v>
          </cell>
          <cell r="I362">
            <v>106.4</v>
          </cell>
          <cell r="J362">
            <v>0</v>
          </cell>
          <cell r="K362">
            <v>100.4</v>
          </cell>
          <cell r="L362">
            <v>-2.5</v>
          </cell>
          <cell r="M362">
            <v>182.6</v>
          </cell>
          <cell r="N362">
            <v>22.1</v>
          </cell>
          <cell r="O362">
            <v>76.2</v>
          </cell>
          <cell r="P362">
            <v>6.3</v>
          </cell>
          <cell r="Q362">
            <v>2.8</v>
          </cell>
          <cell r="R362">
            <v>2.1</v>
          </cell>
          <cell r="S362">
            <v>0.44</v>
          </cell>
          <cell r="T362">
            <v>-0.03</v>
          </cell>
          <cell r="U362">
            <v>1.97</v>
          </cell>
          <cell r="V362">
            <v>1.31</v>
          </cell>
          <cell r="W362">
            <v>248.5</v>
          </cell>
          <cell r="X362">
            <v>4.7</v>
          </cell>
          <cell r="Y362">
            <v>115.3</v>
          </cell>
          <cell r="Z362">
            <v>-0.9</v>
          </cell>
          <cell r="AA362">
            <v>275.89999999999998</v>
          </cell>
          <cell r="AB362">
            <v>22.5</v>
          </cell>
          <cell r="AC362">
            <v>254</v>
          </cell>
          <cell r="AD362">
            <v>11.6</v>
          </cell>
        </row>
        <row r="363">
          <cell r="B363" t="str">
            <v>その他の製造業</v>
          </cell>
          <cell r="C363">
            <v>155.1</v>
          </cell>
          <cell r="D363">
            <v>-8.8000000000000007</v>
          </cell>
          <cell r="E363">
            <v>131.6</v>
          </cell>
          <cell r="F363">
            <v>12.3</v>
          </cell>
          <cell r="G363">
            <v>128</v>
          </cell>
          <cell r="H363">
            <v>10.8</v>
          </cell>
          <cell r="I363">
            <v>114.7</v>
          </cell>
          <cell r="J363">
            <v>2.8</v>
          </cell>
          <cell r="K363">
            <v>108.1</v>
          </cell>
          <cell r="L363">
            <v>0.6</v>
          </cell>
          <cell r="M363">
            <v>204.9</v>
          </cell>
          <cell r="N363">
            <v>22.7</v>
          </cell>
          <cell r="O363">
            <v>76.900000000000006</v>
          </cell>
          <cell r="P363">
            <v>-1</v>
          </cell>
          <cell r="Q363">
            <v>5.2</v>
          </cell>
          <cell r="R363">
            <v>-9.1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144.1</v>
          </cell>
          <cell r="X363">
            <v>-11.7</v>
          </cell>
          <cell r="Y363">
            <v>122.3</v>
          </cell>
          <cell r="Z363">
            <v>8.6999999999999993</v>
          </cell>
          <cell r="AA363">
            <v>183.2</v>
          </cell>
          <cell r="AB363">
            <v>30.6</v>
          </cell>
          <cell r="AC363">
            <v>150</v>
          </cell>
          <cell r="AD363">
            <v>-39.700000000000003</v>
          </cell>
        </row>
        <row r="364">
          <cell r="B364" t="str">
            <v>Ｅ一括分１</v>
          </cell>
          <cell r="C364">
            <v>269.3</v>
          </cell>
          <cell r="D364">
            <v>41.1</v>
          </cell>
          <cell r="E364">
            <v>121.9</v>
          </cell>
          <cell r="F364">
            <v>8.3000000000000007</v>
          </cell>
          <cell r="G364">
            <v>105.3</v>
          </cell>
          <cell r="H364">
            <v>-5.8</v>
          </cell>
          <cell r="I364">
            <v>115.9</v>
          </cell>
          <cell r="J364">
            <v>11</v>
          </cell>
          <cell r="K364">
            <v>104</v>
          </cell>
          <cell r="L364">
            <v>-1.2</v>
          </cell>
          <cell r="M364">
            <v>340.5</v>
          </cell>
          <cell r="N364">
            <v>295.5</v>
          </cell>
          <cell r="O364">
            <v>108.5</v>
          </cell>
          <cell r="P364">
            <v>0.7</v>
          </cell>
          <cell r="Q364">
            <v>11.6</v>
          </cell>
          <cell r="R364">
            <v>10.4</v>
          </cell>
          <cell r="S364">
            <v>0.65</v>
          </cell>
          <cell r="T364">
            <v>0.65</v>
          </cell>
          <cell r="U364">
            <v>1.72</v>
          </cell>
          <cell r="V364">
            <v>1.72</v>
          </cell>
          <cell r="W364">
            <v>250.3</v>
          </cell>
          <cell r="X364">
            <v>36.6</v>
          </cell>
          <cell r="Y364">
            <v>113.3</v>
          </cell>
          <cell r="Z364">
            <v>4.8</v>
          </cell>
          <cell r="AA364">
            <v>423.6</v>
          </cell>
          <cell r="AB364">
            <v>231.7</v>
          </cell>
          <cell r="AC364">
            <v>1167.4000000000001</v>
          </cell>
          <cell r="AD364">
            <v>75.900000000000006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236.3</v>
          </cell>
          <cell r="D367">
            <v>8.8000000000000007</v>
          </cell>
          <cell r="E367">
            <v>116.8</v>
          </cell>
          <cell r="F367">
            <v>-1.5</v>
          </cell>
          <cell r="G367">
            <v>114.1</v>
          </cell>
          <cell r="H367">
            <v>-2</v>
          </cell>
          <cell r="I367">
            <v>105.2</v>
          </cell>
          <cell r="J367">
            <v>-1.4</v>
          </cell>
          <cell r="K367">
            <v>103</v>
          </cell>
          <cell r="L367">
            <v>-2.2999999999999998</v>
          </cell>
          <cell r="M367">
            <v>149.30000000000001</v>
          </cell>
          <cell r="N367">
            <v>12</v>
          </cell>
          <cell r="O367">
            <v>89.2</v>
          </cell>
          <cell r="P367">
            <v>4</v>
          </cell>
          <cell r="Q367">
            <v>9</v>
          </cell>
          <cell r="R367">
            <v>0.2</v>
          </cell>
          <cell r="S367">
            <v>3.57</v>
          </cell>
          <cell r="T367">
            <v>3.57</v>
          </cell>
          <cell r="U367">
            <v>2.65</v>
          </cell>
          <cell r="V367">
            <v>2.5499999999999998</v>
          </cell>
          <cell r="W367">
            <v>219.6</v>
          </cell>
          <cell r="X367">
            <v>5.4</v>
          </cell>
          <cell r="Y367">
            <v>108.6</v>
          </cell>
          <cell r="Z367">
            <v>-4.5999999999999996</v>
          </cell>
          <cell r="AA367">
            <v>202.1</v>
          </cell>
          <cell r="AB367">
            <v>7.7</v>
          </cell>
          <cell r="AC367">
            <v>953.5</v>
          </cell>
          <cell r="AD367">
            <v>18.2</v>
          </cell>
        </row>
        <row r="368">
          <cell r="B368" t="str">
            <v>小売業</v>
          </cell>
          <cell r="C368">
            <v>139.80000000000001</v>
          </cell>
          <cell r="D368">
            <v>4.5999999999999996</v>
          </cell>
          <cell r="E368">
            <v>96.1</v>
          </cell>
          <cell r="F368">
            <v>-3.6</v>
          </cell>
          <cell r="G368">
            <v>95.6</v>
          </cell>
          <cell r="H368">
            <v>-4.5</v>
          </cell>
          <cell r="I368">
            <v>90.3</v>
          </cell>
          <cell r="J368">
            <v>-4.7</v>
          </cell>
          <cell r="K368">
            <v>89.4</v>
          </cell>
          <cell r="L368">
            <v>-5.2</v>
          </cell>
          <cell r="M368">
            <v>107.5</v>
          </cell>
          <cell r="N368">
            <v>2.9</v>
          </cell>
          <cell r="O368">
            <v>112.5</v>
          </cell>
          <cell r="P368">
            <v>7.3</v>
          </cell>
          <cell r="Q368">
            <v>61.6</v>
          </cell>
          <cell r="R368">
            <v>7.3</v>
          </cell>
          <cell r="S368">
            <v>3.56</v>
          </cell>
          <cell r="T368">
            <v>1.1599999999999999</v>
          </cell>
          <cell r="U368">
            <v>4.54</v>
          </cell>
          <cell r="V368">
            <v>1.76</v>
          </cell>
          <cell r="W368">
            <v>129.9</v>
          </cell>
          <cell r="X368">
            <v>1.2</v>
          </cell>
          <cell r="Y368">
            <v>89.3</v>
          </cell>
          <cell r="Z368">
            <v>-6.7</v>
          </cell>
          <cell r="AA368">
            <v>104</v>
          </cell>
          <cell r="AB368">
            <v>12</v>
          </cell>
          <cell r="AC368">
            <v>612.6</v>
          </cell>
          <cell r="AD368">
            <v>22.1</v>
          </cell>
        </row>
        <row r="369">
          <cell r="B369" t="str">
            <v>宿泊業</v>
          </cell>
          <cell r="C369">
            <v>120.2</v>
          </cell>
          <cell r="D369">
            <v>-8.9</v>
          </cell>
          <cell r="E369">
            <v>96.3</v>
          </cell>
          <cell r="F369">
            <v>-13.6</v>
          </cell>
          <cell r="G369">
            <v>96.5</v>
          </cell>
          <cell r="H369">
            <v>-13.5</v>
          </cell>
          <cell r="I369">
            <v>97.3</v>
          </cell>
          <cell r="J369">
            <v>-12.4</v>
          </cell>
          <cell r="K369">
            <v>94.8</v>
          </cell>
          <cell r="L369">
            <v>-12.5</v>
          </cell>
          <cell r="M369">
            <v>167.4</v>
          </cell>
          <cell r="N369">
            <v>-11.1</v>
          </cell>
          <cell r="O369">
            <v>73.900000000000006</v>
          </cell>
          <cell r="P369">
            <v>1.4</v>
          </cell>
          <cell r="Q369">
            <v>61.4</v>
          </cell>
          <cell r="R369">
            <v>10.7</v>
          </cell>
          <cell r="S369">
            <v>5.1100000000000003</v>
          </cell>
          <cell r="T369">
            <v>5.1100000000000003</v>
          </cell>
          <cell r="U369">
            <v>2.2000000000000002</v>
          </cell>
          <cell r="V369">
            <v>0.62</v>
          </cell>
          <cell r="W369">
            <v>111.7</v>
          </cell>
          <cell r="X369">
            <v>-11.8</v>
          </cell>
          <cell r="Y369">
            <v>89.5</v>
          </cell>
          <cell r="Z369">
            <v>-16.399999999999999</v>
          </cell>
          <cell r="AA369">
            <v>90.8</v>
          </cell>
          <cell r="AB369">
            <v>-17.100000000000001</v>
          </cell>
          <cell r="AC369">
            <v>166.1</v>
          </cell>
          <cell r="AD369">
            <v>9.6999999999999993</v>
          </cell>
        </row>
        <row r="370">
          <cell r="B370" t="str">
            <v>Ｍ一括分</v>
          </cell>
          <cell r="C370">
            <v>95.7</v>
          </cell>
          <cell r="D370">
            <v>-20.7</v>
          </cell>
          <cell r="E370">
            <v>90.1</v>
          </cell>
          <cell r="F370">
            <v>-25.1</v>
          </cell>
          <cell r="G370">
            <v>89.5</v>
          </cell>
          <cell r="H370">
            <v>-26.6</v>
          </cell>
          <cell r="I370">
            <v>88.8</v>
          </cell>
          <cell r="J370">
            <v>-25.5</v>
          </cell>
          <cell r="K370">
            <v>89.4</v>
          </cell>
          <cell r="L370">
            <v>-25.9</v>
          </cell>
          <cell r="M370">
            <v>74.2</v>
          </cell>
          <cell r="N370">
            <v>-11.6</v>
          </cell>
          <cell r="O370">
            <v>135.4</v>
          </cell>
          <cell r="P370">
            <v>26.1</v>
          </cell>
          <cell r="Q370">
            <v>90</v>
          </cell>
          <cell r="R370">
            <v>5.3</v>
          </cell>
          <cell r="S370">
            <v>5.77</v>
          </cell>
          <cell r="T370">
            <v>0.35</v>
          </cell>
          <cell r="U370">
            <v>4.3</v>
          </cell>
          <cell r="V370">
            <v>0.62</v>
          </cell>
          <cell r="W370">
            <v>88.9</v>
          </cell>
          <cell r="X370">
            <v>-23.2</v>
          </cell>
          <cell r="Y370">
            <v>83.7</v>
          </cell>
          <cell r="Z370">
            <v>-27.5</v>
          </cell>
          <cell r="AA370">
            <v>106.4</v>
          </cell>
          <cell r="AB370">
            <v>28.6</v>
          </cell>
          <cell r="AC370">
            <v>315.89999999999998</v>
          </cell>
          <cell r="AD370">
            <v>169.9</v>
          </cell>
        </row>
        <row r="371">
          <cell r="B371" t="str">
            <v>医療業</v>
          </cell>
          <cell r="C371">
            <v>150.80000000000001</v>
          </cell>
          <cell r="D371">
            <v>9.8000000000000007</v>
          </cell>
          <cell r="E371">
            <v>95.9</v>
          </cell>
          <cell r="F371">
            <v>7.2</v>
          </cell>
          <cell r="G371">
            <v>94.4</v>
          </cell>
          <cell r="H371">
            <v>9.6</v>
          </cell>
          <cell r="I371">
            <v>97.2</v>
          </cell>
          <cell r="J371">
            <v>3</v>
          </cell>
          <cell r="K371">
            <v>96.8</v>
          </cell>
          <cell r="L371">
            <v>3.1</v>
          </cell>
          <cell r="M371">
            <v>108.5</v>
          </cell>
          <cell r="N371">
            <v>-1.9</v>
          </cell>
          <cell r="O371">
            <v>100.8</v>
          </cell>
          <cell r="P371">
            <v>0.7</v>
          </cell>
          <cell r="Q371">
            <v>22.6</v>
          </cell>
          <cell r="R371">
            <v>-4.7</v>
          </cell>
          <cell r="S371">
            <v>1.01</v>
          </cell>
          <cell r="T371">
            <v>0.27</v>
          </cell>
          <cell r="U371">
            <v>0.98</v>
          </cell>
          <cell r="V371">
            <v>0.12</v>
          </cell>
          <cell r="W371">
            <v>140.1</v>
          </cell>
          <cell r="X371">
            <v>6.3</v>
          </cell>
          <cell r="Y371">
            <v>89.1</v>
          </cell>
          <cell r="Z371">
            <v>3.7</v>
          </cell>
          <cell r="AA371">
            <v>143.80000000000001</v>
          </cell>
          <cell r="AB371">
            <v>-26.1</v>
          </cell>
          <cell r="AC371">
            <v>427</v>
          </cell>
          <cell r="AD371">
            <v>13</v>
          </cell>
        </row>
        <row r="372">
          <cell r="B372" t="str">
            <v>Ｐ一括分</v>
          </cell>
          <cell r="C372">
            <v>200</v>
          </cell>
          <cell r="D372">
            <v>-3.7</v>
          </cell>
          <cell r="E372">
            <v>115</v>
          </cell>
          <cell r="F372">
            <v>-1.9</v>
          </cell>
          <cell r="G372">
            <v>116.1</v>
          </cell>
          <cell r="H372">
            <v>-1.8</v>
          </cell>
          <cell r="I372">
            <v>107.5</v>
          </cell>
          <cell r="J372">
            <v>2.4</v>
          </cell>
          <cell r="K372">
            <v>107.6</v>
          </cell>
          <cell r="L372">
            <v>2</v>
          </cell>
          <cell r="M372">
            <v>102.8</v>
          </cell>
          <cell r="N372">
            <v>19.399999999999999</v>
          </cell>
          <cell r="O372">
            <v>102.4</v>
          </cell>
          <cell r="P372">
            <v>-1.7</v>
          </cell>
          <cell r="Q372">
            <v>24.1</v>
          </cell>
          <cell r="R372">
            <v>-0.8</v>
          </cell>
          <cell r="S372">
            <v>2.1800000000000002</v>
          </cell>
          <cell r="T372">
            <v>-0.44</v>
          </cell>
          <cell r="U372">
            <v>1.1000000000000001</v>
          </cell>
          <cell r="V372">
            <v>0.28000000000000003</v>
          </cell>
          <cell r="W372">
            <v>185.9</v>
          </cell>
          <cell r="X372">
            <v>-6.7</v>
          </cell>
          <cell r="Y372">
            <v>106.9</v>
          </cell>
          <cell r="Z372">
            <v>-5</v>
          </cell>
          <cell r="AA372">
            <v>83.5</v>
          </cell>
          <cell r="AB372">
            <v>-7</v>
          </cell>
          <cell r="AC372">
            <v>644.6</v>
          </cell>
          <cell r="AD372">
            <v>-5.4</v>
          </cell>
        </row>
        <row r="373">
          <cell r="B373" t="str">
            <v>職業紹介・派遣業</v>
          </cell>
          <cell r="C373">
            <v>117.4</v>
          </cell>
          <cell r="D373">
            <v>6.8</v>
          </cell>
          <cell r="E373">
            <v>111.2</v>
          </cell>
          <cell r="F373">
            <v>7.4</v>
          </cell>
          <cell r="G373">
            <v>110</v>
          </cell>
          <cell r="H373">
            <v>7</v>
          </cell>
          <cell r="I373">
            <v>109.8</v>
          </cell>
          <cell r="J373">
            <v>11.4</v>
          </cell>
          <cell r="K373">
            <v>109.5</v>
          </cell>
          <cell r="L373">
            <v>10.6</v>
          </cell>
          <cell r="M373">
            <v>113.7</v>
          </cell>
          <cell r="N373">
            <v>23.9</v>
          </cell>
          <cell r="O373">
            <v>109.8</v>
          </cell>
          <cell r="P373">
            <v>-17.399999999999999</v>
          </cell>
          <cell r="Q373">
            <v>20.9</v>
          </cell>
          <cell r="R373">
            <v>-6.3</v>
          </cell>
          <cell r="S373">
            <v>5.92</v>
          </cell>
          <cell r="T373">
            <v>-1.17</v>
          </cell>
          <cell r="U373">
            <v>8.07</v>
          </cell>
          <cell r="V373">
            <v>1.61</v>
          </cell>
          <cell r="W373">
            <v>109.1</v>
          </cell>
          <cell r="X373">
            <v>3.4</v>
          </cell>
          <cell r="Y373">
            <v>103.3</v>
          </cell>
          <cell r="Z373">
            <v>4</v>
          </cell>
          <cell r="AA373">
            <v>126</v>
          </cell>
          <cell r="AB373">
            <v>12.9</v>
          </cell>
          <cell r="AC373">
            <v>368</v>
          </cell>
          <cell r="AD373">
            <v>-1.1000000000000001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135.30000000000001</v>
          </cell>
          <cell r="D375">
            <v>2.2000000000000002</v>
          </cell>
          <cell r="E375">
            <v>94.8</v>
          </cell>
          <cell r="F375">
            <v>3.9</v>
          </cell>
          <cell r="G375">
            <v>98.1</v>
          </cell>
          <cell r="H375">
            <v>6.3</v>
          </cell>
          <cell r="I375">
            <v>94.6</v>
          </cell>
          <cell r="J375">
            <v>-4.0999999999999996</v>
          </cell>
          <cell r="K375">
            <v>95.8</v>
          </cell>
          <cell r="L375">
            <v>-3.3</v>
          </cell>
          <cell r="M375">
            <v>77.3</v>
          </cell>
          <cell r="N375">
            <v>-15.8</v>
          </cell>
          <cell r="O375">
            <v>92.7</v>
          </cell>
          <cell r="P375">
            <v>-2.4</v>
          </cell>
          <cell r="Q375">
            <v>28.1</v>
          </cell>
          <cell r="R375">
            <v>4.7</v>
          </cell>
          <cell r="S375">
            <v>1.66</v>
          </cell>
          <cell r="T375">
            <v>0.2</v>
          </cell>
          <cell r="U375">
            <v>1.1599999999999999</v>
          </cell>
          <cell r="V375">
            <v>-1.04</v>
          </cell>
          <cell r="W375">
            <v>125.7</v>
          </cell>
          <cell r="X375">
            <v>-1.1000000000000001</v>
          </cell>
          <cell r="Y375">
            <v>88.1</v>
          </cell>
          <cell r="Z375">
            <v>0.7</v>
          </cell>
          <cell r="AA375">
            <v>57.7</v>
          </cell>
          <cell r="AB375">
            <v>-26.7</v>
          </cell>
          <cell r="AC375">
            <v>401.3</v>
          </cell>
          <cell r="AD375">
            <v>-0.5</v>
          </cell>
        </row>
        <row r="376">
          <cell r="B376" t="str">
            <v>特掲産業１</v>
          </cell>
          <cell r="C376">
            <v>145.6</v>
          </cell>
          <cell r="D376">
            <v>-1.9</v>
          </cell>
          <cell r="E376">
            <v>105.5</v>
          </cell>
          <cell r="F376">
            <v>6.4</v>
          </cell>
          <cell r="G376">
            <v>110.3</v>
          </cell>
          <cell r="H376">
            <v>10.3</v>
          </cell>
          <cell r="I376">
            <v>120</v>
          </cell>
          <cell r="J376">
            <v>2.4</v>
          </cell>
          <cell r="K376">
            <v>120.4</v>
          </cell>
          <cell r="L376">
            <v>5.0999999999999996</v>
          </cell>
          <cell r="M376">
            <v>104.3</v>
          </cell>
          <cell r="N376">
            <v>-55.6</v>
          </cell>
          <cell r="O376">
            <v>82.5</v>
          </cell>
          <cell r="P376">
            <v>-16.7</v>
          </cell>
          <cell r="Q376">
            <v>30.8</v>
          </cell>
          <cell r="R376">
            <v>-16.7</v>
          </cell>
          <cell r="S376">
            <v>0.87</v>
          </cell>
          <cell r="T376">
            <v>0.33</v>
          </cell>
          <cell r="U376">
            <v>0.82</v>
          </cell>
          <cell r="V376">
            <v>-1.26</v>
          </cell>
          <cell r="W376">
            <v>135.30000000000001</v>
          </cell>
          <cell r="X376">
            <v>-5</v>
          </cell>
          <cell r="Y376">
            <v>98</v>
          </cell>
          <cell r="Z376">
            <v>2.9</v>
          </cell>
          <cell r="AA376">
            <v>35</v>
          </cell>
          <cell r="AB376">
            <v>-59.9</v>
          </cell>
          <cell r="AC376">
            <v>598.79999999999995</v>
          </cell>
          <cell r="AD376">
            <v>-16.3</v>
          </cell>
        </row>
        <row r="377">
          <cell r="B377" t="str">
            <v>特掲産業２</v>
          </cell>
          <cell r="C377">
            <v>189.8</v>
          </cell>
          <cell r="D377">
            <v>37.9</v>
          </cell>
          <cell r="E377">
            <v>116.1</v>
          </cell>
          <cell r="F377">
            <v>6.5</v>
          </cell>
          <cell r="G377">
            <v>138.19999999999999</v>
          </cell>
          <cell r="H377">
            <v>3.1</v>
          </cell>
          <cell r="I377">
            <v>89.9</v>
          </cell>
          <cell r="J377">
            <v>0</v>
          </cell>
          <cell r="K377">
            <v>95.9</v>
          </cell>
          <cell r="L377">
            <v>-6</v>
          </cell>
          <cell r="M377">
            <v>47.7</v>
          </cell>
          <cell r="N377">
            <v>835.3</v>
          </cell>
          <cell r="O377">
            <v>86.7</v>
          </cell>
          <cell r="P377">
            <v>-14.5</v>
          </cell>
          <cell r="Q377">
            <v>10.9</v>
          </cell>
          <cell r="R377">
            <v>10.9</v>
          </cell>
          <cell r="S377">
            <v>0</v>
          </cell>
          <cell r="T377">
            <v>0</v>
          </cell>
          <cell r="U377">
            <v>0.14000000000000001</v>
          </cell>
          <cell r="V377">
            <v>0.14000000000000001</v>
          </cell>
          <cell r="W377">
            <v>176.4</v>
          </cell>
          <cell r="X377">
            <v>33.5</v>
          </cell>
          <cell r="Y377">
            <v>107.9</v>
          </cell>
          <cell r="Z377">
            <v>3.2</v>
          </cell>
          <cell r="AA377">
            <v>24.1</v>
          </cell>
          <cell r="AB377">
            <v>426.9</v>
          </cell>
          <cell r="AC377">
            <v>130.6</v>
          </cell>
          <cell r="AD377">
            <v>95.9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4.0999999999999996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E9">
            <v>18.2</v>
          </cell>
          <cell r="F9">
            <v>140.4</v>
          </cell>
          <cell r="G9">
            <v>130.9</v>
          </cell>
          <cell r="H9">
            <v>9.5</v>
          </cell>
        </row>
        <row r="10">
          <cell r="E10">
            <v>20.3</v>
          </cell>
          <cell r="F10">
            <v>161.6</v>
          </cell>
          <cell r="G10">
            <v>151.69999999999999</v>
          </cell>
          <cell r="H10">
            <v>9.9</v>
          </cell>
        </row>
        <row r="11">
          <cell r="E11">
            <v>19.600000000000001</v>
          </cell>
          <cell r="F11">
            <v>159.80000000000001</v>
          </cell>
          <cell r="G11">
            <v>146.80000000000001</v>
          </cell>
          <cell r="H11">
            <v>13</v>
          </cell>
        </row>
        <row r="12">
          <cell r="E12">
            <v>17.7</v>
          </cell>
          <cell r="F12">
            <v>150.5</v>
          </cell>
          <cell r="G12">
            <v>138.4</v>
          </cell>
          <cell r="H12">
            <v>12.1</v>
          </cell>
        </row>
        <row r="13">
          <cell r="E13">
            <v>19.2</v>
          </cell>
          <cell r="F13">
            <v>155.6</v>
          </cell>
          <cell r="G13">
            <v>144.6</v>
          </cell>
          <cell r="H13">
            <v>11</v>
          </cell>
        </row>
        <row r="14">
          <cell r="E14">
            <v>21.3</v>
          </cell>
          <cell r="F14">
            <v>199.8</v>
          </cell>
          <cell r="G14">
            <v>164.9</v>
          </cell>
          <cell r="H14">
            <v>34.9</v>
          </cell>
        </row>
        <row r="15">
          <cell r="E15">
            <v>17.7</v>
          </cell>
          <cell r="F15">
            <v>131.5</v>
          </cell>
          <cell r="G15">
            <v>123.4</v>
          </cell>
          <cell r="H15">
            <v>8.1</v>
          </cell>
        </row>
        <row r="16">
          <cell r="E16">
            <v>18.7</v>
          </cell>
          <cell r="F16">
            <v>144.1</v>
          </cell>
          <cell r="G16">
            <v>138</v>
          </cell>
          <cell r="H16">
            <v>6.1</v>
          </cell>
        </row>
        <row r="17">
          <cell r="E17">
            <v>17</v>
          </cell>
          <cell r="F17">
            <v>116.8</v>
          </cell>
          <cell r="G17">
            <v>115.3</v>
          </cell>
          <cell r="H17">
            <v>1.5</v>
          </cell>
        </row>
        <row r="18">
          <cell r="E18">
            <v>19.2</v>
          </cell>
          <cell r="F18">
            <v>148.19999999999999</v>
          </cell>
          <cell r="G18">
            <v>139.30000000000001</v>
          </cell>
          <cell r="H18">
            <v>8.9</v>
          </cell>
        </row>
        <row r="19">
          <cell r="E19">
            <v>13.9</v>
          </cell>
          <cell r="F19">
            <v>77.2</v>
          </cell>
          <cell r="G19">
            <v>74.2</v>
          </cell>
          <cell r="H19">
            <v>3</v>
          </cell>
        </row>
        <row r="20">
          <cell r="E20">
            <v>15.9</v>
          </cell>
          <cell r="F20">
            <v>120.9</v>
          </cell>
          <cell r="G20">
            <v>114.3</v>
          </cell>
          <cell r="H20">
            <v>6.6</v>
          </cell>
        </row>
        <row r="21">
          <cell r="E21">
            <v>16.7</v>
          </cell>
          <cell r="F21">
            <v>138.19999999999999</v>
          </cell>
          <cell r="G21">
            <v>120.4</v>
          </cell>
          <cell r="H21">
            <v>17.8</v>
          </cell>
        </row>
        <row r="22">
          <cell r="E22">
            <v>18.8</v>
          </cell>
          <cell r="F22">
            <v>142.5</v>
          </cell>
          <cell r="G22">
            <v>138.1</v>
          </cell>
          <cell r="H22">
            <v>4.4000000000000004</v>
          </cell>
        </row>
        <row r="23">
          <cell r="E23">
            <v>19.7</v>
          </cell>
          <cell r="F23">
            <v>157.19999999999999</v>
          </cell>
          <cell r="G23">
            <v>152</v>
          </cell>
          <cell r="H23">
            <v>5.2</v>
          </cell>
        </row>
        <row r="24">
          <cell r="E24">
            <v>18.5</v>
          </cell>
          <cell r="F24">
            <v>139.6</v>
          </cell>
          <cell r="G24">
            <v>132</v>
          </cell>
          <cell r="H24">
            <v>7.6</v>
          </cell>
        </row>
        <row r="47">
          <cell r="E47">
            <v>18.600000000000001</v>
          </cell>
          <cell r="F47">
            <v>145.19999999999999</v>
          </cell>
          <cell r="G47">
            <v>134.69999999999999</v>
          </cell>
          <cell r="H47">
            <v>10.5</v>
          </cell>
        </row>
        <row r="48">
          <cell r="E48">
            <v>21.2</v>
          </cell>
          <cell r="F48">
            <v>172.7</v>
          </cell>
          <cell r="G48">
            <v>159</v>
          </cell>
          <cell r="H48">
            <v>13.7</v>
          </cell>
        </row>
        <row r="49">
          <cell r="E49">
            <v>19.8</v>
          </cell>
          <cell r="F49">
            <v>163.1</v>
          </cell>
          <cell r="G49">
            <v>149.6</v>
          </cell>
          <cell r="H49">
            <v>13.5</v>
          </cell>
        </row>
        <row r="50">
          <cell r="E50">
            <v>17.7</v>
          </cell>
          <cell r="F50">
            <v>150.5</v>
          </cell>
          <cell r="G50">
            <v>138.4</v>
          </cell>
          <cell r="H50">
            <v>12.1</v>
          </cell>
        </row>
        <row r="51">
          <cell r="E51">
            <v>19</v>
          </cell>
          <cell r="F51">
            <v>154.69999999999999</v>
          </cell>
          <cell r="G51">
            <v>142</v>
          </cell>
          <cell r="H51">
            <v>12.7</v>
          </cell>
        </row>
        <row r="52">
          <cell r="E52">
            <v>21</v>
          </cell>
          <cell r="F52">
            <v>185.5</v>
          </cell>
          <cell r="G52">
            <v>158.6</v>
          </cell>
          <cell r="H52">
            <v>26.9</v>
          </cell>
        </row>
        <row r="53">
          <cell r="E53">
            <v>17.899999999999999</v>
          </cell>
          <cell r="F53">
            <v>125.4</v>
          </cell>
          <cell r="G53">
            <v>118.5</v>
          </cell>
          <cell r="H53">
            <v>6.9</v>
          </cell>
        </row>
        <row r="54">
          <cell r="E54">
            <v>18.100000000000001</v>
          </cell>
          <cell r="F54">
            <v>131</v>
          </cell>
          <cell r="G54">
            <v>127.2</v>
          </cell>
          <cell r="H54">
            <v>3.8</v>
          </cell>
        </row>
        <row r="55">
          <cell r="E55">
            <v>18.399999999999999</v>
          </cell>
          <cell r="F55">
            <v>138.9</v>
          </cell>
          <cell r="G55">
            <v>135.5</v>
          </cell>
          <cell r="H55">
            <v>3.4</v>
          </cell>
        </row>
        <row r="56">
          <cell r="E56">
            <v>18.7</v>
          </cell>
          <cell r="F56">
            <v>158.30000000000001</v>
          </cell>
          <cell r="G56">
            <v>143.19999999999999</v>
          </cell>
          <cell r="H56">
            <v>15.1</v>
          </cell>
        </row>
        <row r="57">
          <cell r="E57">
            <v>14.8</v>
          </cell>
          <cell r="F57">
            <v>90.9</v>
          </cell>
          <cell r="G57">
            <v>86.1</v>
          </cell>
          <cell r="H57">
            <v>4.8</v>
          </cell>
        </row>
        <row r="58">
          <cell r="E58" t="str">
            <v>x</v>
          </cell>
          <cell r="F58" t="str">
            <v>x</v>
          </cell>
          <cell r="G58" t="str">
            <v>x</v>
          </cell>
          <cell r="H58" t="str">
            <v>x</v>
          </cell>
        </row>
        <row r="59">
          <cell r="E59">
            <v>16.899999999999999</v>
          </cell>
          <cell r="F59">
            <v>146.1</v>
          </cell>
          <cell r="G59">
            <v>123</v>
          </cell>
          <cell r="H59">
            <v>23.1</v>
          </cell>
        </row>
        <row r="60">
          <cell r="E60">
            <v>18.8</v>
          </cell>
          <cell r="F60">
            <v>141.30000000000001</v>
          </cell>
          <cell r="G60">
            <v>137.1</v>
          </cell>
          <cell r="H60">
            <v>4.2</v>
          </cell>
        </row>
        <row r="61">
          <cell r="E61">
            <v>19.8</v>
          </cell>
          <cell r="F61">
            <v>156.19999999999999</v>
          </cell>
          <cell r="G61">
            <v>151.9</v>
          </cell>
          <cell r="H61">
            <v>4.3</v>
          </cell>
        </row>
        <row r="62">
          <cell r="E62">
            <v>18.100000000000001</v>
          </cell>
          <cell r="F62">
            <v>137.1</v>
          </cell>
          <cell r="G62">
            <v>128.6</v>
          </cell>
          <cell r="H62">
            <v>8.5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2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ｘ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1498</v>
          </cell>
        </row>
        <row r="48">
          <cell r="Q48">
            <v>17.8</v>
          </cell>
        </row>
        <row r="49">
          <cell r="Q49">
            <v>20.5</v>
          </cell>
        </row>
        <row r="50">
          <cell r="Q50">
            <v>19.100000000000001</v>
          </cell>
        </row>
        <row r="51">
          <cell r="Q51">
            <v>16.100000000000001</v>
          </cell>
        </row>
        <row r="52">
          <cell r="Q52">
            <v>17.399999999999999</v>
          </cell>
        </row>
        <row r="53">
          <cell r="Q53">
            <v>18.899999999999999</v>
          </cell>
        </row>
        <row r="54">
          <cell r="Q54">
            <v>18.2</v>
          </cell>
        </row>
        <row r="55">
          <cell r="Q55">
            <v>16.899999999999999</v>
          </cell>
        </row>
        <row r="56">
          <cell r="Q56">
            <v>19.3</v>
          </cell>
        </row>
        <row r="57">
          <cell r="Q57">
            <v>17.3</v>
          </cell>
        </row>
        <row r="58">
          <cell r="Q58">
            <v>14</v>
          </cell>
        </row>
        <row r="59">
          <cell r="Q59">
            <v>16.2</v>
          </cell>
        </row>
        <row r="60">
          <cell r="Q60">
            <v>16.899999999999999</v>
          </cell>
        </row>
        <row r="61">
          <cell r="Q61">
            <v>17.600000000000001</v>
          </cell>
        </row>
        <row r="62">
          <cell r="Q62">
            <v>17.5</v>
          </cell>
        </row>
        <row r="63">
          <cell r="Q63">
            <v>17.399999999999999</v>
          </cell>
        </row>
        <row r="69">
          <cell r="Q69">
            <v>17.600000000000001</v>
          </cell>
        </row>
        <row r="70">
          <cell r="Q70">
            <v>19.3</v>
          </cell>
        </row>
        <row r="71">
          <cell r="Q71">
            <v>18.899999999999999</v>
          </cell>
        </row>
        <row r="72">
          <cell r="Q72">
            <v>16.100000000000001</v>
          </cell>
        </row>
        <row r="73">
          <cell r="Q73">
            <v>17</v>
          </cell>
        </row>
        <row r="74">
          <cell r="Q74">
            <v>18.100000000000001</v>
          </cell>
        </row>
        <row r="75">
          <cell r="Q75">
            <v>18.100000000000001</v>
          </cell>
        </row>
        <row r="76">
          <cell r="Q76">
            <v>17.5</v>
          </cell>
        </row>
        <row r="77">
          <cell r="Q77">
            <v>19.2</v>
          </cell>
        </row>
        <row r="78">
          <cell r="Q78">
            <v>17.100000000000001</v>
          </cell>
        </row>
        <row r="79">
          <cell r="Q79">
            <v>12.1</v>
          </cell>
        </row>
        <row r="80">
          <cell r="Q80">
            <v>14.1</v>
          </cell>
        </row>
        <row r="81">
          <cell r="Q81">
            <v>16.899999999999999</v>
          </cell>
        </row>
        <row r="82">
          <cell r="Q82">
            <v>17.7</v>
          </cell>
        </row>
        <row r="83">
          <cell r="Q83">
            <v>18.7</v>
          </cell>
        </row>
        <row r="84">
          <cell r="Q84">
            <v>17.3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85.2</v>
          </cell>
          <cell r="D6">
            <v>1.3</v>
          </cell>
          <cell r="E6">
            <v>100.9</v>
          </cell>
          <cell r="F6">
            <v>1.1000000000000001</v>
          </cell>
          <cell r="G6">
            <v>100.4</v>
          </cell>
          <cell r="H6">
            <v>2</v>
          </cell>
          <cell r="I6">
            <v>96.2</v>
          </cell>
          <cell r="J6">
            <v>1.6</v>
          </cell>
          <cell r="K6">
            <v>95.1</v>
          </cell>
          <cell r="L6">
            <v>2.1</v>
          </cell>
          <cell r="M6">
            <v>112.1</v>
          </cell>
          <cell r="N6">
            <v>-6.4</v>
          </cell>
          <cell r="O6">
            <v>98.5</v>
          </cell>
          <cell r="P6">
            <v>-0.5</v>
          </cell>
          <cell r="Q6">
            <v>24.9</v>
          </cell>
          <cell r="R6">
            <v>0.7</v>
          </cell>
          <cell r="S6">
            <v>1.33</v>
          </cell>
          <cell r="T6">
            <v>0.3</v>
          </cell>
          <cell r="U6">
            <v>1.45</v>
          </cell>
          <cell r="V6">
            <v>0.17</v>
          </cell>
          <cell r="W6">
            <v>82.3</v>
          </cell>
          <cell r="X6">
            <v>-1.8</v>
          </cell>
          <cell r="Y6">
            <v>97.5</v>
          </cell>
          <cell r="Z6">
            <v>-2</v>
          </cell>
          <cell r="AA6">
            <v>107.9</v>
          </cell>
          <cell r="AB6">
            <v>-11.3</v>
          </cell>
          <cell r="AC6">
            <v>6.1</v>
          </cell>
          <cell r="AD6">
            <v>22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61.2</v>
          </cell>
          <cell r="D8">
            <v>-24</v>
          </cell>
          <cell r="E8">
            <v>77</v>
          </cell>
          <cell r="F8">
            <v>-11.7</v>
          </cell>
          <cell r="G8">
            <v>76.900000000000006</v>
          </cell>
          <cell r="H8">
            <v>-10.8</v>
          </cell>
          <cell r="I8">
            <v>100.6</v>
          </cell>
          <cell r="J8">
            <v>-1.2</v>
          </cell>
          <cell r="K8">
            <v>100.7</v>
          </cell>
          <cell r="L8">
            <v>0.6</v>
          </cell>
          <cell r="M8">
            <v>99.3</v>
          </cell>
          <cell r="N8">
            <v>-17.2</v>
          </cell>
          <cell r="O8">
            <v>82.6</v>
          </cell>
          <cell r="P8">
            <v>4.8</v>
          </cell>
          <cell r="Q8">
            <v>2.4</v>
          </cell>
          <cell r="R8">
            <v>0.6</v>
          </cell>
          <cell r="S8">
            <v>0.83</v>
          </cell>
          <cell r="T8">
            <v>0.55000000000000004</v>
          </cell>
          <cell r="U8">
            <v>0.08</v>
          </cell>
          <cell r="V8">
            <v>-0.94</v>
          </cell>
          <cell r="W8">
            <v>59.1</v>
          </cell>
          <cell r="X8">
            <v>-26.4</v>
          </cell>
          <cell r="Y8">
            <v>74.400000000000006</v>
          </cell>
          <cell r="Z8">
            <v>-14.4</v>
          </cell>
          <cell r="AA8">
            <v>78.5</v>
          </cell>
          <cell r="AB8">
            <v>-21.6</v>
          </cell>
          <cell r="AC8">
            <v>0.4</v>
          </cell>
          <cell r="AD8">
            <v>-99.1</v>
          </cell>
        </row>
        <row r="9">
          <cell r="B9" t="str">
            <v>製造業</v>
          </cell>
          <cell r="C9">
            <v>89.7</v>
          </cell>
          <cell r="D9">
            <v>-3.2</v>
          </cell>
          <cell r="E9">
            <v>107</v>
          </cell>
          <cell r="F9">
            <v>-4</v>
          </cell>
          <cell r="G9">
            <v>105.1</v>
          </cell>
          <cell r="H9">
            <v>-3</v>
          </cell>
          <cell r="I9">
            <v>99.2</v>
          </cell>
          <cell r="J9">
            <v>-0.8</v>
          </cell>
          <cell r="K9">
            <v>98.5</v>
          </cell>
          <cell r="L9">
            <v>0.8</v>
          </cell>
          <cell r="M9">
            <v>107.4</v>
          </cell>
          <cell r="N9">
            <v>-16</v>
          </cell>
          <cell r="O9">
            <v>97.1</v>
          </cell>
          <cell r="P9">
            <v>-3.5</v>
          </cell>
          <cell r="Q9">
            <v>9.8000000000000007</v>
          </cell>
          <cell r="R9">
            <v>0.7</v>
          </cell>
          <cell r="S9">
            <v>0.69</v>
          </cell>
          <cell r="T9">
            <v>-0.11</v>
          </cell>
          <cell r="U9">
            <v>1.1399999999999999</v>
          </cell>
          <cell r="V9">
            <v>7.0000000000000007E-2</v>
          </cell>
          <cell r="W9">
            <v>86.7</v>
          </cell>
          <cell r="X9">
            <v>-6.2</v>
          </cell>
          <cell r="Y9">
            <v>103.4</v>
          </cell>
          <cell r="Z9">
            <v>-7</v>
          </cell>
          <cell r="AA9">
            <v>126.4</v>
          </cell>
          <cell r="AB9">
            <v>-12.5</v>
          </cell>
          <cell r="AC9">
            <v>5.2</v>
          </cell>
          <cell r="AD9">
            <v>225</v>
          </cell>
        </row>
        <row r="10">
          <cell r="B10" t="str">
            <v>電気・ガス・熱供給・水道業</v>
          </cell>
          <cell r="C10">
            <v>94.3</v>
          </cell>
          <cell r="D10">
            <v>7.4</v>
          </cell>
          <cell r="E10">
            <v>118.8</v>
          </cell>
          <cell r="F10">
            <v>7.4</v>
          </cell>
          <cell r="G10">
            <v>112.2</v>
          </cell>
          <cell r="H10">
            <v>1.8</v>
          </cell>
          <cell r="I10">
            <v>93.6</v>
          </cell>
          <cell r="J10">
            <v>10.1</v>
          </cell>
          <cell r="K10">
            <v>91.1</v>
          </cell>
          <cell r="L10">
            <v>5.4</v>
          </cell>
          <cell r="M10">
            <v>128.4</v>
          </cell>
          <cell r="N10">
            <v>92.5</v>
          </cell>
          <cell r="O10">
            <v>101.9</v>
          </cell>
          <cell r="P10">
            <v>-3.1</v>
          </cell>
          <cell r="Q10">
            <v>6</v>
          </cell>
          <cell r="R10">
            <v>-4.4000000000000004</v>
          </cell>
          <cell r="S10">
            <v>0</v>
          </cell>
          <cell r="T10">
            <v>-0.14000000000000001</v>
          </cell>
          <cell r="U10">
            <v>0.66</v>
          </cell>
          <cell r="V10">
            <v>0.28999999999999998</v>
          </cell>
          <cell r="W10">
            <v>91.1</v>
          </cell>
          <cell r="X10">
            <v>4.0999999999999996</v>
          </cell>
          <cell r="Y10">
            <v>114.8</v>
          </cell>
          <cell r="Z10">
            <v>4.0999999999999996</v>
          </cell>
          <cell r="AA10">
            <v>201.6</v>
          </cell>
          <cell r="AB10">
            <v>74.7</v>
          </cell>
          <cell r="AC10">
            <v>0.8</v>
          </cell>
          <cell r="AD10">
            <v>33.299999999999997</v>
          </cell>
        </row>
        <row r="11">
          <cell r="B11" t="str">
            <v>情報通信業</v>
          </cell>
          <cell r="C11">
            <v>120.4</v>
          </cell>
          <cell r="D11">
            <v>-4.3</v>
          </cell>
          <cell r="E11">
            <v>150.19999999999999</v>
          </cell>
          <cell r="F11">
            <v>-4.2</v>
          </cell>
          <cell r="G11">
            <v>144.9</v>
          </cell>
          <cell r="H11">
            <v>-1.2</v>
          </cell>
          <cell r="I11">
            <v>101.1</v>
          </cell>
          <cell r="J11">
            <v>9.1999999999999993</v>
          </cell>
          <cell r="K11">
            <v>99.4</v>
          </cell>
          <cell r="L11">
            <v>9.4</v>
          </cell>
          <cell r="M11">
            <v>125.5</v>
          </cell>
          <cell r="N11">
            <v>7.9</v>
          </cell>
          <cell r="O11">
            <v>102.1</v>
          </cell>
          <cell r="P11">
            <v>-3.7</v>
          </cell>
          <cell r="Q11">
            <v>3.6</v>
          </cell>
          <cell r="R11">
            <v>-0.6</v>
          </cell>
          <cell r="S11">
            <v>0.16</v>
          </cell>
          <cell r="T11">
            <v>0.16</v>
          </cell>
          <cell r="U11">
            <v>0.74</v>
          </cell>
          <cell r="V11">
            <v>0.59</v>
          </cell>
          <cell r="W11">
            <v>116.3</v>
          </cell>
          <cell r="X11">
            <v>-7.3</v>
          </cell>
          <cell r="Y11">
            <v>145.1</v>
          </cell>
          <cell r="Z11">
            <v>-7.2</v>
          </cell>
          <cell r="AA11">
            <v>238</v>
          </cell>
          <cell r="AB11">
            <v>-26.2</v>
          </cell>
          <cell r="AC11">
            <v>0.6</v>
          </cell>
          <cell r="AD11">
            <v>-40</v>
          </cell>
        </row>
        <row r="12">
          <cell r="B12" t="str">
            <v>運輸業，郵便業</v>
          </cell>
          <cell r="C12">
            <v>77.7</v>
          </cell>
          <cell r="D12">
            <v>8.1</v>
          </cell>
          <cell r="E12">
            <v>85.6</v>
          </cell>
          <cell r="F12">
            <v>4.5</v>
          </cell>
          <cell r="G12">
            <v>91.4</v>
          </cell>
          <cell r="H12">
            <v>4.2</v>
          </cell>
          <cell r="I12">
            <v>92.6</v>
          </cell>
          <cell r="J12">
            <v>5.5</v>
          </cell>
          <cell r="K12">
            <v>96</v>
          </cell>
          <cell r="L12">
            <v>6</v>
          </cell>
          <cell r="M12">
            <v>76.3</v>
          </cell>
          <cell r="N12">
            <v>2.7</v>
          </cell>
          <cell r="O12">
            <v>101.3</v>
          </cell>
          <cell r="P12">
            <v>-5.8</v>
          </cell>
          <cell r="Q12">
            <v>10.8</v>
          </cell>
          <cell r="R12">
            <v>2.9</v>
          </cell>
          <cell r="S12">
            <v>0.65</v>
          </cell>
          <cell r="T12">
            <v>-0.09</v>
          </cell>
          <cell r="U12">
            <v>0.79</v>
          </cell>
          <cell r="V12">
            <v>0.12</v>
          </cell>
          <cell r="W12">
            <v>75.099999999999994</v>
          </cell>
          <cell r="X12">
            <v>4.7</v>
          </cell>
          <cell r="Y12">
            <v>82.7</v>
          </cell>
          <cell r="Z12">
            <v>1.2</v>
          </cell>
          <cell r="AA12">
            <v>59.7</v>
          </cell>
          <cell r="AB12">
            <v>6.4</v>
          </cell>
          <cell r="AC12">
            <v>17.2</v>
          </cell>
          <cell r="AD12">
            <v>0</v>
          </cell>
        </row>
        <row r="13">
          <cell r="B13" t="str">
            <v>卸売業，小売業</v>
          </cell>
          <cell r="C13">
            <v>79.8</v>
          </cell>
          <cell r="D13">
            <v>1.1000000000000001</v>
          </cell>
          <cell r="E13">
            <v>91.7</v>
          </cell>
          <cell r="F13">
            <v>1.8</v>
          </cell>
          <cell r="G13">
            <v>92.4</v>
          </cell>
          <cell r="H13">
            <v>2.8</v>
          </cell>
          <cell r="I13">
            <v>92.2</v>
          </cell>
          <cell r="J13">
            <v>-1</v>
          </cell>
          <cell r="K13">
            <v>91.2</v>
          </cell>
          <cell r="L13">
            <v>0</v>
          </cell>
          <cell r="M13">
            <v>113.6</v>
          </cell>
          <cell r="N13">
            <v>-15.2</v>
          </cell>
          <cell r="O13">
            <v>104.2</v>
          </cell>
          <cell r="P13">
            <v>4.3</v>
          </cell>
          <cell r="Q13">
            <v>60.3</v>
          </cell>
          <cell r="R13">
            <v>0.8</v>
          </cell>
          <cell r="S13">
            <v>1.77</v>
          </cell>
          <cell r="T13">
            <v>0.74</v>
          </cell>
          <cell r="U13">
            <v>1.79</v>
          </cell>
          <cell r="V13">
            <v>0.18</v>
          </cell>
          <cell r="W13">
            <v>77.099999999999994</v>
          </cell>
          <cell r="X13">
            <v>-2</v>
          </cell>
          <cell r="Y13">
            <v>88.6</v>
          </cell>
          <cell r="Z13">
            <v>-1.3</v>
          </cell>
          <cell r="AA13">
            <v>79.7</v>
          </cell>
          <cell r="AB13">
            <v>-14.7</v>
          </cell>
          <cell r="AC13">
            <v>1.3</v>
          </cell>
          <cell r="AD13">
            <v>-75.900000000000006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104.1</v>
          </cell>
          <cell r="D15">
            <v>2.1</v>
          </cell>
          <cell r="E15">
            <v>126.9</v>
          </cell>
          <cell r="F15">
            <v>2</v>
          </cell>
          <cell r="G15">
            <v>128.30000000000001</v>
          </cell>
          <cell r="H15">
            <v>8.5</v>
          </cell>
          <cell r="I15">
            <v>96.4</v>
          </cell>
          <cell r="J15">
            <v>3.1</v>
          </cell>
          <cell r="K15">
            <v>95.8</v>
          </cell>
          <cell r="L15">
            <v>4.5999999999999996</v>
          </cell>
          <cell r="M15">
            <v>121.9</v>
          </cell>
          <cell r="N15">
            <v>-30.3</v>
          </cell>
          <cell r="O15">
            <v>100.8</v>
          </cell>
          <cell r="P15">
            <v>3.7</v>
          </cell>
          <cell r="Q15">
            <v>29.3</v>
          </cell>
          <cell r="R15">
            <v>-11.2</v>
          </cell>
          <cell r="S15">
            <v>3.72</v>
          </cell>
          <cell r="T15">
            <v>3.72</v>
          </cell>
          <cell r="U15">
            <v>0.73</v>
          </cell>
          <cell r="V15">
            <v>0</v>
          </cell>
          <cell r="W15">
            <v>100.6</v>
          </cell>
          <cell r="X15">
            <v>-1.1000000000000001</v>
          </cell>
          <cell r="Y15">
            <v>122.6</v>
          </cell>
          <cell r="Z15">
            <v>-1.1000000000000001</v>
          </cell>
          <cell r="AA15">
            <v>75.099999999999994</v>
          </cell>
          <cell r="AB15">
            <v>-78.900000000000006</v>
          </cell>
          <cell r="AC15">
            <v>0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97.2</v>
          </cell>
          <cell r="D16">
            <v>4.0999999999999996</v>
          </cell>
          <cell r="E16">
            <v>117</v>
          </cell>
          <cell r="F16">
            <v>4</v>
          </cell>
          <cell r="G16">
            <v>116.7</v>
          </cell>
          <cell r="H16">
            <v>5.7</v>
          </cell>
          <cell r="I16">
            <v>103.3</v>
          </cell>
          <cell r="J16">
            <v>6.4</v>
          </cell>
          <cell r="K16">
            <v>101</v>
          </cell>
          <cell r="L16">
            <v>6.7</v>
          </cell>
          <cell r="M16">
            <v>128.6</v>
          </cell>
          <cell r="N16">
            <v>3.9</v>
          </cell>
          <cell r="O16">
            <v>102.2</v>
          </cell>
          <cell r="P16">
            <v>3.7</v>
          </cell>
          <cell r="Q16">
            <v>6.2</v>
          </cell>
          <cell r="R16">
            <v>-5.6</v>
          </cell>
          <cell r="S16">
            <v>0.06</v>
          </cell>
          <cell r="T16">
            <v>0.06</v>
          </cell>
          <cell r="U16">
            <v>0.17</v>
          </cell>
          <cell r="V16">
            <v>0.05</v>
          </cell>
          <cell r="W16">
            <v>93.9</v>
          </cell>
          <cell r="X16">
            <v>0.9</v>
          </cell>
          <cell r="Y16">
            <v>113</v>
          </cell>
          <cell r="Z16">
            <v>0.7</v>
          </cell>
          <cell r="AA16">
            <v>122.7</v>
          </cell>
          <cell r="AB16">
            <v>-17.5</v>
          </cell>
          <cell r="AC16">
            <v>0.2</v>
          </cell>
          <cell r="AD16">
            <v>0</v>
          </cell>
        </row>
        <row r="17">
          <cell r="B17" t="str">
            <v>宿泊業，飲食サービス業</v>
          </cell>
          <cell r="C17">
            <v>87.8</v>
          </cell>
          <cell r="D17">
            <v>11.1</v>
          </cell>
          <cell r="E17">
            <v>91.7</v>
          </cell>
          <cell r="F17">
            <v>16.100000000000001</v>
          </cell>
          <cell r="G17">
            <v>91.9</v>
          </cell>
          <cell r="H17">
            <v>14.4</v>
          </cell>
          <cell r="I17">
            <v>93.1</v>
          </cell>
          <cell r="J17">
            <v>25.5</v>
          </cell>
          <cell r="K17">
            <v>91.9</v>
          </cell>
          <cell r="L17">
            <v>23.7</v>
          </cell>
          <cell r="M17">
            <v>122</v>
          </cell>
          <cell r="N17">
            <v>72.599999999999994</v>
          </cell>
          <cell r="O17">
            <v>87.5</v>
          </cell>
          <cell r="P17">
            <v>0.3</v>
          </cell>
          <cell r="Q17">
            <v>79.099999999999994</v>
          </cell>
          <cell r="R17">
            <v>-5.2</v>
          </cell>
          <cell r="S17">
            <v>2.93</v>
          </cell>
          <cell r="T17">
            <v>0.43</v>
          </cell>
          <cell r="U17">
            <v>1.82</v>
          </cell>
          <cell r="V17">
            <v>-0.79</v>
          </cell>
          <cell r="W17">
            <v>84.8</v>
          </cell>
          <cell r="X17">
            <v>7.6</v>
          </cell>
          <cell r="Y17">
            <v>88.6</v>
          </cell>
          <cell r="Z17">
            <v>12.4</v>
          </cell>
          <cell r="AA17">
            <v>87.6</v>
          </cell>
          <cell r="AB17">
            <v>63.1</v>
          </cell>
          <cell r="AC17">
            <v>0</v>
          </cell>
          <cell r="AD17">
            <v>-100</v>
          </cell>
        </row>
        <row r="18">
          <cell r="B18" t="str">
            <v>生活関連サービス業，娯楽業</v>
          </cell>
          <cell r="C18">
            <v>92.3</v>
          </cell>
          <cell r="D18">
            <v>29.3</v>
          </cell>
          <cell r="E18">
            <v>101.2</v>
          </cell>
          <cell r="F18">
            <v>29.2</v>
          </cell>
          <cell r="G18">
            <v>101.6</v>
          </cell>
          <cell r="H18">
            <v>27.3</v>
          </cell>
          <cell r="I18">
            <v>106</v>
          </cell>
          <cell r="J18">
            <v>19.899999999999999</v>
          </cell>
          <cell r="K18">
            <v>106.9</v>
          </cell>
          <cell r="L18">
            <v>15.8</v>
          </cell>
          <cell r="M18">
            <v>92.5</v>
          </cell>
          <cell r="N18">
            <v>195.5</v>
          </cell>
          <cell r="O18">
            <v>93.4</v>
          </cell>
          <cell r="P18">
            <v>1.9</v>
          </cell>
          <cell r="Q18">
            <v>27.8</v>
          </cell>
          <cell r="R18">
            <v>-4.5</v>
          </cell>
          <cell r="S18">
            <v>0.85</v>
          </cell>
          <cell r="T18">
            <v>0.7</v>
          </cell>
          <cell r="U18">
            <v>1.23</v>
          </cell>
          <cell r="V18">
            <v>1.08</v>
          </cell>
          <cell r="W18">
            <v>89.2</v>
          </cell>
          <cell r="X18">
            <v>25.3</v>
          </cell>
          <cell r="Y18">
            <v>97.8</v>
          </cell>
          <cell r="Z18">
            <v>25.2</v>
          </cell>
          <cell r="AA18">
            <v>94.8</v>
          </cell>
          <cell r="AB18">
            <v>77.5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95.1</v>
          </cell>
          <cell r="D19">
            <v>-0.5</v>
          </cell>
          <cell r="E19">
            <v>116.1</v>
          </cell>
          <cell r="F19">
            <v>-0.5</v>
          </cell>
          <cell r="G19">
            <v>119.1</v>
          </cell>
          <cell r="H19">
            <v>-0.3</v>
          </cell>
          <cell r="I19">
            <v>115</v>
          </cell>
          <cell r="J19">
            <v>3.4</v>
          </cell>
          <cell r="K19">
            <v>104.6</v>
          </cell>
          <cell r="L19">
            <v>3.7</v>
          </cell>
          <cell r="M19">
            <v>279.2</v>
          </cell>
          <cell r="N19">
            <v>1.9</v>
          </cell>
          <cell r="O19">
            <v>108.5</v>
          </cell>
          <cell r="P19">
            <v>3.6</v>
          </cell>
          <cell r="Q19">
            <v>17.3</v>
          </cell>
          <cell r="R19">
            <v>1.6</v>
          </cell>
          <cell r="S19">
            <v>0.15</v>
          </cell>
          <cell r="T19">
            <v>0</v>
          </cell>
          <cell r="U19">
            <v>0.09</v>
          </cell>
          <cell r="V19">
            <v>-0.11</v>
          </cell>
          <cell r="W19">
            <v>91.9</v>
          </cell>
          <cell r="X19">
            <v>-3.6</v>
          </cell>
          <cell r="Y19">
            <v>112.2</v>
          </cell>
          <cell r="Z19">
            <v>-3.6</v>
          </cell>
          <cell r="AA19">
            <v>20</v>
          </cell>
          <cell r="AB19">
            <v>-22.8</v>
          </cell>
          <cell r="AC19">
            <v>0</v>
          </cell>
          <cell r="AD19">
            <v>0</v>
          </cell>
        </row>
        <row r="20">
          <cell r="B20" t="str">
            <v>医療，福祉</v>
          </cell>
          <cell r="C20">
            <v>80.099999999999994</v>
          </cell>
          <cell r="D20">
            <v>5.4</v>
          </cell>
          <cell r="E20">
            <v>97.3</v>
          </cell>
          <cell r="F20">
            <v>4.8</v>
          </cell>
          <cell r="G20">
            <v>94.6</v>
          </cell>
          <cell r="H20">
            <v>6.3</v>
          </cell>
          <cell r="I20">
            <v>91.3</v>
          </cell>
          <cell r="J20">
            <v>1.6</v>
          </cell>
          <cell r="K20">
            <v>90.9</v>
          </cell>
          <cell r="L20">
            <v>2</v>
          </cell>
          <cell r="M20">
            <v>104.3</v>
          </cell>
          <cell r="N20">
            <v>-7.5</v>
          </cell>
          <cell r="O20">
            <v>99.3</v>
          </cell>
          <cell r="P20">
            <v>0.8</v>
          </cell>
          <cell r="Q20">
            <v>22.2</v>
          </cell>
          <cell r="R20">
            <v>0</v>
          </cell>
          <cell r="S20">
            <v>1.45</v>
          </cell>
          <cell r="T20">
            <v>0.64</v>
          </cell>
          <cell r="U20">
            <v>1.1299999999999999</v>
          </cell>
          <cell r="V20">
            <v>0.01</v>
          </cell>
          <cell r="W20">
            <v>77.400000000000006</v>
          </cell>
          <cell r="X20">
            <v>2.1</v>
          </cell>
          <cell r="Y20">
            <v>94</v>
          </cell>
          <cell r="Z20">
            <v>1.6</v>
          </cell>
          <cell r="AA20">
            <v>173.2</v>
          </cell>
          <cell r="AB20">
            <v>-13.1</v>
          </cell>
          <cell r="AC20">
            <v>2.7</v>
          </cell>
          <cell r="AD20">
            <v>1250</v>
          </cell>
        </row>
        <row r="21">
          <cell r="B21" t="str">
            <v>複合サービス事業</v>
          </cell>
          <cell r="C21">
            <v>81.400000000000006</v>
          </cell>
          <cell r="D21">
            <v>6</v>
          </cell>
          <cell r="E21">
            <v>88.7</v>
          </cell>
          <cell r="F21">
            <v>-1.2</v>
          </cell>
          <cell r="G21">
            <v>90.9</v>
          </cell>
          <cell r="H21">
            <v>1.6</v>
          </cell>
          <cell r="I21">
            <v>88.7</v>
          </cell>
          <cell r="J21">
            <v>-6.9</v>
          </cell>
          <cell r="K21">
            <v>91.4</v>
          </cell>
          <cell r="L21">
            <v>-4.5</v>
          </cell>
          <cell r="M21">
            <v>45.2</v>
          </cell>
          <cell r="N21">
            <v>-49.3</v>
          </cell>
          <cell r="O21">
            <v>94.7</v>
          </cell>
          <cell r="P21">
            <v>-4.9000000000000004</v>
          </cell>
          <cell r="Q21">
            <v>5.9</v>
          </cell>
          <cell r="R21">
            <v>1.7</v>
          </cell>
          <cell r="S21">
            <v>2.87</v>
          </cell>
          <cell r="T21">
            <v>-0.26</v>
          </cell>
          <cell r="U21">
            <v>3.78</v>
          </cell>
          <cell r="V21">
            <v>0.92</v>
          </cell>
          <cell r="W21">
            <v>78.599999999999994</v>
          </cell>
          <cell r="X21">
            <v>2.6</v>
          </cell>
          <cell r="Y21">
            <v>85.7</v>
          </cell>
          <cell r="Z21">
            <v>-4.2</v>
          </cell>
          <cell r="AA21">
            <v>54</v>
          </cell>
          <cell r="AB21">
            <v>-43.2</v>
          </cell>
          <cell r="AC21">
            <v>47.8</v>
          </cell>
          <cell r="AD21">
            <v>174.7</v>
          </cell>
        </row>
        <row r="22">
          <cell r="B22" t="str">
            <v>サービス業（他に分類されないもの）</v>
          </cell>
          <cell r="C22">
            <v>92.6</v>
          </cell>
          <cell r="D22">
            <v>3.3</v>
          </cell>
          <cell r="E22">
            <v>97.6</v>
          </cell>
          <cell r="F22">
            <v>-2.9</v>
          </cell>
          <cell r="G22">
            <v>96.9</v>
          </cell>
          <cell r="H22">
            <v>-2.8</v>
          </cell>
          <cell r="I22">
            <v>97.2</v>
          </cell>
          <cell r="J22">
            <v>-1.6</v>
          </cell>
          <cell r="K22">
            <v>96.6</v>
          </cell>
          <cell r="L22">
            <v>-1.6</v>
          </cell>
          <cell r="M22">
            <v>107.6</v>
          </cell>
          <cell r="N22">
            <v>-1.2</v>
          </cell>
          <cell r="O22">
            <v>98.1</v>
          </cell>
          <cell r="P22">
            <v>-4.2</v>
          </cell>
          <cell r="Q22">
            <v>32.799999999999997</v>
          </cell>
          <cell r="R22">
            <v>3.8</v>
          </cell>
          <cell r="S22">
            <v>3.26</v>
          </cell>
          <cell r="T22">
            <v>0.4</v>
          </cell>
          <cell r="U22">
            <v>4.8499999999999996</v>
          </cell>
          <cell r="V22">
            <v>1.77</v>
          </cell>
          <cell r="W22">
            <v>89.5</v>
          </cell>
          <cell r="X22">
            <v>0.2</v>
          </cell>
          <cell r="Y22">
            <v>94.3</v>
          </cell>
          <cell r="Z22">
            <v>-5.9</v>
          </cell>
          <cell r="AA22">
            <v>107</v>
          </cell>
          <cell r="AB22">
            <v>-3.1</v>
          </cell>
          <cell r="AC22">
            <v>52</v>
          </cell>
          <cell r="AD22">
            <v>3366.7</v>
          </cell>
        </row>
        <row r="23">
          <cell r="B23" t="str">
            <v>食料品・たばこ</v>
          </cell>
          <cell r="C23">
            <v>86.2</v>
          </cell>
          <cell r="D23">
            <v>-8.5</v>
          </cell>
          <cell r="E23">
            <v>103.8</v>
          </cell>
          <cell r="F23">
            <v>-8.5</v>
          </cell>
          <cell r="G23">
            <v>103.4</v>
          </cell>
          <cell r="H23">
            <v>-7.5</v>
          </cell>
          <cell r="I23">
            <v>96</v>
          </cell>
          <cell r="J23">
            <v>-2.8</v>
          </cell>
          <cell r="K23">
            <v>96.5</v>
          </cell>
          <cell r="L23">
            <v>-2</v>
          </cell>
          <cell r="M23">
            <v>89.1</v>
          </cell>
          <cell r="N23">
            <v>-12.4</v>
          </cell>
          <cell r="O23">
            <v>93.8</v>
          </cell>
          <cell r="P23">
            <v>-1.1000000000000001</v>
          </cell>
          <cell r="Q23">
            <v>16.8</v>
          </cell>
          <cell r="R23">
            <v>-1.3</v>
          </cell>
          <cell r="S23">
            <v>0.78</v>
          </cell>
          <cell r="T23">
            <v>-0.35</v>
          </cell>
          <cell r="U23">
            <v>1.83</v>
          </cell>
          <cell r="V23">
            <v>0.15</v>
          </cell>
          <cell r="W23">
            <v>83.3</v>
          </cell>
          <cell r="X23">
            <v>-11.3</v>
          </cell>
          <cell r="Y23">
            <v>100.3</v>
          </cell>
          <cell r="Z23">
            <v>-11.3</v>
          </cell>
          <cell r="AA23">
            <v>110</v>
          </cell>
          <cell r="AB23">
            <v>-17.899999999999999</v>
          </cell>
          <cell r="AC23">
            <v>0</v>
          </cell>
          <cell r="AD23">
            <v>0</v>
          </cell>
        </row>
        <row r="24">
          <cell r="B24" t="str">
            <v>繊維工業</v>
          </cell>
          <cell r="C24">
            <v>123.2</v>
          </cell>
          <cell r="D24">
            <v>6.4</v>
          </cell>
          <cell r="E24">
            <v>140.19999999999999</v>
          </cell>
          <cell r="F24">
            <v>6.4</v>
          </cell>
          <cell r="G24">
            <v>128.1</v>
          </cell>
          <cell r="H24">
            <v>2.5</v>
          </cell>
          <cell r="I24">
            <v>100.7</v>
          </cell>
          <cell r="J24">
            <v>7.6</v>
          </cell>
          <cell r="K24">
            <v>95.1</v>
          </cell>
          <cell r="L24">
            <v>4.9000000000000004</v>
          </cell>
          <cell r="M24">
            <v>214.1</v>
          </cell>
          <cell r="N24">
            <v>40.299999999999997</v>
          </cell>
          <cell r="O24">
            <v>97.7</v>
          </cell>
          <cell r="P24">
            <v>0.3</v>
          </cell>
          <cell r="Q24">
            <v>3.8</v>
          </cell>
          <cell r="R24">
            <v>1</v>
          </cell>
          <cell r="S24">
            <v>1.75</v>
          </cell>
          <cell r="T24">
            <v>1.75</v>
          </cell>
          <cell r="U24">
            <v>0.87</v>
          </cell>
          <cell r="V24">
            <v>0.36</v>
          </cell>
          <cell r="W24">
            <v>119</v>
          </cell>
          <cell r="X24">
            <v>3</v>
          </cell>
          <cell r="Y24">
            <v>135.5</v>
          </cell>
          <cell r="Z24">
            <v>3.1</v>
          </cell>
          <cell r="AA24">
            <v>394.7</v>
          </cell>
          <cell r="AB24">
            <v>43.2</v>
          </cell>
          <cell r="AC24">
            <v>2.5</v>
          </cell>
          <cell r="AD24">
            <v>31.6</v>
          </cell>
        </row>
        <row r="25">
          <cell r="B25" t="str">
            <v>木材・木製品</v>
          </cell>
          <cell r="C25">
            <v>93.9</v>
          </cell>
          <cell r="D25">
            <v>-6.5</v>
          </cell>
          <cell r="E25">
            <v>110.1</v>
          </cell>
          <cell r="F25">
            <v>-5.9</v>
          </cell>
          <cell r="G25">
            <v>110.7</v>
          </cell>
          <cell r="H25">
            <v>-1.4</v>
          </cell>
          <cell r="I25">
            <v>91.1</v>
          </cell>
          <cell r="J25">
            <v>-10.5</v>
          </cell>
          <cell r="K25">
            <v>94.8</v>
          </cell>
          <cell r="L25">
            <v>-3.8</v>
          </cell>
          <cell r="M25">
            <v>63.1</v>
          </cell>
          <cell r="N25">
            <v>-50.4</v>
          </cell>
          <cell r="O25">
            <v>96.2</v>
          </cell>
          <cell r="P25">
            <v>0.6</v>
          </cell>
          <cell r="Q25">
            <v>10.6</v>
          </cell>
          <cell r="R25">
            <v>5.3</v>
          </cell>
          <cell r="S25">
            <v>0.31</v>
          </cell>
          <cell r="T25">
            <v>-2.36</v>
          </cell>
          <cell r="U25">
            <v>1.77</v>
          </cell>
          <cell r="V25">
            <v>-0.82</v>
          </cell>
          <cell r="W25">
            <v>90.7</v>
          </cell>
          <cell r="X25">
            <v>-9.4</v>
          </cell>
          <cell r="Y25">
            <v>106.4</v>
          </cell>
          <cell r="Z25">
            <v>-8.8000000000000007</v>
          </cell>
          <cell r="AA25">
            <v>104.5</v>
          </cell>
          <cell r="AB25">
            <v>-33.4</v>
          </cell>
          <cell r="AC25">
            <v>1.4</v>
          </cell>
          <cell r="AD25">
            <v>-64.099999999999994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99.1</v>
          </cell>
          <cell r="D28">
            <v>-40.799999999999997</v>
          </cell>
          <cell r="E28">
            <v>113.3</v>
          </cell>
          <cell r="F28">
            <v>-40.799999999999997</v>
          </cell>
          <cell r="G28">
            <v>108.9</v>
          </cell>
          <cell r="H28">
            <v>-35.9</v>
          </cell>
          <cell r="I28">
            <v>88.6</v>
          </cell>
          <cell r="J28">
            <v>20.100000000000001</v>
          </cell>
          <cell r="K28">
            <v>89.9</v>
          </cell>
          <cell r="L28">
            <v>15.3</v>
          </cell>
          <cell r="M28">
            <v>71.3</v>
          </cell>
          <cell r="N28">
            <v>241.1</v>
          </cell>
          <cell r="O28">
            <v>102.9</v>
          </cell>
          <cell r="P28">
            <v>72.7</v>
          </cell>
          <cell r="Q28">
            <v>10.8</v>
          </cell>
          <cell r="R28">
            <v>7.4</v>
          </cell>
          <cell r="S28">
            <v>1.74</v>
          </cell>
          <cell r="T28">
            <v>1.74</v>
          </cell>
          <cell r="U28">
            <v>0.87</v>
          </cell>
          <cell r="V28">
            <v>-2.38</v>
          </cell>
          <cell r="W28">
            <v>95.7</v>
          </cell>
          <cell r="X28">
            <v>-42.7</v>
          </cell>
          <cell r="Y28">
            <v>109.5</v>
          </cell>
          <cell r="Z28">
            <v>-42.6</v>
          </cell>
          <cell r="AA28">
            <v>169</v>
          </cell>
          <cell r="AB28">
            <v>-63.7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86.6</v>
          </cell>
          <cell r="D29">
            <v>3.7</v>
          </cell>
          <cell r="E29">
            <v>113.9</v>
          </cell>
          <cell r="F29">
            <v>3.5</v>
          </cell>
          <cell r="G29">
            <v>115.8</v>
          </cell>
          <cell r="H29">
            <v>7.1</v>
          </cell>
          <cell r="I29">
            <v>97.8</v>
          </cell>
          <cell r="J29">
            <v>3.4</v>
          </cell>
          <cell r="K29">
            <v>96.4</v>
          </cell>
          <cell r="L29">
            <v>4.7</v>
          </cell>
          <cell r="M29">
            <v>111</v>
          </cell>
          <cell r="N29">
            <v>-6.1</v>
          </cell>
          <cell r="O29">
            <v>104.8</v>
          </cell>
          <cell r="P29">
            <v>-3.7</v>
          </cell>
          <cell r="Q29">
            <v>2.1</v>
          </cell>
          <cell r="R29">
            <v>0.7</v>
          </cell>
          <cell r="S29">
            <v>0.39</v>
          </cell>
          <cell r="T29">
            <v>-0.1</v>
          </cell>
          <cell r="U29">
            <v>0.16</v>
          </cell>
          <cell r="V29">
            <v>-0.18</v>
          </cell>
          <cell r="W29">
            <v>83.7</v>
          </cell>
          <cell r="X29">
            <v>0.5</v>
          </cell>
          <cell r="Y29">
            <v>110</v>
          </cell>
          <cell r="Z29">
            <v>0.3</v>
          </cell>
          <cell r="AA29">
            <v>101.8</v>
          </cell>
          <cell r="AB29">
            <v>-16.600000000000001</v>
          </cell>
          <cell r="AC29">
            <v>0.5</v>
          </cell>
          <cell r="AD29">
            <v>0</v>
          </cell>
        </row>
        <row r="30">
          <cell r="B30" t="str">
            <v>プラスチック製品</v>
          </cell>
          <cell r="C30">
            <v>98.1</v>
          </cell>
          <cell r="D30">
            <v>-17.899999999999999</v>
          </cell>
          <cell r="E30">
            <v>106.3</v>
          </cell>
          <cell r="F30">
            <v>-19</v>
          </cell>
          <cell r="G30">
            <v>104.1</v>
          </cell>
          <cell r="H30">
            <v>-15.6</v>
          </cell>
          <cell r="I30">
            <v>94.5</v>
          </cell>
          <cell r="J30">
            <v>-9</v>
          </cell>
          <cell r="K30">
            <v>95.3</v>
          </cell>
          <cell r="L30">
            <v>-5.3</v>
          </cell>
          <cell r="M30">
            <v>83.2</v>
          </cell>
          <cell r="N30">
            <v>-45.5</v>
          </cell>
          <cell r="O30">
            <v>296.5</v>
          </cell>
          <cell r="P30">
            <v>4.0999999999999996</v>
          </cell>
          <cell r="Q30">
            <v>28.1</v>
          </cell>
          <cell r="R30">
            <v>25.1</v>
          </cell>
          <cell r="S30">
            <v>0.56000000000000005</v>
          </cell>
          <cell r="T30">
            <v>-0.14000000000000001</v>
          </cell>
          <cell r="U30">
            <v>0.67</v>
          </cell>
          <cell r="V30">
            <v>-0.32</v>
          </cell>
          <cell r="W30">
            <v>94.8</v>
          </cell>
          <cell r="X30">
            <v>-20.399999999999999</v>
          </cell>
          <cell r="Y30">
            <v>102.7</v>
          </cell>
          <cell r="Z30">
            <v>-21.5</v>
          </cell>
          <cell r="AA30">
            <v>133.6</v>
          </cell>
          <cell r="AB30">
            <v>-42.5</v>
          </cell>
          <cell r="AC30">
            <v>5.7</v>
          </cell>
          <cell r="AD30">
            <v>533.29999999999995</v>
          </cell>
        </row>
        <row r="31">
          <cell r="B31" t="str">
            <v>ゴム製品</v>
          </cell>
          <cell r="C31">
            <v>92.3</v>
          </cell>
          <cell r="D31">
            <v>-3.8</v>
          </cell>
          <cell r="E31">
            <v>118.8</v>
          </cell>
          <cell r="F31">
            <v>-0.8</v>
          </cell>
          <cell r="G31">
            <v>111.7</v>
          </cell>
          <cell r="H31">
            <v>3.4</v>
          </cell>
          <cell r="I31">
            <v>103.3</v>
          </cell>
          <cell r="J31">
            <v>-3.6</v>
          </cell>
          <cell r="K31">
            <v>97.9</v>
          </cell>
          <cell r="L31">
            <v>-0.9</v>
          </cell>
          <cell r="M31">
            <v>161.80000000000001</v>
          </cell>
          <cell r="N31">
            <v>-18.2</v>
          </cell>
          <cell r="O31">
            <v>98</v>
          </cell>
          <cell r="P31">
            <v>-0.3</v>
          </cell>
          <cell r="Q31">
            <v>1.6</v>
          </cell>
          <cell r="R31">
            <v>-0.5</v>
          </cell>
          <cell r="S31">
            <v>0.1</v>
          </cell>
          <cell r="T31">
            <v>-0.34</v>
          </cell>
          <cell r="U31">
            <v>0.69</v>
          </cell>
          <cell r="V31">
            <v>-0.15</v>
          </cell>
          <cell r="W31">
            <v>89.2</v>
          </cell>
          <cell r="X31">
            <v>-6.7</v>
          </cell>
          <cell r="Y31">
            <v>114.8</v>
          </cell>
          <cell r="Z31">
            <v>-3.8</v>
          </cell>
          <cell r="AA31">
            <v>159.80000000000001</v>
          </cell>
          <cell r="AB31">
            <v>-14.6</v>
          </cell>
          <cell r="AC31">
            <v>0</v>
          </cell>
          <cell r="AD31">
            <v>-100</v>
          </cell>
        </row>
        <row r="32">
          <cell r="B32" t="str">
            <v>窯業・土石製品</v>
          </cell>
          <cell r="C32">
            <v>83.3</v>
          </cell>
          <cell r="D32">
            <v>-2.8</v>
          </cell>
          <cell r="E32">
            <v>98.7</v>
          </cell>
          <cell r="F32">
            <v>-2.8</v>
          </cell>
          <cell r="G32">
            <v>99.3</v>
          </cell>
          <cell r="H32">
            <v>-3.1</v>
          </cell>
          <cell r="I32">
            <v>104.7</v>
          </cell>
          <cell r="J32">
            <v>1.7</v>
          </cell>
          <cell r="K32">
            <v>105.3</v>
          </cell>
          <cell r="L32">
            <v>2.6</v>
          </cell>
          <cell r="M32">
            <v>97.3</v>
          </cell>
          <cell r="N32">
            <v>-10.7</v>
          </cell>
          <cell r="O32">
            <v>77.3</v>
          </cell>
          <cell r="P32">
            <v>-0.3</v>
          </cell>
          <cell r="Q32">
            <v>15.3</v>
          </cell>
          <cell r="R32">
            <v>1.6</v>
          </cell>
          <cell r="S32">
            <v>0</v>
          </cell>
          <cell r="T32">
            <v>-1.35</v>
          </cell>
          <cell r="U32">
            <v>0</v>
          </cell>
          <cell r="V32">
            <v>-0.81</v>
          </cell>
          <cell r="W32">
            <v>80.5</v>
          </cell>
          <cell r="X32">
            <v>-5.7</v>
          </cell>
          <cell r="Y32">
            <v>95.4</v>
          </cell>
          <cell r="Z32">
            <v>-5.7</v>
          </cell>
          <cell r="AA32">
            <v>91.1</v>
          </cell>
          <cell r="AB32">
            <v>1.6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86</v>
          </cell>
          <cell r="D35">
            <v>14.2</v>
          </cell>
          <cell r="E35">
            <v>94.9</v>
          </cell>
          <cell r="F35">
            <v>13.2</v>
          </cell>
          <cell r="G35">
            <v>92.3</v>
          </cell>
          <cell r="H35">
            <v>18</v>
          </cell>
          <cell r="I35">
            <v>104.6</v>
          </cell>
          <cell r="J35">
            <v>-1.2</v>
          </cell>
          <cell r="K35">
            <v>103.9</v>
          </cell>
          <cell r="L35">
            <v>1.6</v>
          </cell>
          <cell r="M35">
            <v>113.3</v>
          </cell>
          <cell r="N35">
            <v>-25.3</v>
          </cell>
          <cell r="O35">
            <v>157.1</v>
          </cell>
          <cell r="P35">
            <v>4.0999999999999996</v>
          </cell>
          <cell r="Q35">
            <v>17.600000000000001</v>
          </cell>
          <cell r="R35">
            <v>1.8</v>
          </cell>
          <cell r="S35">
            <v>1.78</v>
          </cell>
          <cell r="T35">
            <v>1.6</v>
          </cell>
          <cell r="U35">
            <v>2.2799999999999998</v>
          </cell>
          <cell r="V35">
            <v>2.0099999999999998</v>
          </cell>
          <cell r="W35">
            <v>83.1</v>
          </cell>
          <cell r="X35">
            <v>10.7</v>
          </cell>
          <cell r="Y35">
            <v>91.7</v>
          </cell>
          <cell r="Z35">
            <v>9.8000000000000007</v>
          </cell>
          <cell r="AA35">
            <v>143.9</v>
          </cell>
          <cell r="AB35">
            <v>-24.3</v>
          </cell>
          <cell r="AC35">
            <v>1.7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93.9</v>
          </cell>
          <cell r="D38">
            <v>-17.3</v>
          </cell>
          <cell r="E38">
            <v>114.4</v>
          </cell>
          <cell r="F38">
            <v>-17.2</v>
          </cell>
          <cell r="G38">
            <v>114.9</v>
          </cell>
          <cell r="H38">
            <v>-20.3</v>
          </cell>
          <cell r="I38">
            <v>99.9</v>
          </cell>
          <cell r="J38">
            <v>-0.5</v>
          </cell>
          <cell r="K38">
            <v>99.5</v>
          </cell>
          <cell r="L38">
            <v>3.9</v>
          </cell>
          <cell r="M38">
            <v>106.2</v>
          </cell>
          <cell r="N38">
            <v>-41.9</v>
          </cell>
          <cell r="O38">
            <v>207.5</v>
          </cell>
          <cell r="P38">
            <v>-13.9</v>
          </cell>
          <cell r="Q38">
            <v>2.7</v>
          </cell>
          <cell r="R38">
            <v>-6.6</v>
          </cell>
          <cell r="S38">
            <v>0</v>
          </cell>
          <cell r="T38">
            <v>-0.57999999999999996</v>
          </cell>
          <cell r="U38">
            <v>0.5</v>
          </cell>
          <cell r="V38">
            <v>-0.56000000000000005</v>
          </cell>
          <cell r="W38">
            <v>90.7</v>
          </cell>
          <cell r="X38">
            <v>-19.899999999999999</v>
          </cell>
          <cell r="Y38">
            <v>110.5</v>
          </cell>
          <cell r="Z38">
            <v>-19.8</v>
          </cell>
          <cell r="AA38">
            <v>108.2</v>
          </cell>
          <cell r="AB38">
            <v>48.2</v>
          </cell>
          <cell r="AC38">
            <v>0</v>
          </cell>
          <cell r="AD38">
            <v>0</v>
          </cell>
        </row>
        <row r="39">
          <cell r="B39" t="str">
            <v>電子・デバイス</v>
          </cell>
          <cell r="C39">
            <v>72</v>
          </cell>
          <cell r="D39">
            <v>-1.9</v>
          </cell>
          <cell r="E39">
            <v>82</v>
          </cell>
          <cell r="F39">
            <v>-2</v>
          </cell>
          <cell r="G39">
            <v>81.2</v>
          </cell>
          <cell r="H39">
            <v>-0.7</v>
          </cell>
          <cell r="I39">
            <v>95.1</v>
          </cell>
          <cell r="J39">
            <v>-2.7</v>
          </cell>
          <cell r="K39">
            <v>95.8</v>
          </cell>
          <cell r="L39">
            <v>0.1</v>
          </cell>
          <cell r="M39">
            <v>88</v>
          </cell>
          <cell r="N39">
            <v>-25</v>
          </cell>
          <cell r="O39">
            <v>76.900000000000006</v>
          </cell>
          <cell r="P39">
            <v>-0.3</v>
          </cell>
          <cell r="Q39">
            <v>6.1</v>
          </cell>
          <cell r="R39">
            <v>0.5</v>
          </cell>
          <cell r="S39">
            <v>0.44</v>
          </cell>
          <cell r="T39">
            <v>-0.61</v>
          </cell>
          <cell r="U39">
            <v>0.99</v>
          </cell>
          <cell r="V39">
            <v>0.2</v>
          </cell>
          <cell r="W39">
            <v>69.599999999999994</v>
          </cell>
          <cell r="X39">
            <v>-4.9000000000000004</v>
          </cell>
          <cell r="Y39">
            <v>79.2</v>
          </cell>
          <cell r="Z39">
            <v>-5</v>
          </cell>
          <cell r="AA39">
            <v>88.1</v>
          </cell>
          <cell r="AB39">
            <v>-10.7</v>
          </cell>
          <cell r="AC39">
            <v>1</v>
          </cell>
          <cell r="AD39">
            <v>100</v>
          </cell>
        </row>
        <row r="40">
          <cell r="B40" t="str">
            <v>電気機械器具</v>
          </cell>
          <cell r="C40">
            <v>167.3</v>
          </cell>
          <cell r="D40">
            <v>38.200000000000003</v>
          </cell>
          <cell r="E40">
            <v>146.30000000000001</v>
          </cell>
          <cell r="F40">
            <v>7.5</v>
          </cell>
          <cell r="G40">
            <v>141.6</v>
          </cell>
          <cell r="H40">
            <v>6.8</v>
          </cell>
          <cell r="I40">
            <v>113.1</v>
          </cell>
          <cell r="J40">
            <v>15.3</v>
          </cell>
          <cell r="K40">
            <v>110.2</v>
          </cell>
          <cell r="L40">
            <v>19.5</v>
          </cell>
          <cell r="M40">
            <v>172.9</v>
          </cell>
          <cell r="N40">
            <v>-20.9</v>
          </cell>
          <cell r="O40">
            <v>89.4</v>
          </cell>
          <cell r="P40">
            <v>-4.8</v>
          </cell>
          <cell r="Q40">
            <v>4</v>
          </cell>
          <cell r="R40">
            <v>-8.6999999999999993</v>
          </cell>
          <cell r="S40">
            <v>0.49</v>
          </cell>
          <cell r="T40">
            <v>0.3</v>
          </cell>
          <cell r="U40">
            <v>0.98</v>
          </cell>
          <cell r="V40">
            <v>0.7</v>
          </cell>
          <cell r="W40">
            <v>161.6</v>
          </cell>
          <cell r="X40">
            <v>33.9</v>
          </cell>
          <cell r="Y40">
            <v>141.4</v>
          </cell>
          <cell r="Z40">
            <v>4.2</v>
          </cell>
          <cell r="AA40">
            <v>287.5</v>
          </cell>
          <cell r="AB40">
            <v>17.7</v>
          </cell>
          <cell r="AC40">
            <v>112.2</v>
          </cell>
          <cell r="AD40">
            <v>0</v>
          </cell>
        </row>
        <row r="41">
          <cell r="B41" t="str">
            <v>情報通信機械器具</v>
          </cell>
          <cell r="C41">
            <v>88.1</v>
          </cell>
          <cell r="D41">
            <v>-4.9000000000000004</v>
          </cell>
          <cell r="E41">
            <v>100.2</v>
          </cell>
          <cell r="F41">
            <v>-4.4000000000000004</v>
          </cell>
          <cell r="G41">
            <v>89.5</v>
          </cell>
          <cell r="H41">
            <v>-10.6</v>
          </cell>
          <cell r="I41">
            <v>113.9</v>
          </cell>
          <cell r="J41">
            <v>11.3</v>
          </cell>
          <cell r="K41">
            <v>105.7</v>
          </cell>
          <cell r="L41">
            <v>4.3</v>
          </cell>
          <cell r="M41">
            <v>255.6</v>
          </cell>
          <cell r="N41">
            <v>113.4</v>
          </cell>
          <cell r="O41">
            <v>17.2</v>
          </cell>
          <cell r="P41">
            <v>-88</v>
          </cell>
          <cell r="Q41">
            <v>7.7</v>
          </cell>
          <cell r="R41">
            <v>5.4</v>
          </cell>
          <cell r="S41">
            <v>0.77</v>
          </cell>
          <cell r="T41">
            <v>-0.06</v>
          </cell>
          <cell r="U41">
            <v>0.77</v>
          </cell>
          <cell r="V41">
            <v>0.12</v>
          </cell>
          <cell r="W41">
            <v>85.1</v>
          </cell>
          <cell r="X41">
            <v>-7.8</v>
          </cell>
          <cell r="Y41">
            <v>96.8</v>
          </cell>
          <cell r="Z41">
            <v>-7.4</v>
          </cell>
          <cell r="AA41">
            <v>320.2</v>
          </cell>
          <cell r="AB41">
            <v>58.4</v>
          </cell>
          <cell r="AC41">
            <v>1.1000000000000001</v>
          </cell>
          <cell r="AD41">
            <v>-75</v>
          </cell>
        </row>
        <row r="42">
          <cell r="B42" t="str">
            <v>輸送用機械器具</v>
          </cell>
          <cell r="C42">
            <v>94.3</v>
          </cell>
          <cell r="D42">
            <v>-1.8</v>
          </cell>
          <cell r="E42">
            <v>121.4</v>
          </cell>
          <cell r="F42">
            <v>-2</v>
          </cell>
          <cell r="G42">
            <v>114.4</v>
          </cell>
          <cell r="H42">
            <v>0.1</v>
          </cell>
          <cell r="I42">
            <v>108.1</v>
          </cell>
          <cell r="J42">
            <v>-4.5</v>
          </cell>
          <cell r="K42">
            <v>104.2</v>
          </cell>
          <cell r="L42">
            <v>-0.9</v>
          </cell>
          <cell r="M42">
            <v>156.9</v>
          </cell>
          <cell r="N42">
            <v>-27.5</v>
          </cell>
          <cell r="O42">
            <v>71.5</v>
          </cell>
          <cell r="P42">
            <v>-2.2999999999999998</v>
          </cell>
          <cell r="Q42">
            <v>0.3</v>
          </cell>
          <cell r="R42">
            <v>-0.9</v>
          </cell>
          <cell r="S42">
            <v>0.48</v>
          </cell>
          <cell r="T42">
            <v>-0.75</v>
          </cell>
          <cell r="U42">
            <v>0.53</v>
          </cell>
          <cell r="V42">
            <v>-0.18</v>
          </cell>
          <cell r="W42">
            <v>91.1</v>
          </cell>
          <cell r="X42">
            <v>-4.8</v>
          </cell>
          <cell r="Y42">
            <v>117.3</v>
          </cell>
          <cell r="Z42">
            <v>-5</v>
          </cell>
          <cell r="AA42">
            <v>231.8</v>
          </cell>
          <cell r="AB42">
            <v>-15.2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110.1</v>
          </cell>
          <cell r="D43">
            <v>13.2</v>
          </cell>
          <cell r="E43">
            <v>127.8</v>
          </cell>
          <cell r="F43">
            <v>13.2</v>
          </cell>
          <cell r="G43">
            <v>120.6</v>
          </cell>
          <cell r="H43">
            <v>8.8000000000000007</v>
          </cell>
          <cell r="I43">
            <v>121.5</v>
          </cell>
          <cell r="J43">
            <v>10.1</v>
          </cell>
          <cell r="K43">
            <v>111.5</v>
          </cell>
          <cell r="L43">
            <v>4.5</v>
          </cell>
          <cell r="M43">
            <v>258.7</v>
          </cell>
          <cell r="N43">
            <v>60.2</v>
          </cell>
          <cell r="O43">
            <v>88.1</v>
          </cell>
          <cell r="P43">
            <v>-5.6</v>
          </cell>
          <cell r="Q43">
            <v>5.2</v>
          </cell>
          <cell r="R43">
            <v>-10</v>
          </cell>
          <cell r="S43">
            <v>0</v>
          </cell>
          <cell r="T43">
            <v>0</v>
          </cell>
          <cell r="U43">
            <v>0.99</v>
          </cell>
          <cell r="V43">
            <v>0.62</v>
          </cell>
          <cell r="W43">
            <v>106.4</v>
          </cell>
          <cell r="X43">
            <v>9.6999999999999993</v>
          </cell>
          <cell r="Y43">
            <v>123.5</v>
          </cell>
          <cell r="Z43">
            <v>9.6999999999999993</v>
          </cell>
          <cell r="AA43">
            <v>227.3</v>
          </cell>
          <cell r="AB43">
            <v>60.5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74.2</v>
          </cell>
          <cell r="D44">
            <v>-5.7</v>
          </cell>
          <cell r="E44">
            <v>88.7</v>
          </cell>
          <cell r="F44">
            <v>-5.8</v>
          </cell>
          <cell r="G44">
            <v>85.4</v>
          </cell>
          <cell r="H44">
            <v>-4</v>
          </cell>
          <cell r="I44">
            <v>97.7</v>
          </cell>
          <cell r="J44">
            <v>-0.3</v>
          </cell>
          <cell r="K44">
            <v>97.9</v>
          </cell>
          <cell r="L44">
            <v>2.2999999999999998</v>
          </cell>
          <cell r="M44">
            <v>96.1</v>
          </cell>
          <cell r="N44">
            <v>-23.7</v>
          </cell>
          <cell r="O44">
            <v>136.1</v>
          </cell>
          <cell r="P44">
            <v>-2.6</v>
          </cell>
          <cell r="Q44">
            <v>3</v>
          </cell>
          <cell r="R44">
            <v>0.9</v>
          </cell>
          <cell r="S44">
            <v>0.67</v>
          </cell>
          <cell r="T44">
            <v>0.38</v>
          </cell>
          <cell r="U44">
            <v>0</v>
          </cell>
          <cell r="V44">
            <v>-0.88</v>
          </cell>
          <cell r="W44">
            <v>71.7</v>
          </cell>
          <cell r="X44">
            <v>-8.6999999999999993</v>
          </cell>
          <cell r="Y44">
            <v>85.7</v>
          </cell>
          <cell r="Z44">
            <v>-8.6999999999999993</v>
          </cell>
          <cell r="AA44">
            <v>125.2</v>
          </cell>
          <cell r="AB44">
            <v>-17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83.5</v>
          </cell>
          <cell r="D47">
            <v>-0.5</v>
          </cell>
          <cell r="E47">
            <v>104.4</v>
          </cell>
          <cell r="F47">
            <v>1.5</v>
          </cell>
          <cell r="G47">
            <v>104.9</v>
          </cell>
          <cell r="H47">
            <v>1.6</v>
          </cell>
          <cell r="I47">
            <v>95.4</v>
          </cell>
          <cell r="J47">
            <v>-3.1</v>
          </cell>
          <cell r="K47">
            <v>94.4</v>
          </cell>
          <cell r="L47">
            <v>-2.5</v>
          </cell>
          <cell r="M47">
            <v>119.4</v>
          </cell>
          <cell r="N47">
            <v>-12.1</v>
          </cell>
          <cell r="O47">
            <v>97.6</v>
          </cell>
          <cell r="P47">
            <v>-0.9</v>
          </cell>
          <cell r="Q47">
            <v>23.3</v>
          </cell>
          <cell r="R47">
            <v>2.7</v>
          </cell>
          <cell r="S47">
            <v>0.24</v>
          </cell>
          <cell r="T47">
            <v>-0.59</v>
          </cell>
          <cell r="U47">
            <v>0.54</v>
          </cell>
          <cell r="V47">
            <v>-0.25</v>
          </cell>
          <cell r="W47">
            <v>80.7</v>
          </cell>
          <cell r="X47">
            <v>-3.5</v>
          </cell>
          <cell r="Y47">
            <v>100.9</v>
          </cell>
          <cell r="Z47">
            <v>-1.7</v>
          </cell>
          <cell r="AA47">
            <v>96.3</v>
          </cell>
          <cell r="AB47">
            <v>-2.1</v>
          </cell>
          <cell r="AC47">
            <v>1.5</v>
          </cell>
          <cell r="AD47">
            <v>-74.599999999999994</v>
          </cell>
        </row>
        <row r="48">
          <cell r="B48" t="str">
            <v>小売業</v>
          </cell>
          <cell r="C48">
            <v>77.5</v>
          </cell>
          <cell r="D48">
            <v>3.2</v>
          </cell>
          <cell r="E48">
            <v>86.1</v>
          </cell>
          <cell r="F48">
            <v>3.1</v>
          </cell>
          <cell r="G48">
            <v>86.9</v>
          </cell>
          <cell r="H48">
            <v>4.4000000000000004</v>
          </cell>
          <cell r="I48">
            <v>90.9</v>
          </cell>
          <cell r="J48">
            <v>0.1</v>
          </cell>
          <cell r="K48">
            <v>90</v>
          </cell>
          <cell r="L48">
            <v>1.4</v>
          </cell>
          <cell r="M48">
            <v>112.5</v>
          </cell>
          <cell r="N48">
            <v>-16</v>
          </cell>
          <cell r="O48">
            <v>106.8</v>
          </cell>
          <cell r="P48">
            <v>6</v>
          </cell>
          <cell r="Q48">
            <v>70.8</v>
          </cell>
          <cell r="R48">
            <v>-0.5</v>
          </cell>
          <cell r="S48">
            <v>2.2000000000000002</v>
          </cell>
          <cell r="T48">
            <v>1.1100000000000001</v>
          </cell>
          <cell r="U48">
            <v>2.14</v>
          </cell>
          <cell r="V48">
            <v>0.28999999999999998</v>
          </cell>
          <cell r="W48">
            <v>74.900000000000006</v>
          </cell>
          <cell r="X48">
            <v>0</v>
          </cell>
          <cell r="Y48">
            <v>83.2</v>
          </cell>
          <cell r="Z48">
            <v>-0.1</v>
          </cell>
          <cell r="AA48">
            <v>70.8</v>
          </cell>
          <cell r="AB48">
            <v>-20.5</v>
          </cell>
          <cell r="AC48">
            <v>0.1</v>
          </cell>
          <cell r="AD48">
            <v>0</v>
          </cell>
        </row>
        <row r="49">
          <cell r="B49" t="str">
            <v>宿泊業</v>
          </cell>
          <cell r="C49">
            <v>97.1</v>
          </cell>
          <cell r="D49">
            <v>8.4</v>
          </cell>
          <cell r="E49">
            <v>103.3</v>
          </cell>
          <cell r="F49">
            <v>8.4</v>
          </cell>
          <cell r="G49">
            <v>104.9</v>
          </cell>
          <cell r="H49">
            <v>6.9</v>
          </cell>
          <cell r="I49">
            <v>112.6</v>
          </cell>
          <cell r="J49">
            <v>32</v>
          </cell>
          <cell r="K49">
            <v>110.6</v>
          </cell>
          <cell r="L49">
            <v>30.4</v>
          </cell>
          <cell r="M49">
            <v>153.6</v>
          </cell>
          <cell r="N49">
            <v>59.3</v>
          </cell>
          <cell r="O49">
            <v>66</v>
          </cell>
          <cell r="P49">
            <v>5.8</v>
          </cell>
          <cell r="Q49">
            <v>59.3</v>
          </cell>
          <cell r="R49">
            <v>0.9</v>
          </cell>
          <cell r="S49">
            <v>2.02</v>
          </cell>
          <cell r="T49">
            <v>1.5</v>
          </cell>
          <cell r="U49">
            <v>1.26</v>
          </cell>
          <cell r="V49">
            <v>0.74</v>
          </cell>
          <cell r="W49">
            <v>93.8</v>
          </cell>
          <cell r="X49">
            <v>5</v>
          </cell>
          <cell r="Y49">
            <v>99.8</v>
          </cell>
          <cell r="Z49">
            <v>5.0999999999999996</v>
          </cell>
          <cell r="AA49">
            <v>76.8</v>
          </cell>
          <cell r="AB49">
            <v>61</v>
          </cell>
          <cell r="AC49">
            <v>0</v>
          </cell>
          <cell r="AD49">
            <v>0</v>
          </cell>
        </row>
        <row r="50">
          <cell r="B50" t="str">
            <v>Ｍ一括分</v>
          </cell>
          <cell r="C50">
            <v>91.5</v>
          </cell>
          <cell r="D50">
            <v>11</v>
          </cell>
          <cell r="E50">
            <v>92.8</v>
          </cell>
          <cell r="F50">
            <v>21.3</v>
          </cell>
          <cell r="G50">
            <v>91.6</v>
          </cell>
          <cell r="H50">
            <v>19.600000000000001</v>
          </cell>
          <cell r="I50">
            <v>84.7</v>
          </cell>
          <cell r="J50">
            <v>18</v>
          </cell>
          <cell r="K50">
            <v>83.7</v>
          </cell>
          <cell r="L50">
            <v>16.399999999999999</v>
          </cell>
          <cell r="M50">
            <v>114.8</v>
          </cell>
          <cell r="N50">
            <v>82.2</v>
          </cell>
          <cell r="O50">
            <v>105.8</v>
          </cell>
          <cell r="P50">
            <v>-2.2999999999999998</v>
          </cell>
          <cell r="Q50">
            <v>89.7</v>
          </cell>
          <cell r="R50">
            <v>-7.3</v>
          </cell>
          <cell r="S50">
            <v>3.42</v>
          </cell>
          <cell r="T50">
            <v>-0.05</v>
          </cell>
          <cell r="U50">
            <v>2.12</v>
          </cell>
          <cell r="V50">
            <v>-1.51</v>
          </cell>
          <cell r="W50">
            <v>88.4</v>
          </cell>
          <cell r="X50">
            <v>7.5</v>
          </cell>
          <cell r="Y50">
            <v>89.7</v>
          </cell>
          <cell r="Z50">
            <v>17.600000000000001</v>
          </cell>
          <cell r="AA50">
            <v>120.4</v>
          </cell>
          <cell r="AB50">
            <v>62.7</v>
          </cell>
          <cell r="AC50">
            <v>0</v>
          </cell>
          <cell r="AD50">
            <v>-100</v>
          </cell>
        </row>
        <row r="51">
          <cell r="B51" t="str">
            <v>医療業</v>
          </cell>
          <cell r="C51">
            <v>79.900000000000006</v>
          </cell>
          <cell r="D51">
            <v>11.7</v>
          </cell>
          <cell r="E51">
            <v>95.6</v>
          </cell>
          <cell r="F51">
            <v>10.8</v>
          </cell>
          <cell r="G51">
            <v>90.7</v>
          </cell>
          <cell r="H51">
            <v>11</v>
          </cell>
          <cell r="I51">
            <v>91.7</v>
          </cell>
          <cell r="J51">
            <v>2.5</v>
          </cell>
          <cell r="K51">
            <v>90.7</v>
          </cell>
          <cell r="L51">
            <v>2.5</v>
          </cell>
          <cell r="M51">
            <v>122.9</v>
          </cell>
          <cell r="N51">
            <v>1.7</v>
          </cell>
          <cell r="O51">
            <v>96.4</v>
          </cell>
          <cell r="P51">
            <v>-2.2000000000000002</v>
          </cell>
          <cell r="Q51">
            <v>23</v>
          </cell>
          <cell r="R51">
            <v>-1.8</v>
          </cell>
          <cell r="S51">
            <v>1.5</v>
          </cell>
          <cell r="T51">
            <v>0.57999999999999996</v>
          </cell>
          <cell r="U51">
            <v>1.1100000000000001</v>
          </cell>
          <cell r="V51">
            <v>-0.4</v>
          </cell>
          <cell r="W51">
            <v>77.2</v>
          </cell>
          <cell r="X51">
            <v>8.3000000000000007</v>
          </cell>
          <cell r="Y51">
            <v>92.4</v>
          </cell>
          <cell r="Z51">
            <v>7.4</v>
          </cell>
          <cell r="AA51">
            <v>244.4</v>
          </cell>
          <cell r="AB51">
            <v>7</v>
          </cell>
          <cell r="AC51">
            <v>1.7</v>
          </cell>
          <cell r="AD51">
            <v>1600</v>
          </cell>
        </row>
        <row r="52">
          <cell r="B52" t="str">
            <v>Ｐ一括分</v>
          </cell>
          <cell r="C52">
            <v>82.8</v>
          </cell>
          <cell r="D52">
            <v>-3.2</v>
          </cell>
          <cell r="E52">
            <v>103.9</v>
          </cell>
          <cell r="F52">
            <v>-3.2</v>
          </cell>
          <cell r="G52">
            <v>105</v>
          </cell>
          <cell r="H52">
            <v>-0.1</v>
          </cell>
          <cell r="I52">
            <v>91.3</v>
          </cell>
          <cell r="J52">
            <v>0.6</v>
          </cell>
          <cell r="K52">
            <v>91.7</v>
          </cell>
          <cell r="L52">
            <v>1.3</v>
          </cell>
          <cell r="M52">
            <v>78.7</v>
          </cell>
          <cell r="N52">
            <v>-21.3</v>
          </cell>
          <cell r="O52">
            <v>103.3</v>
          </cell>
          <cell r="P52">
            <v>5.2</v>
          </cell>
          <cell r="Q52">
            <v>21</v>
          </cell>
          <cell r="R52">
            <v>2.4</v>
          </cell>
          <cell r="S52">
            <v>1.38</v>
          </cell>
          <cell r="T52">
            <v>0.72</v>
          </cell>
          <cell r="U52">
            <v>1.1599999999999999</v>
          </cell>
          <cell r="V52">
            <v>0.61</v>
          </cell>
          <cell r="W52">
            <v>80</v>
          </cell>
          <cell r="X52">
            <v>-6.1</v>
          </cell>
          <cell r="Y52">
            <v>100.4</v>
          </cell>
          <cell r="Z52">
            <v>-6.2</v>
          </cell>
          <cell r="AA52">
            <v>77.5</v>
          </cell>
          <cell r="AB52">
            <v>-50.5</v>
          </cell>
          <cell r="AC52">
            <v>0.5</v>
          </cell>
          <cell r="AD52">
            <v>66.7</v>
          </cell>
        </row>
        <row r="53">
          <cell r="B53" t="str">
            <v>職業紹介・派遣業</v>
          </cell>
          <cell r="C53">
            <v>102.2</v>
          </cell>
          <cell r="D53">
            <v>8.8000000000000007</v>
          </cell>
          <cell r="E53">
            <v>104.6</v>
          </cell>
          <cell r="F53">
            <v>9.1999999999999993</v>
          </cell>
          <cell r="G53">
            <v>104.5</v>
          </cell>
          <cell r="H53">
            <v>7.6</v>
          </cell>
          <cell r="I53">
            <v>105</v>
          </cell>
          <cell r="J53">
            <v>9.3000000000000007</v>
          </cell>
          <cell r="K53">
            <v>105.5</v>
          </cell>
          <cell r="L53">
            <v>8.9</v>
          </cell>
          <cell r="M53">
            <v>97.4</v>
          </cell>
          <cell r="N53">
            <v>19.100000000000001</v>
          </cell>
          <cell r="O53">
            <v>124</v>
          </cell>
          <cell r="P53">
            <v>-2.1</v>
          </cell>
          <cell r="Q53">
            <v>18.899999999999999</v>
          </cell>
          <cell r="R53">
            <v>-6.1</v>
          </cell>
          <cell r="S53">
            <v>5.24</v>
          </cell>
          <cell r="T53">
            <v>-3.29</v>
          </cell>
          <cell r="U53">
            <v>7.16</v>
          </cell>
          <cell r="V53">
            <v>-2.19</v>
          </cell>
          <cell r="W53">
            <v>98.7</v>
          </cell>
          <cell r="X53">
            <v>5.4</v>
          </cell>
          <cell r="Y53">
            <v>101.1</v>
          </cell>
          <cell r="Z53">
            <v>5.9</v>
          </cell>
          <cell r="AA53">
            <v>105.3</v>
          </cell>
          <cell r="AB53">
            <v>28.9</v>
          </cell>
          <cell r="AC53">
            <v>8.3000000000000007</v>
          </cell>
          <cell r="AD53">
            <v>-57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91</v>
          </cell>
          <cell r="D55">
            <v>2.1</v>
          </cell>
          <cell r="E55">
            <v>96</v>
          </cell>
          <cell r="F55">
            <v>-5.8</v>
          </cell>
          <cell r="G55">
            <v>95.1</v>
          </cell>
          <cell r="H55">
            <v>-5.6</v>
          </cell>
          <cell r="I55">
            <v>95</v>
          </cell>
          <cell r="J55">
            <v>-4.5999999999999996</v>
          </cell>
          <cell r="K55">
            <v>94.1</v>
          </cell>
          <cell r="L55">
            <v>-4.5999999999999996</v>
          </cell>
          <cell r="M55">
            <v>110</v>
          </cell>
          <cell r="N55">
            <v>-5.4</v>
          </cell>
          <cell r="O55">
            <v>92.5</v>
          </cell>
          <cell r="P55">
            <v>-4.7</v>
          </cell>
          <cell r="Q55">
            <v>36.700000000000003</v>
          </cell>
          <cell r="R55">
            <v>6.6</v>
          </cell>
          <cell r="S55">
            <v>2.7</v>
          </cell>
          <cell r="T55">
            <v>1.4</v>
          </cell>
          <cell r="U55">
            <v>4.21</v>
          </cell>
          <cell r="V55">
            <v>2.85</v>
          </cell>
          <cell r="W55">
            <v>87.9</v>
          </cell>
          <cell r="X55">
            <v>-1</v>
          </cell>
          <cell r="Y55">
            <v>92.8</v>
          </cell>
          <cell r="Z55">
            <v>-8.6999999999999993</v>
          </cell>
          <cell r="AA55">
            <v>106.8</v>
          </cell>
          <cell r="AB55">
            <v>-9.9</v>
          </cell>
          <cell r="AC55">
            <v>56.3</v>
          </cell>
          <cell r="AD55">
            <v>6937.5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86.5</v>
          </cell>
          <cell r="D326">
            <v>-1.8</v>
          </cell>
          <cell r="E326">
            <v>100.5</v>
          </cell>
          <cell r="F326">
            <v>-2.1</v>
          </cell>
          <cell r="G326">
            <v>100.4</v>
          </cell>
          <cell r="H326">
            <v>-1.9</v>
          </cell>
          <cell r="I326">
            <v>96.1</v>
          </cell>
          <cell r="J326">
            <v>0.2</v>
          </cell>
          <cell r="K326">
            <v>95.5</v>
          </cell>
          <cell r="L326">
            <v>0.2</v>
          </cell>
          <cell r="M326">
            <v>106</v>
          </cell>
          <cell r="N326">
            <v>0</v>
          </cell>
          <cell r="O326">
            <v>99.8</v>
          </cell>
          <cell r="P326">
            <v>1.9</v>
          </cell>
          <cell r="Q326">
            <v>29.6</v>
          </cell>
          <cell r="R326">
            <v>3.9</v>
          </cell>
          <cell r="S326">
            <v>1.56</v>
          </cell>
          <cell r="T326">
            <v>0.27</v>
          </cell>
          <cell r="U326">
            <v>1.48</v>
          </cell>
          <cell r="V326">
            <v>0.02</v>
          </cell>
          <cell r="W326">
            <v>83.6</v>
          </cell>
          <cell r="X326">
            <v>-4.8</v>
          </cell>
          <cell r="Y326">
            <v>97.1</v>
          </cell>
          <cell r="Z326">
            <v>-5.2</v>
          </cell>
          <cell r="AA326">
            <v>103.2</v>
          </cell>
          <cell r="AB326">
            <v>-4.7</v>
          </cell>
          <cell r="AC326">
            <v>5.0999999999999996</v>
          </cell>
          <cell r="AD326">
            <v>27.5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79</v>
          </cell>
          <cell r="D328">
            <v>-5.7</v>
          </cell>
          <cell r="E328">
            <v>95.1</v>
          </cell>
          <cell r="F328">
            <v>-0.8</v>
          </cell>
          <cell r="G328">
            <v>96</v>
          </cell>
          <cell r="H328">
            <v>-0.4</v>
          </cell>
          <cell r="I328">
            <v>98.6</v>
          </cell>
          <cell r="J328">
            <v>-4.5999999999999996</v>
          </cell>
          <cell r="K328">
            <v>98.3</v>
          </cell>
          <cell r="L328">
            <v>-4.3</v>
          </cell>
          <cell r="M328">
            <v>104.9</v>
          </cell>
          <cell r="N328">
            <v>-10.4</v>
          </cell>
          <cell r="O328">
            <v>89.5</v>
          </cell>
          <cell r="P328">
            <v>3.2</v>
          </cell>
          <cell r="Q328">
            <v>4.4000000000000004</v>
          </cell>
          <cell r="R328">
            <v>1.4</v>
          </cell>
          <cell r="S328">
            <v>1.0900000000000001</v>
          </cell>
          <cell r="T328">
            <v>1.01</v>
          </cell>
          <cell r="U328">
            <v>0.02</v>
          </cell>
          <cell r="V328">
            <v>-0.27</v>
          </cell>
          <cell r="W328">
            <v>76.3</v>
          </cell>
          <cell r="X328">
            <v>-8.6</v>
          </cell>
          <cell r="Y328">
            <v>91.9</v>
          </cell>
          <cell r="Z328">
            <v>-3.9</v>
          </cell>
          <cell r="AA328">
            <v>79.7</v>
          </cell>
          <cell r="AB328">
            <v>-8.4</v>
          </cell>
          <cell r="AC328">
            <v>0.4</v>
          </cell>
          <cell r="AD328">
            <v>-98.1</v>
          </cell>
        </row>
        <row r="329">
          <cell r="B329" t="str">
            <v>製造業</v>
          </cell>
          <cell r="C329">
            <v>89.9</v>
          </cell>
          <cell r="D329">
            <v>-5.4</v>
          </cell>
          <cell r="E329">
            <v>106.1</v>
          </cell>
          <cell r="F329">
            <v>-5.9</v>
          </cell>
          <cell r="G329">
            <v>104.6</v>
          </cell>
          <cell r="H329">
            <v>-4.9000000000000004</v>
          </cell>
          <cell r="I329">
            <v>100.3</v>
          </cell>
          <cell r="J329">
            <v>-0.4</v>
          </cell>
          <cell r="K329">
            <v>99.2</v>
          </cell>
          <cell r="L329">
            <v>0.6</v>
          </cell>
          <cell r="M329">
            <v>114.7</v>
          </cell>
          <cell r="N329">
            <v>-10.7</v>
          </cell>
          <cell r="O329">
            <v>98</v>
          </cell>
          <cell r="P329">
            <v>-2.2999999999999998</v>
          </cell>
          <cell r="Q329">
            <v>16.399999999999999</v>
          </cell>
          <cell r="R329">
            <v>3.9</v>
          </cell>
          <cell r="S329">
            <v>1.24</v>
          </cell>
          <cell r="T329">
            <v>0.35</v>
          </cell>
          <cell r="U329">
            <v>0.89</v>
          </cell>
          <cell r="V329">
            <v>-0.11</v>
          </cell>
          <cell r="W329">
            <v>86.9</v>
          </cell>
          <cell r="X329">
            <v>-8.1999999999999993</v>
          </cell>
          <cell r="Y329">
            <v>102.5</v>
          </cell>
          <cell r="Z329">
            <v>-8.9</v>
          </cell>
          <cell r="AA329">
            <v>123.4</v>
          </cell>
          <cell r="AB329">
            <v>-14.4</v>
          </cell>
          <cell r="AC329">
            <v>4.5</v>
          </cell>
          <cell r="AD329">
            <v>221.4</v>
          </cell>
        </row>
        <row r="330">
          <cell r="B330" t="str">
            <v>電気・ガス・熱供給・水道業</v>
          </cell>
          <cell r="C330">
            <v>97.4</v>
          </cell>
          <cell r="D330">
            <v>7.5</v>
          </cell>
          <cell r="E330">
            <v>122.7</v>
          </cell>
          <cell r="F330">
            <v>7.4</v>
          </cell>
          <cell r="G330">
            <v>116</v>
          </cell>
          <cell r="H330">
            <v>2.7</v>
          </cell>
          <cell r="I330">
            <v>94.2</v>
          </cell>
          <cell r="J330">
            <v>9.5</v>
          </cell>
          <cell r="K330">
            <v>92</v>
          </cell>
          <cell r="L330">
            <v>6.2</v>
          </cell>
          <cell r="M330">
            <v>123.5</v>
          </cell>
          <cell r="N330">
            <v>59.4</v>
          </cell>
          <cell r="O330">
            <v>204.3</v>
          </cell>
          <cell r="P330">
            <v>-2.2999999999999998</v>
          </cell>
          <cell r="Q330">
            <v>4.3</v>
          </cell>
          <cell r="R330">
            <v>-3.5</v>
          </cell>
          <cell r="S330">
            <v>0</v>
          </cell>
          <cell r="T330">
            <v>-0.1</v>
          </cell>
          <cell r="U330">
            <v>0.48</v>
          </cell>
          <cell r="V330">
            <v>0.21</v>
          </cell>
          <cell r="W330">
            <v>94.1</v>
          </cell>
          <cell r="X330">
            <v>4.2</v>
          </cell>
          <cell r="Y330">
            <v>118.6</v>
          </cell>
          <cell r="Z330">
            <v>4.0999999999999996</v>
          </cell>
          <cell r="AA330">
            <v>206.5</v>
          </cell>
          <cell r="AB330">
            <v>57.8</v>
          </cell>
          <cell r="AC330">
            <v>0.6</v>
          </cell>
          <cell r="AD330">
            <v>20</v>
          </cell>
        </row>
        <row r="331">
          <cell r="B331" t="str">
            <v>情報通信業</v>
          </cell>
          <cell r="C331">
            <v>113.6</v>
          </cell>
          <cell r="D331">
            <v>-3.8</v>
          </cell>
          <cell r="E331">
            <v>137.4</v>
          </cell>
          <cell r="F331">
            <v>-3.8</v>
          </cell>
          <cell r="G331">
            <v>135.69999999999999</v>
          </cell>
          <cell r="H331">
            <v>-1.7</v>
          </cell>
          <cell r="I331">
            <v>101.4</v>
          </cell>
          <cell r="J331">
            <v>6</v>
          </cell>
          <cell r="K331">
            <v>102</v>
          </cell>
          <cell r="L331">
            <v>6.1</v>
          </cell>
          <cell r="M331">
            <v>93.9</v>
          </cell>
          <cell r="N331">
            <v>3.9</v>
          </cell>
          <cell r="O331">
            <v>94</v>
          </cell>
          <cell r="P331">
            <v>-4.9000000000000004</v>
          </cell>
          <cell r="Q331">
            <v>3.7</v>
          </cell>
          <cell r="R331">
            <v>0.6</v>
          </cell>
          <cell r="S331">
            <v>0.12</v>
          </cell>
          <cell r="T331">
            <v>0.12</v>
          </cell>
          <cell r="U331">
            <v>1.4</v>
          </cell>
          <cell r="V331">
            <v>1.28</v>
          </cell>
          <cell r="W331">
            <v>109.8</v>
          </cell>
          <cell r="X331">
            <v>-6.7</v>
          </cell>
          <cell r="Y331">
            <v>132.80000000000001</v>
          </cell>
          <cell r="Z331">
            <v>-6.8</v>
          </cell>
          <cell r="AA331">
            <v>161.6</v>
          </cell>
          <cell r="AB331">
            <v>-23.1</v>
          </cell>
          <cell r="AC331">
            <v>0.5</v>
          </cell>
          <cell r="AD331">
            <v>-44.4</v>
          </cell>
        </row>
        <row r="332">
          <cell r="B332" t="str">
            <v>運輸業，郵便業</v>
          </cell>
          <cell r="C332">
            <v>78.5</v>
          </cell>
          <cell r="D332">
            <v>5.9</v>
          </cell>
          <cell r="E332">
            <v>86.9</v>
          </cell>
          <cell r="F332">
            <v>4.3</v>
          </cell>
          <cell r="G332">
            <v>91.6</v>
          </cell>
          <cell r="H332">
            <v>3.7</v>
          </cell>
          <cell r="I332">
            <v>92</v>
          </cell>
          <cell r="J332">
            <v>7.4</v>
          </cell>
          <cell r="K332">
            <v>95.7</v>
          </cell>
          <cell r="L332">
            <v>7</v>
          </cell>
          <cell r="M332">
            <v>76.2</v>
          </cell>
          <cell r="N332">
            <v>8.5</v>
          </cell>
          <cell r="O332">
            <v>104.2</v>
          </cell>
          <cell r="P332">
            <v>-2.2999999999999998</v>
          </cell>
          <cell r="Q332">
            <v>7.3</v>
          </cell>
          <cell r="R332">
            <v>-2.9</v>
          </cell>
          <cell r="S332">
            <v>0.93</v>
          </cell>
          <cell r="T332">
            <v>0.02</v>
          </cell>
          <cell r="U332">
            <v>0.5</v>
          </cell>
          <cell r="V332">
            <v>-1.0900000000000001</v>
          </cell>
          <cell r="W332">
            <v>75.8</v>
          </cell>
          <cell r="X332">
            <v>2.6</v>
          </cell>
          <cell r="Y332">
            <v>84</v>
          </cell>
          <cell r="Z332">
            <v>1.1000000000000001</v>
          </cell>
          <cell r="AA332">
            <v>66.099999999999994</v>
          </cell>
          <cell r="AB332">
            <v>7.5</v>
          </cell>
          <cell r="AC332">
            <v>12.4</v>
          </cell>
          <cell r="AD332">
            <v>463.6</v>
          </cell>
        </row>
        <row r="333">
          <cell r="B333" t="str">
            <v>卸売業，小売業</v>
          </cell>
          <cell r="C333">
            <v>94.2</v>
          </cell>
          <cell r="D333">
            <v>-2.4</v>
          </cell>
          <cell r="E333">
            <v>104.4</v>
          </cell>
          <cell r="F333">
            <v>-2.2999999999999998</v>
          </cell>
          <cell r="G333">
            <v>104.1</v>
          </cell>
          <cell r="H333">
            <v>-3.3</v>
          </cell>
          <cell r="I333">
            <v>94.5</v>
          </cell>
          <cell r="J333">
            <v>-0.5</v>
          </cell>
          <cell r="K333">
            <v>94.1</v>
          </cell>
          <cell r="L333">
            <v>-1.5</v>
          </cell>
          <cell r="M333">
            <v>102.9</v>
          </cell>
          <cell r="N333">
            <v>22.4</v>
          </cell>
          <cell r="O333">
            <v>99.8</v>
          </cell>
          <cell r="P333">
            <v>3</v>
          </cell>
          <cell r="Q333">
            <v>45.8</v>
          </cell>
          <cell r="R333">
            <v>5</v>
          </cell>
          <cell r="S333">
            <v>1.43</v>
          </cell>
          <cell r="T333">
            <v>-0.16</v>
          </cell>
          <cell r="U333">
            <v>1.9</v>
          </cell>
          <cell r="V333">
            <v>0.1</v>
          </cell>
          <cell r="W333">
            <v>91</v>
          </cell>
          <cell r="X333">
            <v>-5.4</v>
          </cell>
          <cell r="Y333">
            <v>100.9</v>
          </cell>
          <cell r="Z333">
            <v>-5.3</v>
          </cell>
          <cell r="AA333">
            <v>109</v>
          </cell>
          <cell r="AB333">
            <v>20.8</v>
          </cell>
          <cell r="AC333">
            <v>4</v>
          </cell>
          <cell r="AD333">
            <v>-16.7</v>
          </cell>
        </row>
        <row r="334">
          <cell r="B334" t="str">
            <v>金融業，保険業</v>
          </cell>
          <cell r="C334">
            <v>90.1</v>
          </cell>
          <cell r="D334">
            <v>20.100000000000001</v>
          </cell>
          <cell r="E334">
            <v>111.5</v>
          </cell>
          <cell r="F334">
            <v>19.899999999999999</v>
          </cell>
          <cell r="G334">
            <v>113.7</v>
          </cell>
          <cell r="H334">
            <v>19.399999999999999</v>
          </cell>
          <cell r="I334">
            <v>88</v>
          </cell>
          <cell r="J334">
            <v>4.9000000000000004</v>
          </cell>
          <cell r="K334">
            <v>88.4</v>
          </cell>
          <cell r="L334">
            <v>3</v>
          </cell>
          <cell r="M334">
            <v>81.099999999999994</v>
          </cell>
          <cell r="N334">
            <v>138.5</v>
          </cell>
          <cell r="O334">
            <v>90</v>
          </cell>
          <cell r="P334">
            <v>-6.4</v>
          </cell>
          <cell r="Q334">
            <v>9.6</v>
          </cell>
          <cell r="R334">
            <v>1.3</v>
          </cell>
          <cell r="S334">
            <v>0.42</v>
          </cell>
          <cell r="T334">
            <v>-0.22</v>
          </cell>
          <cell r="U334">
            <v>1.27</v>
          </cell>
          <cell r="V334">
            <v>0.8</v>
          </cell>
          <cell r="W334">
            <v>87.1</v>
          </cell>
          <cell r="X334">
            <v>16.399999999999999</v>
          </cell>
          <cell r="Y334">
            <v>107.7</v>
          </cell>
          <cell r="Z334">
            <v>16.2</v>
          </cell>
          <cell r="AA334">
            <v>63.4</v>
          </cell>
          <cell r="AB334">
            <v>50.2</v>
          </cell>
          <cell r="AC334">
            <v>1.1000000000000001</v>
          </cell>
          <cell r="AD334">
            <v>0</v>
          </cell>
        </row>
        <row r="335">
          <cell r="B335" t="str">
            <v>不動産業，物品賃貸業</v>
          </cell>
          <cell r="C335">
            <v>93.3</v>
          </cell>
          <cell r="D335">
            <v>-24</v>
          </cell>
          <cell r="E335">
            <v>107.4</v>
          </cell>
          <cell r="F335">
            <v>-23.6</v>
          </cell>
          <cell r="G335">
            <v>111.4</v>
          </cell>
          <cell r="H335">
            <v>-18.2</v>
          </cell>
          <cell r="I335">
            <v>89.4</v>
          </cell>
          <cell r="J335">
            <v>-28</v>
          </cell>
          <cell r="K335">
            <v>90.9</v>
          </cell>
          <cell r="L335">
            <v>-24.7</v>
          </cell>
          <cell r="M335">
            <v>54.9</v>
          </cell>
          <cell r="N335">
            <v>-73.099999999999994</v>
          </cell>
          <cell r="O335">
            <v>85.4</v>
          </cell>
          <cell r="P335">
            <v>-0.8</v>
          </cell>
          <cell r="Q335">
            <v>60.1</v>
          </cell>
          <cell r="R335">
            <v>33.1</v>
          </cell>
          <cell r="S335">
            <v>9.15</v>
          </cell>
          <cell r="T335">
            <v>9.15</v>
          </cell>
          <cell r="U335">
            <v>0.26</v>
          </cell>
          <cell r="V335">
            <v>-0.61</v>
          </cell>
          <cell r="W335">
            <v>90.1</v>
          </cell>
          <cell r="X335">
            <v>-26.4</v>
          </cell>
          <cell r="Y335">
            <v>103.8</v>
          </cell>
          <cell r="Z335">
            <v>-25.9</v>
          </cell>
          <cell r="AA335">
            <v>32.9</v>
          </cell>
          <cell r="AB335">
            <v>-85</v>
          </cell>
          <cell r="AC335">
            <v>0</v>
          </cell>
          <cell r="AD335">
            <v>-100</v>
          </cell>
        </row>
        <row r="336">
          <cell r="B336" t="str">
            <v>学術研究，専門・技術サービス業</v>
          </cell>
          <cell r="C336">
            <v>90.6</v>
          </cell>
          <cell r="D336">
            <v>11.6</v>
          </cell>
          <cell r="E336">
            <v>112.3</v>
          </cell>
          <cell r="F336">
            <v>10.7</v>
          </cell>
          <cell r="G336">
            <v>110.5</v>
          </cell>
          <cell r="H336">
            <v>7.8</v>
          </cell>
          <cell r="I336">
            <v>103</v>
          </cell>
          <cell r="J336">
            <v>12.8</v>
          </cell>
          <cell r="K336">
            <v>100.8</v>
          </cell>
          <cell r="L336">
            <v>11.6</v>
          </cell>
          <cell r="M336">
            <v>142.5</v>
          </cell>
          <cell r="N336">
            <v>31</v>
          </cell>
          <cell r="O336">
            <v>103.2</v>
          </cell>
          <cell r="P336">
            <v>4.3</v>
          </cell>
          <cell r="Q336">
            <v>12</v>
          </cell>
          <cell r="R336">
            <v>-8.1</v>
          </cell>
          <cell r="S336">
            <v>0.02</v>
          </cell>
          <cell r="T336">
            <v>0.02</v>
          </cell>
          <cell r="U336">
            <v>0.05</v>
          </cell>
          <cell r="V336">
            <v>0.02</v>
          </cell>
          <cell r="W336">
            <v>87.5</v>
          </cell>
          <cell r="X336">
            <v>8</v>
          </cell>
          <cell r="Y336">
            <v>108.5</v>
          </cell>
          <cell r="Z336">
            <v>7.3</v>
          </cell>
          <cell r="AA336">
            <v>153.4</v>
          </cell>
          <cell r="AB336">
            <v>99.5</v>
          </cell>
          <cell r="AC336">
            <v>2.4</v>
          </cell>
          <cell r="AD336">
            <v>0</v>
          </cell>
        </row>
        <row r="337">
          <cell r="B337" t="str">
            <v>宿泊業，飲食サービス業</v>
          </cell>
          <cell r="C337">
            <v>80.599999999999994</v>
          </cell>
          <cell r="D337">
            <v>-19.8</v>
          </cell>
          <cell r="E337">
            <v>83.4</v>
          </cell>
          <cell r="F337">
            <v>-18.600000000000001</v>
          </cell>
          <cell r="G337">
            <v>84.8</v>
          </cell>
          <cell r="H337">
            <v>-19.5</v>
          </cell>
          <cell r="I337">
            <v>86.1</v>
          </cell>
          <cell r="J337">
            <v>-12.9</v>
          </cell>
          <cell r="K337">
            <v>85.5</v>
          </cell>
          <cell r="L337">
            <v>-15.1</v>
          </cell>
          <cell r="M337">
            <v>100</v>
          </cell>
          <cell r="N337">
            <v>89</v>
          </cell>
          <cell r="O337">
            <v>101.6</v>
          </cell>
          <cell r="P337">
            <v>20.2</v>
          </cell>
          <cell r="Q337">
            <v>87.8</v>
          </cell>
          <cell r="R337">
            <v>11.8</v>
          </cell>
          <cell r="S337">
            <v>6.51</v>
          </cell>
          <cell r="T337">
            <v>3.67</v>
          </cell>
          <cell r="U337">
            <v>2.81</v>
          </cell>
          <cell r="V337">
            <v>0.5</v>
          </cell>
          <cell r="W337">
            <v>77.900000000000006</v>
          </cell>
          <cell r="X337">
            <v>-22.3</v>
          </cell>
          <cell r="Y337">
            <v>80.599999999999994</v>
          </cell>
          <cell r="Z337">
            <v>-21.1</v>
          </cell>
          <cell r="AA337">
            <v>48.8</v>
          </cell>
          <cell r="AB337">
            <v>34.1</v>
          </cell>
          <cell r="AC337">
            <v>0</v>
          </cell>
          <cell r="AD337">
            <v>-100</v>
          </cell>
        </row>
        <row r="338">
          <cell r="B338" t="str">
            <v>生活関連サービス業，娯楽業</v>
          </cell>
          <cell r="C338">
            <v>85.9</v>
          </cell>
          <cell r="D338">
            <v>-2.1</v>
          </cell>
          <cell r="E338">
            <v>91.4</v>
          </cell>
          <cell r="F338">
            <v>-1.9</v>
          </cell>
          <cell r="G338">
            <v>95.2</v>
          </cell>
          <cell r="H338">
            <v>-3.1</v>
          </cell>
          <cell r="I338">
            <v>87.6</v>
          </cell>
          <cell r="J338">
            <v>-6.5</v>
          </cell>
          <cell r="K338">
            <v>91.6</v>
          </cell>
          <cell r="L338">
            <v>-6.7</v>
          </cell>
          <cell r="M338">
            <v>37.5</v>
          </cell>
          <cell r="N338">
            <v>0</v>
          </cell>
          <cell r="O338">
            <v>92.9</v>
          </cell>
          <cell r="P338">
            <v>0.5</v>
          </cell>
          <cell r="Q338">
            <v>45.6</v>
          </cell>
          <cell r="R338">
            <v>6.9</v>
          </cell>
          <cell r="S338">
            <v>0.33</v>
          </cell>
          <cell r="T338">
            <v>-0.44</v>
          </cell>
          <cell r="U338">
            <v>2.5099999999999998</v>
          </cell>
          <cell r="V338">
            <v>0.35</v>
          </cell>
          <cell r="W338">
            <v>83</v>
          </cell>
          <cell r="X338">
            <v>-5</v>
          </cell>
          <cell r="Y338">
            <v>88.3</v>
          </cell>
          <cell r="Z338">
            <v>-5</v>
          </cell>
          <cell r="AA338">
            <v>41.1</v>
          </cell>
          <cell r="AB338">
            <v>51.1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83.9</v>
          </cell>
          <cell r="D339">
            <v>-8.8000000000000007</v>
          </cell>
          <cell r="E339">
            <v>102.6</v>
          </cell>
          <cell r="F339">
            <v>-8.6999999999999993</v>
          </cell>
          <cell r="G339">
            <v>101.1</v>
          </cell>
          <cell r="H339">
            <v>-8.9</v>
          </cell>
          <cell r="I339">
            <v>111</v>
          </cell>
          <cell r="J339">
            <v>4.8</v>
          </cell>
          <cell r="K339">
            <v>102.5</v>
          </cell>
          <cell r="L339">
            <v>7.6</v>
          </cell>
          <cell r="M339">
            <v>265.2</v>
          </cell>
          <cell r="N339">
            <v>-11.2</v>
          </cell>
          <cell r="O339">
            <v>109.3</v>
          </cell>
          <cell r="P339">
            <v>3.2</v>
          </cell>
          <cell r="Q339">
            <v>21.6</v>
          </cell>
          <cell r="R339">
            <v>5.6</v>
          </cell>
          <cell r="S339">
            <v>0.83</v>
          </cell>
          <cell r="T339">
            <v>-0.15</v>
          </cell>
          <cell r="U339">
            <v>0.42</v>
          </cell>
          <cell r="V339">
            <v>0.01</v>
          </cell>
          <cell r="W339">
            <v>81.099999999999994</v>
          </cell>
          <cell r="X339">
            <v>-11.6</v>
          </cell>
          <cell r="Y339">
            <v>99.1</v>
          </cell>
          <cell r="Z339">
            <v>-11.6</v>
          </cell>
          <cell r="AA339">
            <v>183.2</v>
          </cell>
          <cell r="AB339">
            <v>-1.8</v>
          </cell>
          <cell r="AC339">
            <v>0.1</v>
          </cell>
          <cell r="AD339">
            <v>-75</v>
          </cell>
        </row>
        <row r="340">
          <cell r="B340" t="str">
            <v>医療，福祉</v>
          </cell>
          <cell r="C340">
            <v>84.3</v>
          </cell>
          <cell r="D340">
            <v>3.9</v>
          </cell>
          <cell r="E340">
            <v>100.1</v>
          </cell>
          <cell r="F340">
            <v>3.2</v>
          </cell>
          <cell r="G340">
            <v>98.4</v>
          </cell>
          <cell r="H340">
            <v>3.9</v>
          </cell>
          <cell r="I340">
            <v>96.6</v>
          </cell>
          <cell r="J340">
            <v>4.3</v>
          </cell>
          <cell r="K340">
            <v>96.3</v>
          </cell>
          <cell r="L340">
            <v>4</v>
          </cell>
          <cell r="M340">
            <v>104.9</v>
          </cell>
          <cell r="N340">
            <v>10.3</v>
          </cell>
          <cell r="O340">
            <v>101.5</v>
          </cell>
          <cell r="P340">
            <v>3</v>
          </cell>
          <cell r="Q340">
            <v>25.2</v>
          </cell>
          <cell r="R340">
            <v>-0.2</v>
          </cell>
          <cell r="S340">
            <v>0.84</v>
          </cell>
          <cell r="T340">
            <v>-0.4</v>
          </cell>
          <cell r="U340">
            <v>1.1499999999999999</v>
          </cell>
          <cell r="V340">
            <v>-0.31</v>
          </cell>
          <cell r="W340">
            <v>81.400000000000006</v>
          </cell>
          <cell r="X340">
            <v>0.6</v>
          </cell>
          <cell r="Y340">
            <v>96.7</v>
          </cell>
          <cell r="Z340">
            <v>0</v>
          </cell>
          <cell r="AA340">
            <v>150.69999999999999</v>
          </cell>
          <cell r="AB340">
            <v>-7.4</v>
          </cell>
          <cell r="AC340">
            <v>3.9</v>
          </cell>
          <cell r="AD340">
            <v>1200</v>
          </cell>
        </row>
        <row r="341">
          <cell r="B341" t="str">
            <v>複合サービス事業</v>
          </cell>
          <cell r="C341">
            <v>80</v>
          </cell>
          <cell r="D341">
            <v>0</v>
          </cell>
          <cell r="E341">
            <v>90.1</v>
          </cell>
          <cell r="F341">
            <v>-3.8</v>
          </cell>
          <cell r="G341">
            <v>93.1</v>
          </cell>
          <cell r="H341">
            <v>-2.1</v>
          </cell>
          <cell r="I341">
            <v>89.9</v>
          </cell>
          <cell r="J341">
            <v>0.4</v>
          </cell>
          <cell r="K341">
            <v>92.9</v>
          </cell>
          <cell r="L341">
            <v>2.5</v>
          </cell>
          <cell r="M341">
            <v>36.9</v>
          </cell>
          <cell r="N341">
            <v>-47.4</v>
          </cell>
          <cell r="O341">
            <v>96.1</v>
          </cell>
          <cell r="P341">
            <v>-4.4000000000000004</v>
          </cell>
          <cell r="Q341">
            <v>12.4</v>
          </cell>
          <cell r="R341">
            <v>2.6</v>
          </cell>
          <cell r="S341">
            <v>1.83</v>
          </cell>
          <cell r="T341">
            <v>-1.7</v>
          </cell>
          <cell r="U341">
            <v>4.03</v>
          </cell>
          <cell r="V341">
            <v>0.28000000000000003</v>
          </cell>
          <cell r="W341">
            <v>77.3</v>
          </cell>
          <cell r="X341">
            <v>-3.1</v>
          </cell>
          <cell r="Y341">
            <v>87.1</v>
          </cell>
          <cell r="Z341">
            <v>-6.7</v>
          </cell>
          <cell r="AA341">
            <v>40.1</v>
          </cell>
          <cell r="AB341">
            <v>-41.9</v>
          </cell>
          <cell r="AC341">
            <v>32.299999999999997</v>
          </cell>
          <cell r="AD341">
            <v>104.4</v>
          </cell>
        </row>
        <row r="342">
          <cell r="B342" t="str">
            <v>サービス業（他に分類されないもの）</v>
          </cell>
          <cell r="C342">
            <v>83.2</v>
          </cell>
          <cell r="D342">
            <v>3</v>
          </cell>
          <cell r="E342">
            <v>90.7</v>
          </cell>
          <cell r="F342">
            <v>-1.3</v>
          </cell>
          <cell r="G342">
            <v>92.4</v>
          </cell>
          <cell r="H342">
            <v>-0.3</v>
          </cell>
          <cell r="I342">
            <v>93.2</v>
          </cell>
          <cell r="J342">
            <v>-1.6</v>
          </cell>
          <cell r="K342">
            <v>93.4</v>
          </cell>
          <cell r="L342">
            <v>-1.8</v>
          </cell>
          <cell r="M342">
            <v>91.5</v>
          </cell>
          <cell r="N342">
            <v>2.2999999999999998</v>
          </cell>
          <cell r="O342">
            <v>98.1</v>
          </cell>
          <cell r="P342">
            <v>-3.9</v>
          </cell>
          <cell r="Q342">
            <v>25.7</v>
          </cell>
          <cell r="R342">
            <v>2.1</v>
          </cell>
          <cell r="S342">
            <v>2.5299999999999998</v>
          </cell>
          <cell r="T342">
            <v>-0.13</v>
          </cell>
          <cell r="U342">
            <v>4.04</v>
          </cell>
          <cell r="V342">
            <v>0.92</v>
          </cell>
          <cell r="W342">
            <v>80.400000000000006</v>
          </cell>
          <cell r="X342">
            <v>-0.2</v>
          </cell>
          <cell r="Y342">
            <v>87.6</v>
          </cell>
          <cell r="Z342">
            <v>-4.4000000000000004</v>
          </cell>
          <cell r="AA342">
            <v>71.400000000000006</v>
          </cell>
          <cell r="AB342">
            <v>-14.2</v>
          </cell>
          <cell r="AC342">
            <v>28.9</v>
          </cell>
          <cell r="AD342">
            <v>3512.5</v>
          </cell>
        </row>
        <row r="343">
          <cell r="B343" t="str">
            <v>食料品・たばこ</v>
          </cell>
          <cell r="C343">
            <v>81</v>
          </cell>
          <cell r="D343">
            <v>-16.5</v>
          </cell>
          <cell r="E343">
            <v>96.1</v>
          </cell>
          <cell r="F343">
            <v>-16.5</v>
          </cell>
          <cell r="G343">
            <v>96</v>
          </cell>
          <cell r="H343">
            <v>-17</v>
          </cell>
          <cell r="I343">
            <v>96.8</v>
          </cell>
          <cell r="J343">
            <v>-2.7</v>
          </cell>
          <cell r="K343">
            <v>97.9</v>
          </cell>
          <cell r="L343">
            <v>-2.7</v>
          </cell>
          <cell r="M343">
            <v>82.1</v>
          </cell>
          <cell r="N343">
            <v>-3.3</v>
          </cell>
          <cell r="O343">
            <v>100.1</v>
          </cell>
          <cell r="P343">
            <v>3.8</v>
          </cell>
          <cell r="Q343">
            <v>29.6</v>
          </cell>
          <cell r="R343">
            <v>5.8</v>
          </cell>
          <cell r="S343">
            <v>2.12</v>
          </cell>
          <cell r="T343">
            <v>1.32</v>
          </cell>
          <cell r="U343">
            <v>1.29</v>
          </cell>
          <cell r="V343">
            <v>0.1</v>
          </cell>
          <cell r="W343">
            <v>78.3</v>
          </cell>
          <cell r="X343">
            <v>-19</v>
          </cell>
          <cell r="Y343">
            <v>92.9</v>
          </cell>
          <cell r="Z343">
            <v>-19.100000000000001</v>
          </cell>
          <cell r="AA343">
            <v>97.2</v>
          </cell>
          <cell r="AB343">
            <v>-10.3</v>
          </cell>
          <cell r="AC343">
            <v>0</v>
          </cell>
          <cell r="AD343">
            <v>0</v>
          </cell>
        </row>
        <row r="344">
          <cell r="B344" t="str">
            <v>繊維工業</v>
          </cell>
          <cell r="C344">
            <v>123.7</v>
          </cell>
          <cell r="D344">
            <v>0.6</v>
          </cell>
          <cell r="E344">
            <v>138.4</v>
          </cell>
          <cell r="F344">
            <v>0.6</v>
          </cell>
          <cell r="G344">
            <v>125.9</v>
          </cell>
          <cell r="H344">
            <v>-3.4</v>
          </cell>
          <cell r="I344">
            <v>103.3</v>
          </cell>
          <cell r="J344">
            <v>6.3</v>
          </cell>
          <cell r="K344">
            <v>96.7</v>
          </cell>
          <cell r="L344">
            <v>2.9</v>
          </cell>
          <cell r="M344">
            <v>241.7</v>
          </cell>
          <cell r="N344">
            <v>46.2</v>
          </cell>
          <cell r="O344">
            <v>93.5</v>
          </cell>
          <cell r="P344">
            <v>19</v>
          </cell>
          <cell r="Q344">
            <v>8.1</v>
          </cell>
          <cell r="R344">
            <v>5.3</v>
          </cell>
          <cell r="S344">
            <v>1.47</v>
          </cell>
          <cell r="T344">
            <v>1.47</v>
          </cell>
          <cell r="U344">
            <v>0.74</v>
          </cell>
          <cell r="V344">
            <v>0.23</v>
          </cell>
          <cell r="W344">
            <v>119.5</v>
          </cell>
          <cell r="X344">
            <v>-2.5</v>
          </cell>
          <cell r="Y344">
            <v>133.69999999999999</v>
          </cell>
          <cell r="Z344">
            <v>-2.6</v>
          </cell>
          <cell r="AA344">
            <v>407.8</v>
          </cell>
          <cell r="AB344">
            <v>38.6</v>
          </cell>
          <cell r="AC344">
            <v>2.8</v>
          </cell>
          <cell r="AD344">
            <v>7.7</v>
          </cell>
        </row>
        <row r="345">
          <cell r="B345" t="str">
            <v>木材・木製品</v>
          </cell>
          <cell r="C345">
            <v>101.2</v>
          </cell>
          <cell r="D345">
            <v>-2.2999999999999998</v>
          </cell>
          <cell r="E345">
            <v>117.8</v>
          </cell>
          <cell r="F345">
            <v>-2</v>
          </cell>
          <cell r="G345">
            <v>123.2</v>
          </cell>
          <cell r="H345">
            <v>6.4</v>
          </cell>
          <cell r="I345">
            <v>93.5</v>
          </cell>
          <cell r="J345">
            <v>-12.5</v>
          </cell>
          <cell r="K345">
            <v>94.2</v>
          </cell>
          <cell r="L345">
            <v>-7.5</v>
          </cell>
          <cell r="M345">
            <v>85.7</v>
          </cell>
          <cell r="N345">
            <v>-46.9</v>
          </cell>
          <cell r="O345">
            <v>99.4</v>
          </cell>
          <cell r="P345">
            <v>1.7</v>
          </cell>
          <cell r="Q345">
            <v>24</v>
          </cell>
          <cell r="R345">
            <v>17.600000000000001</v>
          </cell>
          <cell r="S345">
            <v>2.5499999999999998</v>
          </cell>
          <cell r="T345">
            <v>-1.79</v>
          </cell>
          <cell r="U345">
            <v>0.88</v>
          </cell>
          <cell r="V345">
            <v>-1.91</v>
          </cell>
          <cell r="W345">
            <v>97.8</v>
          </cell>
          <cell r="X345">
            <v>-5.3</v>
          </cell>
          <cell r="Y345">
            <v>113.8</v>
          </cell>
          <cell r="Z345">
            <v>-5</v>
          </cell>
          <cell r="AA345">
            <v>65.599999999999994</v>
          </cell>
          <cell r="AB345">
            <v>-59.6</v>
          </cell>
          <cell r="AC345">
            <v>0.9</v>
          </cell>
          <cell r="AD345">
            <v>-65.400000000000006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64.8</v>
          </cell>
          <cell r="D347">
            <v>-3.4</v>
          </cell>
          <cell r="E347">
            <v>85.9</v>
          </cell>
          <cell r="F347">
            <v>-3.4</v>
          </cell>
          <cell r="G347">
            <v>92.7</v>
          </cell>
          <cell r="H347">
            <v>3.8</v>
          </cell>
          <cell r="I347">
            <v>110.8</v>
          </cell>
          <cell r="J347">
            <v>8.9</v>
          </cell>
          <cell r="K347">
            <v>118.1</v>
          </cell>
          <cell r="L347">
            <v>15.1</v>
          </cell>
          <cell r="M347">
            <v>49.7</v>
          </cell>
          <cell r="N347">
            <v>-47.4</v>
          </cell>
          <cell r="O347">
            <v>118.7</v>
          </cell>
          <cell r="P347">
            <v>1.1000000000000001</v>
          </cell>
          <cell r="Q347">
            <v>4.7</v>
          </cell>
          <cell r="R347">
            <v>-2.4</v>
          </cell>
          <cell r="S347">
            <v>0</v>
          </cell>
          <cell r="T347">
            <v>0</v>
          </cell>
          <cell r="U347">
            <v>0.6</v>
          </cell>
          <cell r="V347">
            <v>-0.01</v>
          </cell>
          <cell r="W347">
            <v>62.6</v>
          </cell>
          <cell r="X347">
            <v>-6.4</v>
          </cell>
          <cell r="Y347">
            <v>83</v>
          </cell>
          <cell r="Z347">
            <v>-6.3</v>
          </cell>
          <cell r="AA347">
            <v>42</v>
          </cell>
          <cell r="AB347">
            <v>-51.2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94.6</v>
          </cell>
          <cell r="D348">
            <v>-24.9</v>
          </cell>
          <cell r="E348">
            <v>103.6</v>
          </cell>
          <cell r="F348">
            <v>-24.9</v>
          </cell>
          <cell r="G348">
            <v>99.3</v>
          </cell>
          <cell r="H348">
            <v>-21.4</v>
          </cell>
          <cell r="I348">
            <v>96.2</v>
          </cell>
          <cell r="J348">
            <v>4.5999999999999996</v>
          </cell>
          <cell r="K348">
            <v>96</v>
          </cell>
          <cell r="L348">
            <v>6</v>
          </cell>
          <cell r="M348">
            <v>100</v>
          </cell>
          <cell r="N348">
            <v>-17.2</v>
          </cell>
          <cell r="O348">
            <v>99.1</v>
          </cell>
          <cell r="P348">
            <v>30.4</v>
          </cell>
          <cell r="Q348">
            <v>10</v>
          </cell>
          <cell r="R348">
            <v>2</v>
          </cell>
          <cell r="S348">
            <v>0.92</v>
          </cell>
          <cell r="T348">
            <v>-0.87</v>
          </cell>
          <cell r="U348">
            <v>0.46</v>
          </cell>
          <cell r="V348">
            <v>-0.89</v>
          </cell>
          <cell r="W348">
            <v>91.4</v>
          </cell>
          <cell r="X348">
            <v>-27.2</v>
          </cell>
          <cell r="Y348">
            <v>100.1</v>
          </cell>
          <cell r="Z348">
            <v>-27.3</v>
          </cell>
          <cell r="AA348">
            <v>193.5</v>
          </cell>
          <cell r="AB348">
            <v>-48.5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87.1</v>
          </cell>
          <cell r="D349">
            <v>3.8</v>
          </cell>
          <cell r="E349">
            <v>113.9</v>
          </cell>
          <cell r="F349">
            <v>3.5</v>
          </cell>
          <cell r="G349">
            <v>115.9</v>
          </cell>
          <cell r="H349">
            <v>7.1</v>
          </cell>
          <cell r="I349">
            <v>97.5</v>
          </cell>
          <cell r="J349">
            <v>3.4</v>
          </cell>
          <cell r="K349">
            <v>96.3</v>
          </cell>
          <cell r="L349">
            <v>4.7</v>
          </cell>
          <cell r="M349">
            <v>108.2</v>
          </cell>
          <cell r="N349">
            <v>-6.1</v>
          </cell>
          <cell r="O349">
            <v>99.8</v>
          </cell>
          <cell r="P349">
            <v>-3.6</v>
          </cell>
          <cell r="Q349">
            <v>2.1</v>
          </cell>
          <cell r="R349">
            <v>0.7</v>
          </cell>
          <cell r="S349">
            <v>0.39</v>
          </cell>
          <cell r="T349">
            <v>-0.1</v>
          </cell>
          <cell r="U349">
            <v>0.16</v>
          </cell>
          <cell r="V349">
            <v>-0.18</v>
          </cell>
          <cell r="W349">
            <v>84.2</v>
          </cell>
          <cell r="X349">
            <v>0.7</v>
          </cell>
          <cell r="Y349">
            <v>110</v>
          </cell>
          <cell r="Z349">
            <v>0.2</v>
          </cell>
          <cell r="AA349">
            <v>101.4</v>
          </cell>
          <cell r="AB349">
            <v>-16.7</v>
          </cell>
          <cell r="AC349">
            <v>0.5</v>
          </cell>
          <cell r="AD349">
            <v>0</v>
          </cell>
        </row>
        <row r="350">
          <cell r="B350" t="str">
            <v>プラスチック製品</v>
          </cell>
          <cell r="C350">
            <v>98.1</v>
          </cell>
          <cell r="D350">
            <v>-11.9</v>
          </cell>
          <cell r="E350">
            <v>106.3</v>
          </cell>
          <cell r="F350">
            <v>-13.2</v>
          </cell>
          <cell r="G350">
            <v>104.1</v>
          </cell>
          <cell r="H350">
            <v>-7.5</v>
          </cell>
          <cell r="I350">
            <v>94.5</v>
          </cell>
          <cell r="J350">
            <v>-11.8</v>
          </cell>
          <cell r="K350">
            <v>95.3</v>
          </cell>
          <cell r="L350">
            <v>-6.3</v>
          </cell>
          <cell r="M350">
            <v>83.2</v>
          </cell>
          <cell r="N350">
            <v>-56.3</v>
          </cell>
          <cell r="O350">
            <v>254.9</v>
          </cell>
          <cell r="P350">
            <v>-30.1</v>
          </cell>
          <cell r="Q350">
            <v>28.1</v>
          </cell>
          <cell r="R350">
            <v>26.1</v>
          </cell>
          <cell r="S350">
            <v>0.56000000000000005</v>
          </cell>
          <cell r="T350">
            <v>-1.45</v>
          </cell>
          <cell r="U350">
            <v>0.67</v>
          </cell>
          <cell r="V350">
            <v>-0.79</v>
          </cell>
          <cell r="W350">
            <v>94.8</v>
          </cell>
          <cell r="X350">
            <v>-14.7</v>
          </cell>
          <cell r="Y350">
            <v>102.7</v>
          </cell>
          <cell r="Z350">
            <v>-15.8</v>
          </cell>
          <cell r="AA350">
            <v>133.6</v>
          </cell>
          <cell r="AB350">
            <v>-46.1</v>
          </cell>
          <cell r="AC350">
            <v>5.7</v>
          </cell>
          <cell r="AD350">
            <v>850</v>
          </cell>
        </row>
        <row r="351">
          <cell r="B351" t="str">
            <v>ゴム製品</v>
          </cell>
          <cell r="C351">
            <v>93</v>
          </cell>
          <cell r="D351">
            <v>-3.7</v>
          </cell>
          <cell r="E351">
            <v>119.6</v>
          </cell>
          <cell r="F351">
            <v>-0.7</v>
          </cell>
          <cell r="G351">
            <v>112.4</v>
          </cell>
          <cell r="H351">
            <v>3.5</v>
          </cell>
          <cell r="I351">
            <v>104</v>
          </cell>
          <cell r="J351">
            <v>-3.6</v>
          </cell>
          <cell r="K351">
            <v>98.4</v>
          </cell>
          <cell r="L351">
            <v>-0.9</v>
          </cell>
          <cell r="M351">
            <v>164.2</v>
          </cell>
          <cell r="N351">
            <v>-18.2</v>
          </cell>
          <cell r="O351">
            <v>95.6</v>
          </cell>
          <cell r="P351">
            <v>-0.3</v>
          </cell>
          <cell r="Q351">
            <v>1.6</v>
          </cell>
          <cell r="R351">
            <v>-0.5</v>
          </cell>
          <cell r="S351">
            <v>0.1</v>
          </cell>
          <cell r="T351">
            <v>-0.34</v>
          </cell>
          <cell r="U351">
            <v>0.69</v>
          </cell>
          <cell r="V351">
            <v>-0.15</v>
          </cell>
          <cell r="W351">
            <v>89.9</v>
          </cell>
          <cell r="X351">
            <v>-6.6</v>
          </cell>
          <cell r="Y351">
            <v>115.6</v>
          </cell>
          <cell r="Z351">
            <v>-3.7</v>
          </cell>
          <cell r="AA351">
            <v>161.6</v>
          </cell>
          <cell r="AB351">
            <v>-14.7</v>
          </cell>
          <cell r="AC351">
            <v>0</v>
          </cell>
          <cell r="AD351">
            <v>-100</v>
          </cell>
        </row>
        <row r="352">
          <cell r="B352" t="str">
            <v>窯業・土石製品</v>
          </cell>
          <cell r="C352">
            <v>106.4</v>
          </cell>
          <cell r="D352">
            <v>12.5</v>
          </cell>
          <cell r="E352">
            <v>121.9</v>
          </cell>
          <cell r="F352">
            <v>12.5</v>
          </cell>
          <cell r="G352">
            <v>126.3</v>
          </cell>
          <cell r="H352">
            <v>20.3</v>
          </cell>
          <cell r="I352">
            <v>107.1</v>
          </cell>
          <cell r="J352">
            <v>17.3</v>
          </cell>
          <cell r="K352">
            <v>103.5</v>
          </cell>
          <cell r="L352">
            <v>14.5</v>
          </cell>
          <cell r="M352">
            <v>189.7</v>
          </cell>
          <cell r="N352">
            <v>67.599999999999994</v>
          </cell>
          <cell r="O352">
            <v>95.1</v>
          </cell>
          <cell r="P352">
            <v>-1.6</v>
          </cell>
          <cell r="Q352">
            <v>3.2</v>
          </cell>
          <cell r="R352">
            <v>-2.4</v>
          </cell>
          <cell r="S352">
            <v>0</v>
          </cell>
          <cell r="T352">
            <v>-0.28000000000000003</v>
          </cell>
          <cell r="U352">
            <v>0</v>
          </cell>
          <cell r="V352">
            <v>-0.17</v>
          </cell>
          <cell r="W352">
            <v>102.8</v>
          </cell>
          <cell r="X352">
            <v>9</v>
          </cell>
          <cell r="Y352">
            <v>117.8</v>
          </cell>
          <cell r="Z352">
            <v>9</v>
          </cell>
          <cell r="AA352">
            <v>34.799999999999997</v>
          </cell>
          <cell r="AB352">
            <v>-80.3</v>
          </cell>
          <cell r="AC352">
            <v>0</v>
          </cell>
          <cell r="AD352">
            <v>0</v>
          </cell>
        </row>
        <row r="353">
          <cell r="B353" t="str">
            <v>鉄鋼業</v>
          </cell>
          <cell r="C353">
            <v>140.80000000000001</v>
          </cell>
          <cell r="D353">
            <v>8.4</v>
          </cell>
          <cell r="E353">
            <v>151.30000000000001</v>
          </cell>
          <cell r="F353">
            <v>8.4</v>
          </cell>
          <cell r="G353">
            <v>128.4</v>
          </cell>
          <cell r="H353">
            <v>9.1999999999999993</v>
          </cell>
          <cell r="I353">
            <v>104.3</v>
          </cell>
          <cell r="J353">
            <v>-5.7</v>
          </cell>
          <cell r="K353">
            <v>91.8</v>
          </cell>
          <cell r="L353">
            <v>-5.0999999999999996</v>
          </cell>
          <cell r="M353">
            <v>2010</v>
          </cell>
          <cell r="N353">
            <v>-9.9</v>
          </cell>
          <cell r="O353">
            <v>337.9</v>
          </cell>
          <cell r="P353">
            <v>2.2000000000000002</v>
          </cell>
          <cell r="Q353">
            <v>10</v>
          </cell>
          <cell r="R353">
            <v>-0.2</v>
          </cell>
          <cell r="S353">
            <v>0.62</v>
          </cell>
          <cell r="T353">
            <v>0.62</v>
          </cell>
          <cell r="U353">
            <v>1.85</v>
          </cell>
          <cell r="V353">
            <v>1.22</v>
          </cell>
          <cell r="W353">
            <v>136</v>
          </cell>
          <cell r="X353">
            <v>5</v>
          </cell>
          <cell r="Y353">
            <v>146.19999999999999</v>
          </cell>
          <cell r="Z353">
            <v>5</v>
          </cell>
          <cell r="AA353">
            <v>4687.6000000000004</v>
          </cell>
          <cell r="AB353">
            <v>4.5</v>
          </cell>
          <cell r="AC353">
            <v>0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83.2</v>
          </cell>
          <cell r="D355">
            <v>23.4</v>
          </cell>
          <cell r="E355">
            <v>92.2</v>
          </cell>
          <cell r="F355">
            <v>22.9</v>
          </cell>
          <cell r="G355">
            <v>92.6</v>
          </cell>
          <cell r="H355">
            <v>28.3</v>
          </cell>
          <cell r="I355">
            <v>97.7</v>
          </cell>
          <cell r="J355">
            <v>4.9000000000000004</v>
          </cell>
          <cell r="K355">
            <v>97.2</v>
          </cell>
          <cell r="L355">
            <v>5.8</v>
          </cell>
          <cell r="M355">
            <v>103.3</v>
          </cell>
          <cell r="N355">
            <v>-4.5999999999999996</v>
          </cell>
          <cell r="O355">
            <v>277.2</v>
          </cell>
          <cell r="P355">
            <v>2.4</v>
          </cell>
          <cell r="Q355">
            <v>22.2</v>
          </cell>
          <cell r="R355">
            <v>-3</v>
          </cell>
          <cell r="S355">
            <v>1.03</v>
          </cell>
          <cell r="T355">
            <v>0.93</v>
          </cell>
          <cell r="U355">
            <v>1.32</v>
          </cell>
          <cell r="V355">
            <v>1.17</v>
          </cell>
          <cell r="W355">
            <v>80.400000000000006</v>
          </cell>
          <cell r="X355">
            <v>19.600000000000001</v>
          </cell>
          <cell r="Y355">
            <v>89.1</v>
          </cell>
          <cell r="Z355">
            <v>19.100000000000001</v>
          </cell>
          <cell r="AA355">
            <v>83.3</v>
          </cell>
          <cell r="AB355">
            <v>-35</v>
          </cell>
          <cell r="AC355">
            <v>1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93.9</v>
          </cell>
          <cell r="D358">
            <v>-17.3</v>
          </cell>
          <cell r="E358">
            <v>114.4</v>
          </cell>
          <cell r="F358">
            <v>-17.2</v>
          </cell>
          <cell r="G358">
            <v>114.9</v>
          </cell>
          <cell r="H358">
            <v>-20.3</v>
          </cell>
          <cell r="I358">
            <v>99.9</v>
          </cell>
          <cell r="J358">
            <v>-0.5</v>
          </cell>
          <cell r="K358">
            <v>99.5</v>
          </cell>
          <cell r="L358">
            <v>3.9</v>
          </cell>
          <cell r="M358">
            <v>106.2</v>
          </cell>
          <cell r="N358">
            <v>-41.9</v>
          </cell>
          <cell r="O358">
            <v>209</v>
          </cell>
          <cell r="P358">
            <v>-13.9</v>
          </cell>
          <cell r="Q358">
            <v>2.7</v>
          </cell>
          <cell r="R358">
            <v>-6.6</v>
          </cell>
          <cell r="S358">
            <v>0</v>
          </cell>
          <cell r="T358">
            <v>-0.57999999999999996</v>
          </cell>
          <cell r="U358">
            <v>0.5</v>
          </cell>
          <cell r="V358">
            <v>-0.56000000000000005</v>
          </cell>
          <cell r="W358">
            <v>90.7</v>
          </cell>
          <cell r="X358">
            <v>-19.899999999999999</v>
          </cell>
          <cell r="Y358">
            <v>110.5</v>
          </cell>
          <cell r="Z358">
            <v>-19.8</v>
          </cell>
          <cell r="AA358">
            <v>108.2</v>
          </cell>
          <cell r="AB358">
            <v>48.2</v>
          </cell>
          <cell r="AC358">
            <v>0</v>
          </cell>
          <cell r="AD358">
            <v>0</v>
          </cell>
        </row>
        <row r="359">
          <cell r="B359" t="str">
            <v>電子・デバイス</v>
          </cell>
          <cell r="C359">
            <v>72.099999999999994</v>
          </cell>
          <cell r="D359">
            <v>-1.9</v>
          </cell>
          <cell r="E359">
            <v>82.3</v>
          </cell>
          <cell r="F359">
            <v>-2</v>
          </cell>
          <cell r="G359">
            <v>81.3</v>
          </cell>
          <cell r="H359">
            <v>-0.9</v>
          </cell>
          <cell r="I359">
            <v>95</v>
          </cell>
          <cell r="J359">
            <v>-2.7</v>
          </cell>
          <cell r="K359">
            <v>95.5</v>
          </cell>
          <cell r="L359">
            <v>0.1</v>
          </cell>
          <cell r="M359">
            <v>89.8</v>
          </cell>
          <cell r="N359">
            <v>-25</v>
          </cell>
          <cell r="O359">
            <v>75.2</v>
          </cell>
          <cell r="P359">
            <v>-0.1</v>
          </cell>
          <cell r="Q359">
            <v>6.1</v>
          </cell>
          <cell r="R359">
            <v>0.5</v>
          </cell>
          <cell r="S359">
            <v>0.44</v>
          </cell>
          <cell r="T359">
            <v>-0.61</v>
          </cell>
          <cell r="U359">
            <v>0.99</v>
          </cell>
          <cell r="V359">
            <v>0.2</v>
          </cell>
          <cell r="W359">
            <v>69.7</v>
          </cell>
          <cell r="X359">
            <v>-4.9000000000000004</v>
          </cell>
          <cell r="Y359">
            <v>79.5</v>
          </cell>
          <cell r="Z359">
            <v>-5</v>
          </cell>
          <cell r="AA359">
            <v>89.9</v>
          </cell>
          <cell r="AB359">
            <v>-10.7</v>
          </cell>
          <cell r="AC359">
            <v>1</v>
          </cell>
          <cell r="AD359">
            <v>100</v>
          </cell>
        </row>
        <row r="360">
          <cell r="B360" t="str">
            <v>電気機械器具</v>
          </cell>
          <cell r="C360">
            <v>175.3</v>
          </cell>
          <cell r="D360">
            <v>28.3</v>
          </cell>
          <cell r="E360">
            <v>150.4</v>
          </cell>
          <cell r="F360">
            <v>-0.3</v>
          </cell>
          <cell r="G360">
            <v>144.80000000000001</v>
          </cell>
          <cell r="H360">
            <v>-1.7</v>
          </cell>
          <cell r="I360">
            <v>118</v>
          </cell>
          <cell r="J360">
            <v>15.5</v>
          </cell>
          <cell r="K360">
            <v>114</v>
          </cell>
          <cell r="L360">
            <v>17.899999999999999</v>
          </cell>
          <cell r="M360">
            <v>212.3</v>
          </cell>
          <cell r="N360">
            <v>-9</v>
          </cell>
          <cell r="O360">
            <v>72.900000000000006</v>
          </cell>
          <cell r="P360">
            <v>-24.1</v>
          </cell>
          <cell r="Q360">
            <v>4</v>
          </cell>
          <cell r="R360">
            <v>-6.1</v>
          </cell>
          <cell r="S360">
            <v>0.49</v>
          </cell>
          <cell r="T360">
            <v>0.34</v>
          </cell>
          <cell r="U360">
            <v>0.98</v>
          </cell>
          <cell r="V360">
            <v>0.76</v>
          </cell>
          <cell r="W360">
            <v>169.4</v>
          </cell>
          <cell r="X360">
            <v>24.4</v>
          </cell>
          <cell r="Y360">
            <v>145.30000000000001</v>
          </cell>
          <cell r="Z360">
            <v>-3.3</v>
          </cell>
          <cell r="AA360">
            <v>354.6</v>
          </cell>
          <cell r="AB360">
            <v>27.1</v>
          </cell>
          <cell r="AC360">
            <v>138.4</v>
          </cell>
          <cell r="AD360">
            <v>0</v>
          </cell>
        </row>
        <row r="361">
          <cell r="B361" t="str">
            <v>情報通信機械器具</v>
          </cell>
          <cell r="C361">
            <v>88.1</v>
          </cell>
          <cell r="D361">
            <v>-4.9000000000000004</v>
          </cell>
          <cell r="E361">
            <v>100.2</v>
          </cell>
          <cell r="F361">
            <v>-4.4000000000000004</v>
          </cell>
          <cell r="G361">
            <v>89.5</v>
          </cell>
          <cell r="H361">
            <v>-10.6</v>
          </cell>
          <cell r="I361">
            <v>113.9</v>
          </cell>
          <cell r="J361">
            <v>11.3</v>
          </cell>
          <cell r="K361">
            <v>105.7</v>
          </cell>
          <cell r="L361">
            <v>4.3</v>
          </cell>
          <cell r="M361">
            <v>255.6</v>
          </cell>
          <cell r="N361">
            <v>113.4</v>
          </cell>
          <cell r="O361">
            <v>17.399999999999999</v>
          </cell>
          <cell r="P361">
            <v>-88</v>
          </cell>
          <cell r="Q361">
            <v>7.7</v>
          </cell>
          <cell r="R361">
            <v>5.4</v>
          </cell>
          <cell r="S361">
            <v>0.77</v>
          </cell>
          <cell r="T361">
            <v>-0.06</v>
          </cell>
          <cell r="U361">
            <v>0.77</v>
          </cell>
          <cell r="V361">
            <v>0.12</v>
          </cell>
          <cell r="W361">
            <v>85.1</v>
          </cell>
          <cell r="X361">
            <v>-7.8</v>
          </cell>
          <cell r="Y361">
            <v>96.8</v>
          </cell>
          <cell r="Z361">
            <v>-7.4</v>
          </cell>
          <cell r="AA361">
            <v>320.2</v>
          </cell>
          <cell r="AB361">
            <v>58.4</v>
          </cell>
          <cell r="AC361">
            <v>1.1000000000000001</v>
          </cell>
          <cell r="AD361">
            <v>-75</v>
          </cell>
        </row>
        <row r="362">
          <cell r="B362" t="str">
            <v>輸送用機械器具</v>
          </cell>
          <cell r="C362">
            <v>94.3</v>
          </cell>
          <cell r="D362">
            <v>-1.8</v>
          </cell>
          <cell r="E362">
            <v>121.4</v>
          </cell>
          <cell r="F362">
            <v>-2</v>
          </cell>
          <cell r="G362">
            <v>114.4</v>
          </cell>
          <cell r="H362">
            <v>0.1</v>
          </cell>
          <cell r="I362">
            <v>108.1</v>
          </cell>
          <cell r="J362">
            <v>-4.5</v>
          </cell>
          <cell r="K362">
            <v>104.2</v>
          </cell>
          <cell r="L362">
            <v>-0.9</v>
          </cell>
          <cell r="M362">
            <v>156.9</v>
          </cell>
          <cell r="N362">
            <v>-27.5</v>
          </cell>
          <cell r="O362">
            <v>70.400000000000006</v>
          </cell>
          <cell r="P362">
            <v>-2.4</v>
          </cell>
          <cell r="Q362">
            <v>0.3</v>
          </cell>
          <cell r="R362">
            <v>-0.9</v>
          </cell>
          <cell r="S362">
            <v>0.48</v>
          </cell>
          <cell r="T362">
            <v>-0.75</v>
          </cell>
          <cell r="U362">
            <v>0.53</v>
          </cell>
          <cell r="V362">
            <v>-0.18</v>
          </cell>
          <cell r="W362">
            <v>91.1</v>
          </cell>
          <cell r="X362">
            <v>-4.8</v>
          </cell>
          <cell r="Y362">
            <v>117.3</v>
          </cell>
          <cell r="Z362">
            <v>-5</v>
          </cell>
          <cell r="AA362">
            <v>231.8</v>
          </cell>
          <cell r="AB362">
            <v>-15.2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110.9</v>
          </cell>
          <cell r="D363">
            <v>25.7</v>
          </cell>
          <cell r="E363">
            <v>128.9</v>
          </cell>
          <cell r="F363">
            <v>25.8</v>
          </cell>
          <cell r="G363">
            <v>121.4</v>
          </cell>
          <cell r="H363">
            <v>21.4</v>
          </cell>
          <cell r="I363">
            <v>121.3</v>
          </cell>
          <cell r="J363">
            <v>9</v>
          </cell>
          <cell r="K363">
            <v>111.1</v>
          </cell>
          <cell r="L363">
            <v>2.9</v>
          </cell>
          <cell r="M363">
            <v>261.2</v>
          </cell>
          <cell r="N363">
            <v>67.099999999999994</v>
          </cell>
          <cell r="O363">
            <v>77.7</v>
          </cell>
          <cell r="P363">
            <v>-42.5</v>
          </cell>
          <cell r="Q363">
            <v>5.2</v>
          </cell>
          <cell r="R363">
            <v>-4.0999999999999996</v>
          </cell>
          <cell r="S363">
            <v>0</v>
          </cell>
          <cell r="T363">
            <v>0</v>
          </cell>
          <cell r="U363">
            <v>0.99</v>
          </cell>
          <cell r="V363">
            <v>0.76</v>
          </cell>
          <cell r="W363">
            <v>107.1</v>
          </cell>
          <cell r="X363">
            <v>21.8</v>
          </cell>
          <cell r="Y363">
            <v>124.5</v>
          </cell>
          <cell r="Z363">
            <v>21.8</v>
          </cell>
          <cell r="AA363">
            <v>234.2</v>
          </cell>
          <cell r="AB363">
            <v>68.7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96.4</v>
          </cell>
          <cell r="D364">
            <v>9.3000000000000007</v>
          </cell>
          <cell r="E364">
            <v>110.6</v>
          </cell>
          <cell r="F364">
            <v>9.4</v>
          </cell>
          <cell r="G364">
            <v>99</v>
          </cell>
          <cell r="H364">
            <v>7</v>
          </cell>
          <cell r="I364">
            <v>113.3</v>
          </cell>
          <cell r="J364">
            <v>8.1</v>
          </cell>
          <cell r="K364">
            <v>104.7</v>
          </cell>
          <cell r="L364">
            <v>5</v>
          </cell>
          <cell r="M364">
            <v>274.7</v>
          </cell>
          <cell r="N364">
            <v>35.700000000000003</v>
          </cell>
          <cell r="O364">
            <v>107</v>
          </cell>
          <cell r="P364">
            <v>40.799999999999997</v>
          </cell>
          <cell r="Q364">
            <v>2.1</v>
          </cell>
          <cell r="R364">
            <v>0</v>
          </cell>
          <cell r="S364">
            <v>0.46</v>
          </cell>
          <cell r="T364">
            <v>0.17</v>
          </cell>
          <cell r="U364">
            <v>0</v>
          </cell>
          <cell r="V364">
            <v>-0.88</v>
          </cell>
          <cell r="W364">
            <v>93.1</v>
          </cell>
          <cell r="X364">
            <v>5.9</v>
          </cell>
          <cell r="Y364">
            <v>106.9</v>
          </cell>
          <cell r="Z364">
            <v>6.1</v>
          </cell>
          <cell r="AA364">
            <v>321.60000000000002</v>
          </cell>
          <cell r="AB364">
            <v>25</v>
          </cell>
          <cell r="AC364">
            <v>0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103.6</v>
          </cell>
          <cell r="D367">
            <v>8.1</v>
          </cell>
          <cell r="E367">
            <v>118.5</v>
          </cell>
          <cell r="F367">
            <v>8.6</v>
          </cell>
          <cell r="G367">
            <v>116.7</v>
          </cell>
          <cell r="H367">
            <v>6.4</v>
          </cell>
          <cell r="I367">
            <v>99.7</v>
          </cell>
          <cell r="J367">
            <v>10.199999999999999</v>
          </cell>
          <cell r="K367">
            <v>98.2</v>
          </cell>
          <cell r="L367">
            <v>6.2</v>
          </cell>
          <cell r="M367">
            <v>132</v>
          </cell>
          <cell r="N367">
            <v>160.4</v>
          </cell>
          <cell r="O367">
            <v>87.4</v>
          </cell>
          <cell r="P367">
            <v>-1.9</v>
          </cell>
          <cell r="Q367">
            <v>12.5</v>
          </cell>
          <cell r="R367">
            <v>-2.7</v>
          </cell>
          <cell r="S367">
            <v>1.35</v>
          </cell>
          <cell r="T367">
            <v>0.06</v>
          </cell>
          <cell r="U367">
            <v>1.44</v>
          </cell>
          <cell r="V367">
            <v>-1.1499999999999999</v>
          </cell>
          <cell r="W367">
            <v>100.1</v>
          </cell>
          <cell r="X367">
            <v>4.8</v>
          </cell>
          <cell r="Y367">
            <v>114.5</v>
          </cell>
          <cell r="Z367">
            <v>5.2</v>
          </cell>
          <cell r="AA367">
            <v>175.4</v>
          </cell>
          <cell r="AB367">
            <v>97.7</v>
          </cell>
          <cell r="AC367">
            <v>3</v>
          </cell>
          <cell r="AD367">
            <v>-50.8</v>
          </cell>
        </row>
        <row r="368">
          <cell r="B368" t="str">
            <v>小売業</v>
          </cell>
          <cell r="C368">
            <v>91.7</v>
          </cell>
          <cell r="D368">
            <v>-6.8</v>
          </cell>
          <cell r="E368">
            <v>99.7</v>
          </cell>
          <cell r="F368">
            <v>-7</v>
          </cell>
          <cell r="G368">
            <v>100.3</v>
          </cell>
          <cell r="H368">
            <v>-7.3</v>
          </cell>
          <cell r="I368">
            <v>93.3</v>
          </cell>
          <cell r="J368">
            <v>-4.2</v>
          </cell>
          <cell r="K368">
            <v>93.3</v>
          </cell>
          <cell r="L368">
            <v>-4.3</v>
          </cell>
          <cell r="M368">
            <v>92.5</v>
          </cell>
          <cell r="N368">
            <v>-4.5999999999999996</v>
          </cell>
          <cell r="O368">
            <v>104.8</v>
          </cell>
          <cell r="P368">
            <v>4.7</v>
          </cell>
          <cell r="Q368">
            <v>57.1</v>
          </cell>
          <cell r="R368">
            <v>7</v>
          </cell>
          <cell r="S368">
            <v>1.46</v>
          </cell>
          <cell r="T368">
            <v>-0.24</v>
          </cell>
          <cell r="U368">
            <v>2.06</v>
          </cell>
          <cell r="V368">
            <v>0.55000000000000004</v>
          </cell>
          <cell r="W368">
            <v>88.6</v>
          </cell>
          <cell r="X368">
            <v>-9.6999999999999993</v>
          </cell>
          <cell r="Y368">
            <v>96.3</v>
          </cell>
          <cell r="Z368">
            <v>-9.9</v>
          </cell>
          <cell r="AA368">
            <v>89.7</v>
          </cell>
          <cell r="AB368">
            <v>-0.4</v>
          </cell>
          <cell r="AC368">
            <v>4.9000000000000004</v>
          </cell>
          <cell r="AD368">
            <v>44.1</v>
          </cell>
        </row>
        <row r="369">
          <cell r="B369" t="str">
            <v>宿泊業</v>
          </cell>
          <cell r="C369">
            <v>86.4</v>
          </cell>
          <cell r="D369">
            <v>-1</v>
          </cell>
          <cell r="E369">
            <v>91.8</v>
          </cell>
          <cell r="F369">
            <v>-1.2</v>
          </cell>
          <cell r="G369">
            <v>92.4</v>
          </cell>
          <cell r="H369">
            <v>-2.1</v>
          </cell>
          <cell r="I369">
            <v>95.5</v>
          </cell>
          <cell r="J369">
            <v>11.2</v>
          </cell>
          <cell r="K369">
            <v>92.8</v>
          </cell>
          <cell r="L369">
            <v>7.9</v>
          </cell>
          <cell r="M369">
            <v>172.1</v>
          </cell>
          <cell r="N369">
            <v>105.6</v>
          </cell>
          <cell r="O369">
            <v>72.5</v>
          </cell>
          <cell r="P369">
            <v>3.6</v>
          </cell>
          <cell r="Q369">
            <v>57.5</v>
          </cell>
          <cell r="R369">
            <v>-1</v>
          </cell>
          <cell r="S369">
            <v>1.36</v>
          </cell>
          <cell r="T369">
            <v>-2.66</v>
          </cell>
          <cell r="U369">
            <v>0.85</v>
          </cell>
          <cell r="V369">
            <v>-0.67</v>
          </cell>
          <cell r="W369">
            <v>83.5</v>
          </cell>
          <cell r="X369">
            <v>-4</v>
          </cell>
          <cell r="Y369">
            <v>88.7</v>
          </cell>
          <cell r="Z369">
            <v>-4.2</v>
          </cell>
          <cell r="AA369">
            <v>78.900000000000006</v>
          </cell>
          <cell r="AB369">
            <v>38.700000000000003</v>
          </cell>
          <cell r="AC369">
            <v>0</v>
          </cell>
          <cell r="AD369">
            <v>0</v>
          </cell>
        </row>
        <row r="370">
          <cell r="B370" t="str">
            <v>Ｍ一括分</v>
          </cell>
          <cell r="C370">
            <v>83.6</v>
          </cell>
          <cell r="D370">
            <v>-24.1</v>
          </cell>
          <cell r="E370">
            <v>85.2</v>
          </cell>
          <cell r="F370">
            <v>-22.6</v>
          </cell>
          <cell r="G370">
            <v>87.1</v>
          </cell>
          <cell r="H370">
            <v>-23.3</v>
          </cell>
          <cell r="I370">
            <v>86.9</v>
          </cell>
          <cell r="J370">
            <v>-18</v>
          </cell>
          <cell r="K370">
            <v>86.9</v>
          </cell>
          <cell r="L370">
            <v>-19.899999999999999</v>
          </cell>
          <cell r="M370">
            <v>87.1</v>
          </cell>
          <cell r="N370">
            <v>92.7</v>
          </cell>
          <cell r="O370">
            <v>109.8</v>
          </cell>
          <cell r="P370">
            <v>23.9</v>
          </cell>
          <cell r="Q370">
            <v>93.5</v>
          </cell>
          <cell r="R370">
            <v>13.5</v>
          </cell>
          <cell r="S370">
            <v>7.52</v>
          </cell>
          <cell r="T370">
            <v>4.9400000000000004</v>
          </cell>
          <cell r="U370">
            <v>3.19</v>
          </cell>
          <cell r="V370">
            <v>0.71</v>
          </cell>
          <cell r="W370">
            <v>80.8</v>
          </cell>
          <cell r="X370">
            <v>-26.5</v>
          </cell>
          <cell r="Y370">
            <v>82.3</v>
          </cell>
          <cell r="Z370">
            <v>-25</v>
          </cell>
          <cell r="AA370">
            <v>41.3</v>
          </cell>
          <cell r="AB370">
            <v>39.1</v>
          </cell>
          <cell r="AC370">
            <v>0</v>
          </cell>
          <cell r="AD370">
            <v>-100</v>
          </cell>
        </row>
        <row r="371">
          <cell r="B371" t="str">
            <v>医療業</v>
          </cell>
          <cell r="C371">
            <v>78</v>
          </cell>
          <cell r="D371">
            <v>9.1999999999999993</v>
          </cell>
          <cell r="E371">
            <v>92.8</v>
          </cell>
          <cell r="F371">
            <v>8.5</v>
          </cell>
          <cell r="G371">
            <v>89</v>
          </cell>
          <cell r="H371">
            <v>8.8000000000000007</v>
          </cell>
          <cell r="I371">
            <v>92.9</v>
          </cell>
          <cell r="J371">
            <v>4.5999999999999996</v>
          </cell>
          <cell r="K371">
            <v>92</v>
          </cell>
          <cell r="L371">
            <v>4.3</v>
          </cell>
          <cell r="M371">
            <v>119.1</v>
          </cell>
          <cell r="N371">
            <v>9.8000000000000007</v>
          </cell>
          <cell r="O371">
            <v>99.8</v>
          </cell>
          <cell r="P371">
            <v>2</v>
          </cell>
          <cell r="Q371">
            <v>24.9</v>
          </cell>
          <cell r="R371">
            <v>-2</v>
          </cell>
          <cell r="S371">
            <v>1.0900000000000001</v>
          </cell>
          <cell r="T371">
            <v>-0.12</v>
          </cell>
          <cell r="U371">
            <v>1.04</v>
          </cell>
          <cell r="V371">
            <v>-1.0900000000000001</v>
          </cell>
          <cell r="W371">
            <v>75.400000000000006</v>
          </cell>
          <cell r="X371">
            <v>5.9</v>
          </cell>
          <cell r="Y371">
            <v>89.7</v>
          </cell>
          <cell r="Z371">
            <v>5.3</v>
          </cell>
          <cell r="AA371">
            <v>209.4</v>
          </cell>
          <cell r="AB371">
            <v>6.1</v>
          </cell>
          <cell r="AC371">
            <v>3.4</v>
          </cell>
          <cell r="AD371">
            <v>750</v>
          </cell>
        </row>
        <row r="372">
          <cell r="B372" t="str">
            <v>Ｐ一括分</v>
          </cell>
          <cell r="C372">
            <v>95.6</v>
          </cell>
          <cell r="D372">
            <v>-0.9</v>
          </cell>
          <cell r="E372">
            <v>113</v>
          </cell>
          <cell r="F372">
            <v>-1.7</v>
          </cell>
          <cell r="G372">
            <v>113.9</v>
          </cell>
          <cell r="H372">
            <v>-0.5</v>
          </cell>
          <cell r="I372">
            <v>101.2</v>
          </cell>
          <cell r="J372">
            <v>4.2</v>
          </cell>
          <cell r="K372">
            <v>101.5</v>
          </cell>
          <cell r="L372">
            <v>4</v>
          </cell>
          <cell r="M372">
            <v>91.7</v>
          </cell>
          <cell r="N372">
            <v>13.8</v>
          </cell>
          <cell r="O372">
            <v>103</v>
          </cell>
          <cell r="P372">
            <v>3.8</v>
          </cell>
          <cell r="Q372">
            <v>25.5</v>
          </cell>
          <cell r="R372">
            <v>1.3</v>
          </cell>
          <cell r="S372">
            <v>0.64</v>
          </cell>
          <cell r="T372">
            <v>-0.62</v>
          </cell>
          <cell r="U372">
            <v>1.24</v>
          </cell>
          <cell r="V372">
            <v>0.37</v>
          </cell>
          <cell r="W372">
            <v>92.4</v>
          </cell>
          <cell r="X372">
            <v>-4</v>
          </cell>
          <cell r="Y372">
            <v>109.2</v>
          </cell>
          <cell r="Z372">
            <v>-4.7</v>
          </cell>
          <cell r="AA372">
            <v>86.4</v>
          </cell>
          <cell r="AB372">
            <v>-30.8</v>
          </cell>
          <cell r="AC372">
            <v>4.5999999999999996</v>
          </cell>
          <cell r="AD372">
            <v>2200</v>
          </cell>
        </row>
        <row r="373">
          <cell r="B373" t="str">
            <v>職業紹介・派遣業</v>
          </cell>
          <cell r="C373">
            <v>103.2</v>
          </cell>
          <cell r="D373">
            <v>13.2</v>
          </cell>
          <cell r="E373">
            <v>105.5</v>
          </cell>
          <cell r="F373">
            <v>13.4</v>
          </cell>
          <cell r="G373">
            <v>105.7</v>
          </cell>
          <cell r="H373">
            <v>12.7</v>
          </cell>
          <cell r="I373">
            <v>105</v>
          </cell>
          <cell r="J373">
            <v>10.9</v>
          </cell>
          <cell r="K373">
            <v>105.4</v>
          </cell>
          <cell r="L373">
            <v>10.7</v>
          </cell>
          <cell r="M373">
            <v>97.3</v>
          </cell>
          <cell r="N373">
            <v>14.6</v>
          </cell>
          <cell r="O373">
            <v>131</v>
          </cell>
          <cell r="P373">
            <v>0.4</v>
          </cell>
          <cell r="Q373">
            <v>16.899999999999999</v>
          </cell>
          <cell r="R373">
            <v>-8.6</v>
          </cell>
          <cell r="S373">
            <v>4.6900000000000004</v>
          </cell>
          <cell r="T373">
            <v>-3.48</v>
          </cell>
          <cell r="U373">
            <v>6.4</v>
          </cell>
          <cell r="V373">
            <v>-2.68</v>
          </cell>
          <cell r="W373">
            <v>99.7</v>
          </cell>
          <cell r="X373">
            <v>9.6999999999999993</v>
          </cell>
          <cell r="Y373">
            <v>101.9</v>
          </cell>
          <cell r="Z373">
            <v>9.9</v>
          </cell>
          <cell r="AA373">
            <v>103.4</v>
          </cell>
          <cell r="AB373">
            <v>23.4</v>
          </cell>
          <cell r="AC373">
            <v>7.7</v>
          </cell>
          <cell r="AD373">
            <v>-57.9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81.3</v>
          </cell>
          <cell r="D375">
            <v>1.4</v>
          </cell>
          <cell r="E375">
            <v>88.9</v>
          </cell>
          <cell r="F375">
            <v>-3.7</v>
          </cell>
          <cell r="G375">
            <v>90.9</v>
          </cell>
          <cell r="H375">
            <v>-2.4</v>
          </cell>
          <cell r="I375">
            <v>91.4</v>
          </cell>
          <cell r="J375">
            <v>-3.8</v>
          </cell>
          <cell r="K375">
            <v>91.3</v>
          </cell>
          <cell r="L375">
            <v>-4.0999999999999996</v>
          </cell>
          <cell r="M375">
            <v>92.8</v>
          </cell>
          <cell r="N375">
            <v>1.1000000000000001</v>
          </cell>
          <cell r="O375">
            <v>93.3</v>
          </cell>
          <cell r="P375">
            <v>-4.7</v>
          </cell>
          <cell r="Q375">
            <v>27.5</v>
          </cell>
          <cell r="R375">
            <v>4.3</v>
          </cell>
          <cell r="S375">
            <v>2.09</v>
          </cell>
          <cell r="T375">
            <v>0.49</v>
          </cell>
          <cell r="U375">
            <v>3.56</v>
          </cell>
          <cell r="V375">
            <v>1.59</v>
          </cell>
          <cell r="W375">
            <v>78.599999999999994</v>
          </cell>
          <cell r="X375">
            <v>-1.8</v>
          </cell>
          <cell r="Y375">
            <v>85.9</v>
          </cell>
          <cell r="Z375">
            <v>-6.6</v>
          </cell>
          <cell r="AA375">
            <v>67</v>
          </cell>
          <cell r="AB375">
            <v>-20</v>
          </cell>
          <cell r="AC375">
            <v>30.8</v>
          </cell>
          <cell r="AD375">
            <v>7600</v>
          </cell>
        </row>
        <row r="376">
          <cell r="B376" t="str">
            <v>特掲産業１</v>
          </cell>
          <cell r="C376">
            <v>75.2</v>
          </cell>
          <cell r="D376">
            <v>-30.1</v>
          </cell>
          <cell r="E376">
            <v>79.2</v>
          </cell>
          <cell r="F376">
            <v>-30.1</v>
          </cell>
          <cell r="G376">
            <v>79.3</v>
          </cell>
          <cell r="H376">
            <v>-33</v>
          </cell>
          <cell r="I376">
            <v>86.8</v>
          </cell>
          <cell r="J376">
            <v>-23</v>
          </cell>
          <cell r="K376">
            <v>85.9</v>
          </cell>
          <cell r="L376">
            <v>-24.3</v>
          </cell>
          <cell r="M376">
            <v>130.4</v>
          </cell>
          <cell r="N376">
            <v>66.5</v>
          </cell>
          <cell r="O376">
            <v>91.1</v>
          </cell>
          <cell r="P376">
            <v>1.1000000000000001</v>
          </cell>
          <cell r="Q376">
            <v>50.8</v>
          </cell>
          <cell r="R376">
            <v>16.100000000000001</v>
          </cell>
          <cell r="S376">
            <v>0.38</v>
          </cell>
          <cell r="T376">
            <v>0.3</v>
          </cell>
          <cell r="U376">
            <v>8.7100000000000009</v>
          </cell>
          <cell r="V376">
            <v>6.64</v>
          </cell>
          <cell r="W376">
            <v>72.7</v>
          </cell>
          <cell r="X376">
            <v>-32.200000000000003</v>
          </cell>
          <cell r="Y376">
            <v>76.5</v>
          </cell>
          <cell r="Z376">
            <v>-32.299999999999997</v>
          </cell>
          <cell r="AA376">
            <v>77.5</v>
          </cell>
          <cell r="AB376">
            <v>110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87.2</v>
          </cell>
          <cell r="D377">
            <v>-2.9</v>
          </cell>
          <cell r="E377">
            <v>104.1</v>
          </cell>
          <cell r="F377">
            <v>-5</v>
          </cell>
          <cell r="G377">
            <v>128.80000000000001</v>
          </cell>
          <cell r="H377">
            <v>3.9</v>
          </cell>
          <cell r="I377">
            <v>72.7</v>
          </cell>
          <cell r="J377">
            <v>-14.2</v>
          </cell>
          <cell r="K377">
            <v>81.7</v>
          </cell>
          <cell r="L377">
            <v>-9.8000000000000007</v>
          </cell>
          <cell r="M377">
            <v>9.4</v>
          </cell>
          <cell r="N377">
            <v>-77.900000000000006</v>
          </cell>
          <cell r="O377">
            <v>101.1</v>
          </cell>
          <cell r="P377">
            <v>-1.7</v>
          </cell>
          <cell r="Q377">
            <v>11.1</v>
          </cell>
          <cell r="R377">
            <v>11.1</v>
          </cell>
          <cell r="S377">
            <v>0</v>
          </cell>
          <cell r="T377">
            <v>0</v>
          </cell>
          <cell r="U377">
            <v>0.18</v>
          </cell>
          <cell r="V377">
            <v>-5.22</v>
          </cell>
          <cell r="W377">
            <v>84.3</v>
          </cell>
          <cell r="X377">
            <v>-5.8</v>
          </cell>
          <cell r="Y377">
            <v>100.6</v>
          </cell>
          <cell r="Z377">
            <v>-8</v>
          </cell>
          <cell r="AA377">
            <v>0.9</v>
          </cell>
          <cell r="AB377">
            <v>-98.2</v>
          </cell>
          <cell r="AC377">
            <v>2.6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 refreshError="1"/>
      <sheetData sheetId="10" refreshError="1"/>
      <sheetData sheetId="11">
        <row r="7">
          <cell r="D7" t="str">
            <v>調査産業計</v>
          </cell>
        </row>
      </sheetData>
      <sheetData sheetId="12" refreshError="1"/>
      <sheetData sheetId="13" refreshError="1"/>
      <sheetData sheetId="14"/>
      <sheetData sheetId="15">
        <row r="9">
          <cell r="B9" t="str">
            <v>TL</v>
          </cell>
        </row>
      </sheetData>
      <sheetData sheetId="16">
        <row r="9">
          <cell r="E9">
            <v>222474</v>
          </cell>
        </row>
      </sheetData>
      <sheetData sheetId="17">
        <row r="9">
          <cell r="E9">
            <v>18.100000000000001</v>
          </cell>
          <cell r="F9">
            <v>137.30000000000001</v>
          </cell>
          <cell r="G9">
            <v>128.4</v>
          </cell>
          <cell r="H9">
            <v>8.9</v>
          </cell>
        </row>
        <row r="10">
          <cell r="E10">
            <v>20.3</v>
          </cell>
          <cell r="F10">
            <v>156.69999999999999</v>
          </cell>
          <cell r="G10">
            <v>148.1</v>
          </cell>
          <cell r="H10">
            <v>8.6</v>
          </cell>
        </row>
        <row r="11">
          <cell r="E11">
            <v>19.2</v>
          </cell>
          <cell r="F11">
            <v>156.4</v>
          </cell>
          <cell r="G11">
            <v>143.9</v>
          </cell>
          <cell r="H11">
            <v>12.5</v>
          </cell>
        </row>
        <row r="12">
          <cell r="E12">
            <v>17.2</v>
          </cell>
          <cell r="F12">
            <v>140.19999999999999</v>
          </cell>
          <cell r="G12">
            <v>127.6</v>
          </cell>
          <cell r="H12">
            <v>12.6</v>
          </cell>
        </row>
        <row r="13">
          <cell r="E13">
            <v>18.100000000000001</v>
          </cell>
          <cell r="F13">
            <v>150.4</v>
          </cell>
          <cell r="G13">
            <v>139.6</v>
          </cell>
          <cell r="H13">
            <v>10.8</v>
          </cell>
        </row>
        <row r="14">
          <cell r="E14">
            <v>19.399999999999999</v>
          </cell>
          <cell r="F14">
            <v>172.7</v>
          </cell>
          <cell r="G14">
            <v>145.1</v>
          </cell>
          <cell r="H14">
            <v>27.6</v>
          </cell>
        </row>
        <row r="15">
          <cell r="E15">
            <v>18.100000000000001</v>
          </cell>
          <cell r="F15">
            <v>132.9</v>
          </cell>
          <cell r="G15">
            <v>125.8</v>
          </cell>
          <cell r="H15">
            <v>7.1</v>
          </cell>
        </row>
        <row r="16">
          <cell r="E16">
            <v>16.899999999999999</v>
          </cell>
          <cell r="F16">
            <v>129.6</v>
          </cell>
          <cell r="G16">
            <v>125.3</v>
          </cell>
          <cell r="H16">
            <v>4.3</v>
          </cell>
        </row>
        <row r="17">
          <cell r="E17">
            <v>16</v>
          </cell>
          <cell r="F17">
            <v>108.6</v>
          </cell>
          <cell r="G17">
            <v>105.8</v>
          </cell>
          <cell r="H17">
            <v>2.8</v>
          </cell>
        </row>
        <row r="18">
          <cell r="E18">
            <v>18.8</v>
          </cell>
          <cell r="F18">
            <v>156.4</v>
          </cell>
          <cell r="G18">
            <v>145</v>
          </cell>
          <cell r="H18">
            <v>11.4</v>
          </cell>
        </row>
        <row r="19">
          <cell r="E19">
            <v>13.8</v>
          </cell>
          <cell r="F19">
            <v>76.8</v>
          </cell>
          <cell r="G19">
            <v>73.400000000000006</v>
          </cell>
          <cell r="H19">
            <v>3.4</v>
          </cell>
        </row>
        <row r="20">
          <cell r="E20">
            <v>16.100000000000001</v>
          </cell>
          <cell r="F20">
            <v>113.3</v>
          </cell>
          <cell r="G20">
            <v>109.7</v>
          </cell>
          <cell r="H20">
            <v>3.6</v>
          </cell>
        </row>
        <row r="21">
          <cell r="E21">
            <v>18.5</v>
          </cell>
          <cell r="F21">
            <v>147.80000000000001</v>
          </cell>
          <cell r="G21">
            <v>129.5</v>
          </cell>
          <cell r="H21">
            <v>18.3</v>
          </cell>
        </row>
        <row r="22">
          <cell r="E22">
            <v>18.2</v>
          </cell>
          <cell r="F22">
            <v>134.9</v>
          </cell>
          <cell r="G22">
            <v>130.6</v>
          </cell>
          <cell r="H22">
            <v>4.3</v>
          </cell>
        </row>
        <row r="23">
          <cell r="E23">
            <v>17.899999999999999</v>
          </cell>
          <cell r="F23">
            <v>140.9</v>
          </cell>
          <cell r="G23">
            <v>137.80000000000001</v>
          </cell>
          <cell r="H23">
            <v>3.1</v>
          </cell>
        </row>
        <row r="24">
          <cell r="E24">
            <v>17.8</v>
          </cell>
          <cell r="F24">
            <v>134.9</v>
          </cell>
          <cell r="G24">
            <v>126.3</v>
          </cell>
          <cell r="H24">
            <v>8.6</v>
          </cell>
        </row>
        <row r="47">
          <cell r="E47">
            <v>18.100000000000001</v>
          </cell>
          <cell r="F47">
            <v>140.80000000000001</v>
          </cell>
          <cell r="G47">
            <v>130.6</v>
          </cell>
          <cell r="H47">
            <v>10.199999999999999</v>
          </cell>
        </row>
        <row r="48">
          <cell r="E48">
            <v>20.100000000000001</v>
          </cell>
          <cell r="F48">
            <v>162.69999999999999</v>
          </cell>
          <cell r="G48">
            <v>149.19999999999999</v>
          </cell>
          <cell r="H48">
            <v>13.5</v>
          </cell>
        </row>
        <row r="49">
          <cell r="E49">
            <v>19.100000000000001</v>
          </cell>
          <cell r="F49">
            <v>158.1</v>
          </cell>
          <cell r="G49">
            <v>145</v>
          </cell>
          <cell r="H49">
            <v>13.1</v>
          </cell>
        </row>
        <row r="50">
          <cell r="E50">
            <v>17.100000000000001</v>
          </cell>
          <cell r="F50">
            <v>139.4</v>
          </cell>
          <cell r="G50">
            <v>126.3</v>
          </cell>
          <cell r="H50">
            <v>13.1</v>
          </cell>
        </row>
        <row r="51">
          <cell r="E51">
            <v>17.8</v>
          </cell>
          <cell r="F51">
            <v>150.5</v>
          </cell>
          <cell r="G51">
            <v>138.19999999999999</v>
          </cell>
          <cell r="H51">
            <v>12.3</v>
          </cell>
        </row>
        <row r="52">
          <cell r="E52">
            <v>19</v>
          </cell>
          <cell r="F52">
            <v>161.4</v>
          </cell>
          <cell r="G52">
            <v>138.19999999999999</v>
          </cell>
          <cell r="H52">
            <v>23.2</v>
          </cell>
        </row>
        <row r="53">
          <cell r="E53">
            <v>18.2</v>
          </cell>
          <cell r="F53">
            <v>125.7</v>
          </cell>
          <cell r="G53">
            <v>119</v>
          </cell>
          <cell r="H53">
            <v>6.7</v>
          </cell>
        </row>
        <row r="54">
          <cell r="E54" t="str">
            <v>ｘ</v>
          </cell>
          <cell r="F54" t="str">
            <v>ｘ</v>
          </cell>
          <cell r="G54" t="str">
            <v>ｘ</v>
          </cell>
          <cell r="H54" t="str">
            <v>ｘ</v>
          </cell>
        </row>
        <row r="55">
          <cell r="E55">
            <v>18.600000000000001</v>
          </cell>
          <cell r="F55">
            <v>140</v>
          </cell>
          <cell r="G55">
            <v>136.1</v>
          </cell>
          <cell r="H55">
            <v>3.9</v>
          </cell>
        </row>
        <row r="56">
          <cell r="E56">
            <v>18</v>
          </cell>
          <cell r="F56">
            <v>156.30000000000001</v>
          </cell>
          <cell r="G56">
            <v>140.1</v>
          </cell>
          <cell r="H56">
            <v>16.2</v>
          </cell>
        </row>
        <row r="57">
          <cell r="E57">
            <v>14.8</v>
          </cell>
          <cell r="F57">
            <v>94.8</v>
          </cell>
          <cell r="G57">
            <v>89.8</v>
          </cell>
          <cell r="H57">
            <v>5</v>
          </cell>
        </row>
        <row r="58">
          <cell r="E58">
            <v>16</v>
          </cell>
          <cell r="F58">
            <v>131.9</v>
          </cell>
          <cell r="G58">
            <v>124.5</v>
          </cell>
          <cell r="H58">
            <v>7.4</v>
          </cell>
        </row>
        <row r="59">
          <cell r="E59">
            <v>17.3</v>
          </cell>
          <cell r="F59">
            <v>148.80000000000001</v>
          </cell>
          <cell r="G59">
            <v>127.3</v>
          </cell>
          <cell r="H59">
            <v>21.5</v>
          </cell>
        </row>
        <row r="60">
          <cell r="E60">
            <v>18</v>
          </cell>
          <cell r="F60">
            <v>135.19999999999999</v>
          </cell>
          <cell r="G60">
            <v>130.30000000000001</v>
          </cell>
          <cell r="H60">
            <v>4.9000000000000004</v>
          </cell>
        </row>
        <row r="61">
          <cell r="E61">
            <v>17.8</v>
          </cell>
          <cell r="F61">
            <v>141.1</v>
          </cell>
          <cell r="G61">
            <v>136.9</v>
          </cell>
          <cell r="H61">
            <v>4.2</v>
          </cell>
        </row>
        <row r="62">
          <cell r="E62">
            <v>17.5</v>
          </cell>
          <cell r="F62">
            <v>132.6</v>
          </cell>
          <cell r="G62">
            <v>124.1</v>
          </cell>
          <cell r="H62">
            <v>8.5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3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/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10590</v>
          </cell>
        </row>
        <row r="48">
          <cell r="Q48">
            <v>19</v>
          </cell>
        </row>
        <row r="49">
          <cell r="Q49">
            <v>20.7</v>
          </cell>
        </row>
        <row r="50">
          <cell r="Q50">
            <v>19.899999999999999</v>
          </cell>
        </row>
        <row r="51">
          <cell r="Q51">
            <v>19.3</v>
          </cell>
        </row>
        <row r="52">
          <cell r="Q52">
            <v>19.2</v>
          </cell>
        </row>
        <row r="53">
          <cell r="Q53">
            <v>21.5</v>
          </cell>
        </row>
        <row r="54">
          <cell r="Q54">
            <v>18.5</v>
          </cell>
        </row>
        <row r="55">
          <cell r="Q55">
            <v>18.899999999999999</v>
          </cell>
        </row>
        <row r="56">
          <cell r="Q56">
            <v>19.3</v>
          </cell>
        </row>
        <row r="57">
          <cell r="Q57">
            <v>20.5</v>
          </cell>
        </row>
        <row r="58">
          <cell r="Q58">
            <v>16.100000000000001</v>
          </cell>
        </row>
        <row r="59">
          <cell r="Q59">
            <v>18.2</v>
          </cell>
        </row>
        <row r="60">
          <cell r="Q60">
            <v>19</v>
          </cell>
        </row>
        <row r="61">
          <cell r="Q61">
            <v>18.7</v>
          </cell>
        </row>
        <row r="62">
          <cell r="Q62">
            <v>20</v>
          </cell>
        </row>
        <row r="63">
          <cell r="Q63">
            <v>19.2</v>
          </cell>
        </row>
        <row r="69">
          <cell r="Q69">
            <v>18.899999999999999</v>
          </cell>
        </row>
        <row r="70">
          <cell r="Q70">
            <v>20.2</v>
          </cell>
        </row>
        <row r="71">
          <cell r="Q71">
            <v>19.600000000000001</v>
          </cell>
        </row>
        <row r="72">
          <cell r="Q72">
            <v>19.100000000000001</v>
          </cell>
        </row>
        <row r="73">
          <cell r="Q73">
            <v>18.600000000000001</v>
          </cell>
        </row>
        <row r="74">
          <cell r="Q74">
            <v>21.4</v>
          </cell>
        </row>
        <row r="75">
          <cell r="Q75">
            <v>17.5</v>
          </cell>
        </row>
        <row r="76">
          <cell r="Q76">
            <v>19.8</v>
          </cell>
        </row>
        <row r="77">
          <cell r="Q77">
            <v>19.7</v>
          </cell>
        </row>
        <row r="78">
          <cell r="Q78">
            <v>20.100000000000001</v>
          </cell>
        </row>
        <row r="79">
          <cell r="Q79">
            <v>14</v>
          </cell>
        </row>
        <row r="80">
          <cell r="Q80">
            <v>15</v>
          </cell>
        </row>
        <row r="81">
          <cell r="Q81">
            <v>19.3</v>
          </cell>
        </row>
        <row r="82">
          <cell r="Q82">
            <v>18.899999999999999</v>
          </cell>
        </row>
        <row r="83">
          <cell r="Q83">
            <v>20.399999999999999</v>
          </cell>
        </row>
        <row r="84">
          <cell r="Q84">
            <v>18.8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88</v>
          </cell>
          <cell r="D6">
            <v>-0.5</v>
          </cell>
          <cell r="E6">
            <v>99.9</v>
          </cell>
          <cell r="F6">
            <v>-1.5</v>
          </cell>
          <cell r="G6">
            <v>99.4</v>
          </cell>
          <cell r="H6">
            <v>-0.2</v>
          </cell>
          <cell r="I6">
            <v>100.1</v>
          </cell>
          <cell r="J6">
            <v>-1.8</v>
          </cell>
          <cell r="K6">
            <v>98.9</v>
          </cell>
          <cell r="L6">
            <v>-0.7</v>
          </cell>
          <cell r="M6">
            <v>117.6</v>
          </cell>
          <cell r="N6">
            <v>-14.4</v>
          </cell>
          <cell r="O6">
            <v>98.5</v>
          </cell>
          <cell r="P6">
            <v>-0.3</v>
          </cell>
          <cell r="Q6">
            <v>25.1</v>
          </cell>
          <cell r="R6">
            <v>0.5</v>
          </cell>
          <cell r="S6">
            <v>1.64</v>
          </cell>
          <cell r="T6">
            <v>0.25</v>
          </cell>
          <cell r="U6">
            <v>1.93</v>
          </cell>
          <cell r="V6">
            <v>0.22</v>
          </cell>
          <cell r="W6">
            <v>84.5</v>
          </cell>
          <cell r="X6">
            <v>-3.8</v>
          </cell>
          <cell r="Y6">
            <v>96</v>
          </cell>
          <cell r="Z6">
            <v>-4.7</v>
          </cell>
          <cell r="AA6">
            <v>106.2</v>
          </cell>
          <cell r="AB6">
            <v>-17.2</v>
          </cell>
          <cell r="AC6">
            <v>28.1</v>
          </cell>
          <cell r="AD6">
            <v>24.3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74.5</v>
          </cell>
          <cell r="D8">
            <v>-6.3</v>
          </cell>
          <cell r="E8">
            <v>76.400000000000006</v>
          </cell>
          <cell r="F8">
            <v>-12.4</v>
          </cell>
          <cell r="G8">
            <v>76.599999999999994</v>
          </cell>
          <cell r="H8">
            <v>-10.5</v>
          </cell>
          <cell r="I8">
            <v>101.5</v>
          </cell>
          <cell r="J8">
            <v>-4.4000000000000004</v>
          </cell>
          <cell r="K8">
            <v>102.4</v>
          </cell>
          <cell r="L8">
            <v>-1.9</v>
          </cell>
          <cell r="M8">
            <v>91.9</v>
          </cell>
          <cell r="N8">
            <v>-26.9</v>
          </cell>
          <cell r="O8">
            <v>82.6</v>
          </cell>
          <cell r="P8">
            <v>6.6</v>
          </cell>
          <cell r="Q8">
            <v>2.4</v>
          </cell>
          <cell r="R8">
            <v>0.5</v>
          </cell>
          <cell r="S8">
            <v>0.23</v>
          </cell>
          <cell r="T8">
            <v>-2.35</v>
          </cell>
          <cell r="U8">
            <v>0.23</v>
          </cell>
          <cell r="V8">
            <v>-4</v>
          </cell>
          <cell r="W8">
            <v>71.599999999999994</v>
          </cell>
          <cell r="X8">
            <v>-9.3000000000000007</v>
          </cell>
          <cell r="Y8">
            <v>73.400000000000006</v>
          </cell>
          <cell r="Z8">
            <v>-15.2</v>
          </cell>
          <cell r="AA8">
            <v>73.7</v>
          </cell>
          <cell r="AB8">
            <v>-31</v>
          </cell>
          <cell r="AC8">
            <v>55.9</v>
          </cell>
          <cell r="AD8">
            <v>34.4</v>
          </cell>
        </row>
        <row r="9">
          <cell r="B9" t="str">
            <v>製造業</v>
          </cell>
          <cell r="C9">
            <v>97.7</v>
          </cell>
          <cell r="D9">
            <v>0</v>
          </cell>
          <cell r="E9">
            <v>108.4</v>
          </cell>
          <cell r="F9">
            <v>-2.2000000000000002</v>
          </cell>
          <cell r="G9">
            <v>106</v>
          </cell>
          <cell r="H9">
            <v>-0.5</v>
          </cell>
          <cell r="I9">
            <v>101.4</v>
          </cell>
          <cell r="J9">
            <v>-1.6</v>
          </cell>
          <cell r="K9">
            <v>100.6</v>
          </cell>
          <cell r="L9">
            <v>-0.1</v>
          </cell>
          <cell r="M9">
            <v>110.7</v>
          </cell>
          <cell r="N9">
            <v>-16.100000000000001</v>
          </cell>
          <cell r="O9">
            <v>96.7</v>
          </cell>
          <cell r="P9">
            <v>-4.5</v>
          </cell>
          <cell r="Q9">
            <v>9.6</v>
          </cell>
          <cell r="R9">
            <v>-0.5</v>
          </cell>
          <cell r="S9">
            <v>1.29</v>
          </cell>
          <cell r="T9">
            <v>0.26</v>
          </cell>
          <cell r="U9">
            <v>1.63</v>
          </cell>
          <cell r="V9">
            <v>0.76</v>
          </cell>
          <cell r="W9">
            <v>93.9</v>
          </cell>
          <cell r="X9">
            <v>-3.2</v>
          </cell>
          <cell r="Y9">
            <v>104.1</v>
          </cell>
          <cell r="Z9">
            <v>-5.4</v>
          </cell>
          <cell r="AA9">
            <v>133.30000000000001</v>
          </cell>
          <cell r="AB9">
            <v>-13.4</v>
          </cell>
          <cell r="AC9">
            <v>45.9</v>
          </cell>
          <cell r="AD9">
            <v>33.4</v>
          </cell>
        </row>
        <row r="10">
          <cell r="B10" t="str">
            <v>電気・ガス・熱供給・水道業</v>
          </cell>
          <cell r="C10">
            <v>97.6</v>
          </cell>
          <cell r="D10">
            <v>13.8</v>
          </cell>
          <cell r="E10">
            <v>123.1</v>
          </cell>
          <cell r="F10">
            <v>14</v>
          </cell>
          <cell r="G10">
            <v>114</v>
          </cell>
          <cell r="H10">
            <v>2.9</v>
          </cell>
          <cell r="I10">
            <v>110.3</v>
          </cell>
          <cell r="J10">
            <v>8.6999999999999993</v>
          </cell>
          <cell r="K10">
            <v>106.6</v>
          </cell>
          <cell r="L10">
            <v>3.8</v>
          </cell>
          <cell r="M10">
            <v>160.80000000000001</v>
          </cell>
          <cell r="N10">
            <v>88.5</v>
          </cell>
          <cell r="O10">
            <v>97.7</v>
          </cell>
          <cell r="P10">
            <v>-6.1</v>
          </cell>
          <cell r="Q10">
            <v>6.3</v>
          </cell>
          <cell r="R10">
            <v>-4.3</v>
          </cell>
          <cell r="S10">
            <v>0.19</v>
          </cell>
          <cell r="T10">
            <v>0.05</v>
          </cell>
          <cell r="U10">
            <v>4.28</v>
          </cell>
          <cell r="V10">
            <v>3.08</v>
          </cell>
          <cell r="W10">
            <v>93.8</v>
          </cell>
          <cell r="X10">
            <v>10.1</v>
          </cell>
          <cell r="Y10">
            <v>118.3</v>
          </cell>
          <cell r="Z10">
            <v>10.4</v>
          </cell>
          <cell r="AA10">
            <v>236.8</v>
          </cell>
          <cell r="AB10">
            <v>222.2</v>
          </cell>
          <cell r="AC10">
            <v>0.1</v>
          </cell>
          <cell r="AD10">
            <v>-83.3</v>
          </cell>
        </row>
        <row r="11">
          <cell r="B11" t="str">
            <v>情報通信業</v>
          </cell>
          <cell r="C11">
            <v>142.80000000000001</v>
          </cell>
          <cell r="D11">
            <v>-10.8</v>
          </cell>
          <cell r="E11">
            <v>142.1</v>
          </cell>
          <cell r="F11">
            <v>-10.5</v>
          </cell>
          <cell r="G11">
            <v>136.5</v>
          </cell>
          <cell r="H11">
            <v>-8.5</v>
          </cell>
          <cell r="I11">
            <v>108.7</v>
          </cell>
          <cell r="J11">
            <v>6.6</v>
          </cell>
          <cell r="K11">
            <v>105.6</v>
          </cell>
          <cell r="L11">
            <v>5.5</v>
          </cell>
          <cell r="M11">
            <v>153.1</v>
          </cell>
          <cell r="N11">
            <v>18.100000000000001</v>
          </cell>
          <cell r="O11">
            <v>102</v>
          </cell>
          <cell r="P11">
            <v>-3.2</v>
          </cell>
          <cell r="Q11">
            <v>3.6</v>
          </cell>
          <cell r="R11">
            <v>-1.3</v>
          </cell>
          <cell r="S11">
            <v>0.05</v>
          </cell>
          <cell r="T11">
            <v>-0.33</v>
          </cell>
          <cell r="U11">
            <v>0.16</v>
          </cell>
          <cell r="V11">
            <v>-0.81</v>
          </cell>
          <cell r="W11">
            <v>137.19999999999999</v>
          </cell>
          <cell r="X11">
            <v>-13.7</v>
          </cell>
          <cell r="Y11">
            <v>136.5</v>
          </cell>
          <cell r="Z11">
            <v>-13.4</v>
          </cell>
          <cell r="AA11">
            <v>234.3</v>
          </cell>
          <cell r="AB11">
            <v>-25.9</v>
          </cell>
          <cell r="AC11">
            <v>145.80000000000001</v>
          </cell>
          <cell r="AD11">
            <v>-11.8</v>
          </cell>
        </row>
        <row r="12">
          <cell r="B12" t="str">
            <v>運輸業，郵便業</v>
          </cell>
          <cell r="C12">
            <v>83.6</v>
          </cell>
          <cell r="D12">
            <v>-8.5</v>
          </cell>
          <cell r="E12">
            <v>89.8</v>
          </cell>
          <cell r="F12">
            <v>-11.3</v>
          </cell>
          <cell r="G12">
            <v>95</v>
          </cell>
          <cell r="H12">
            <v>-7</v>
          </cell>
          <cell r="I12">
            <v>97.9</v>
          </cell>
          <cell r="J12">
            <v>-9.9</v>
          </cell>
          <cell r="K12">
            <v>102.7</v>
          </cell>
          <cell r="L12">
            <v>-5.3</v>
          </cell>
          <cell r="M12">
            <v>75.3</v>
          </cell>
          <cell r="N12">
            <v>-30.9</v>
          </cell>
          <cell r="O12">
            <v>103.7</v>
          </cell>
          <cell r="P12">
            <v>-4.2</v>
          </cell>
          <cell r="Q12">
            <v>11.9</v>
          </cell>
          <cell r="R12">
            <v>4.4000000000000004</v>
          </cell>
          <cell r="S12">
            <v>3.35</v>
          </cell>
          <cell r="T12">
            <v>1.51</v>
          </cell>
          <cell r="U12">
            <v>0.92</v>
          </cell>
          <cell r="V12">
            <v>-0.26</v>
          </cell>
          <cell r="W12">
            <v>80.3</v>
          </cell>
          <cell r="X12">
            <v>-11.6</v>
          </cell>
          <cell r="Y12">
            <v>86.3</v>
          </cell>
          <cell r="Z12">
            <v>-14.1</v>
          </cell>
          <cell r="AA12">
            <v>66.599999999999994</v>
          </cell>
          <cell r="AB12">
            <v>-31.2</v>
          </cell>
          <cell r="AC12">
            <v>32</v>
          </cell>
          <cell r="AD12">
            <v>88.2</v>
          </cell>
        </row>
        <row r="13">
          <cell r="B13" t="str">
            <v>卸売業，小売業</v>
          </cell>
          <cell r="C13">
            <v>87.9</v>
          </cell>
          <cell r="D13">
            <v>5.8</v>
          </cell>
          <cell r="E13">
            <v>89.1</v>
          </cell>
          <cell r="F13">
            <v>3.7</v>
          </cell>
          <cell r="G13">
            <v>89.4</v>
          </cell>
          <cell r="H13">
            <v>4.0999999999999996</v>
          </cell>
          <cell r="I13">
            <v>90.2</v>
          </cell>
          <cell r="J13">
            <v>0.1</v>
          </cell>
          <cell r="K13">
            <v>89.2</v>
          </cell>
          <cell r="L13">
            <v>0.2</v>
          </cell>
          <cell r="M13">
            <v>111.9</v>
          </cell>
          <cell r="N13">
            <v>-1.5</v>
          </cell>
          <cell r="O13">
            <v>102.9</v>
          </cell>
          <cell r="P13">
            <v>2.4</v>
          </cell>
          <cell r="Q13">
            <v>62.2</v>
          </cell>
          <cell r="R13">
            <v>2.9</v>
          </cell>
          <cell r="S13">
            <v>1.74</v>
          </cell>
          <cell r="T13">
            <v>-0.81</v>
          </cell>
          <cell r="U13">
            <v>2.97</v>
          </cell>
          <cell r="V13">
            <v>1.1100000000000001</v>
          </cell>
          <cell r="W13">
            <v>84.4</v>
          </cell>
          <cell r="X13">
            <v>2.2999999999999998</v>
          </cell>
          <cell r="Y13">
            <v>85.6</v>
          </cell>
          <cell r="Z13">
            <v>0.4</v>
          </cell>
          <cell r="AA13">
            <v>83.5</v>
          </cell>
          <cell r="AB13">
            <v>-3.1</v>
          </cell>
          <cell r="AC13">
            <v>79.8</v>
          </cell>
          <cell r="AD13">
            <v>23.9</v>
          </cell>
        </row>
        <row r="14">
          <cell r="B14" t="str">
            <v>金融業，保険業</v>
          </cell>
          <cell r="C14">
            <v>99.7</v>
          </cell>
          <cell r="D14">
            <v>6.5</v>
          </cell>
          <cell r="E14">
            <v>118.3</v>
          </cell>
          <cell r="F14">
            <v>-1.2</v>
          </cell>
          <cell r="G14">
            <v>122</v>
          </cell>
          <cell r="H14">
            <v>1.5</v>
          </cell>
          <cell r="I14">
            <v>105</v>
          </cell>
          <cell r="J14">
            <v>-3.1</v>
          </cell>
          <cell r="K14">
            <v>104.8</v>
          </cell>
          <cell r="L14">
            <v>-3.5</v>
          </cell>
          <cell r="M14">
            <v>114</v>
          </cell>
          <cell r="N14">
            <v>6.5</v>
          </cell>
          <cell r="O14">
            <v>106</v>
          </cell>
          <cell r="P14">
            <v>7</v>
          </cell>
          <cell r="Q14">
            <v>0.3</v>
          </cell>
          <cell r="R14">
            <v>-5.9</v>
          </cell>
          <cell r="S14">
            <v>0.3</v>
          </cell>
          <cell r="T14">
            <v>-0.87</v>
          </cell>
          <cell r="U14">
            <v>0</v>
          </cell>
          <cell r="V14">
            <v>-0.06</v>
          </cell>
          <cell r="W14">
            <v>95.8</v>
          </cell>
          <cell r="X14">
            <v>3.1</v>
          </cell>
          <cell r="Y14">
            <v>113.6</v>
          </cell>
          <cell r="Z14">
            <v>-4.5</v>
          </cell>
          <cell r="AA14">
            <v>31.1</v>
          </cell>
          <cell r="AB14">
            <v>-70.599999999999994</v>
          </cell>
          <cell r="AC14">
            <v>24.5</v>
          </cell>
          <cell r="AD14">
            <v>0</v>
          </cell>
        </row>
        <row r="15">
          <cell r="B15" t="str">
            <v>不動産業，物品賃貸業</v>
          </cell>
          <cell r="C15">
            <v>90.3</v>
          </cell>
          <cell r="D15">
            <v>-12.8</v>
          </cell>
          <cell r="E15">
            <v>110.1</v>
          </cell>
          <cell r="F15">
            <v>-4.4000000000000004</v>
          </cell>
          <cell r="G15">
            <v>110.2</v>
          </cell>
          <cell r="H15">
            <v>-2.1</v>
          </cell>
          <cell r="I15">
            <v>107.6</v>
          </cell>
          <cell r="J15">
            <v>12.3</v>
          </cell>
          <cell r="K15">
            <v>106.3</v>
          </cell>
          <cell r="L15">
            <v>13.6</v>
          </cell>
          <cell r="M15">
            <v>162.5</v>
          </cell>
          <cell r="N15">
            <v>-16.2</v>
          </cell>
          <cell r="O15">
            <v>101.2</v>
          </cell>
          <cell r="P15">
            <v>5.4</v>
          </cell>
          <cell r="Q15">
            <v>28.9</v>
          </cell>
          <cell r="R15">
            <v>-11.1</v>
          </cell>
          <cell r="S15">
            <v>0.35</v>
          </cell>
          <cell r="T15">
            <v>0.17</v>
          </cell>
          <cell r="U15">
            <v>0</v>
          </cell>
          <cell r="V15">
            <v>-1.37</v>
          </cell>
          <cell r="W15">
            <v>86.7</v>
          </cell>
          <cell r="X15">
            <v>-15.7</v>
          </cell>
          <cell r="Y15">
            <v>105.8</v>
          </cell>
          <cell r="Z15">
            <v>-7.5</v>
          </cell>
          <cell r="AA15">
            <v>103.7</v>
          </cell>
          <cell r="AB15">
            <v>-51</v>
          </cell>
          <cell r="AC15">
            <v>0</v>
          </cell>
          <cell r="AD15">
            <v>-100</v>
          </cell>
        </row>
        <row r="16">
          <cell r="B16" t="str">
            <v>学術研究，専門・技術サービス業</v>
          </cell>
          <cell r="C16">
            <v>99.5</v>
          </cell>
          <cell r="D16">
            <v>5.9</v>
          </cell>
          <cell r="E16">
            <v>119.8</v>
          </cell>
          <cell r="F16">
            <v>5.8</v>
          </cell>
          <cell r="G16">
            <v>118.4</v>
          </cell>
          <cell r="H16">
            <v>6</v>
          </cell>
          <cell r="I16">
            <v>108.3</v>
          </cell>
          <cell r="J16">
            <v>-3.8</v>
          </cell>
          <cell r="K16">
            <v>107.5</v>
          </cell>
          <cell r="L16">
            <v>-3.8</v>
          </cell>
          <cell r="M16">
            <v>117.5</v>
          </cell>
          <cell r="N16">
            <v>-3.2</v>
          </cell>
          <cell r="O16">
            <v>101.7</v>
          </cell>
          <cell r="P16">
            <v>2.9</v>
          </cell>
          <cell r="Q16">
            <v>5.5</v>
          </cell>
          <cell r="R16">
            <v>-6.4</v>
          </cell>
          <cell r="S16">
            <v>0.06</v>
          </cell>
          <cell r="T16">
            <v>-0.12</v>
          </cell>
          <cell r="U16">
            <v>0.57999999999999996</v>
          </cell>
          <cell r="V16">
            <v>0.57999999999999996</v>
          </cell>
          <cell r="W16">
            <v>95.6</v>
          </cell>
          <cell r="X16">
            <v>2.5</v>
          </cell>
          <cell r="Y16">
            <v>115.1</v>
          </cell>
          <cell r="Z16">
            <v>2.4</v>
          </cell>
          <cell r="AA16">
            <v>143.80000000000001</v>
          </cell>
          <cell r="AB16">
            <v>3.2</v>
          </cell>
          <cell r="AC16">
            <v>0.2</v>
          </cell>
          <cell r="AD16">
            <v>0</v>
          </cell>
        </row>
        <row r="17">
          <cell r="B17" t="str">
            <v>宿泊業，飲食サービス業</v>
          </cell>
          <cell r="C17">
            <v>98.5</v>
          </cell>
          <cell r="D17">
            <v>10.3</v>
          </cell>
          <cell r="E17">
            <v>96.2</v>
          </cell>
          <cell r="F17">
            <v>5.5</v>
          </cell>
          <cell r="G17">
            <v>96.2</v>
          </cell>
          <cell r="H17">
            <v>3.9</v>
          </cell>
          <cell r="I17">
            <v>96.1</v>
          </cell>
          <cell r="J17">
            <v>7.7</v>
          </cell>
          <cell r="K17">
            <v>94.5</v>
          </cell>
          <cell r="L17">
            <v>6.9</v>
          </cell>
          <cell r="M17">
            <v>134.1</v>
          </cell>
          <cell r="N17">
            <v>25</v>
          </cell>
          <cell r="O17">
            <v>87.7</v>
          </cell>
          <cell r="P17">
            <v>-0.6</v>
          </cell>
          <cell r="Q17">
            <v>78.8</v>
          </cell>
          <cell r="R17">
            <v>-5.3</v>
          </cell>
          <cell r="S17">
            <v>2.5099999999999998</v>
          </cell>
          <cell r="T17">
            <v>-1.73</v>
          </cell>
          <cell r="U17">
            <v>2.38</v>
          </cell>
          <cell r="V17">
            <v>-0.73</v>
          </cell>
          <cell r="W17">
            <v>94.6</v>
          </cell>
          <cell r="X17">
            <v>6.7</v>
          </cell>
          <cell r="Y17">
            <v>92.4</v>
          </cell>
          <cell r="Z17">
            <v>2</v>
          </cell>
          <cell r="AA17">
            <v>96.7</v>
          </cell>
          <cell r="AB17">
            <v>48.1</v>
          </cell>
          <cell r="AC17">
            <v>74.599999999999994</v>
          </cell>
          <cell r="AD17">
            <v>225.8</v>
          </cell>
        </row>
        <row r="18">
          <cell r="B18" t="str">
            <v>生活関連サービス業，娯楽業</v>
          </cell>
          <cell r="C18">
            <v>92.6</v>
          </cell>
          <cell r="D18">
            <v>38.6</v>
          </cell>
          <cell r="E18">
            <v>101.5</v>
          </cell>
          <cell r="F18">
            <v>38.700000000000003</v>
          </cell>
          <cell r="G18">
            <v>100.9</v>
          </cell>
          <cell r="H18">
            <v>34.700000000000003</v>
          </cell>
          <cell r="I18">
            <v>110.4</v>
          </cell>
          <cell r="J18">
            <v>29.4</v>
          </cell>
          <cell r="K18">
            <v>109.7</v>
          </cell>
          <cell r="L18">
            <v>22.8</v>
          </cell>
          <cell r="M18">
            <v>118.8</v>
          </cell>
          <cell r="N18">
            <v>351.7</v>
          </cell>
          <cell r="O18">
            <v>93.1</v>
          </cell>
          <cell r="P18">
            <v>0.2</v>
          </cell>
          <cell r="Q18">
            <v>27.3</v>
          </cell>
          <cell r="R18">
            <v>-22.6</v>
          </cell>
          <cell r="S18">
            <v>3.93</v>
          </cell>
          <cell r="T18">
            <v>-2.2000000000000002</v>
          </cell>
          <cell r="U18">
            <v>4.24</v>
          </cell>
          <cell r="V18">
            <v>-0.57999999999999996</v>
          </cell>
          <cell r="W18">
            <v>89</v>
          </cell>
          <cell r="X18">
            <v>34.200000000000003</v>
          </cell>
          <cell r="Y18">
            <v>97.5</v>
          </cell>
          <cell r="Z18">
            <v>34.1</v>
          </cell>
          <cell r="AA18">
            <v>110.2</v>
          </cell>
          <cell r="AB18">
            <v>149.9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95.3</v>
          </cell>
          <cell r="D19">
            <v>2.9</v>
          </cell>
          <cell r="E19">
            <v>116.4</v>
          </cell>
          <cell r="F19">
            <v>3</v>
          </cell>
          <cell r="G19">
            <v>119.1</v>
          </cell>
          <cell r="H19">
            <v>3.3</v>
          </cell>
          <cell r="I19">
            <v>125.7</v>
          </cell>
          <cell r="J19">
            <v>-3.2</v>
          </cell>
          <cell r="K19">
            <v>113.7</v>
          </cell>
          <cell r="L19">
            <v>-0.4</v>
          </cell>
          <cell r="M19">
            <v>314.3</v>
          </cell>
          <cell r="N19">
            <v>-16.8</v>
          </cell>
          <cell r="O19">
            <v>108.4</v>
          </cell>
          <cell r="P19">
            <v>4.4000000000000004</v>
          </cell>
          <cell r="Q19">
            <v>16.7</v>
          </cell>
          <cell r="R19">
            <v>1.7</v>
          </cell>
          <cell r="S19">
            <v>0.6</v>
          </cell>
          <cell r="T19">
            <v>0.56000000000000005</v>
          </cell>
          <cell r="U19">
            <v>0.66</v>
          </cell>
          <cell r="V19">
            <v>-0.26</v>
          </cell>
          <cell r="W19">
            <v>91.5</v>
          </cell>
          <cell r="X19">
            <v>-0.5</v>
          </cell>
          <cell r="Y19">
            <v>111.8</v>
          </cell>
          <cell r="Z19">
            <v>-0.4</v>
          </cell>
          <cell r="AA19">
            <v>29.7</v>
          </cell>
          <cell r="AB19">
            <v>-25.2</v>
          </cell>
          <cell r="AC19">
            <v>0</v>
          </cell>
          <cell r="AD19">
            <v>0</v>
          </cell>
        </row>
        <row r="20">
          <cell r="B20" t="str">
            <v>医療，福祉</v>
          </cell>
          <cell r="C20">
            <v>76.099999999999994</v>
          </cell>
          <cell r="D20">
            <v>-3.1</v>
          </cell>
          <cell r="E20">
            <v>92.6</v>
          </cell>
          <cell r="F20">
            <v>-3.1</v>
          </cell>
          <cell r="G20">
            <v>91.3</v>
          </cell>
          <cell r="H20">
            <v>-1.6</v>
          </cell>
          <cell r="I20">
            <v>94.6</v>
          </cell>
          <cell r="J20">
            <v>-1.9</v>
          </cell>
          <cell r="K20">
            <v>94.5</v>
          </cell>
          <cell r="L20">
            <v>-1.3</v>
          </cell>
          <cell r="M20">
            <v>97.9</v>
          </cell>
          <cell r="N20">
            <v>-16.3</v>
          </cell>
          <cell r="O20">
            <v>98.8</v>
          </cell>
          <cell r="P20">
            <v>1.4</v>
          </cell>
          <cell r="Q20">
            <v>22.5</v>
          </cell>
          <cell r="R20">
            <v>1</v>
          </cell>
          <cell r="S20">
            <v>1.37</v>
          </cell>
          <cell r="T20">
            <v>1.03</v>
          </cell>
          <cell r="U20">
            <v>1.82</v>
          </cell>
          <cell r="V20">
            <v>0.33</v>
          </cell>
          <cell r="W20">
            <v>73.099999999999994</v>
          </cell>
          <cell r="X20">
            <v>-6.3</v>
          </cell>
          <cell r="Y20">
            <v>89</v>
          </cell>
          <cell r="Z20">
            <v>-6.2</v>
          </cell>
          <cell r="AA20">
            <v>130.19999999999999</v>
          </cell>
          <cell r="AB20">
            <v>-24.3</v>
          </cell>
          <cell r="AC20">
            <v>1.6</v>
          </cell>
          <cell r="AD20">
            <v>-15.8</v>
          </cell>
        </row>
        <row r="21">
          <cell r="B21" t="str">
            <v>複合サービス事業</v>
          </cell>
          <cell r="C21">
            <v>74.2</v>
          </cell>
          <cell r="D21">
            <v>1.2</v>
          </cell>
          <cell r="E21">
            <v>90.3</v>
          </cell>
          <cell r="F21">
            <v>1.2</v>
          </cell>
          <cell r="G21">
            <v>92.6</v>
          </cell>
          <cell r="H21">
            <v>4.3</v>
          </cell>
          <cell r="I21">
            <v>96</v>
          </cell>
          <cell r="J21">
            <v>-6.8</v>
          </cell>
          <cell r="K21">
            <v>97.9</v>
          </cell>
          <cell r="L21">
            <v>-6</v>
          </cell>
          <cell r="M21">
            <v>64.5</v>
          </cell>
          <cell r="N21">
            <v>-24</v>
          </cell>
          <cell r="O21">
            <v>94.4</v>
          </cell>
          <cell r="P21">
            <v>-4.3</v>
          </cell>
          <cell r="Q21">
            <v>5.6</v>
          </cell>
          <cell r="R21">
            <v>3.6</v>
          </cell>
          <cell r="S21">
            <v>1.91</v>
          </cell>
          <cell r="T21">
            <v>0.6</v>
          </cell>
          <cell r="U21">
            <v>2.15</v>
          </cell>
          <cell r="V21">
            <v>-0.17</v>
          </cell>
          <cell r="W21">
            <v>71.3</v>
          </cell>
          <cell r="X21">
            <v>-2.1</v>
          </cell>
          <cell r="Y21">
            <v>86.7</v>
          </cell>
          <cell r="Z21">
            <v>-2.1</v>
          </cell>
          <cell r="AA21">
            <v>53.2</v>
          </cell>
          <cell r="AB21">
            <v>-44</v>
          </cell>
          <cell r="AC21">
            <v>0.1</v>
          </cell>
          <cell r="AD21">
            <v>-83.3</v>
          </cell>
        </row>
        <row r="22">
          <cell r="B22" t="str">
            <v>サービス業（他に分類されないもの）</v>
          </cell>
          <cell r="C22">
            <v>93.1</v>
          </cell>
          <cell r="D22">
            <v>-2.8</v>
          </cell>
          <cell r="E22">
            <v>102.4</v>
          </cell>
          <cell r="F22">
            <v>-1.8</v>
          </cell>
          <cell r="G22">
            <v>101.1</v>
          </cell>
          <cell r="H22">
            <v>-1.7</v>
          </cell>
          <cell r="I22">
            <v>104.8</v>
          </cell>
          <cell r="J22">
            <v>-2.5</v>
          </cell>
          <cell r="K22">
            <v>103.5</v>
          </cell>
          <cell r="L22">
            <v>-2.5</v>
          </cell>
          <cell r="M22">
            <v>126.6</v>
          </cell>
          <cell r="N22">
            <v>-1.9</v>
          </cell>
          <cell r="O22">
            <v>97.8</v>
          </cell>
          <cell r="P22">
            <v>-3.6</v>
          </cell>
          <cell r="Q22">
            <v>33.799999999999997</v>
          </cell>
          <cell r="R22">
            <v>3.9</v>
          </cell>
          <cell r="S22">
            <v>3.46</v>
          </cell>
          <cell r="T22">
            <v>1.05</v>
          </cell>
          <cell r="U22">
            <v>3.79</v>
          </cell>
          <cell r="V22">
            <v>0.43</v>
          </cell>
          <cell r="W22">
            <v>89.4</v>
          </cell>
          <cell r="X22">
            <v>-6</v>
          </cell>
          <cell r="Y22">
            <v>98.4</v>
          </cell>
          <cell r="Z22">
            <v>-5</v>
          </cell>
          <cell r="AA22">
            <v>118.2</v>
          </cell>
          <cell r="AB22">
            <v>-4.0999999999999996</v>
          </cell>
          <cell r="AC22">
            <v>19</v>
          </cell>
          <cell r="AD22">
            <v>-29.1</v>
          </cell>
        </row>
        <row r="23">
          <cell r="B23" t="str">
            <v>食料品・たばこ</v>
          </cell>
          <cell r="C23">
            <v>105.2</v>
          </cell>
          <cell r="D23">
            <v>4.5</v>
          </cell>
          <cell r="E23">
            <v>103.8</v>
          </cell>
          <cell r="F23">
            <v>-6.9</v>
          </cell>
          <cell r="G23">
            <v>103.4</v>
          </cell>
          <cell r="H23">
            <v>-5.4</v>
          </cell>
          <cell r="I23">
            <v>94.2</v>
          </cell>
          <cell r="J23">
            <v>-1.2</v>
          </cell>
          <cell r="K23">
            <v>94.6</v>
          </cell>
          <cell r="L23">
            <v>0</v>
          </cell>
          <cell r="M23">
            <v>88.2</v>
          </cell>
          <cell r="N23">
            <v>-15.4</v>
          </cell>
          <cell r="O23">
            <v>92.1</v>
          </cell>
          <cell r="P23">
            <v>-3.1</v>
          </cell>
          <cell r="Q23">
            <v>16.899999999999999</v>
          </cell>
          <cell r="R23">
            <v>-5.6</v>
          </cell>
          <cell r="S23">
            <v>1.38</v>
          </cell>
          <cell r="T23">
            <v>0.2</v>
          </cell>
          <cell r="U23">
            <v>3.17</v>
          </cell>
          <cell r="V23">
            <v>2.1800000000000002</v>
          </cell>
          <cell r="W23">
            <v>101.1</v>
          </cell>
          <cell r="X23">
            <v>1.1000000000000001</v>
          </cell>
          <cell r="Y23">
            <v>99.7</v>
          </cell>
          <cell r="Z23">
            <v>-9.9</v>
          </cell>
          <cell r="AA23">
            <v>108.9</v>
          </cell>
          <cell r="AB23">
            <v>-21.5</v>
          </cell>
          <cell r="AC23">
            <v>83.9</v>
          </cell>
          <cell r="AD23">
            <v>132.4</v>
          </cell>
        </row>
        <row r="24">
          <cell r="B24" t="str">
            <v>繊維工業</v>
          </cell>
          <cell r="C24">
            <v>120.6</v>
          </cell>
          <cell r="D24">
            <v>2.2000000000000002</v>
          </cell>
          <cell r="E24">
            <v>137.69999999999999</v>
          </cell>
          <cell r="F24">
            <v>2.5</v>
          </cell>
          <cell r="G24">
            <v>127.5</v>
          </cell>
          <cell r="H24">
            <v>1.1000000000000001</v>
          </cell>
          <cell r="I24">
            <v>99.9</v>
          </cell>
          <cell r="J24">
            <v>-1.4</v>
          </cell>
          <cell r="K24">
            <v>97.1</v>
          </cell>
          <cell r="L24">
            <v>-0.6</v>
          </cell>
          <cell r="M24">
            <v>156.4</v>
          </cell>
          <cell r="N24">
            <v>-10.3</v>
          </cell>
          <cell r="O24">
            <v>98.9</v>
          </cell>
          <cell r="P24">
            <v>2</v>
          </cell>
          <cell r="Q24">
            <v>4.5</v>
          </cell>
          <cell r="R24">
            <v>1.7</v>
          </cell>
          <cell r="S24">
            <v>2.57</v>
          </cell>
          <cell r="T24">
            <v>2.0299999999999998</v>
          </cell>
          <cell r="U24">
            <v>1.38</v>
          </cell>
          <cell r="V24">
            <v>0.51</v>
          </cell>
          <cell r="W24">
            <v>115.9</v>
          </cell>
          <cell r="X24">
            <v>-1.1000000000000001</v>
          </cell>
          <cell r="Y24">
            <v>132.30000000000001</v>
          </cell>
          <cell r="Z24">
            <v>-0.8</v>
          </cell>
          <cell r="AA24">
            <v>353.5</v>
          </cell>
          <cell r="AB24">
            <v>14.7</v>
          </cell>
          <cell r="AC24">
            <v>0</v>
          </cell>
          <cell r="AD24">
            <v>-100</v>
          </cell>
        </row>
        <row r="25">
          <cell r="B25" t="str">
            <v>木材・木製品</v>
          </cell>
          <cell r="C25">
            <v>143.30000000000001</v>
          </cell>
          <cell r="D25">
            <v>-17.8</v>
          </cell>
          <cell r="E25">
            <v>115.1</v>
          </cell>
          <cell r="F25">
            <v>-2</v>
          </cell>
          <cell r="G25">
            <v>115.6</v>
          </cell>
          <cell r="H25">
            <v>1.2</v>
          </cell>
          <cell r="I25">
            <v>97.2</v>
          </cell>
          <cell r="J25">
            <v>-6.7</v>
          </cell>
          <cell r="K25">
            <v>101.3</v>
          </cell>
          <cell r="L25">
            <v>-2.1</v>
          </cell>
          <cell r="M25">
            <v>65.7</v>
          </cell>
          <cell r="N25">
            <v>-40.299999999999997</v>
          </cell>
          <cell r="O25">
            <v>96</v>
          </cell>
          <cell r="P25">
            <v>0</v>
          </cell>
          <cell r="Q25">
            <v>10.6</v>
          </cell>
          <cell r="R25">
            <v>6</v>
          </cell>
          <cell r="S25">
            <v>0.16</v>
          </cell>
          <cell r="T25">
            <v>-1.33</v>
          </cell>
          <cell r="U25">
            <v>0.39</v>
          </cell>
          <cell r="V25">
            <v>-0.71</v>
          </cell>
          <cell r="W25">
            <v>137.69999999999999</v>
          </cell>
          <cell r="X25">
            <v>-20.5</v>
          </cell>
          <cell r="Y25">
            <v>110.6</v>
          </cell>
          <cell r="Z25">
            <v>-5.0999999999999996</v>
          </cell>
          <cell r="AA25">
            <v>111.3</v>
          </cell>
          <cell r="AB25">
            <v>-23.1</v>
          </cell>
          <cell r="AC25">
            <v>176.5</v>
          </cell>
          <cell r="AD25">
            <v>-39.1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102.3</v>
          </cell>
          <cell r="D28">
            <v>-22.4</v>
          </cell>
          <cell r="E28">
            <v>116.9</v>
          </cell>
          <cell r="F28">
            <v>-22.4</v>
          </cell>
          <cell r="G28">
            <v>109.9</v>
          </cell>
          <cell r="H28">
            <v>-21.6</v>
          </cell>
          <cell r="I28">
            <v>101.8</v>
          </cell>
          <cell r="J28">
            <v>25.7</v>
          </cell>
          <cell r="K28">
            <v>99.8</v>
          </cell>
          <cell r="L28">
            <v>19.399999999999999</v>
          </cell>
          <cell r="M28">
            <v>127.8</v>
          </cell>
          <cell r="N28">
            <v>171.9</v>
          </cell>
          <cell r="O28">
            <v>99.8</v>
          </cell>
          <cell r="P28">
            <v>-1.3</v>
          </cell>
          <cell r="Q28">
            <v>11.1</v>
          </cell>
          <cell r="R28">
            <v>1</v>
          </cell>
          <cell r="S28">
            <v>0</v>
          </cell>
          <cell r="T28">
            <v>0</v>
          </cell>
          <cell r="U28">
            <v>3.02</v>
          </cell>
          <cell r="V28">
            <v>2.15</v>
          </cell>
          <cell r="W28">
            <v>98.3</v>
          </cell>
          <cell r="X28">
            <v>-24.9</v>
          </cell>
          <cell r="Y28">
            <v>112.3</v>
          </cell>
          <cell r="Z28">
            <v>-24.9</v>
          </cell>
          <cell r="AA28">
            <v>205.4</v>
          </cell>
          <cell r="AB28">
            <v>-27.7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87.5</v>
          </cell>
          <cell r="D29">
            <v>1.2</v>
          </cell>
          <cell r="E29">
            <v>115.4</v>
          </cell>
          <cell r="F29">
            <v>1.2</v>
          </cell>
          <cell r="G29">
            <v>116.2</v>
          </cell>
          <cell r="H29">
            <v>4.0999999999999996</v>
          </cell>
          <cell r="I29">
            <v>102.1</v>
          </cell>
          <cell r="J29">
            <v>-1.4</v>
          </cell>
          <cell r="K29">
            <v>100.4</v>
          </cell>
          <cell r="L29">
            <v>-0.4</v>
          </cell>
          <cell r="M29">
            <v>117.5</v>
          </cell>
          <cell r="N29">
            <v>-9.5</v>
          </cell>
          <cell r="O29">
            <v>106.3</v>
          </cell>
          <cell r="P29">
            <v>-3.3</v>
          </cell>
          <cell r="Q29">
            <v>1.6</v>
          </cell>
          <cell r="R29">
            <v>0.3</v>
          </cell>
          <cell r="S29">
            <v>2.2200000000000002</v>
          </cell>
          <cell r="T29">
            <v>0.94</v>
          </cell>
          <cell r="U29">
            <v>0.78</v>
          </cell>
          <cell r="V29">
            <v>0.52</v>
          </cell>
          <cell r="W29">
            <v>84.1</v>
          </cell>
          <cell r="X29">
            <v>-2.1</v>
          </cell>
          <cell r="Y29">
            <v>110.9</v>
          </cell>
          <cell r="Z29">
            <v>-2</v>
          </cell>
          <cell r="AA29">
            <v>110.5</v>
          </cell>
          <cell r="AB29">
            <v>-14.4</v>
          </cell>
          <cell r="AC29">
            <v>0</v>
          </cell>
          <cell r="AD29">
            <v>0</v>
          </cell>
        </row>
        <row r="30">
          <cell r="B30" t="str">
            <v>プラスチック製品</v>
          </cell>
          <cell r="C30">
            <v>105.7</v>
          </cell>
          <cell r="D30">
            <v>-11.6</v>
          </cell>
          <cell r="E30">
            <v>114.8</v>
          </cell>
          <cell r="F30">
            <v>-12.8</v>
          </cell>
          <cell r="G30">
            <v>111.3</v>
          </cell>
          <cell r="H30">
            <v>-9.1</v>
          </cell>
          <cell r="I30">
            <v>109.9</v>
          </cell>
          <cell r="J30">
            <v>-3.2</v>
          </cell>
          <cell r="K30">
            <v>109.3</v>
          </cell>
          <cell r="L30">
            <v>-0.5</v>
          </cell>
          <cell r="M30">
            <v>118.9</v>
          </cell>
          <cell r="N30">
            <v>-29</v>
          </cell>
          <cell r="O30">
            <v>299.7</v>
          </cell>
          <cell r="P30">
            <v>2.4</v>
          </cell>
          <cell r="Q30">
            <v>21.7</v>
          </cell>
          <cell r="R30">
            <v>18.7</v>
          </cell>
          <cell r="S30">
            <v>1.8</v>
          </cell>
          <cell r="T30">
            <v>-1.65</v>
          </cell>
          <cell r="U30">
            <v>0.73</v>
          </cell>
          <cell r="V30">
            <v>0.03</v>
          </cell>
          <cell r="W30">
            <v>101.5</v>
          </cell>
          <cell r="X30">
            <v>-14.6</v>
          </cell>
          <cell r="Y30">
            <v>110.3</v>
          </cell>
          <cell r="Z30">
            <v>-15.6</v>
          </cell>
          <cell r="AA30">
            <v>159.69999999999999</v>
          </cell>
          <cell r="AB30">
            <v>-35.299999999999997</v>
          </cell>
          <cell r="AC30">
            <v>5</v>
          </cell>
          <cell r="AD30">
            <v>0</v>
          </cell>
        </row>
        <row r="31">
          <cell r="B31" t="str">
            <v>ゴム製品</v>
          </cell>
          <cell r="C31">
            <v>95.5</v>
          </cell>
          <cell r="D31">
            <v>1.5</v>
          </cell>
          <cell r="E31">
            <v>123</v>
          </cell>
          <cell r="F31">
            <v>1.6</v>
          </cell>
          <cell r="G31">
            <v>114.2</v>
          </cell>
          <cell r="H31">
            <v>3.7</v>
          </cell>
          <cell r="I31">
            <v>111.1</v>
          </cell>
          <cell r="J31">
            <v>0.2</v>
          </cell>
          <cell r="K31">
            <v>105.7</v>
          </cell>
          <cell r="L31">
            <v>2.2000000000000002</v>
          </cell>
          <cell r="M31">
            <v>169.1</v>
          </cell>
          <cell r="N31">
            <v>-11.6</v>
          </cell>
          <cell r="O31">
            <v>98.3</v>
          </cell>
          <cell r="P31">
            <v>-0.1</v>
          </cell>
          <cell r="Q31">
            <v>1.6</v>
          </cell>
          <cell r="R31">
            <v>-0.4</v>
          </cell>
          <cell r="S31">
            <v>0.69</v>
          </cell>
          <cell r="T31">
            <v>0.15</v>
          </cell>
          <cell r="U31">
            <v>0.4</v>
          </cell>
          <cell r="V31">
            <v>0</v>
          </cell>
          <cell r="W31">
            <v>91.7</v>
          </cell>
          <cell r="X31">
            <v>-1.8</v>
          </cell>
          <cell r="Y31">
            <v>118.2</v>
          </cell>
          <cell r="Z31">
            <v>-1.7</v>
          </cell>
          <cell r="AA31">
            <v>173.6</v>
          </cell>
          <cell r="AB31">
            <v>-6</v>
          </cell>
          <cell r="AC31">
            <v>0</v>
          </cell>
          <cell r="AD31">
            <v>0</v>
          </cell>
        </row>
        <row r="32">
          <cell r="B32" t="str">
            <v>窯業・土石製品</v>
          </cell>
          <cell r="C32">
            <v>90.6</v>
          </cell>
          <cell r="D32">
            <v>-2.1</v>
          </cell>
          <cell r="E32">
            <v>90.6</v>
          </cell>
          <cell r="F32">
            <v>-10.1</v>
          </cell>
          <cell r="G32">
            <v>95.5</v>
          </cell>
          <cell r="H32">
            <v>-7.6</v>
          </cell>
          <cell r="I32">
            <v>89.1</v>
          </cell>
          <cell r="J32">
            <v>-12.1</v>
          </cell>
          <cell r="K32">
            <v>93.3</v>
          </cell>
          <cell r="L32">
            <v>-9.1999999999999993</v>
          </cell>
          <cell r="M32">
            <v>31.3</v>
          </cell>
          <cell r="N32">
            <v>-62.7</v>
          </cell>
          <cell r="O32">
            <v>77.3</v>
          </cell>
          <cell r="P32">
            <v>-0.3</v>
          </cell>
          <cell r="Q32">
            <v>15.3</v>
          </cell>
          <cell r="R32">
            <v>1.6</v>
          </cell>
          <cell r="S32">
            <v>0.27</v>
          </cell>
          <cell r="T32">
            <v>0.27</v>
          </cell>
          <cell r="U32">
            <v>0.27</v>
          </cell>
          <cell r="V32">
            <v>0.27</v>
          </cell>
          <cell r="W32">
            <v>87</v>
          </cell>
          <cell r="X32">
            <v>-5.3</v>
          </cell>
          <cell r="Y32">
            <v>87</v>
          </cell>
          <cell r="Z32">
            <v>-13.1</v>
          </cell>
          <cell r="AA32">
            <v>29.9</v>
          </cell>
          <cell r="AB32">
            <v>-56.8</v>
          </cell>
          <cell r="AC32">
            <v>60.5</v>
          </cell>
          <cell r="AD32">
            <v>91.5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81.599999999999994</v>
          </cell>
          <cell r="D35">
            <v>9.1999999999999993</v>
          </cell>
          <cell r="E35">
            <v>90.9</v>
          </cell>
          <cell r="F35">
            <v>9.3000000000000007</v>
          </cell>
          <cell r="G35">
            <v>85.4</v>
          </cell>
          <cell r="H35">
            <v>8.4</v>
          </cell>
          <cell r="I35">
            <v>98</v>
          </cell>
          <cell r="J35">
            <v>-1.5</v>
          </cell>
          <cell r="K35">
            <v>93.5</v>
          </cell>
          <cell r="L35">
            <v>-3.3</v>
          </cell>
          <cell r="M35">
            <v>155.80000000000001</v>
          </cell>
          <cell r="N35">
            <v>14.7</v>
          </cell>
          <cell r="O35">
            <v>155.30000000000001</v>
          </cell>
          <cell r="P35">
            <v>3.1</v>
          </cell>
          <cell r="Q35">
            <v>19.600000000000001</v>
          </cell>
          <cell r="R35">
            <v>2</v>
          </cell>
          <cell r="S35">
            <v>2.04</v>
          </cell>
          <cell r="T35">
            <v>0</v>
          </cell>
          <cell r="U35">
            <v>3.23</v>
          </cell>
          <cell r="V35">
            <v>1.02</v>
          </cell>
          <cell r="W35">
            <v>78.400000000000006</v>
          </cell>
          <cell r="X35">
            <v>5.7</v>
          </cell>
          <cell r="Y35">
            <v>87.3</v>
          </cell>
          <cell r="Z35">
            <v>5.7</v>
          </cell>
          <cell r="AA35">
            <v>194.2</v>
          </cell>
          <cell r="AB35">
            <v>17.7</v>
          </cell>
          <cell r="AC35">
            <v>0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91.2</v>
          </cell>
          <cell r="D38">
            <v>-6.1</v>
          </cell>
          <cell r="E38">
            <v>111.1</v>
          </cell>
          <cell r="F38">
            <v>1</v>
          </cell>
          <cell r="G38">
            <v>110.6</v>
          </cell>
          <cell r="H38">
            <v>4.2</v>
          </cell>
          <cell r="I38">
            <v>98.7</v>
          </cell>
          <cell r="J38">
            <v>-8.6</v>
          </cell>
          <cell r="K38">
            <v>98.2</v>
          </cell>
          <cell r="L38">
            <v>-8.1</v>
          </cell>
          <cell r="M38">
            <v>106.2</v>
          </cell>
          <cell r="N38">
            <v>-18.100000000000001</v>
          </cell>
          <cell r="O38">
            <v>207.8</v>
          </cell>
          <cell r="P38">
            <v>-13.8</v>
          </cell>
          <cell r="Q38">
            <v>2.7</v>
          </cell>
          <cell r="R38">
            <v>-2.7</v>
          </cell>
          <cell r="S38">
            <v>0.28000000000000003</v>
          </cell>
          <cell r="T38">
            <v>-0.3</v>
          </cell>
          <cell r="U38">
            <v>0.17</v>
          </cell>
          <cell r="V38">
            <v>-0.41</v>
          </cell>
          <cell r="W38">
            <v>87.6</v>
          </cell>
          <cell r="X38">
            <v>-9.1</v>
          </cell>
          <cell r="Y38">
            <v>106.7</v>
          </cell>
          <cell r="Z38">
            <v>-2.2999999999999998</v>
          </cell>
          <cell r="AA38">
            <v>115.9</v>
          </cell>
          <cell r="AB38">
            <v>-24.4</v>
          </cell>
          <cell r="AC38">
            <v>0</v>
          </cell>
          <cell r="AD38">
            <v>-100</v>
          </cell>
        </row>
        <row r="39">
          <cell r="B39" t="str">
            <v>電子・デバイス</v>
          </cell>
          <cell r="C39">
            <v>74</v>
          </cell>
          <cell r="D39">
            <v>-3</v>
          </cell>
          <cell r="E39">
            <v>84.4</v>
          </cell>
          <cell r="F39">
            <v>-2</v>
          </cell>
          <cell r="G39">
            <v>83.3</v>
          </cell>
          <cell r="H39">
            <v>1.6</v>
          </cell>
          <cell r="I39">
            <v>101.6</v>
          </cell>
          <cell r="J39">
            <v>-4.8</v>
          </cell>
          <cell r="K39">
            <v>102.3</v>
          </cell>
          <cell r="L39">
            <v>-1.8</v>
          </cell>
          <cell r="M39">
            <v>94.7</v>
          </cell>
          <cell r="N39">
            <v>-27.9</v>
          </cell>
          <cell r="O39">
            <v>77.400000000000006</v>
          </cell>
          <cell r="P39">
            <v>0.8</v>
          </cell>
          <cell r="Q39">
            <v>6</v>
          </cell>
          <cell r="R39">
            <v>3</v>
          </cell>
          <cell r="S39">
            <v>1.26</v>
          </cell>
          <cell r="T39">
            <v>0.88</v>
          </cell>
          <cell r="U39">
            <v>0.61</v>
          </cell>
          <cell r="V39">
            <v>-0.18</v>
          </cell>
          <cell r="W39">
            <v>71.099999999999994</v>
          </cell>
          <cell r="X39">
            <v>-6.2</v>
          </cell>
          <cell r="Y39">
            <v>81.099999999999994</v>
          </cell>
          <cell r="Z39">
            <v>-5.0999999999999996</v>
          </cell>
          <cell r="AA39">
            <v>93.2</v>
          </cell>
          <cell r="AB39">
            <v>-21.9</v>
          </cell>
          <cell r="AC39">
            <v>0.2</v>
          </cell>
          <cell r="AD39">
            <v>-95.9</v>
          </cell>
        </row>
        <row r="40">
          <cell r="B40" t="str">
            <v>電気機械器具</v>
          </cell>
          <cell r="C40">
            <v>129.5</v>
          </cell>
          <cell r="D40">
            <v>4.3</v>
          </cell>
          <cell r="E40">
            <v>145.6</v>
          </cell>
          <cell r="F40">
            <v>4.2</v>
          </cell>
          <cell r="G40">
            <v>141.9</v>
          </cell>
          <cell r="H40">
            <v>4.5999999999999996</v>
          </cell>
          <cell r="I40">
            <v>107.2</v>
          </cell>
          <cell r="J40">
            <v>-4.9000000000000004</v>
          </cell>
          <cell r="K40">
            <v>104.5</v>
          </cell>
          <cell r="L40">
            <v>1.2</v>
          </cell>
          <cell r="M40">
            <v>164.3</v>
          </cell>
          <cell r="N40">
            <v>-45.5</v>
          </cell>
          <cell r="O40">
            <v>89.3</v>
          </cell>
          <cell r="P40">
            <v>-3.8</v>
          </cell>
          <cell r="Q40">
            <v>4</v>
          </cell>
          <cell r="R40">
            <v>-8.6999999999999993</v>
          </cell>
          <cell r="S40">
            <v>0.2</v>
          </cell>
          <cell r="T40">
            <v>0.11</v>
          </cell>
          <cell r="U40">
            <v>0.3</v>
          </cell>
          <cell r="V40">
            <v>-0.92</v>
          </cell>
          <cell r="W40">
            <v>124.4</v>
          </cell>
          <cell r="X40">
            <v>0.9</v>
          </cell>
          <cell r="Y40">
            <v>139.9</v>
          </cell>
          <cell r="Z40">
            <v>0.9</v>
          </cell>
          <cell r="AA40">
            <v>258.2</v>
          </cell>
          <cell r="AB40">
            <v>-0.7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98.2</v>
          </cell>
          <cell r="D42">
            <v>-0.2</v>
          </cell>
          <cell r="E42">
            <v>126.5</v>
          </cell>
          <cell r="F42">
            <v>-0.3</v>
          </cell>
          <cell r="G42">
            <v>115.9</v>
          </cell>
          <cell r="H42">
            <v>0.3</v>
          </cell>
          <cell r="I42">
            <v>126.9</v>
          </cell>
          <cell r="J42">
            <v>-0.5</v>
          </cell>
          <cell r="K42">
            <v>120.6</v>
          </cell>
          <cell r="L42">
            <v>0.8</v>
          </cell>
          <cell r="M42">
            <v>205.5</v>
          </cell>
          <cell r="N42">
            <v>-9.3000000000000007</v>
          </cell>
          <cell r="O42">
            <v>71.7</v>
          </cell>
          <cell r="P42">
            <v>-3.2</v>
          </cell>
          <cell r="Q42">
            <v>0.3</v>
          </cell>
          <cell r="R42">
            <v>-1</v>
          </cell>
          <cell r="S42">
            <v>1.25</v>
          </cell>
          <cell r="T42">
            <v>-0.73</v>
          </cell>
          <cell r="U42">
            <v>0.96</v>
          </cell>
          <cell r="V42">
            <v>0.16</v>
          </cell>
          <cell r="W42">
            <v>94.3</v>
          </cell>
          <cell r="X42">
            <v>-3.5</v>
          </cell>
          <cell r="Y42">
            <v>121.5</v>
          </cell>
          <cell r="Z42">
            <v>-3.6</v>
          </cell>
          <cell r="AA42">
            <v>292.60000000000002</v>
          </cell>
          <cell r="AB42">
            <v>-3.4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145.4</v>
          </cell>
          <cell r="D43">
            <v>2.4</v>
          </cell>
          <cell r="E43">
            <v>124.7</v>
          </cell>
          <cell r="F43">
            <v>2.5</v>
          </cell>
          <cell r="G43">
            <v>119.6</v>
          </cell>
          <cell r="H43">
            <v>7.7</v>
          </cell>
          <cell r="I43">
            <v>111.7</v>
          </cell>
          <cell r="J43">
            <v>-1</v>
          </cell>
          <cell r="K43">
            <v>104.1</v>
          </cell>
          <cell r="L43">
            <v>3.3</v>
          </cell>
          <cell r="M43">
            <v>214.4</v>
          </cell>
          <cell r="N43">
            <v>-22.6</v>
          </cell>
          <cell r="O43">
            <v>87</v>
          </cell>
          <cell r="P43">
            <v>-5.3</v>
          </cell>
          <cell r="Q43">
            <v>5.2</v>
          </cell>
          <cell r="R43">
            <v>-9.6999999999999993</v>
          </cell>
          <cell r="S43">
            <v>0</v>
          </cell>
          <cell r="T43">
            <v>0</v>
          </cell>
          <cell r="U43">
            <v>1.2</v>
          </cell>
          <cell r="V43">
            <v>-0.3</v>
          </cell>
          <cell r="W43">
            <v>139.69999999999999</v>
          </cell>
          <cell r="X43">
            <v>-0.9</v>
          </cell>
          <cell r="Y43">
            <v>119.8</v>
          </cell>
          <cell r="Z43">
            <v>-0.8</v>
          </cell>
          <cell r="AA43">
            <v>195.8</v>
          </cell>
          <cell r="AB43">
            <v>-26.9</v>
          </cell>
          <cell r="AC43">
            <v>137</v>
          </cell>
          <cell r="AD43">
            <v>1.9</v>
          </cell>
        </row>
        <row r="44">
          <cell r="B44" t="str">
            <v>Ｅ一括分１</v>
          </cell>
          <cell r="C44">
            <v>77.900000000000006</v>
          </cell>
          <cell r="D44">
            <v>-0.4</v>
          </cell>
          <cell r="E44">
            <v>93.2</v>
          </cell>
          <cell r="F44">
            <v>0</v>
          </cell>
          <cell r="G44">
            <v>89.9</v>
          </cell>
          <cell r="H44">
            <v>0.1</v>
          </cell>
          <cell r="I44">
            <v>100.2</v>
          </cell>
          <cell r="J44">
            <v>2.6</v>
          </cell>
          <cell r="K44">
            <v>100.5</v>
          </cell>
          <cell r="L44">
            <v>4.5</v>
          </cell>
          <cell r="M44">
            <v>96.1</v>
          </cell>
          <cell r="N44">
            <v>-16.899999999999999</v>
          </cell>
          <cell r="O44">
            <v>136.6</v>
          </cell>
          <cell r="P44">
            <v>-1.7</v>
          </cell>
          <cell r="Q44">
            <v>3</v>
          </cell>
          <cell r="R44">
            <v>0.9</v>
          </cell>
          <cell r="S44">
            <v>0.36</v>
          </cell>
          <cell r="T44">
            <v>0.36</v>
          </cell>
          <cell r="U44">
            <v>0</v>
          </cell>
          <cell r="V44">
            <v>-0.59</v>
          </cell>
          <cell r="W44">
            <v>74.8</v>
          </cell>
          <cell r="X44">
            <v>-3.7</v>
          </cell>
          <cell r="Y44">
            <v>89.5</v>
          </cell>
          <cell r="Z44">
            <v>-3.3</v>
          </cell>
          <cell r="AA44">
            <v>130.4</v>
          </cell>
          <cell r="AB44">
            <v>0.1</v>
          </cell>
          <cell r="AC44">
            <v>0</v>
          </cell>
          <cell r="AD44">
            <v>-100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117.8</v>
          </cell>
          <cell r="D47">
            <v>8.8000000000000007</v>
          </cell>
          <cell r="E47">
            <v>110.8</v>
          </cell>
          <cell r="F47">
            <v>5.8</v>
          </cell>
          <cell r="G47">
            <v>110.3</v>
          </cell>
          <cell r="H47">
            <v>3.6</v>
          </cell>
          <cell r="I47">
            <v>101.2</v>
          </cell>
          <cell r="J47">
            <v>1.6</v>
          </cell>
          <cell r="K47">
            <v>99.3</v>
          </cell>
          <cell r="L47">
            <v>-0.2</v>
          </cell>
          <cell r="M47">
            <v>144.80000000000001</v>
          </cell>
          <cell r="N47">
            <v>40.6</v>
          </cell>
          <cell r="O47">
            <v>99.3</v>
          </cell>
          <cell r="P47">
            <v>1.6</v>
          </cell>
          <cell r="Q47">
            <v>20.6</v>
          </cell>
          <cell r="R47">
            <v>4.4000000000000004</v>
          </cell>
          <cell r="S47">
            <v>2.4700000000000002</v>
          </cell>
          <cell r="T47">
            <v>1.72</v>
          </cell>
          <cell r="U47">
            <v>0.68</v>
          </cell>
          <cell r="V47">
            <v>-0.94</v>
          </cell>
          <cell r="W47">
            <v>113.2</v>
          </cell>
          <cell r="X47">
            <v>5.3</v>
          </cell>
          <cell r="Y47">
            <v>106.4</v>
          </cell>
          <cell r="Z47">
            <v>2.2999999999999998</v>
          </cell>
          <cell r="AA47">
            <v>117.6</v>
          </cell>
          <cell r="AB47">
            <v>54.5</v>
          </cell>
          <cell r="AC47">
            <v>84.4</v>
          </cell>
          <cell r="AD47">
            <v>18</v>
          </cell>
        </row>
        <row r="48">
          <cell r="B48" t="str">
            <v>小売業</v>
          </cell>
          <cell r="C48">
            <v>72.599999999999994</v>
          </cell>
          <cell r="D48">
            <v>5.0999999999999996</v>
          </cell>
          <cell r="E48">
            <v>79.400000000000006</v>
          </cell>
          <cell r="F48">
            <v>3.4</v>
          </cell>
          <cell r="G48">
            <v>80.2</v>
          </cell>
          <cell r="H48">
            <v>5.4</v>
          </cell>
          <cell r="I48">
            <v>86.3</v>
          </cell>
          <cell r="J48">
            <v>0</v>
          </cell>
          <cell r="K48">
            <v>85.6</v>
          </cell>
          <cell r="L48">
            <v>0.8</v>
          </cell>
          <cell r="M48">
            <v>101.8</v>
          </cell>
          <cell r="N48">
            <v>-14.9</v>
          </cell>
          <cell r="O48">
            <v>104.5</v>
          </cell>
          <cell r="P48">
            <v>2.6</v>
          </cell>
          <cell r="Q48">
            <v>74.400000000000006</v>
          </cell>
          <cell r="R48">
            <v>2.2999999999999998</v>
          </cell>
          <cell r="S48">
            <v>1.53</v>
          </cell>
          <cell r="T48">
            <v>-1.57</v>
          </cell>
          <cell r="U48">
            <v>3.62</v>
          </cell>
          <cell r="V48">
            <v>1.68</v>
          </cell>
          <cell r="W48">
            <v>69.7</v>
          </cell>
          <cell r="X48">
            <v>1.6</v>
          </cell>
          <cell r="Y48">
            <v>76.3</v>
          </cell>
          <cell r="Z48">
            <v>0</v>
          </cell>
          <cell r="AA48">
            <v>65</v>
          </cell>
          <cell r="AB48">
            <v>-28.1</v>
          </cell>
          <cell r="AC48">
            <v>11.6</v>
          </cell>
          <cell r="AD48">
            <v>0</v>
          </cell>
        </row>
        <row r="49">
          <cell r="B49" t="str">
            <v>宿泊業</v>
          </cell>
          <cell r="C49">
            <v>100.6</v>
          </cell>
          <cell r="D49">
            <v>2</v>
          </cell>
          <cell r="E49">
            <v>103.4</v>
          </cell>
          <cell r="F49">
            <v>3.3</v>
          </cell>
          <cell r="G49">
            <v>104.4</v>
          </cell>
          <cell r="H49">
            <v>1.7</v>
          </cell>
          <cell r="I49">
            <v>108.5</v>
          </cell>
          <cell r="J49">
            <v>12</v>
          </cell>
          <cell r="K49">
            <v>105.5</v>
          </cell>
          <cell r="L49">
            <v>10.4</v>
          </cell>
          <cell r="M49">
            <v>169.6</v>
          </cell>
          <cell r="N49">
            <v>37.700000000000003</v>
          </cell>
          <cell r="O49">
            <v>65.900000000000006</v>
          </cell>
          <cell r="P49">
            <v>4.0999999999999996</v>
          </cell>
          <cell r="Q49">
            <v>59.2</v>
          </cell>
          <cell r="R49">
            <v>0.7</v>
          </cell>
          <cell r="S49">
            <v>1.74</v>
          </cell>
          <cell r="T49">
            <v>-1.82</v>
          </cell>
          <cell r="U49">
            <v>2</v>
          </cell>
          <cell r="V49">
            <v>-0.04</v>
          </cell>
          <cell r="W49">
            <v>96.6</v>
          </cell>
          <cell r="X49">
            <v>-1.3</v>
          </cell>
          <cell r="Y49">
            <v>99.3</v>
          </cell>
          <cell r="Z49">
            <v>-0.1</v>
          </cell>
          <cell r="AA49">
            <v>85.5</v>
          </cell>
          <cell r="AB49">
            <v>50.3</v>
          </cell>
          <cell r="AC49">
            <v>9.6999999999999993</v>
          </cell>
          <cell r="AD49">
            <v>-21.1</v>
          </cell>
        </row>
        <row r="50">
          <cell r="B50" t="str">
            <v>Ｍ一括分</v>
          </cell>
          <cell r="C50">
            <v>110.8</v>
          </cell>
          <cell r="D50">
            <v>16</v>
          </cell>
          <cell r="E50">
            <v>102.3</v>
          </cell>
          <cell r="F50">
            <v>5.6</v>
          </cell>
          <cell r="G50">
            <v>100.9</v>
          </cell>
          <cell r="H50">
            <v>3.8</v>
          </cell>
          <cell r="I50">
            <v>92.9</v>
          </cell>
          <cell r="J50">
            <v>3.5</v>
          </cell>
          <cell r="K50">
            <v>91.9</v>
          </cell>
          <cell r="L50">
            <v>3.4</v>
          </cell>
          <cell r="M50">
            <v>122.2</v>
          </cell>
          <cell r="N50">
            <v>6.4</v>
          </cell>
          <cell r="O50">
            <v>106.2</v>
          </cell>
          <cell r="P50">
            <v>-2.8</v>
          </cell>
          <cell r="Q50">
            <v>89.2</v>
          </cell>
          <cell r="R50">
            <v>-7.5</v>
          </cell>
          <cell r="S50">
            <v>2.92</v>
          </cell>
          <cell r="T50">
            <v>-1.66</v>
          </cell>
          <cell r="U50">
            <v>2.57</v>
          </cell>
          <cell r="V50">
            <v>-1.07</v>
          </cell>
          <cell r="W50">
            <v>106.4</v>
          </cell>
          <cell r="X50">
            <v>12.2</v>
          </cell>
          <cell r="Y50">
            <v>98.3</v>
          </cell>
          <cell r="Z50">
            <v>2.2000000000000002</v>
          </cell>
          <cell r="AA50">
            <v>132</v>
          </cell>
          <cell r="AB50">
            <v>44.7</v>
          </cell>
          <cell r="AC50">
            <v>341.4</v>
          </cell>
          <cell r="AD50">
            <v>0</v>
          </cell>
        </row>
        <row r="51">
          <cell r="B51" t="str">
            <v>医療業</v>
          </cell>
          <cell r="C51">
            <v>75.8</v>
          </cell>
          <cell r="D51">
            <v>2.2000000000000002</v>
          </cell>
          <cell r="E51">
            <v>91.5</v>
          </cell>
          <cell r="F51">
            <v>2.1</v>
          </cell>
          <cell r="G51">
            <v>89.5</v>
          </cell>
          <cell r="H51">
            <v>4.8</v>
          </cell>
          <cell r="I51">
            <v>94.8</v>
          </cell>
          <cell r="J51">
            <v>3.7</v>
          </cell>
          <cell r="K51">
            <v>94.8</v>
          </cell>
          <cell r="L51">
            <v>4.8</v>
          </cell>
          <cell r="M51">
            <v>95.8</v>
          </cell>
          <cell r="N51">
            <v>-19.399999999999999</v>
          </cell>
          <cell r="O51">
            <v>95.5</v>
          </cell>
          <cell r="P51">
            <v>-1.1000000000000001</v>
          </cell>
          <cell r="Q51">
            <v>18.600000000000001</v>
          </cell>
          <cell r="R51">
            <v>-6.5</v>
          </cell>
          <cell r="S51">
            <v>1.22</v>
          </cell>
          <cell r="T51">
            <v>0.97</v>
          </cell>
          <cell r="U51">
            <v>2.13</v>
          </cell>
          <cell r="V51">
            <v>-0.1</v>
          </cell>
          <cell r="W51">
            <v>72.8</v>
          </cell>
          <cell r="X51">
            <v>-1.2</v>
          </cell>
          <cell r="Y51">
            <v>87.9</v>
          </cell>
          <cell r="Z51">
            <v>-1.2</v>
          </cell>
          <cell r="AA51">
            <v>154.5</v>
          </cell>
          <cell r="AB51">
            <v>-28.5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78.8</v>
          </cell>
          <cell r="D52">
            <v>-10.5</v>
          </cell>
          <cell r="E52">
            <v>98</v>
          </cell>
          <cell r="F52">
            <v>-10.3</v>
          </cell>
          <cell r="G52">
            <v>98</v>
          </cell>
          <cell r="H52">
            <v>-10.3</v>
          </cell>
          <cell r="I52">
            <v>94.8</v>
          </cell>
          <cell r="J52">
            <v>-9.1</v>
          </cell>
          <cell r="K52">
            <v>94.7</v>
          </cell>
          <cell r="L52">
            <v>-8.9</v>
          </cell>
          <cell r="M52">
            <v>97.9</v>
          </cell>
          <cell r="N52">
            <v>-13.2</v>
          </cell>
          <cell r="O52">
            <v>103.4</v>
          </cell>
          <cell r="P52">
            <v>5.2</v>
          </cell>
          <cell r="Q52">
            <v>27.5</v>
          </cell>
          <cell r="R52">
            <v>11.2</v>
          </cell>
          <cell r="S52">
            <v>1.57</v>
          </cell>
          <cell r="T52">
            <v>1.1000000000000001</v>
          </cell>
          <cell r="U52">
            <v>1.42</v>
          </cell>
          <cell r="V52">
            <v>0.99</v>
          </cell>
          <cell r="W52">
            <v>75.7</v>
          </cell>
          <cell r="X52">
            <v>-13.4</v>
          </cell>
          <cell r="Y52">
            <v>94.1</v>
          </cell>
          <cell r="Z52">
            <v>-13.2</v>
          </cell>
          <cell r="AA52">
            <v>97.5</v>
          </cell>
          <cell r="AB52">
            <v>-10.1</v>
          </cell>
          <cell r="AC52">
            <v>3.8</v>
          </cell>
          <cell r="AD52">
            <v>-19.100000000000001</v>
          </cell>
        </row>
        <row r="53">
          <cell r="B53" t="str">
            <v>職業紹介・派遣業</v>
          </cell>
          <cell r="C53">
            <v>116.7</v>
          </cell>
          <cell r="D53">
            <v>10.3</v>
          </cell>
          <cell r="E53">
            <v>119.1</v>
          </cell>
          <cell r="F53">
            <v>10.8</v>
          </cell>
          <cell r="G53">
            <v>117.5</v>
          </cell>
          <cell r="H53">
            <v>8.3000000000000007</v>
          </cell>
          <cell r="I53">
            <v>120</v>
          </cell>
          <cell r="J53">
            <v>12</v>
          </cell>
          <cell r="K53">
            <v>119.2</v>
          </cell>
          <cell r="L53">
            <v>10.4</v>
          </cell>
          <cell r="M53">
            <v>133.80000000000001</v>
          </cell>
          <cell r="N53">
            <v>45.1</v>
          </cell>
          <cell r="O53">
            <v>119.1</v>
          </cell>
          <cell r="P53">
            <v>-5.8</v>
          </cell>
          <cell r="Q53">
            <v>21.6</v>
          </cell>
          <cell r="R53">
            <v>-5.5</v>
          </cell>
          <cell r="S53">
            <v>5.27</v>
          </cell>
          <cell r="T53">
            <v>-1.31</v>
          </cell>
          <cell r="U53">
            <v>9.24</v>
          </cell>
          <cell r="V53">
            <v>2.4500000000000002</v>
          </cell>
          <cell r="W53">
            <v>112.1</v>
          </cell>
          <cell r="X53">
            <v>6.7</v>
          </cell>
          <cell r="Y53">
            <v>114.4</v>
          </cell>
          <cell r="Z53">
            <v>7.1</v>
          </cell>
          <cell r="AA53">
            <v>136.6</v>
          </cell>
          <cell r="AB53">
            <v>41.1</v>
          </cell>
          <cell r="AC53">
            <v>26.1</v>
          </cell>
          <cell r="AD53">
            <v>-33.6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88.2</v>
          </cell>
          <cell r="D55">
            <v>-6.2</v>
          </cell>
          <cell r="E55">
            <v>98.2</v>
          </cell>
          <cell r="F55">
            <v>-5.3</v>
          </cell>
          <cell r="G55">
            <v>97.1</v>
          </cell>
          <cell r="H55">
            <v>-4.4000000000000004</v>
          </cell>
          <cell r="I55">
            <v>100.7</v>
          </cell>
          <cell r="J55">
            <v>-6.4</v>
          </cell>
          <cell r="K55">
            <v>99.2</v>
          </cell>
          <cell r="L55">
            <v>-6.1</v>
          </cell>
          <cell r="M55">
            <v>123.8</v>
          </cell>
          <cell r="N55">
            <v>-10.8</v>
          </cell>
          <cell r="O55">
            <v>93.2</v>
          </cell>
          <cell r="P55">
            <v>-2.9</v>
          </cell>
          <cell r="Q55">
            <v>37</v>
          </cell>
          <cell r="R55">
            <v>6.4</v>
          </cell>
          <cell r="S55">
            <v>2.96</v>
          </cell>
          <cell r="T55">
            <v>1.69</v>
          </cell>
          <cell r="U55">
            <v>2.27</v>
          </cell>
          <cell r="V55">
            <v>-0.16</v>
          </cell>
          <cell r="W55">
            <v>84.7</v>
          </cell>
          <cell r="X55">
            <v>-9.1999999999999993</v>
          </cell>
          <cell r="Y55">
            <v>94.3</v>
          </cell>
          <cell r="Z55">
            <v>-8.4</v>
          </cell>
          <cell r="AA55">
            <v>111.8</v>
          </cell>
          <cell r="AB55">
            <v>-14.5</v>
          </cell>
          <cell r="AC55">
            <v>19.399999999999999</v>
          </cell>
          <cell r="AD55">
            <v>-28.9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90.2</v>
          </cell>
          <cell r="D326">
            <v>-2.8</v>
          </cell>
          <cell r="E326">
            <v>100.5</v>
          </cell>
          <cell r="F326">
            <v>-3.4</v>
          </cell>
          <cell r="G326">
            <v>100.3</v>
          </cell>
          <cell r="H326">
            <v>-3</v>
          </cell>
          <cell r="I326">
            <v>98.7</v>
          </cell>
          <cell r="J326">
            <v>-4.3</v>
          </cell>
          <cell r="K326">
            <v>98.1</v>
          </cell>
          <cell r="L326">
            <v>-4</v>
          </cell>
          <cell r="M326">
            <v>109.5</v>
          </cell>
          <cell r="N326">
            <v>-8</v>
          </cell>
          <cell r="O326">
            <v>100.2</v>
          </cell>
          <cell r="P326">
            <v>1.9</v>
          </cell>
          <cell r="Q326">
            <v>29.8</v>
          </cell>
          <cell r="R326">
            <v>3.5</v>
          </cell>
          <cell r="S326">
            <v>2.2400000000000002</v>
          </cell>
          <cell r="T326">
            <v>0.16</v>
          </cell>
          <cell r="U326">
            <v>1.99</v>
          </cell>
          <cell r="V326">
            <v>0.28999999999999998</v>
          </cell>
          <cell r="W326">
            <v>86.6</v>
          </cell>
          <cell r="X326">
            <v>-6.1</v>
          </cell>
          <cell r="Y326">
            <v>96.5</v>
          </cell>
          <cell r="Z326">
            <v>-6.6</v>
          </cell>
          <cell r="AA326">
            <v>104.8</v>
          </cell>
          <cell r="AB326">
            <v>-8.1999999999999993</v>
          </cell>
          <cell r="AC326">
            <v>30.3</v>
          </cell>
          <cell r="AD326">
            <v>8.1999999999999993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84.4</v>
          </cell>
          <cell r="D328">
            <v>0.6</v>
          </cell>
          <cell r="E328">
            <v>95.3</v>
          </cell>
          <cell r="F328">
            <v>-0.9</v>
          </cell>
          <cell r="G328">
            <v>95.2</v>
          </cell>
          <cell r="H328">
            <v>-1.4</v>
          </cell>
          <cell r="I328">
            <v>102.6</v>
          </cell>
          <cell r="J328">
            <v>-2.5</v>
          </cell>
          <cell r="K328">
            <v>101.3</v>
          </cell>
          <cell r="L328">
            <v>-2.8</v>
          </cell>
          <cell r="M328">
            <v>128</v>
          </cell>
          <cell r="N328">
            <v>4.9000000000000004</v>
          </cell>
          <cell r="O328">
            <v>88.9</v>
          </cell>
          <cell r="P328">
            <v>3.4</v>
          </cell>
          <cell r="Q328">
            <v>4.5</v>
          </cell>
          <cell r="R328">
            <v>1.5</v>
          </cell>
          <cell r="S328">
            <v>0.11</v>
          </cell>
          <cell r="T328">
            <v>-0.7</v>
          </cell>
          <cell r="U328">
            <v>0.72</v>
          </cell>
          <cell r="V328">
            <v>-0.86</v>
          </cell>
          <cell r="W328">
            <v>81.099999999999994</v>
          </cell>
          <cell r="X328">
            <v>-2.6</v>
          </cell>
          <cell r="Y328">
            <v>91.5</v>
          </cell>
          <cell r="Z328">
            <v>-4.2</v>
          </cell>
          <cell r="AA328">
            <v>95.7</v>
          </cell>
          <cell r="AB328">
            <v>7.5</v>
          </cell>
          <cell r="AC328">
            <v>26.2</v>
          </cell>
          <cell r="AD328">
            <v>31</v>
          </cell>
        </row>
        <row r="329">
          <cell r="B329" t="str">
            <v>製造業</v>
          </cell>
          <cell r="C329">
            <v>96.5</v>
          </cell>
          <cell r="D329">
            <v>-3.1</v>
          </cell>
          <cell r="E329">
            <v>107.3</v>
          </cell>
          <cell r="F329">
            <v>-4.9000000000000004</v>
          </cell>
          <cell r="G329">
            <v>105.1</v>
          </cell>
          <cell r="H329">
            <v>-3.8</v>
          </cell>
          <cell r="I329">
            <v>101.2</v>
          </cell>
          <cell r="J329">
            <v>-3.6</v>
          </cell>
          <cell r="K329">
            <v>100.1</v>
          </cell>
          <cell r="L329">
            <v>-2.8</v>
          </cell>
          <cell r="M329">
            <v>116.5</v>
          </cell>
          <cell r="N329">
            <v>-11.8</v>
          </cell>
          <cell r="O329">
            <v>97.2</v>
          </cell>
          <cell r="P329">
            <v>-3.6</v>
          </cell>
          <cell r="Q329">
            <v>16.600000000000001</v>
          </cell>
          <cell r="R329">
            <v>3.3</v>
          </cell>
          <cell r="S329">
            <v>1.06</v>
          </cell>
          <cell r="T329">
            <v>0.11</v>
          </cell>
          <cell r="U329">
            <v>1.82</v>
          </cell>
          <cell r="V329">
            <v>0.97</v>
          </cell>
          <cell r="W329">
            <v>92.7</v>
          </cell>
          <cell r="X329">
            <v>-6.3</v>
          </cell>
          <cell r="Y329">
            <v>103.1</v>
          </cell>
          <cell r="Z329">
            <v>-7.9</v>
          </cell>
          <cell r="AA329">
            <v>132.4</v>
          </cell>
          <cell r="AB329">
            <v>-13</v>
          </cell>
          <cell r="AC329">
            <v>39.799999999999997</v>
          </cell>
          <cell r="AD329">
            <v>32.200000000000003</v>
          </cell>
        </row>
        <row r="330">
          <cell r="B330" t="str">
            <v>電気・ガス・熱供給・水道業</v>
          </cell>
          <cell r="C330">
            <v>99.7</v>
          </cell>
          <cell r="D330">
            <v>11.3</v>
          </cell>
          <cell r="E330">
            <v>125.8</v>
          </cell>
          <cell r="F330">
            <v>11.4</v>
          </cell>
          <cell r="G330">
            <v>116.7</v>
          </cell>
          <cell r="H330">
            <v>3</v>
          </cell>
          <cell r="I330">
            <v>110.2</v>
          </cell>
          <cell r="J330">
            <v>6.7</v>
          </cell>
          <cell r="K330">
            <v>107.4</v>
          </cell>
          <cell r="L330">
            <v>3.5</v>
          </cell>
          <cell r="M330">
            <v>148</v>
          </cell>
          <cell r="N330">
            <v>54</v>
          </cell>
          <cell r="O330">
            <v>198.2</v>
          </cell>
          <cell r="P330">
            <v>-4.5</v>
          </cell>
          <cell r="Q330">
            <v>4.5</v>
          </cell>
          <cell r="R330">
            <v>-3.5</v>
          </cell>
          <cell r="S330">
            <v>0.14000000000000001</v>
          </cell>
          <cell r="T330">
            <v>0.04</v>
          </cell>
          <cell r="U330">
            <v>3.11</v>
          </cell>
          <cell r="V330">
            <v>2.23</v>
          </cell>
          <cell r="W330">
            <v>95.8</v>
          </cell>
          <cell r="X330">
            <v>7.6</v>
          </cell>
          <cell r="Y330">
            <v>120.8</v>
          </cell>
          <cell r="Z330">
            <v>7.8</v>
          </cell>
          <cell r="AA330">
            <v>239</v>
          </cell>
          <cell r="AB330">
            <v>120.7</v>
          </cell>
          <cell r="AC330">
            <v>0.1</v>
          </cell>
          <cell r="AD330">
            <v>-80</v>
          </cell>
        </row>
        <row r="331">
          <cell r="B331" t="str">
            <v>情報通信業</v>
          </cell>
          <cell r="C331">
            <v>133.6</v>
          </cell>
          <cell r="D331">
            <v>-7.7</v>
          </cell>
          <cell r="E331">
            <v>132</v>
          </cell>
          <cell r="F331">
            <v>-8.6</v>
          </cell>
          <cell r="G331">
            <v>129.9</v>
          </cell>
          <cell r="H331">
            <v>-7.2</v>
          </cell>
          <cell r="I331">
            <v>108.8</v>
          </cell>
          <cell r="J331">
            <v>2.7</v>
          </cell>
          <cell r="K331">
            <v>108.6</v>
          </cell>
          <cell r="L331">
            <v>2.2000000000000002</v>
          </cell>
          <cell r="M331">
            <v>110.4</v>
          </cell>
          <cell r="N331">
            <v>8.6</v>
          </cell>
          <cell r="O331">
            <v>94</v>
          </cell>
          <cell r="P331">
            <v>-4.5</v>
          </cell>
          <cell r="Q331">
            <v>3.7</v>
          </cell>
          <cell r="R331">
            <v>0</v>
          </cell>
          <cell r="S331">
            <v>0.43</v>
          </cell>
          <cell r="T331">
            <v>0.14000000000000001</v>
          </cell>
          <cell r="U331">
            <v>0.43</v>
          </cell>
          <cell r="V331">
            <v>-0.3</v>
          </cell>
          <cell r="W331">
            <v>128.30000000000001</v>
          </cell>
          <cell r="X331">
            <v>-10.8</v>
          </cell>
          <cell r="Y331">
            <v>126.8</v>
          </cell>
          <cell r="Z331">
            <v>-11.6</v>
          </cell>
          <cell r="AA331">
            <v>160.9</v>
          </cell>
          <cell r="AB331">
            <v>-21.9</v>
          </cell>
          <cell r="AC331">
            <v>141.6</v>
          </cell>
          <cell r="AD331">
            <v>-3.3</v>
          </cell>
        </row>
        <row r="332">
          <cell r="B332" t="str">
            <v>運輸業，郵便業</v>
          </cell>
          <cell r="C332">
            <v>88.5</v>
          </cell>
          <cell r="D332">
            <v>1.4</v>
          </cell>
          <cell r="E332">
            <v>88.8</v>
          </cell>
          <cell r="F332">
            <v>-8</v>
          </cell>
          <cell r="G332">
            <v>93.2</v>
          </cell>
          <cell r="H332">
            <v>-4.9000000000000004</v>
          </cell>
          <cell r="I332">
            <v>93.8</v>
          </cell>
          <cell r="J332">
            <v>-7.2</v>
          </cell>
          <cell r="K332">
            <v>98.9</v>
          </cell>
          <cell r="L332">
            <v>-4.2</v>
          </cell>
          <cell r="M332">
            <v>72.099999999999994</v>
          </cell>
          <cell r="N332">
            <v>-22.1</v>
          </cell>
          <cell r="O332">
            <v>106.3</v>
          </cell>
          <cell r="P332">
            <v>-0.7</v>
          </cell>
          <cell r="Q332">
            <v>8</v>
          </cell>
          <cell r="R332">
            <v>-2</v>
          </cell>
          <cell r="S332">
            <v>2.62</v>
          </cell>
          <cell r="T332">
            <v>0.69</v>
          </cell>
          <cell r="U332">
            <v>0.57999999999999996</v>
          </cell>
          <cell r="V332">
            <v>-0.92</v>
          </cell>
          <cell r="W332">
            <v>85</v>
          </cell>
          <cell r="X332">
            <v>-2</v>
          </cell>
          <cell r="Y332">
            <v>85.3</v>
          </cell>
          <cell r="Z332">
            <v>-11</v>
          </cell>
          <cell r="AA332">
            <v>69.7</v>
          </cell>
          <cell r="AB332">
            <v>-22.2</v>
          </cell>
          <cell r="AC332">
            <v>78.900000000000006</v>
          </cell>
          <cell r="AD332">
            <v>444.1</v>
          </cell>
        </row>
        <row r="333">
          <cell r="B333" t="str">
            <v>卸売業，小売業</v>
          </cell>
          <cell r="C333">
            <v>101</v>
          </cell>
          <cell r="D333">
            <v>-2.9</v>
          </cell>
          <cell r="E333">
            <v>103.1</v>
          </cell>
          <cell r="F333">
            <v>-3.2</v>
          </cell>
          <cell r="G333">
            <v>102.6</v>
          </cell>
          <cell r="H333">
            <v>-4.3</v>
          </cell>
          <cell r="I333">
            <v>93.7</v>
          </cell>
          <cell r="J333">
            <v>-3.3</v>
          </cell>
          <cell r="K333">
            <v>93.2</v>
          </cell>
          <cell r="L333">
            <v>-4.5</v>
          </cell>
          <cell r="M333">
            <v>104.3</v>
          </cell>
          <cell r="N333">
            <v>26.3</v>
          </cell>
          <cell r="O333">
            <v>101.4</v>
          </cell>
          <cell r="P333">
            <v>3.3</v>
          </cell>
          <cell r="Q333">
            <v>47.2</v>
          </cell>
          <cell r="R333">
            <v>6.5</v>
          </cell>
          <cell r="S333">
            <v>3.97</v>
          </cell>
          <cell r="T333">
            <v>0.51</v>
          </cell>
          <cell r="U333">
            <v>2.37</v>
          </cell>
          <cell r="V333">
            <v>0.22</v>
          </cell>
          <cell r="W333">
            <v>97</v>
          </cell>
          <cell r="X333">
            <v>-6.1</v>
          </cell>
          <cell r="Y333">
            <v>99</v>
          </cell>
          <cell r="Z333">
            <v>-6.4</v>
          </cell>
          <cell r="AA333">
            <v>114.1</v>
          </cell>
          <cell r="AB333">
            <v>25.8</v>
          </cell>
          <cell r="AC333">
            <v>81.7</v>
          </cell>
          <cell r="AD333">
            <v>-0.6</v>
          </cell>
        </row>
        <row r="334">
          <cell r="B334" t="str">
            <v>金融業，保険業</v>
          </cell>
          <cell r="C334">
            <v>88.8</v>
          </cell>
          <cell r="D334">
            <v>14.3</v>
          </cell>
          <cell r="E334">
            <v>104.7</v>
          </cell>
          <cell r="F334">
            <v>8.6999999999999993</v>
          </cell>
          <cell r="G334">
            <v>106.6</v>
          </cell>
          <cell r="H334">
            <v>7.9</v>
          </cell>
          <cell r="I334">
            <v>101.5</v>
          </cell>
          <cell r="J334">
            <v>9.4</v>
          </cell>
          <cell r="K334">
            <v>101.3</v>
          </cell>
          <cell r="L334">
            <v>6.7</v>
          </cell>
          <cell r="M334">
            <v>107.5</v>
          </cell>
          <cell r="N334">
            <v>185.1</v>
          </cell>
          <cell r="O334">
            <v>97.7</v>
          </cell>
          <cell r="P334">
            <v>-0.2</v>
          </cell>
          <cell r="Q334">
            <v>9</v>
          </cell>
          <cell r="R334">
            <v>0.6</v>
          </cell>
          <cell r="S334">
            <v>3.37</v>
          </cell>
          <cell r="T334">
            <v>0.23</v>
          </cell>
          <cell r="U334">
            <v>1.05</v>
          </cell>
          <cell r="V334">
            <v>-0.34</v>
          </cell>
          <cell r="W334">
            <v>85.3</v>
          </cell>
          <cell r="X334">
            <v>10.5</v>
          </cell>
          <cell r="Y334">
            <v>100.6</v>
          </cell>
          <cell r="Z334">
            <v>5.2</v>
          </cell>
          <cell r="AA334">
            <v>60.9</v>
          </cell>
          <cell r="AB334">
            <v>48.9</v>
          </cell>
          <cell r="AC334">
            <v>20.7</v>
          </cell>
          <cell r="AD334">
            <v>0</v>
          </cell>
        </row>
        <row r="335">
          <cell r="B335" t="str">
            <v>不動産業，物品賃貸業</v>
          </cell>
          <cell r="C335">
            <v>90.6</v>
          </cell>
          <cell r="D335">
            <v>-27.2</v>
          </cell>
          <cell r="E335">
            <v>104.2</v>
          </cell>
          <cell r="F335">
            <v>-24.7</v>
          </cell>
          <cell r="G335">
            <v>107.9</v>
          </cell>
          <cell r="H335">
            <v>-20.7</v>
          </cell>
          <cell r="I335">
            <v>90.8</v>
          </cell>
          <cell r="J335">
            <v>-26.6</v>
          </cell>
          <cell r="K335">
            <v>91.9</v>
          </cell>
          <cell r="L335">
            <v>-23.9</v>
          </cell>
          <cell r="M335">
            <v>64.7</v>
          </cell>
          <cell r="N335">
            <v>-66.3</v>
          </cell>
          <cell r="O335">
            <v>91.5</v>
          </cell>
          <cell r="P335">
            <v>4.9000000000000004</v>
          </cell>
          <cell r="Q335">
            <v>58.6</v>
          </cell>
          <cell r="R335">
            <v>32.200000000000003</v>
          </cell>
          <cell r="S335">
            <v>8.41</v>
          </cell>
          <cell r="T335">
            <v>5.64</v>
          </cell>
          <cell r="U335">
            <v>1.34</v>
          </cell>
          <cell r="V335">
            <v>-0.14000000000000001</v>
          </cell>
          <cell r="W335">
            <v>87</v>
          </cell>
          <cell r="X335">
            <v>-29.6</v>
          </cell>
          <cell r="Y335">
            <v>100.1</v>
          </cell>
          <cell r="Z335">
            <v>-27.1</v>
          </cell>
          <cell r="AA335">
            <v>35.700000000000003</v>
          </cell>
          <cell r="AB335">
            <v>-80.3</v>
          </cell>
          <cell r="AC335">
            <v>0</v>
          </cell>
          <cell r="AD335">
            <v>-100</v>
          </cell>
        </row>
        <row r="336">
          <cell r="B336" t="str">
            <v>学術研究，専門・技術サービス業</v>
          </cell>
          <cell r="C336">
            <v>93</v>
          </cell>
          <cell r="D336">
            <v>13.6</v>
          </cell>
          <cell r="E336">
            <v>115.7</v>
          </cell>
          <cell r="F336">
            <v>13.2</v>
          </cell>
          <cell r="G336">
            <v>114.1</v>
          </cell>
          <cell r="H336">
            <v>11.8</v>
          </cell>
          <cell r="I336">
            <v>106.3</v>
          </cell>
          <cell r="J336">
            <v>-0.4</v>
          </cell>
          <cell r="K336">
            <v>105.4</v>
          </cell>
          <cell r="L336">
            <v>-0.9</v>
          </cell>
          <cell r="M336">
            <v>121.3</v>
          </cell>
          <cell r="N336">
            <v>7.8</v>
          </cell>
          <cell r="O336">
            <v>106.2</v>
          </cell>
          <cell r="P336">
            <v>7.3</v>
          </cell>
          <cell r="Q336">
            <v>11.5</v>
          </cell>
          <cell r="R336">
            <v>-9.3000000000000007</v>
          </cell>
          <cell r="S336">
            <v>3.07</v>
          </cell>
          <cell r="T336">
            <v>0.97</v>
          </cell>
          <cell r="U336">
            <v>0.16</v>
          </cell>
          <cell r="V336">
            <v>-1.88</v>
          </cell>
          <cell r="W336">
            <v>89.3</v>
          </cell>
          <cell r="X336">
            <v>9.8000000000000007</v>
          </cell>
          <cell r="Y336">
            <v>111.1</v>
          </cell>
          <cell r="Z336">
            <v>9.5</v>
          </cell>
          <cell r="AA336">
            <v>152.1</v>
          </cell>
          <cell r="AB336">
            <v>43.9</v>
          </cell>
          <cell r="AC336">
            <v>1.4</v>
          </cell>
          <cell r="AD336">
            <v>0</v>
          </cell>
        </row>
        <row r="337">
          <cell r="B337" t="str">
            <v>宿泊業，飲食サービス業</v>
          </cell>
          <cell r="C337">
            <v>92.4</v>
          </cell>
          <cell r="D337">
            <v>-14</v>
          </cell>
          <cell r="E337">
            <v>93.3</v>
          </cell>
          <cell r="F337">
            <v>-15.3</v>
          </cell>
          <cell r="G337">
            <v>95.1</v>
          </cell>
          <cell r="H337">
            <v>-15.8</v>
          </cell>
          <cell r="I337">
            <v>95.9</v>
          </cell>
          <cell r="J337">
            <v>-17.3</v>
          </cell>
          <cell r="K337">
            <v>95.5</v>
          </cell>
          <cell r="L337">
            <v>-18.3</v>
          </cell>
          <cell r="M337">
            <v>105.9</v>
          </cell>
          <cell r="N337">
            <v>12.5</v>
          </cell>
          <cell r="O337">
            <v>102.2</v>
          </cell>
          <cell r="P337">
            <v>16.5</v>
          </cell>
          <cell r="Q337">
            <v>87.4</v>
          </cell>
          <cell r="R337">
            <v>10.199999999999999</v>
          </cell>
          <cell r="S337">
            <v>3.65</v>
          </cell>
          <cell r="T337">
            <v>-1.62</v>
          </cell>
          <cell r="U337">
            <v>3.05</v>
          </cell>
          <cell r="V337">
            <v>1.67</v>
          </cell>
          <cell r="W337">
            <v>88.8</v>
          </cell>
          <cell r="X337">
            <v>-16.8</v>
          </cell>
          <cell r="Y337">
            <v>89.6</v>
          </cell>
          <cell r="Z337">
            <v>-18.100000000000001</v>
          </cell>
          <cell r="AA337">
            <v>49</v>
          </cell>
          <cell r="AB337">
            <v>6.3</v>
          </cell>
          <cell r="AC337">
            <v>56.6</v>
          </cell>
          <cell r="AD337">
            <v>162</v>
          </cell>
        </row>
        <row r="338">
          <cell r="B338" t="str">
            <v>生活関連サービス業，娯楽業</v>
          </cell>
          <cell r="C338">
            <v>90.7</v>
          </cell>
          <cell r="D338">
            <v>0.4</v>
          </cell>
          <cell r="E338">
            <v>96.5</v>
          </cell>
          <cell r="F338">
            <v>0.5</v>
          </cell>
          <cell r="G338">
            <v>100</v>
          </cell>
          <cell r="H338">
            <v>-0.9</v>
          </cell>
          <cell r="I338">
            <v>93.4</v>
          </cell>
          <cell r="J338">
            <v>-8.5</v>
          </cell>
          <cell r="K338">
            <v>96.8</v>
          </cell>
          <cell r="L338">
            <v>-8.9</v>
          </cell>
          <cell r="M338">
            <v>50</v>
          </cell>
          <cell r="N338">
            <v>2</v>
          </cell>
          <cell r="O338">
            <v>91.4</v>
          </cell>
          <cell r="P338">
            <v>-2.5</v>
          </cell>
          <cell r="Q338">
            <v>43.2</v>
          </cell>
          <cell r="R338">
            <v>-6.5</v>
          </cell>
          <cell r="S338">
            <v>4.2</v>
          </cell>
          <cell r="T338">
            <v>0.14000000000000001</v>
          </cell>
          <cell r="U338">
            <v>5.83</v>
          </cell>
          <cell r="V338">
            <v>3.11</v>
          </cell>
          <cell r="W338">
            <v>87.1</v>
          </cell>
          <cell r="X338">
            <v>-2.9</v>
          </cell>
          <cell r="Y338">
            <v>92.7</v>
          </cell>
          <cell r="Z338">
            <v>-2.7</v>
          </cell>
          <cell r="AA338">
            <v>50.6</v>
          </cell>
          <cell r="AB338">
            <v>62.7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88.1</v>
          </cell>
          <cell r="D339">
            <v>-2.1</v>
          </cell>
          <cell r="E339">
            <v>103.3</v>
          </cell>
          <cell r="F339">
            <v>-3.5</v>
          </cell>
          <cell r="G339">
            <v>101.5</v>
          </cell>
          <cell r="H339">
            <v>-3.4</v>
          </cell>
          <cell r="I339">
            <v>118.1</v>
          </cell>
          <cell r="J339">
            <v>-2.6</v>
          </cell>
          <cell r="K339">
            <v>108.8</v>
          </cell>
          <cell r="L339">
            <v>1</v>
          </cell>
          <cell r="M339">
            <v>287</v>
          </cell>
          <cell r="N339">
            <v>-21.7</v>
          </cell>
          <cell r="O339">
            <v>107.5</v>
          </cell>
          <cell r="P339">
            <v>1.1000000000000001</v>
          </cell>
          <cell r="Q339">
            <v>19.600000000000001</v>
          </cell>
          <cell r="R339">
            <v>2.2999999999999998</v>
          </cell>
          <cell r="S339">
            <v>0.73</v>
          </cell>
          <cell r="T339">
            <v>-0.8</v>
          </cell>
          <cell r="U339">
            <v>2.3199999999999998</v>
          </cell>
          <cell r="V339">
            <v>1.1000000000000001</v>
          </cell>
          <cell r="W339">
            <v>84.6</v>
          </cell>
          <cell r="X339">
            <v>-5.4</v>
          </cell>
          <cell r="Y339">
            <v>99.2</v>
          </cell>
          <cell r="Z339">
            <v>-6.7</v>
          </cell>
          <cell r="AA339">
            <v>196.7</v>
          </cell>
          <cell r="AB339">
            <v>-4.8</v>
          </cell>
          <cell r="AC339">
            <v>16.399999999999999</v>
          </cell>
          <cell r="AD339">
            <v>42.6</v>
          </cell>
        </row>
        <row r="340">
          <cell r="B340" t="str">
            <v>医療，福祉</v>
          </cell>
          <cell r="C340">
            <v>82.5</v>
          </cell>
          <cell r="D340">
            <v>-4</v>
          </cell>
          <cell r="E340">
            <v>97.7</v>
          </cell>
          <cell r="F340">
            <v>-1.5</v>
          </cell>
          <cell r="G340">
            <v>97</v>
          </cell>
          <cell r="H340">
            <v>-0.7</v>
          </cell>
          <cell r="I340">
            <v>96.4</v>
          </cell>
          <cell r="J340">
            <v>-2.5</v>
          </cell>
          <cell r="K340">
            <v>96.5</v>
          </cell>
          <cell r="L340">
            <v>-2.4</v>
          </cell>
          <cell r="M340">
            <v>95.1</v>
          </cell>
          <cell r="N340">
            <v>-4.9000000000000004</v>
          </cell>
          <cell r="O340">
            <v>101.3</v>
          </cell>
          <cell r="P340">
            <v>3.4</v>
          </cell>
          <cell r="Q340">
            <v>25.4</v>
          </cell>
          <cell r="R340">
            <v>1.1000000000000001</v>
          </cell>
          <cell r="S340">
            <v>1.35</v>
          </cell>
          <cell r="T340">
            <v>0.15</v>
          </cell>
          <cell r="U340">
            <v>1.6</v>
          </cell>
          <cell r="V340">
            <v>-0.13</v>
          </cell>
          <cell r="W340">
            <v>79.3</v>
          </cell>
          <cell r="X340">
            <v>-7</v>
          </cell>
          <cell r="Y340">
            <v>93.9</v>
          </cell>
          <cell r="Z340">
            <v>-4.7</v>
          </cell>
          <cell r="AA340">
            <v>117.9</v>
          </cell>
          <cell r="AB340">
            <v>-17.600000000000001</v>
          </cell>
          <cell r="AC340">
            <v>5.0999999999999996</v>
          </cell>
          <cell r="AD340">
            <v>-71.8</v>
          </cell>
        </row>
        <row r="341">
          <cell r="B341" t="str">
            <v>複合サービス事業</v>
          </cell>
          <cell r="C341">
            <v>77.099999999999994</v>
          </cell>
          <cell r="D341">
            <v>-0.6</v>
          </cell>
          <cell r="E341">
            <v>93.5</v>
          </cell>
          <cell r="F341">
            <v>-0.6</v>
          </cell>
          <cell r="G341">
            <v>96.1</v>
          </cell>
          <cell r="H341">
            <v>0.6</v>
          </cell>
          <cell r="I341">
            <v>98.2</v>
          </cell>
          <cell r="J341">
            <v>-3.8</v>
          </cell>
          <cell r="K341">
            <v>99.9</v>
          </cell>
          <cell r="L341">
            <v>-3.9</v>
          </cell>
          <cell r="M341">
            <v>67.900000000000006</v>
          </cell>
          <cell r="N341">
            <v>0</v>
          </cell>
          <cell r="O341">
            <v>95.9</v>
          </cell>
          <cell r="P341">
            <v>-4</v>
          </cell>
          <cell r="Q341">
            <v>12.2</v>
          </cell>
          <cell r="R341">
            <v>3.7</v>
          </cell>
          <cell r="S341">
            <v>1.23</v>
          </cell>
          <cell r="T341">
            <v>0.38</v>
          </cell>
          <cell r="U341">
            <v>1.39</v>
          </cell>
          <cell r="V341">
            <v>-0.12</v>
          </cell>
          <cell r="W341">
            <v>74.099999999999994</v>
          </cell>
          <cell r="X341">
            <v>-3.9</v>
          </cell>
          <cell r="Y341">
            <v>89.8</v>
          </cell>
          <cell r="Z341">
            <v>-3.9</v>
          </cell>
          <cell r="AA341">
            <v>50</v>
          </cell>
          <cell r="AB341">
            <v>-28.6</v>
          </cell>
          <cell r="AC341">
            <v>0</v>
          </cell>
          <cell r="AD341">
            <v>-100</v>
          </cell>
        </row>
        <row r="342">
          <cell r="B342" t="str">
            <v>サービス業（他に分類されないもの）</v>
          </cell>
          <cell r="C342">
            <v>84.9</v>
          </cell>
          <cell r="D342">
            <v>-2.7</v>
          </cell>
          <cell r="E342">
            <v>94.2</v>
          </cell>
          <cell r="F342">
            <v>-0.7</v>
          </cell>
          <cell r="G342">
            <v>95.4</v>
          </cell>
          <cell r="H342">
            <v>0</v>
          </cell>
          <cell r="I342">
            <v>100.5</v>
          </cell>
          <cell r="J342">
            <v>-3.1</v>
          </cell>
          <cell r="K342">
            <v>100.9</v>
          </cell>
          <cell r="L342">
            <v>-3</v>
          </cell>
          <cell r="M342">
            <v>95.7</v>
          </cell>
          <cell r="N342">
            <v>-4.3</v>
          </cell>
          <cell r="O342">
            <v>98.4</v>
          </cell>
          <cell r="P342">
            <v>-2.9</v>
          </cell>
          <cell r="Q342">
            <v>26.2</v>
          </cell>
          <cell r="R342">
            <v>1.6</v>
          </cell>
          <cell r="S342">
            <v>3.11</v>
          </cell>
          <cell r="T342">
            <v>0.84</v>
          </cell>
          <cell r="U342">
            <v>2.77</v>
          </cell>
          <cell r="V342">
            <v>-0.28000000000000003</v>
          </cell>
          <cell r="W342">
            <v>81.599999999999994</v>
          </cell>
          <cell r="X342">
            <v>-5.9</v>
          </cell>
          <cell r="Y342">
            <v>90.5</v>
          </cell>
          <cell r="Z342">
            <v>-3.9</v>
          </cell>
          <cell r="AA342">
            <v>80.3</v>
          </cell>
          <cell r="AB342">
            <v>-9.9</v>
          </cell>
          <cell r="AC342">
            <v>18.3</v>
          </cell>
          <cell r="AD342">
            <v>-44.5</v>
          </cell>
        </row>
        <row r="343">
          <cell r="B343" t="str">
            <v>食料品・たばこ</v>
          </cell>
          <cell r="C343">
            <v>94.1</v>
          </cell>
          <cell r="D343">
            <v>-8.1999999999999993</v>
          </cell>
          <cell r="E343">
            <v>95.5</v>
          </cell>
          <cell r="F343">
            <v>-16.399999999999999</v>
          </cell>
          <cell r="G343">
            <v>95.1</v>
          </cell>
          <cell r="H343">
            <v>-16.3</v>
          </cell>
          <cell r="I343">
            <v>92.6</v>
          </cell>
          <cell r="J343">
            <v>-6.1</v>
          </cell>
          <cell r="K343">
            <v>93.2</v>
          </cell>
          <cell r="L343">
            <v>-5.6</v>
          </cell>
          <cell r="M343">
            <v>84</v>
          </cell>
          <cell r="N343">
            <v>-13.6</v>
          </cell>
          <cell r="O343">
            <v>98.1</v>
          </cell>
          <cell r="P343">
            <v>1.4</v>
          </cell>
          <cell r="Q343">
            <v>30.1</v>
          </cell>
          <cell r="R343">
            <v>3.1</v>
          </cell>
          <cell r="S343">
            <v>0.93</v>
          </cell>
          <cell r="T343">
            <v>0.01</v>
          </cell>
          <cell r="U343">
            <v>3</v>
          </cell>
          <cell r="V343">
            <v>2.2999999999999998</v>
          </cell>
          <cell r="W343">
            <v>90.4</v>
          </cell>
          <cell r="X343">
            <v>-11.2</v>
          </cell>
          <cell r="Y343">
            <v>91.7</v>
          </cell>
          <cell r="Z343">
            <v>-19.2</v>
          </cell>
          <cell r="AA343">
            <v>100.8</v>
          </cell>
          <cell r="AB343">
            <v>-18.600000000000001</v>
          </cell>
          <cell r="AC343">
            <v>64.900000000000006</v>
          </cell>
          <cell r="AD343">
            <v>121.5</v>
          </cell>
        </row>
        <row r="344">
          <cell r="B344" t="str">
            <v>繊維工業</v>
          </cell>
          <cell r="C344">
            <v>123.2</v>
          </cell>
          <cell r="D344">
            <v>-1.7</v>
          </cell>
          <cell r="E344">
            <v>138.19999999999999</v>
          </cell>
          <cell r="F344">
            <v>-1.4</v>
          </cell>
          <cell r="G344">
            <v>126.8</v>
          </cell>
          <cell r="H344">
            <v>-3.5</v>
          </cell>
          <cell r="I344">
            <v>106</v>
          </cell>
          <cell r="J344">
            <v>0.7</v>
          </cell>
          <cell r="K344">
            <v>101.6</v>
          </cell>
          <cell r="L344">
            <v>0.3</v>
          </cell>
          <cell r="M344">
            <v>198.6</v>
          </cell>
          <cell r="N344">
            <v>5.0999999999999996</v>
          </cell>
          <cell r="O344">
            <v>94</v>
          </cell>
          <cell r="P344">
            <v>20.100000000000001</v>
          </cell>
          <cell r="Q344">
            <v>8.6999999999999993</v>
          </cell>
          <cell r="R344">
            <v>5.9</v>
          </cell>
          <cell r="S344">
            <v>2.17</v>
          </cell>
          <cell r="T344">
            <v>1.63</v>
          </cell>
          <cell r="U344">
            <v>1.64</v>
          </cell>
          <cell r="V344">
            <v>0.77</v>
          </cell>
          <cell r="W344">
            <v>118.3</v>
          </cell>
          <cell r="X344">
            <v>-4.9000000000000004</v>
          </cell>
          <cell r="Y344">
            <v>132.80000000000001</v>
          </cell>
          <cell r="Z344">
            <v>-4.5999999999999996</v>
          </cell>
          <cell r="AA344">
            <v>383.3</v>
          </cell>
          <cell r="AB344">
            <v>16.5</v>
          </cell>
          <cell r="AC344">
            <v>0</v>
          </cell>
          <cell r="AD344">
            <v>-100</v>
          </cell>
        </row>
        <row r="345">
          <cell r="B345" t="str">
            <v>木材・木製品</v>
          </cell>
          <cell r="C345">
            <v>125.4</v>
          </cell>
          <cell r="D345">
            <v>-10.3</v>
          </cell>
          <cell r="E345">
            <v>120.5</v>
          </cell>
          <cell r="F345">
            <v>0.6</v>
          </cell>
          <cell r="G345">
            <v>126.5</v>
          </cell>
          <cell r="H345">
            <v>7.8</v>
          </cell>
          <cell r="I345">
            <v>99.8</v>
          </cell>
          <cell r="J345">
            <v>-12.7</v>
          </cell>
          <cell r="K345">
            <v>101.2</v>
          </cell>
          <cell r="L345">
            <v>-9.6999999999999993</v>
          </cell>
          <cell r="M345">
            <v>85</v>
          </cell>
          <cell r="N345">
            <v>-38.4</v>
          </cell>
          <cell r="O345">
            <v>99.3</v>
          </cell>
          <cell r="P345">
            <v>3.9</v>
          </cell>
          <cell r="Q345">
            <v>24</v>
          </cell>
          <cell r="R345">
            <v>17.5</v>
          </cell>
          <cell r="S345">
            <v>7.0000000000000007E-2</v>
          </cell>
          <cell r="T345">
            <v>-0.88</v>
          </cell>
          <cell r="U345">
            <v>0.19</v>
          </cell>
          <cell r="V345">
            <v>-2.86</v>
          </cell>
          <cell r="W345">
            <v>120.5</v>
          </cell>
          <cell r="X345">
            <v>-13.2</v>
          </cell>
          <cell r="Y345">
            <v>115.8</v>
          </cell>
          <cell r="Z345">
            <v>-2.7</v>
          </cell>
          <cell r="AA345">
            <v>63.2</v>
          </cell>
          <cell r="AB345">
            <v>-56</v>
          </cell>
          <cell r="AC345">
            <v>116.4</v>
          </cell>
          <cell r="AD345">
            <v>-40.6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67.400000000000006</v>
          </cell>
          <cell r="D347">
            <v>1.4</v>
          </cell>
          <cell r="E347">
            <v>89.3</v>
          </cell>
          <cell r="F347">
            <v>1.4</v>
          </cell>
          <cell r="G347">
            <v>95.5</v>
          </cell>
          <cell r="H347">
            <v>6.1</v>
          </cell>
          <cell r="I347">
            <v>110.8</v>
          </cell>
          <cell r="J347">
            <v>7.2</v>
          </cell>
          <cell r="K347">
            <v>116.9</v>
          </cell>
          <cell r="L347">
            <v>9.6</v>
          </cell>
          <cell r="M347">
            <v>59.6</v>
          </cell>
          <cell r="N347">
            <v>-22</v>
          </cell>
          <cell r="O347">
            <v>117.9</v>
          </cell>
          <cell r="P347">
            <v>-0.2</v>
          </cell>
          <cell r="Q347">
            <v>4.7</v>
          </cell>
          <cell r="R347">
            <v>-2.2999999999999998</v>
          </cell>
          <cell r="S347">
            <v>0</v>
          </cell>
          <cell r="T347">
            <v>-1.47</v>
          </cell>
          <cell r="U347">
            <v>0.6</v>
          </cell>
          <cell r="V347">
            <v>-0.26</v>
          </cell>
          <cell r="W347">
            <v>64.7</v>
          </cell>
          <cell r="X347">
            <v>-2</v>
          </cell>
          <cell r="Y347">
            <v>85.8</v>
          </cell>
          <cell r="Z347">
            <v>-1.9</v>
          </cell>
          <cell r="AA347">
            <v>49.4</v>
          </cell>
          <cell r="AB347">
            <v>-34.6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106.4</v>
          </cell>
          <cell r="D348">
            <v>-9.1999999999999993</v>
          </cell>
          <cell r="E348">
            <v>116.5</v>
          </cell>
          <cell r="F348">
            <v>-9.3000000000000007</v>
          </cell>
          <cell r="G348">
            <v>110.4</v>
          </cell>
          <cell r="H348">
            <v>-8.6</v>
          </cell>
          <cell r="I348">
            <v>114</v>
          </cell>
          <cell r="J348">
            <v>28.4</v>
          </cell>
          <cell r="K348">
            <v>111.6</v>
          </cell>
          <cell r="L348">
            <v>27.4</v>
          </cell>
          <cell r="M348">
            <v>161.1</v>
          </cell>
          <cell r="N348">
            <v>45</v>
          </cell>
          <cell r="O348">
            <v>101.8</v>
          </cell>
          <cell r="P348">
            <v>4.7</v>
          </cell>
          <cell r="Q348">
            <v>9.8000000000000007</v>
          </cell>
          <cell r="R348">
            <v>-0.8</v>
          </cell>
          <cell r="S348">
            <v>4.34</v>
          </cell>
          <cell r="T348">
            <v>4.34</v>
          </cell>
          <cell r="U348">
            <v>1.6</v>
          </cell>
          <cell r="V348">
            <v>1.1399999999999999</v>
          </cell>
          <cell r="W348">
            <v>102.2</v>
          </cell>
          <cell r="X348">
            <v>-12.2</v>
          </cell>
          <cell r="Y348">
            <v>111.9</v>
          </cell>
          <cell r="Z348">
            <v>-12.2</v>
          </cell>
          <cell r="AA348">
            <v>241.4</v>
          </cell>
          <cell r="AB348">
            <v>-15.2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88</v>
          </cell>
          <cell r="D349">
            <v>1.1000000000000001</v>
          </cell>
          <cell r="E349">
            <v>115.5</v>
          </cell>
          <cell r="F349">
            <v>1.2</v>
          </cell>
          <cell r="G349">
            <v>116.3</v>
          </cell>
          <cell r="H349">
            <v>4</v>
          </cell>
          <cell r="I349">
            <v>101.7</v>
          </cell>
          <cell r="J349">
            <v>-1.5</v>
          </cell>
          <cell r="K349">
            <v>100.3</v>
          </cell>
          <cell r="L349">
            <v>-0.5</v>
          </cell>
          <cell r="M349">
            <v>114.6</v>
          </cell>
          <cell r="N349">
            <v>-9.5</v>
          </cell>
          <cell r="O349">
            <v>101.2</v>
          </cell>
          <cell r="P349">
            <v>-3.3</v>
          </cell>
          <cell r="Q349">
            <v>1.6</v>
          </cell>
          <cell r="R349">
            <v>0.3</v>
          </cell>
          <cell r="S349">
            <v>2.2200000000000002</v>
          </cell>
          <cell r="T349">
            <v>0.94</v>
          </cell>
          <cell r="U349">
            <v>0.78</v>
          </cell>
          <cell r="V349">
            <v>0.52</v>
          </cell>
          <cell r="W349">
            <v>84.5</v>
          </cell>
          <cell r="X349">
            <v>-2.2000000000000002</v>
          </cell>
          <cell r="Y349">
            <v>111</v>
          </cell>
          <cell r="Z349">
            <v>-2</v>
          </cell>
          <cell r="AA349">
            <v>110.2</v>
          </cell>
          <cell r="AB349">
            <v>-14.4</v>
          </cell>
          <cell r="AC349">
            <v>0</v>
          </cell>
          <cell r="AD349">
            <v>0</v>
          </cell>
        </row>
        <row r="350">
          <cell r="B350" t="str">
            <v>プラスチック製品</v>
          </cell>
          <cell r="C350">
            <v>105.7</v>
          </cell>
          <cell r="D350">
            <v>-7.4</v>
          </cell>
          <cell r="E350">
            <v>114.8</v>
          </cell>
          <cell r="F350">
            <v>-8.6999999999999993</v>
          </cell>
          <cell r="G350">
            <v>111.3</v>
          </cell>
          <cell r="H350">
            <v>-5.3</v>
          </cell>
          <cell r="I350">
            <v>109.9</v>
          </cell>
          <cell r="J350">
            <v>-6.8</v>
          </cell>
          <cell r="K350">
            <v>109.3</v>
          </cell>
          <cell r="L350">
            <v>-3.7</v>
          </cell>
          <cell r="M350">
            <v>118.9</v>
          </cell>
          <cell r="N350">
            <v>-35.5</v>
          </cell>
          <cell r="O350">
            <v>257.7</v>
          </cell>
          <cell r="P350">
            <v>-30</v>
          </cell>
          <cell r="Q350">
            <v>21.7</v>
          </cell>
          <cell r="R350">
            <v>19.7</v>
          </cell>
          <cell r="S350">
            <v>1.8</v>
          </cell>
          <cell r="T350">
            <v>-0.52</v>
          </cell>
          <cell r="U350">
            <v>0.73</v>
          </cell>
          <cell r="V350">
            <v>-0.53</v>
          </cell>
          <cell r="W350">
            <v>101.5</v>
          </cell>
          <cell r="X350">
            <v>-10.5</v>
          </cell>
          <cell r="Y350">
            <v>110.3</v>
          </cell>
          <cell r="Z350">
            <v>-11.6</v>
          </cell>
          <cell r="AA350">
            <v>159.69999999999999</v>
          </cell>
          <cell r="AB350">
            <v>-30.4</v>
          </cell>
          <cell r="AC350">
            <v>5</v>
          </cell>
          <cell r="AD350">
            <v>0</v>
          </cell>
        </row>
        <row r="351">
          <cell r="B351" t="str">
            <v>ゴム製品</v>
          </cell>
          <cell r="C351">
            <v>96.2</v>
          </cell>
          <cell r="D351">
            <v>1.5</v>
          </cell>
          <cell r="E351">
            <v>123.8</v>
          </cell>
          <cell r="F351">
            <v>1.6</v>
          </cell>
          <cell r="G351">
            <v>114.9</v>
          </cell>
          <cell r="H351">
            <v>3.8</v>
          </cell>
          <cell r="I351">
            <v>111.8</v>
          </cell>
          <cell r="J351">
            <v>0.2</v>
          </cell>
          <cell r="K351">
            <v>106.3</v>
          </cell>
          <cell r="L351">
            <v>2.2000000000000002</v>
          </cell>
          <cell r="M351">
            <v>171.6</v>
          </cell>
          <cell r="N351">
            <v>-11.5</v>
          </cell>
          <cell r="O351">
            <v>95.9</v>
          </cell>
          <cell r="P351">
            <v>-0.2</v>
          </cell>
          <cell r="Q351">
            <v>1.6</v>
          </cell>
          <cell r="R351">
            <v>-0.4</v>
          </cell>
          <cell r="S351">
            <v>0.69</v>
          </cell>
          <cell r="T351">
            <v>0.15</v>
          </cell>
          <cell r="U351">
            <v>0.4</v>
          </cell>
          <cell r="V351">
            <v>0</v>
          </cell>
          <cell r="W351">
            <v>92.4</v>
          </cell>
          <cell r="X351">
            <v>-1.8</v>
          </cell>
          <cell r="Y351">
            <v>118.9</v>
          </cell>
          <cell r="Z351">
            <v>-1.8</v>
          </cell>
          <cell r="AA351">
            <v>175.5</v>
          </cell>
          <cell r="AB351">
            <v>-6</v>
          </cell>
          <cell r="AC351">
            <v>0</v>
          </cell>
          <cell r="AD351">
            <v>0</v>
          </cell>
        </row>
        <row r="352">
          <cell r="B352" t="str">
            <v>窯業・土石製品</v>
          </cell>
          <cell r="C352">
            <v>108.3</v>
          </cell>
          <cell r="D352">
            <v>7.5</v>
          </cell>
          <cell r="E352">
            <v>119.9</v>
          </cell>
          <cell r="F352">
            <v>5.9</v>
          </cell>
          <cell r="G352">
            <v>117.7</v>
          </cell>
          <cell r="H352">
            <v>4.0999999999999996</v>
          </cell>
          <cell r="I352">
            <v>94.8</v>
          </cell>
          <cell r="J352">
            <v>-8.6999999999999993</v>
          </cell>
          <cell r="K352">
            <v>92.5</v>
          </cell>
          <cell r="L352">
            <v>-11</v>
          </cell>
          <cell r="M352">
            <v>147.1</v>
          </cell>
          <cell r="N352">
            <v>47.1</v>
          </cell>
          <cell r="O352">
            <v>93.3</v>
          </cell>
          <cell r="P352">
            <v>-6</v>
          </cell>
          <cell r="Q352">
            <v>3.3</v>
          </cell>
          <cell r="R352">
            <v>-3</v>
          </cell>
          <cell r="S352">
            <v>0.06</v>
          </cell>
          <cell r="T352">
            <v>-2.78</v>
          </cell>
          <cell r="U352">
            <v>1.98</v>
          </cell>
          <cell r="V352">
            <v>1.98</v>
          </cell>
          <cell r="W352">
            <v>104</v>
          </cell>
          <cell r="X352">
            <v>4</v>
          </cell>
          <cell r="Y352">
            <v>115.2</v>
          </cell>
          <cell r="Z352">
            <v>2.5</v>
          </cell>
          <cell r="AA352">
            <v>164.4</v>
          </cell>
          <cell r="AB352">
            <v>41.8</v>
          </cell>
          <cell r="AC352">
            <v>18.8</v>
          </cell>
          <cell r="AD352">
            <v>97.9</v>
          </cell>
        </row>
        <row r="353">
          <cell r="B353" t="str">
            <v>鉄鋼業</v>
          </cell>
          <cell r="C353">
            <v>141.5</v>
          </cell>
          <cell r="D353">
            <v>7.4</v>
          </cell>
          <cell r="E353">
            <v>150.9</v>
          </cell>
          <cell r="F353">
            <v>6.5</v>
          </cell>
          <cell r="G353">
            <v>128.30000000000001</v>
          </cell>
          <cell r="H353">
            <v>4.4000000000000004</v>
          </cell>
          <cell r="I353">
            <v>115.7</v>
          </cell>
          <cell r="J353">
            <v>-6.2</v>
          </cell>
          <cell r="K353">
            <v>103.1</v>
          </cell>
          <cell r="L353">
            <v>-7.4</v>
          </cell>
          <cell r="M353">
            <v>2030</v>
          </cell>
          <cell r="N353">
            <v>4.5999999999999996</v>
          </cell>
          <cell r="O353">
            <v>336.8</v>
          </cell>
          <cell r="P353">
            <v>2.2000000000000002</v>
          </cell>
          <cell r="Q353">
            <v>10</v>
          </cell>
          <cell r="R353">
            <v>-0.2</v>
          </cell>
          <cell r="S353">
            <v>1.56</v>
          </cell>
          <cell r="T353">
            <v>0.92</v>
          </cell>
          <cell r="U353">
            <v>1.87</v>
          </cell>
          <cell r="V353">
            <v>1.23</v>
          </cell>
          <cell r="W353">
            <v>135.9</v>
          </cell>
          <cell r="X353">
            <v>3.8</v>
          </cell>
          <cell r="Y353">
            <v>145</v>
          </cell>
          <cell r="Z353">
            <v>3.1</v>
          </cell>
          <cell r="AA353">
            <v>4623.3999999999996</v>
          </cell>
          <cell r="AB353">
            <v>20.2</v>
          </cell>
          <cell r="AC353">
            <v>7.3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81.2</v>
          </cell>
          <cell r="D355">
            <v>16.8</v>
          </cell>
          <cell r="E355">
            <v>90.3</v>
          </cell>
          <cell r="F355">
            <v>16.7</v>
          </cell>
          <cell r="G355">
            <v>89.2</v>
          </cell>
          <cell r="H355">
            <v>16.8</v>
          </cell>
          <cell r="I355">
            <v>98.8</v>
          </cell>
          <cell r="J355">
            <v>5</v>
          </cell>
          <cell r="K355">
            <v>96.8</v>
          </cell>
          <cell r="L355">
            <v>1.8</v>
          </cell>
          <cell r="M355">
            <v>123.3</v>
          </cell>
          <cell r="N355">
            <v>55.7</v>
          </cell>
          <cell r="O355">
            <v>275.3</v>
          </cell>
          <cell r="P355">
            <v>1.7</v>
          </cell>
          <cell r="Q355">
            <v>23.4</v>
          </cell>
          <cell r="R355">
            <v>-2.8</v>
          </cell>
          <cell r="S355">
            <v>1.18</v>
          </cell>
          <cell r="T355">
            <v>0.02</v>
          </cell>
          <cell r="U355">
            <v>1.87</v>
          </cell>
          <cell r="V355">
            <v>0.61</v>
          </cell>
          <cell r="W355">
            <v>78</v>
          </cell>
          <cell r="X355">
            <v>13</v>
          </cell>
          <cell r="Y355">
            <v>86.7</v>
          </cell>
          <cell r="Z355">
            <v>12.7</v>
          </cell>
          <cell r="AA355">
            <v>112.1</v>
          </cell>
          <cell r="AB355">
            <v>16.399999999999999</v>
          </cell>
          <cell r="AC355">
            <v>0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91.2</v>
          </cell>
          <cell r="D358">
            <v>-6.1</v>
          </cell>
          <cell r="E358">
            <v>111.1</v>
          </cell>
          <cell r="F358">
            <v>1</v>
          </cell>
          <cell r="G358">
            <v>110.6</v>
          </cell>
          <cell r="H358">
            <v>4.2</v>
          </cell>
          <cell r="I358">
            <v>98.7</v>
          </cell>
          <cell r="J358">
            <v>-8.6</v>
          </cell>
          <cell r="K358">
            <v>98.2</v>
          </cell>
          <cell r="L358">
            <v>-8.1</v>
          </cell>
          <cell r="M358">
            <v>106.2</v>
          </cell>
          <cell r="N358">
            <v>-18.100000000000001</v>
          </cell>
          <cell r="O358">
            <v>209.2</v>
          </cell>
          <cell r="P358">
            <v>-13.8</v>
          </cell>
          <cell r="Q358">
            <v>2.7</v>
          </cell>
          <cell r="R358">
            <v>-2.7</v>
          </cell>
          <cell r="S358">
            <v>0.28000000000000003</v>
          </cell>
          <cell r="T358">
            <v>-0.3</v>
          </cell>
          <cell r="U358">
            <v>0.17</v>
          </cell>
          <cell r="V358">
            <v>-0.41</v>
          </cell>
          <cell r="W358">
            <v>87.6</v>
          </cell>
          <cell r="X358">
            <v>-9.1</v>
          </cell>
          <cell r="Y358">
            <v>106.7</v>
          </cell>
          <cell r="Z358">
            <v>-2.2999999999999998</v>
          </cell>
          <cell r="AA358">
            <v>115.9</v>
          </cell>
          <cell r="AB358">
            <v>-24.4</v>
          </cell>
          <cell r="AC358">
            <v>0</v>
          </cell>
          <cell r="AD358">
            <v>-100</v>
          </cell>
        </row>
        <row r="359">
          <cell r="B359" t="str">
            <v>電子・デバイス</v>
          </cell>
          <cell r="C359">
            <v>74</v>
          </cell>
          <cell r="D359">
            <v>-3.1</v>
          </cell>
          <cell r="E359">
            <v>84.7</v>
          </cell>
          <cell r="F359">
            <v>-2</v>
          </cell>
          <cell r="G359">
            <v>83.4</v>
          </cell>
          <cell r="H359">
            <v>1.5</v>
          </cell>
          <cell r="I359">
            <v>101.6</v>
          </cell>
          <cell r="J359">
            <v>-4.8</v>
          </cell>
          <cell r="K359">
            <v>102.1</v>
          </cell>
          <cell r="L359">
            <v>-1.7</v>
          </cell>
          <cell r="M359">
            <v>96.6</v>
          </cell>
          <cell r="N359">
            <v>-27.9</v>
          </cell>
          <cell r="O359">
            <v>75.7</v>
          </cell>
          <cell r="P359">
            <v>0.9</v>
          </cell>
          <cell r="Q359">
            <v>6</v>
          </cell>
          <cell r="R359">
            <v>3</v>
          </cell>
          <cell r="S359">
            <v>1.26</v>
          </cell>
          <cell r="T359">
            <v>0.88</v>
          </cell>
          <cell r="U359">
            <v>0.61</v>
          </cell>
          <cell r="V359">
            <v>-0.18</v>
          </cell>
          <cell r="W359">
            <v>71.099999999999994</v>
          </cell>
          <cell r="X359">
            <v>-6.3</v>
          </cell>
          <cell r="Y359">
            <v>81.400000000000006</v>
          </cell>
          <cell r="Z359">
            <v>-5.0999999999999996</v>
          </cell>
          <cell r="AA359">
            <v>95.1</v>
          </cell>
          <cell r="AB359">
            <v>-21.9</v>
          </cell>
          <cell r="AC359">
            <v>0.2</v>
          </cell>
          <cell r="AD359">
            <v>-95.8</v>
          </cell>
        </row>
        <row r="360">
          <cell r="B360" t="str">
            <v>電気機械器具</v>
          </cell>
          <cell r="C360">
            <v>135.6</v>
          </cell>
          <cell r="D360">
            <v>1.1000000000000001</v>
          </cell>
          <cell r="E360">
            <v>149.69999999999999</v>
          </cell>
          <cell r="F360">
            <v>1.1000000000000001</v>
          </cell>
          <cell r="G360">
            <v>145.1</v>
          </cell>
          <cell r="H360">
            <v>1.2</v>
          </cell>
          <cell r="I360">
            <v>111.9</v>
          </cell>
          <cell r="J360">
            <v>-3.7</v>
          </cell>
          <cell r="K360">
            <v>108.1</v>
          </cell>
          <cell r="L360">
            <v>0.7</v>
          </cell>
          <cell r="M360">
            <v>201.8</v>
          </cell>
          <cell r="N360">
            <v>-38.5</v>
          </cell>
          <cell r="O360">
            <v>72.8</v>
          </cell>
          <cell r="P360">
            <v>-23.5</v>
          </cell>
          <cell r="Q360">
            <v>4</v>
          </cell>
          <cell r="R360">
            <v>-6.1</v>
          </cell>
          <cell r="S360">
            <v>0.2</v>
          </cell>
          <cell r="T360">
            <v>0.13</v>
          </cell>
          <cell r="U360">
            <v>0.3</v>
          </cell>
          <cell r="V360">
            <v>-0.67</v>
          </cell>
          <cell r="W360">
            <v>130.30000000000001</v>
          </cell>
          <cell r="X360">
            <v>-2.2000000000000002</v>
          </cell>
          <cell r="Y360">
            <v>143.80000000000001</v>
          </cell>
          <cell r="Z360">
            <v>-2.2000000000000002</v>
          </cell>
          <cell r="AA360">
            <v>318.5</v>
          </cell>
          <cell r="AB360">
            <v>0.4</v>
          </cell>
          <cell r="AC360">
            <v>0</v>
          </cell>
          <cell r="AD360">
            <v>0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98.2</v>
          </cell>
          <cell r="D362">
            <v>-0.2</v>
          </cell>
          <cell r="E362">
            <v>126.5</v>
          </cell>
          <cell r="F362">
            <v>-0.3</v>
          </cell>
          <cell r="G362">
            <v>115.9</v>
          </cell>
          <cell r="H362">
            <v>0.3</v>
          </cell>
          <cell r="I362">
            <v>126.9</v>
          </cell>
          <cell r="J362">
            <v>-0.5</v>
          </cell>
          <cell r="K362">
            <v>120.6</v>
          </cell>
          <cell r="L362">
            <v>0.8</v>
          </cell>
          <cell r="M362">
            <v>205.5</v>
          </cell>
          <cell r="N362">
            <v>-9.3000000000000007</v>
          </cell>
          <cell r="O362">
            <v>70.599999999999994</v>
          </cell>
          <cell r="P362">
            <v>-3.2</v>
          </cell>
          <cell r="Q362">
            <v>0.3</v>
          </cell>
          <cell r="R362">
            <v>-1</v>
          </cell>
          <cell r="S362">
            <v>1.25</v>
          </cell>
          <cell r="T362">
            <v>-0.73</v>
          </cell>
          <cell r="U362">
            <v>0.96</v>
          </cell>
          <cell r="V362">
            <v>0.16</v>
          </cell>
          <cell r="W362">
            <v>94.3</v>
          </cell>
          <cell r="X362">
            <v>-3.5</v>
          </cell>
          <cell r="Y362">
            <v>121.5</v>
          </cell>
          <cell r="Z362">
            <v>-3.6</v>
          </cell>
          <cell r="AA362">
            <v>292.60000000000002</v>
          </cell>
          <cell r="AB362">
            <v>-3.4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146.4</v>
          </cell>
          <cell r="D363">
            <v>25.6</v>
          </cell>
          <cell r="E363">
            <v>125.8</v>
          </cell>
          <cell r="F363">
            <v>15.4</v>
          </cell>
          <cell r="G363">
            <v>120.4</v>
          </cell>
          <cell r="H363">
            <v>18.7</v>
          </cell>
          <cell r="I363">
            <v>111.5</v>
          </cell>
          <cell r="J363">
            <v>-0.4</v>
          </cell>
          <cell r="K363">
            <v>103.9</v>
          </cell>
          <cell r="L363">
            <v>-0.9</v>
          </cell>
          <cell r="M363">
            <v>216.5</v>
          </cell>
          <cell r="N363">
            <v>2.8</v>
          </cell>
          <cell r="O363">
            <v>76.8</v>
          </cell>
          <cell r="P363">
            <v>-42.6</v>
          </cell>
          <cell r="Q363">
            <v>5.2</v>
          </cell>
          <cell r="R363">
            <v>-3.8</v>
          </cell>
          <cell r="S363">
            <v>0</v>
          </cell>
          <cell r="T363">
            <v>0</v>
          </cell>
          <cell r="U363">
            <v>1.2</v>
          </cell>
          <cell r="V363">
            <v>0.28000000000000003</v>
          </cell>
          <cell r="W363">
            <v>140.6</v>
          </cell>
          <cell r="X363">
            <v>21.4</v>
          </cell>
          <cell r="Y363">
            <v>120.8</v>
          </cell>
          <cell r="Z363">
            <v>11.6</v>
          </cell>
          <cell r="AA363">
            <v>201.7</v>
          </cell>
          <cell r="AB363">
            <v>-6.7</v>
          </cell>
          <cell r="AC363">
            <v>137</v>
          </cell>
          <cell r="AD363">
            <v>67.900000000000006</v>
          </cell>
        </row>
        <row r="364">
          <cell r="B364" t="str">
            <v>Ｅ一括分１</v>
          </cell>
          <cell r="C364">
            <v>97.8</v>
          </cell>
          <cell r="D364">
            <v>11.8</v>
          </cell>
          <cell r="E364">
            <v>112.1</v>
          </cell>
          <cell r="F364">
            <v>12.1</v>
          </cell>
          <cell r="G364">
            <v>103.1</v>
          </cell>
          <cell r="H364">
            <v>10.5</v>
          </cell>
          <cell r="I364">
            <v>109.3</v>
          </cell>
          <cell r="J364">
            <v>4.5999999999999996</v>
          </cell>
          <cell r="K364">
            <v>102.5</v>
          </cell>
          <cell r="L364">
            <v>2.2999999999999998</v>
          </cell>
          <cell r="M364">
            <v>238</v>
          </cell>
          <cell r="N364">
            <v>27.9</v>
          </cell>
          <cell r="O364">
            <v>104.2</v>
          </cell>
          <cell r="P364">
            <v>37.799999999999997</v>
          </cell>
          <cell r="Q364">
            <v>7.7</v>
          </cell>
          <cell r="R364">
            <v>5.6</v>
          </cell>
          <cell r="S364">
            <v>0.25</v>
          </cell>
          <cell r="T364">
            <v>0.25</v>
          </cell>
          <cell r="U364">
            <v>2.93</v>
          </cell>
          <cell r="V364">
            <v>2.34</v>
          </cell>
          <cell r="W364">
            <v>93.9</v>
          </cell>
          <cell r="X364">
            <v>8.1</v>
          </cell>
          <cell r="Y364">
            <v>107.7</v>
          </cell>
          <cell r="Z364">
            <v>8.5</v>
          </cell>
          <cell r="AA364">
            <v>275.10000000000002</v>
          </cell>
          <cell r="AB364">
            <v>23.8</v>
          </cell>
          <cell r="AC364">
            <v>0</v>
          </cell>
          <cell r="AD364">
            <v>-100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118.4</v>
          </cell>
          <cell r="D367">
            <v>7</v>
          </cell>
          <cell r="E367">
            <v>123.9</v>
          </cell>
          <cell r="F367">
            <v>11.5</v>
          </cell>
          <cell r="G367">
            <v>121</v>
          </cell>
          <cell r="H367">
            <v>7.8</v>
          </cell>
          <cell r="I367">
            <v>106.1</v>
          </cell>
          <cell r="J367">
            <v>9.6999999999999993</v>
          </cell>
          <cell r="K367">
            <v>104.2</v>
          </cell>
          <cell r="L367">
            <v>4.9000000000000004</v>
          </cell>
          <cell r="M367">
            <v>145.30000000000001</v>
          </cell>
          <cell r="N367">
            <v>230.2</v>
          </cell>
          <cell r="O367">
            <v>86.8</v>
          </cell>
          <cell r="P367">
            <v>-3.7</v>
          </cell>
          <cell r="Q367">
            <v>11.9</v>
          </cell>
          <cell r="R367">
            <v>-3.1</v>
          </cell>
          <cell r="S367">
            <v>0.74</v>
          </cell>
          <cell r="T367">
            <v>-0.81</v>
          </cell>
          <cell r="U367">
            <v>1.48</v>
          </cell>
          <cell r="V367">
            <v>1</v>
          </cell>
          <cell r="W367">
            <v>113.7</v>
          </cell>
          <cell r="X367">
            <v>3.5</v>
          </cell>
          <cell r="Y367">
            <v>119</v>
          </cell>
          <cell r="Z367">
            <v>7.9</v>
          </cell>
          <cell r="AA367">
            <v>212.7</v>
          </cell>
          <cell r="AB367">
            <v>181.3</v>
          </cell>
          <cell r="AC367">
            <v>74.5</v>
          </cell>
          <cell r="AD367">
            <v>-25.1</v>
          </cell>
        </row>
        <row r="368">
          <cell r="B368" t="str">
            <v>小売業</v>
          </cell>
          <cell r="C368">
            <v>94.8</v>
          </cell>
          <cell r="D368">
            <v>-7.1</v>
          </cell>
          <cell r="E368">
            <v>95.6</v>
          </cell>
          <cell r="F368">
            <v>-9.6</v>
          </cell>
          <cell r="G368">
            <v>96.1</v>
          </cell>
          <cell r="H368">
            <v>-9.6</v>
          </cell>
          <cell r="I368">
            <v>89.7</v>
          </cell>
          <cell r="J368">
            <v>-8</v>
          </cell>
          <cell r="K368">
            <v>89.8</v>
          </cell>
          <cell r="L368">
            <v>-7.9</v>
          </cell>
          <cell r="M368">
            <v>88.1</v>
          </cell>
          <cell r="N368">
            <v>-10.6</v>
          </cell>
          <cell r="O368">
            <v>107.3</v>
          </cell>
          <cell r="P368">
            <v>5.7</v>
          </cell>
          <cell r="Q368">
            <v>58.8</v>
          </cell>
          <cell r="R368">
            <v>8.8000000000000007</v>
          </cell>
          <cell r="S368">
            <v>5.07</v>
          </cell>
          <cell r="T368">
            <v>0.92</v>
          </cell>
          <cell r="U368">
            <v>2.68</v>
          </cell>
          <cell r="V368">
            <v>-0.08</v>
          </cell>
          <cell r="W368">
            <v>91.1</v>
          </cell>
          <cell r="X368">
            <v>-10.199999999999999</v>
          </cell>
          <cell r="Y368">
            <v>91.8</v>
          </cell>
          <cell r="Z368">
            <v>-12.6</v>
          </cell>
          <cell r="AA368">
            <v>86.2</v>
          </cell>
          <cell r="AB368">
            <v>-8.8000000000000007</v>
          </cell>
          <cell r="AC368">
            <v>86.9</v>
          </cell>
          <cell r="AD368">
            <v>37.700000000000003</v>
          </cell>
        </row>
        <row r="369">
          <cell r="B369" t="str">
            <v>宿泊業</v>
          </cell>
          <cell r="C369">
            <v>90.3</v>
          </cell>
          <cell r="D369">
            <v>-2.9</v>
          </cell>
          <cell r="E369">
            <v>93.5</v>
          </cell>
          <cell r="F369">
            <v>-2.2999999999999998</v>
          </cell>
          <cell r="G369">
            <v>93.8</v>
          </cell>
          <cell r="H369">
            <v>-3.3</v>
          </cell>
          <cell r="I369">
            <v>93.7</v>
          </cell>
          <cell r="J369">
            <v>-0.3</v>
          </cell>
          <cell r="K369">
            <v>90.6</v>
          </cell>
          <cell r="L369">
            <v>-3.1</v>
          </cell>
          <cell r="M369">
            <v>179.1</v>
          </cell>
          <cell r="N369">
            <v>67.400000000000006</v>
          </cell>
          <cell r="O369">
            <v>68.8</v>
          </cell>
          <cell r="P369">
            <v>-2.5</v>
          </cell>
          <cell r="Q369">
            <v>55.3</v>
          </cell>
          <cell r="R369">
            <v>-4.4000000000000004</v>
          </cell>
          <cell r="S369">
            <v>1.18</v>
          </cell>
          <cell r="T369">
            <v>-2.3199999999999998</v>
          </cell>
          <cell r="U369">
            <v>6.34</v>
          </cell>
          <cell r="V369">
            <v>3.72</v>
          </cell>
          <cell r="W369">
            <v>86.7</v>
          </cell>
          <cell r="X369">
            <v>-6.2</v>
          </cell>
          <cell r="Y369">
            <v>89.8</v>
          </cell>
          <cell r="Z369">
            <v>-5.5</v>
          </cell>
          <cell r="AA369">
            <v>86.8</v>
          </cell>
          <cell r="AB369">
            <v>34</v>
          </cell>
          <cell r="AC369">
            <v>13.4</v>
          </cell>
          <cell r="AD369">
            <v>-17.8</v>
          </cell>
        </row>
        <row r="370">
          <cell r="B370" t="str">
            <v>Ｍ一括分</v>
          </cell>
          <cell r="C370">
            <v>99.5</v>
          </cell>
          <cell r="D370">
            <v>-15.5</v>
          </cell>
          <cell r="E370">
            <v>99</v>
          </cell>
          <cell r="F370">
            <v>-17.600000000000001</v>
          </cell>
          <cell r="G370">
            <v>101.6</v>
          </cell>
          <cell r="H370">
            <v>-17.7</v>
          </cell>
          <cell r="I370">
            <v>100.6</v>
          </cell>
          <cell r="J370">
            <v>-20.7</v>
          </cell>
          <cell r="K370">
            <v>101</v>
          </cell>
          <cell r="L370">
            <v>-21.2</v>
          </cell>
          <cell r="M370">
            <v>90.3</v>
          </cell>
          <cell r="N370">
            <v>-3.4</v>
          </cell>
          <cell r="O370">
            <v>111.7</v>
          </cell>
          <cell r="P370">
            <v>20.6</v>
          </cell>
          <cell r="Q370">
            <v>93</v>
          </cell>
          <cell r="R370">
            <v>12</v>
          </cell>
          <cell r="S370">
            <v>4.12</v>
          </cell>
          <cell r="T370">
            <v>-1.55</v>
          </cell>
          <cell r="U370">
            <v>2.4300000000000002</v>
          </cell>
          <cell r="V370">
            <v>1.33</v>
          </cell>
          <cell r="W370">
            <v>95.6</v>
          </cell>
          <cell r="X370">
            <v>-18.3</v>
          </cell>
          <cell r="Y370">
            <v>95.1</v>
          </cell>
          <cell r="Z370">
            <v>-20.3</v>
          </cell>
          <cell r="AA370">
            <v>39.9</v>
          </cell>
          <cell r="AB370">
            <v>-1.5</v>
          </cell>
          <cell r="AC370">
            <v>102.2</v>
          </cell>
          <cell r="AD370">
            <v>3988</v>
          </cell>
        </row>
        <row r="371">
          <cell r="B371" t="str">
            <v>医療業</v>
          </cell>
          <cell r="C371">
            <v>74.900000000000006</v>
          </cell>
          <cell r="D371">
            <v>-0.3</v>
          </cell>
          <cell r="E371">
            <v>89.8</v>
          </cell>
          <cell r="F371">
            <v>0.7</v>
          </cell>
          <cell r="G371">
            <v>88.1</v>
          </cell>
          <cell r="H371">
            <v>2.6</v>
          </cell>
          <cell r="I371">
            <v>93.7</v>
          </cell>
          <cell r="J371">
            <v>1.4</v>
          </cell>
          <cell r="K371">
            <v>93.5</v>
          </cell>
          <cell r="L371">
            <v>1.9</v>
          </cell>
          <cell r="M371">
            <v>100</v>
          </cell>
          <cell r="N371">
            <v>-7.8</v>
          </cell>
          <cell r="O371">
            <v>99.4</v>
          </cell>
          <cell r="P371">
            <v>2.2000000000000002</v>
          </cell>
          <cell r="Q371">
            <v>21.9</v>
          </cell>
          <cell r="R371">
            <v>-4.7</v>
          </cell>
          <cell r="S371">
            <v>1.52</v>
          </cell>
          <cell r="T371">
            <v>0.33</v>
          </cell>
          <cell r="U371">
            <v>1.87</v>
          </cell>
          <cell r="V371">
            <v>0.18</v>
          </cell>
          <cell r="W371">
            <v>72</v>
          </cell>
          <cell r="X371">
            <v>-3.5</v>
          </cell>
          <cell r="Y371">
            <v>86.3</v>
          </cell>
          <cell r="Z371">
            <v>-2.6</v>
          </cell>
          <cell r="AA371">
            <v>142.80000000000001</v>
          </cell>
          <cell r="AB371">
            <v>-24.1</v>
          </cell>
          <cell r="AC371">
            <v>0.1</v>
          </cell>
          <cell r="AD371">
            <v>-97.6</v>
          </cell>
        </row>
        <row r="372">
          <cell r="B372" t="str">
            <v>Ｐ一括分</v>
          </cell>
          <cell r="C372">
            <v>95.2</v>
          </cell>
          <cell r="D372">
            <v>-7.4</v>
          </cell>
          <cell r="E372">
            <v>111.1</v>
          </cell>
          <cell r="F372">
            <v>-3.6</v>
          </cell>
          <cell r="G372">
            <v>111.8</v>
          </cell>
          <cell r="H372">
            <v>-3.7</v>
          </cell>
          <cell r="I372">
            <v>100</v>
          </cell>
          <cell r="J372">
            <v>-5.9</v>
          </cell>
          <cell r="K372">
            <v>100.3</v>
          </cell>
          <cell r="L372">
            <v>-6.1</v>
          </cell>
          <cell r="M372">
            <v>88.9</v>
          </cell>
          <cell r="N372">
            <v>0</v>
          </cell>
          <cell r="O372">
            <v>102.9</v>
          </cell>
          <cell r="P372">
            <v>4.3</v>
          </cell>
          <cell r="Q372">
            <v>28.4</v>
          </cell>
          <cell r="R372">
            <v>6.1</v>
          </cell>
          <cell r="S372">
            <v>1.2</v>
          </cell>
          <cell r="T372">
            <v>-0.02</v>
          </cell>
          <cell r="U372">
            <v>1.36</v>
          </cell>
          <cell r="V372">
            <v>-0.41</v>
          </cell>
          <cell r="W372">
            <v>91.5</v>
          </cell>
          <cell r="X372">
            <v>-10.4</v>
          </cell>
          <cell r="Y372">
            <v>106.7</v>
          </cell>
          <cell r="Z372">
            <v>-6.8</v>
          </cell>
          <cell r="AA372">
            <v>91.7</v>
          </cell>
          <cell r="AB372">
            <v>-1.3</v>
          </cell>
          <cell r="AC372">
            <v>12</v>
          </cell>
          <cell r="AD372">
            <v>-68.2</v>
          </cell>
        </row>
        <row r="373">
          <cell r="B373" t="str">
            <v>職業紹介・派遣業</v>
          </cell>
          <cell r="C373">
            <v>116.2</v>
          </cell>
          <cell r="D373">
            <v>14.4</v>
          </cell>
          <cell r="E373">
            <v>118.5</v>
          </cell>
          <cell r="F373">
            <v>14.9</v>
          </cell>
          <cell r="G373">
            <v>117.2</v>
          </cell>
          <cell r="H373">
            <v>12.9</v>
          </cell>
          <cell r="I373">
            <v>120.1</v>
          </cell>
          <cell r="J373">
            <v>13.7</v>
          </cell>
          <cell r="K373">
            <v>119.5</v>
          </cell>
          <cell r="L373">
            <v>12.3</v>
          </cell>
          <cell r="M373">
            <v>131.5</v>
          </cell>
          <cell r="N373">
            <v>43.2</v>
          </cell>
          <cell r="O373">
            <v>126.3</v>
          </cell>
          <cell r="P373">
            <v>-2.7</v>
          </cell>
          <cell r="Q373">
            <v>19.2</v>
          </cell>
          <cell r="R373">
            <v>-8.3000000000000007</v>
          </cell>
          <cell r="S373">
            <v>4.7</v>
          </cell>
          <cell r="T373">
            <v>-1.7</v>
          </cell>
          <cell r="U373">
            <v>8.24</v>
          </cell>
          <cell r="V373">
            <v>1.3</v>
          </cell>
          <cell r="W373">
            <v>111.6</v>
          </cell>
          <cell r="X373">
            <v>10.6</v>
          </cell>
          <cell r="Y373">
            <v>113.8</v>
          </cell>
          <cell r="Z373">
            <v>11.1</v>
          </cell>
          <cell r="AA373">
            <v>133.9</v>
          </cell>
          <cell r="AB373">
            <v>40.700000000000003</v>
          </cell>
          <cell r="AC373">
            <v>24.1</v>
          </cell>
          <cell r="AD373">
            <v>-35.4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81.3</v>
          </cell>
          <cell r="D375">
            <v>-5.7</v>
          </cell>
          <cell r="E375">
            <v>90.8</v>
          </cell>
          <cell r="F375">
            <v>-3.6</v>
          </cell>
          <cell r="G375">
            <v>92.5</v>
          </cell>
          <cell r="H375">
            <v>-2.2000000000000002</v>
          </cell>
          <cell r="I375">
            <v>97.2</v>
          </cell>
          <cell r="J375">
            <v>-6.2</v>
          </cell>
          <cell r="K375">
            <v>97.6</v>
          </cell>
          <cell r="L375">
            <v>-5.9</v>
          </cell>
          <cell r="M375">
            <v>91.8</v>
          </cell>
          <cell r="N375">
            <v>-11</v>
          </cell>
          <cell r="O375">
            <v>94.3</v>
          </cell>
          <cell r="P375">
            <v>-2.9</v>
          </cell>
          <cell r="Q375">
            <v>27.6</v>
          </cell>
          <cell r="R375">
            <v>3.6</v>
          </cell>
          <cell r="S375">
            <v>2.79</v>
          </cell>
          <cell r="T375">
            <v>1.3</v>
          </cell>
          <cell r="U375">
            <v>1.66</v>
          </cell>
          <cell r="V375">
            <v>-0.65</v>
          </cell>
          <cell r="W375">
            <v>78.099999999999994</v>
          </cell>
          <cell r="X375">
            <v>-8.8000000000000007</v>
          </cell>
          <cell r="Y375">
            <v>87.2</v>
          </cell>
          <cell r="Z375">
            <v>-6.7</v>
          </cell>
          <cell r="AA375">
            <v>72.599999999999994</v>
          </cell>
          <cell r="AB375">
            <v>-18.399999999999999</v>
          </cell>
          <cell r="AC375">
            <v>18.899999999999999</v>
          </cell>
          <cell r="AD375">
            <v>-44.6</v>
          </cell>
        </row>
        <row r="376">
          <cell r="B376" t="str">
            <v>特掲産業１</v>
          </cell>
          <cell r="C376">
            <v>86.9</v>
          </cell>
          <cell r="D376">
            <v>-19.5</v>
          </cell>
          <cell r="E376">
            <v>91.6</v>
          </cell>
          <cell r="F376">
            <v>-19.399999999999999</v>
          </cell>
          <cell r="G376">
            <v>91.5</v>
          </cell>
          <cell r="H376">
            <v>-22.5</v>
          </cell>
          <cell r="I376">
            <v>105.4</v>
          </cell>
          <cell r="J376">
            <v>-13.7</v>
          </cell>
          <cell r="K376">
            <v>104</v>
          </cell>
          <cell r="L376">
            <v>-15.3</v>
          </cell>
          <cell r="M376">
            <v>165.2</v>
          </cell>
          <cell r="N376">
            <v>80.900000000000006</v>
          </cell>
          <cell r="O376">
            <v>91</v>
          </cell>
          <cell r="P376">
            <v>0.3</v>
          </cell>
          <cell r="Q376">
            <v>41.5</v>
          </cell>
          <cell r="R376">
            <v>-7.1</v>
          </cell>
          <cell r="S376">
            <v>20.49</v>
          </cell>
          <cell r="T376">
            <v>17.809999999999999</v>
          </cell>
          <cell r="U376">
            <v>20.59</v>
          </cell>
          <cell r="V376">
            <v>18.510000000000002</v>
          </cell>
          <cell r="W376">
            <v>83.5</v>
          </cell>
          <cell r="X376">
            <v>-22.1</v>
          </cell>
          <cell r="Y376">
            <v>88</v>
          </cell>
          <cell r="Z376">
            <v>-22</v>
          </cell>
          <cell r="AA376">
            <v>93.3</v>
          </cell>
          <cell r="AB376">
            <v>94.4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83.4</v>
          </cell>
          <cell r="D377">
            <v>-25.7</v>
          </cell>
          <cell r="E377">
            <v>101.9</v>
          </cell>
          <cell r="F377">
            <v>-8.6</v>
          </cell>
          <cell r="G377">
            <v>126.1</v>
          </cell>
          <cell r="H377">
            <v>0.4</v>
          </cell>
          <cell r="I377">
            <v>80.3</v>
          </cell>
          <cell r="J377">
            <v>-11.3</v>
          </cell>
          <cell r="K377">
            <v>90.4</v>
          </cell>
          <cell r="L377">
            <v>-6.6</v>
          </cell>
          <cell r="M377">
            <v>9.4</v>
          </cell>
          <cell r="N377">
            <v>-79.599999999999994</v>
          </cell>
          <cell r="O377">
            <v>101.5</v>
          </cell>
          <cell r="P377">
            <v>-6.6</v>
          </cell>
          <cell r="Q377">
            <v>11.6</v>
          </cell>
          <cell r="R377">
            <v>6.2</v>
          </cell>
          <cell r="S377">
            <v>0.59</v>
          </cell>
          <cell r="T377">
            <v>-5.12</v>
          </cell>
          <cell r="U377">
            <v>0.18</v>
          </cell>
          <cell r="V377">
            <v>0.18</v>
          </cell>
          <cell r="W377">
            <v>80.099999999999994</v>
          </cell>
          <cell r="X377">
            <v>-28.2</v>
          </cell>
          <cell r="Y377">
            <v>97.9</v>
          </cell>
          <cell r="Z377">
            <v>-11.6</v>
          </cell>
          <cell r="AA377">
            <v>0.9</v>
          </cell>
          <cell r="AB377">
            <v>-98.3</v>
          </cell>
          <cell r="AC377">
            <v>0</v>
          </cell>
          <cell r="AD377">
            <v>-100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-0.1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232047</v>
          </cell>
        </row>
      </sheetData>
      <sheetData sheetId="17">
        <row r="9">
          <cell r="E9">
            <v>18.7</v>
          </cell>
          <cell r="F9">
            <v>141.1</v>
          </cell>
          <cell r="G9">
            <v>131.9</v>
          </cell>
          <cell r="H9">
            <v>9.1999999999999993</v>
          </cell>
        </row>
        <row r="10">
          <cell r="E10">
            <v>20.7</v>
          </cell>
          <cell r="F10">
            <v>163.1</v>
          </cell>
          <cell r="G10">
            <v>152.6</v>
          </cell>
          <cell r="H10">
            <v>10.5</v>
          </cell>
        </row>
        <row r="11">
          <cell r="E11">
            <v>19.5</v>
          </cell>
          <cell r="F11">
            <v>157.9</v>
          </cell>
          <cell r="G11">
            <v>145.19999999999999</v>
          </cell>
          <cell r="H11">
            <v>12.7</v>
          </cell>
        </row>
        <row r="12">
          <cell r="E12">
            <v>19.899999999999999</v>
          </cell>
          <cell r="F12">
            <v>164.1</v>
          </cell>
          <cell r="G12">
            <v>149</v>
          </cell>
          <cell r="H12">
            <v>15.1</v>
          </cell>
        </row>
        <row r="13">
          <cell r="E13">
            <v>19.600000000000001</v>
          </cell>
          <cell r="F13">
            <v>161.30000000000001</v>
          </cell>
          <cell r="G13">
            <v>148.6</v>
          </cell>
          <cell r="H13">
            <v>12.7</v>
          </cell>
        </row>
        <row r="14">
          <cell r="E14">
            <v>20.2</v>
          </cell>
          <cell r="F14">
            <v>176.1</v>
          </cell>
          <cell r="G14">
            <v>150</v>
          </cell>
          <cell r="H14">
            <v>26.1</v>
          </cell>
        </row>
        <row r="15">
          <cell r="E15">
            <v>17.7</v>
          </cell>
          <cell r="F15">
            <v>131.80000000000001</v>
          </cell>
          <cell r="G15">
            <v>124.6</v>
          </cell>
          <cell r="H15">
            <v>7.2</v>
          </cell>
        </row>
        <row r="16">
          <cell r="E16">
            <v>20</v>
          </cell>
          <cell r="F16">
            <v>149.4</v>
          </cell>
          <cell r="G16">
            <v>143.69999999999999</v>
          </cell>
          <cell r="H16">
            <v>5.7</v>
          </cell>
        </row>
        <row r="17">
          <cell r="E17">
            <v>17.2</v>
          </cell>
          <cell r="F17">
            <v>110.3</v>
          </cell>
          <cell r="G17">
            <v>107</v>
          </cell>
          <cell r="H17">
            <v>3.3</v>
          </cell>
        </row>
        <row r="18">
          <cell r="E18">
            <v>20.100000000000001</v>
          </cell>
          <cell r="F18">
            <v>161.30000000000001</v>
          </cell>
          <cell r="G18">
            <v>151.6</v>
          </cell>
          <cell r="H18">
            <v>9.6999999999999993</v>
          </cell>
        </row>
        <row r="19">
          <cell r="E19">
            <v>15.1</v>
          </cell>
          <cell r="F19">
            <v>85.5</v>
          </cell>
          <cell r="G19">
            <v>81.900000000000006</v>
          </cell>
          <cell r="H19">
            <v>3.6</v>
          </cell>
        </row>
        <row r="20">
          <cell r="E20">
            <v>16.899999999999999</v>
          </cell>
          <cell r="F20">
            <v>120.8</v>
          </cell>
          <cell r="G20">
            <v>116</v>
          </cell>
          <cell r="H20">
            <v>4.8</v>
          </cell>
        </row>
        <row r="21">
          <cell r="E21">
            <v>19.2</v>
          </cell>
          <cell r="F21">
            <v>157.19999999999999</v>
          </cell>
          <cell r="G21">
            <v>137.4</v>
          </cell>
          <cell r="H21">
            <v>19.8</v>
          </cell>
        </row>
        <row r="22">
          <cell r="E22">
            <v>18.7</v>
          </cell>
          <cell r="F22">
            <v>134.69999999999999</v>
          </cell>
          <cell r="G22">
            <v>130.80000000000001</v>
          </cell>
          <cell r="H22">
            <v>3.9</v>
          </cell>
        </row>
        <row r="23">
          <cell r="E23">
            <v>19.3</v>
          </cell>
          <cell r="F23">
            <v>154</v>
          </cell>
          <cell r="G23">
            <v>148.30000000000001</v>
          </cell>
          <cell r="H23">
            <v>5.7</v>
          </cell>
        </row>
        <row r="24">
          <cell r="E24">
            <v>19.100000000000001</v>
          </cell>
          <cell r="F24">
            <v>145.4</v>
          </cell>
          <cell r="G24">
            <v>136.4</v>
          </cell>
          <cell r="H24">
            <v>9</v>
          </cell>
        </row>
        <row r="47">
          <cell r="E47">
            <v>18.899999999999999</v>
          </cell>
          <cell r="F47">
            <v>146.5</v>
          </cell>
          <cell r="G47">
            <v>135.80000000000001</v>
          </cell>
          <cell r="H47">
            <v>10.7</v>
          </cell>
        </row>
        <row r="48">
          <cell r="E48">
            <v>20.5</v>
          </cell>
          <cell r="F48">
            <v>164.2</v>
          </cell>
          <cell r="G48">
            <v>151.69999999999999</v>
          </cell>
          <cell r="H48">
            <v>12.5</v>
          </cell>
        </row>
        <row r="49">
          <cell r="E49">
            <v>19.600000000000001</v>
          </cell>
          <cell r="F49">
            <v>161.6</v>
          </cell>
          <cell r="G49">
            <v>148.1</v>
          </cell>
          <cell r="H49">
            <v>13.5</v>
          </cell>
        </row>
        <row r="50">
          <cell r="E50">
            <v>19.899999999999999</v>
          </cell>
          <cell r="F50">
            <v>164.3</v>
          </cell>
          <cell r="G50">
            <v>147.9</v>
          </cell>
          <cell r="H50">
            <v>16.399999999999999</v>
          </cell>
        </row>
        <row r="51">
          <cell r="E51">
            <v>19.399999999999999</v>
          </cell>
          <cell r="F51">
            <v>161.9</v>
          </cell>
          <cell r="G51">
            <v>146.9</v>
          </cell>
          <cell r="H51">
            <v>15</v>
          </cell>
        </row>
        <row r="52">
          <cell r="E52">
            <v>20.3</v>
          </cell>
          <cell r="F52">
            <v>170.7</v>
          </cell>
          <cell r="G52">
            <v>147.80000000000001</v>
          </cell>
          <cell r="H52">
            <v>22.9</v>
          </cell>
        </row>
        <row r="53">
          <cell r="E53">
            <v>17.600000000000001</v>
          </cell>
          <cell r="F53">
            <v>123</v>
          </cell>
          <cell r="G53">
            <v>116.4</v>
          </cell>
          <cell r="H53">
            <v>6.6</v>
          </cell>
        </row>
        <row r="54">
          <cell r="E54">
            <v>20.2</v>
          </cell>
          <cell r="F54">
            <v>145.80000000000001</v>
          </cell>
          <cell r="G54">
            <v>140.9</v>
          </cell>
          <cell r="H54">
            <v>4.9000000000000004</v>
          </cell>
        </row>
        <row r="55">
          <cell r="E55">
            <v>20.3</v>
          </cell>
          <cell r="F55">
            <v>156.30000000000001</v>
          </cell>
          <cell r="G55">
            <v>151.1</v>
          </cell>
          <cell r="H55">
            <v>5.2</v>
          </cell>
        </row>
        <row r="56">
          <cell r="E56">
            <v>19.600000000000001</v>
          </cell>
          <cell r="F56">
            <v>163.9</v>
          </cell>
          <cell r="G56">
            <v>149.1</v>
          </cell>
          <cell r="H56">
            <v>14.8</v>
          </cell>
        </row>
        <row r="57">
          <cell r="E57">
            <v>15</v>
          </cell>
          <cell r="F57">
            <v>97.8</v>
          </cell>
          <cell r="G57">
            <v>92.3</v>
          </cell>
          <cell r="H57">
            <v>5.5</v>
          </cell>
        </row>
        <row r="58">
          <cell r="E58">
            <v>16.8</v>
          </cell>
          <cell r="F58">
            <v>137.30000000000001</v>
          </cell>
          <cell r="G58">
            <v>127.8</v>
          </cell>
          <cell r="H58">
            <v>9.5</v>
          </cell>
        </row>
        <row r="59">
          <cell r="E59">
            <v>18.7</v>
          </cell>
          <cell r="F59">
            <v>162.6</v>
          </cell>
          <cell r="G59">
            <v>138.4</v>
          </cell>
          <cell r="H59">
            <v>24.2</v>
          </cell>
        </row>
        <row r="60">
          <cell r="E60">
            <v>19.100000000000001</v>
          </cell>
          <cell r="F60">
            <v>140.1</v>
          </cell>
          <cell r="G60">
            <v>135.5</v>
          </cell>
          <cell r="H60">
            <v>4.5999999999999996</v>
          </cell>
        </row>
        <row r="61">
          <cell r="E61">
            <v>19.100000000000001</v>
          </cell>
          <cell r="F61">
            <v>152.69999999999999</v>
          </cell>
          <cell r="G61">
            <v>146.69999999999999</v>
          </cell>
          <cell r="H61">
            <v>6</v>
          </cell>
        </row>
        <row r="62">
          <cell r="E62">
            <v>18.899999999999999</v>
          </cell>
          <cell r="F62">
            <v>143</v>
          </cell>
          <cell r="G62">
            <v>133</v>
          </cell>
          <cell r="H62">
            <v>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4</v>
          </cell>
        </row>
        <row r="23">
          <cell r="D23" t="str">
            <v>調査産業計</v>
          </cell>
          <cell r="H23"/>
          <cell r="I23"/>
        </row>
        <row r="24">
          <cell r="D24" t="str">
            <v>建設業</v>
          </cell>
          <cell r="H24"/>
          <cell r="I24"/>
        </row>
        <row r="25">
          <cell r="D25" t="str">
            <v>製造業</v>
          </cell>
          <cell r="H25"/>
          <cell r="I25"/>
        </row>
        <row r="26">
          <cell r="D26" t="str">
            <v>電気・ガス・熱供給・水道業</v>
          </cell>
          <cell r="H26"/>
          <cell r="I26"/>
        </row>
        <row r="27">
          <cell r="D27" t="str">
            <v>情報通信業</v>
          </cell>
          <cell r="H27"/>
          <cell r="I27"/>
        </row>
        <row r="28">
          <cell r="D28" t="str">
            <v>運輸業，郵便業</v>
          </cell>
          <cell r="H28"/>
          <cell r="I28"/>
        </row>
        <row r="29">
          <cell r="D29" t="str">
            <v>卸売業，小売業</v>
          </cell>
          <cell r="H29"/>
          <cell r="I29"/>
        </row>
        <row r="30">
          <cell r="D30" t="str">
            <v>金融業，保険業</v>
          </cell>
          <cell r="H30"/>
          <cell r="I30" t="str">
            <v>x</v>
          </cell>
        </row>
        <row r="31">
          <cell r="D31" t="str">
            <v>不動産業，物品賃貸業</v>
          </cell>
          <cell r="H31"/>
          <cell r="I31"/>
        </row>
        <row r="32">
          <cell r="D32" t="str">
            <v>学術研究，専門・技術サービス業</v>
          </cell>
          <cell r="H32"/>
          <cell r="I32"/>
        </row>
        <row r="33">
          <cell r="D33" t="str">
            <v>宿泊業，飲食サービス業</v>
          </cell>
          <cell r="H33"/>
          <cell r="I33"/>
        </row>
        <row r="34">
          <cell r="D34" t="str">
            <v>生活関連サービス業，娯楽業</v>
          </cell>
          <cell r="H34"/>
          <cell r="I34"/>
        </row>
        <row r="35">
          <cell r="D35" t="str">
            <v>教育，学習支援業</v>
          </cell>
          <cell r="H35"/>
          <cell r="I35"/>
        </row>
        <row r="36">
          <cell r="D36" t="str">
            <v>医療，福祉</v>
          </cell>
          <cell r="H36"/>
          <cell r="I36"/>
        </row>
        <row r="37">
          <cell r="D37" t="str">
            <v>複合サービス事業</v>
          </cell>
          <cell r="H37"/>
          <cell r="I37"/>
        </row>
        <row r="38">
          <cell r="D38" t="str">
            <v>サービス業（他に分類されないもの）</v>
          </cell>
          <cell r="H38"/>
          <cell r="I38"/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9731</v>
          </cell>
        </row>
        <row r="48">
          <cell r="Q48">
            <v>19.100000000000001</v>
          </cell>
        </row>
        <row r="49">
          <cell r="Q49">
            <v>20.399999999999999</v>
          </cell>
        </row>
        <row r="50">
          <cell r="Q50">
            <v>19.8</v>
          </cell>
        </row>
        <row r="51">
          <cell r="Q51">
            <v>18.600000000000001</v>
          </cell>
        </row>
        <row r="52">
          <cell r="Q52">
            <v>19.100000000000001</v>
          </cell>
        </row>
        <row r="53">
          <cell r="Q53">
            <v>21</v>
          </cell>
        </row>
        <row r="54">
          <cell r="Q54">
            <v>18.899999999999999</v>
          </cell>
        </row>
        <row r="55">
          <cell r="Q55">
            <v>18.100000000000001</v>
          </cell>
        </row>
        <row r="56">
          <cell r="Q56">
            <v>19.399999999999999</v>
          </cell>
        </row>
        <row r="57">
          <cell r="Q57">
            <v>18.8</v>
          </cell>
        </row>
        <row r="58">
          <cell r="Q58">
            <v>16.100000000000001</v>
          </cell>
        </row>
        <row r="59">
          <cell r="Q59">
            <v>17.899999999999999</v>
          </cell>
        </row>
        <row r="60">
          <cell r="Q60">
            <v>19.100000000000001</v>
          </cell>
        </row>
        <row r="61">
          <cell r="Q61">
            <v>19.2</v>
          </cell>
        </row>
        <row r="62">
          <cell r="Q62">
            <v>19</v>
          </cell>
        </row>
        <row r="63">
          <cell r="Q63">
            <v>18.5</v>
          </cell>
        </row>
        <row r="69">
          <cell r="Q69">
            <v>19</v>
          </cell>
        </row>
        <row r="70">
          <cell r="Q70">
            <v>21</v>
          </cell>
        </row>
        <row r="71">
          <cell r="Q71">
            <v>19.600000000000001</v>
          </cell>
        </row>
        <row r="72">
          <cell r="Q72">
            <v>18.399999999999999</v>
          </cell>
        </row>
        <row r="73">
          <cell r="Q73">
            <v>19</v>
          </cell>
        </row>
        <row r="74">
          <cell r="Q74">
            <v>20.8</v>
          </cell>
        </row>
        <row r="75">
          <cell r="Q75">
            <v>18.7</v>
          </cell>
        </row>
        <row r="76">
          <cell r="Q76">
            <v>18.600000000000001</v>
          </cell>
        </row>
        <row r="77">
          <cell r="Q77">
            <v>20.2</v>
          </cell>
        </row>
        <row r="78">
          <cell r="Q78">
            <v>19</v>
          </cell>
        </row>
        <row r="79">
          <cell r="Q79">
            <v>14.6</v>
          </cell>
        </row>
        <row r="80">
          <cell r="Q80">
            <v>14.7</v>
          </cell>
        </row>
        <row r="81">
          <cell r="Q81">
            <v>18.399999999999999</v>
          </cell>
        </row>
        <row r="82">
          <cell r="Q82">
            <v>19.600000000000001</v>
          </cell>
        </row>
        <row r="83">
          <cell r="Q83">
            <v>19.8</v>
          </cell>
        </row>
        <row r="84">
          <cell r="Q84">
            <v>18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85.3</v>
          </cell>
          <cell r="D6">
            <v>-3.2</v>
          </cell>
          <cell r="E6">
            <v>101.4</v>
          </cell>
          <cell r="F6">
            <v>-1.6</v>
          </cell>
          <cell r="G6">
            <v>100.7</v>
          </cell>
          <cell r="H6">
            <v>-0.3</v>
          </cell>
          <cell r="I6">
            <v>101.9</v>
          </cell>
          <cell r="J6">
            <v>-0.7</v>
          </cell>
          <cell r="K6">
            <v>100.1</v>
          </cell>
          <cell r="L6">
            <v>0.1</v>
          </cell>
          <cell r="M6">
            <v>129.69999999999999</v>
          </cell>
          <cell r="N6">
            <v>-8.5</v>
          </cell>
          <cell r="O6">
            <v>99.4</v>
          </cell>
          <cell r="P6">
            <v>-1</v>
          </cell>
          <cell r="Q6">
            <v>24.6</v>
          </cell>
          <cell r="R6">
            <v>0.6</v>
          </cell>
          <cell r="S6">
            <v>5.71</v>
          </cell>
          <cell r="T6">
            <v>-1.3</v>
          </cell>
          <cell r="U6">
            <v>4.46</v>
          </cell>
          <cell r="V6">
            <v>-0.91</v>
          </cell>
          <cell r="W6">
            <v>81.2</v>
          </cell>
          <cell r="X6">
            <v>-6.8</v>
          </cell>
          <cell r="Y6">
            <v>96.5</v>
          </cell>
          <cell r="Z6">
            <v>-5.3</v>
          </cell>
          <cell r="AA6">
            <v>111.4</v>
          </cell>
          <cell r="AB6">
            <v>-16.2</v>
          </cell>
          <cell r="AC6">
            <v>4.0999999999999996</v>
          </cell>
          <cell r="AD6">
            <v>-68.7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61.9</v>
          </cell>
          <cell r="D8">
            <v>-15.7</v>
          </cell>
          <cell r="E8">
            <v>77</v>
          </cell>
          <cell r="F8">
            <v>-16</v>
          </cell>
          <cell r="G8">
            <v>80.3</v>
          </cell>
          <cell r="H8">
            <v>-11.9</v>
          </cell>
          <cell r="I8">
            <v>103.9</v>
          </cell>
          <cell r="J8">
            <v>-5.2</v>
          </cell>
          <cell r="K8">
            <v>106.1</v>
          </cell>
          <cell r="L8">
            <v>-2.5</v>
          </cell>
          <cell r="M8">
            <v>80.099999999999994</v>
          </cell>
          <cell r="N8">
            <v>-32.299999999999997</v>
          </cell>
          <cell r="O8">
            <v>84.4</v>
          </cell>
          <cell r="P8">
            <v>6</v>
          </cell>
          <cell r="Q8">
            <v>2.2999999999999998</v>
          </cell>
          <cell r="R8">
            <v>0.2</v>
          </cell>
          <cell r="S8">
            <v>3.64</v>
          </cell>
          <cell r="T8">
            <v>-0.13</v>
          </cell>
          <cell r="U8">
            <v>1.52</v>
          </cell>
          <cell r="V8">
            <v>0.44</v>
          </cell>
          <cell r="W8">
            <v>58.9</v>
          </cell>
          <cell r="X8">
            <v>-18.899999999999999</v>
          </cell>
          <cell r="Y8">
            <v>73.3</v>
          </cell>
          <cell r="Z8">
            <v>-19.2</v>
          </cell>
          <cell r="AA8">
            <v>35.299999999999997</v>
          </cell>
          <cell r="AB8">
            <v>-64.3</v>
          </cell>
          <cell r="AC8">
            <v>3.3</v>
          </cell>
          <cell r="AD8">
            <v>22.2</v>
          </cell>
        </row>
        <row r="9">
          <cell r="B9" t="str">
            <v>製造業</v>
          </cell>
          <cell r="C9">
            <v>93.3</v>
          </cell>
          <cell r="D9">
            <v>-8.1999999999999993</v>
          </cell>
          <cell r="E9">
            <v>111.4</v>
          </cell>
          <cell r="F9">
            <v>0.9</v>
          </cell>
          <cell r="G9">
            <v>108.9</v>
          </cell>
          <cell r="H9">
            <v>2.2000000000000002</v>
          </cell>
          <cell r="I9">
            <v>103.8</v>
          </cell>
          <cell r="J9">
            <v>0.6</v>
          </cell>
          <cell r="K9">
            <v>102.8</v>
          </cell>
          <cell r="L9">
            <v>1.4</v>
          </cell>
          <cell r="M9">
            <v>116.4</v>
          </cell>
          <cell r="N9">
            <v>-6.6</v>
          </cell>
          <cell r="O9">
            <v>97.7</v>
          </cell>
          <cell r="P9">
            <v>-4</v>
          </cell>
          <cell r="Q9">
            <v>9.4</v>
          </cell>
          <cell r="R9">
            <v>-0.5</v>
          </cell>
          <cell r="S9">
            <v>2.73</v>
          </cell>
          <cell r="T9">
            <v>-0.96</v>
          </cell>
          <cell r="U9">
            <v>1.72</v>
          </cell>
          <cell r="V9">
            <v>-1.48</v>
          </cell>
          <cell r="W9">
            <v>88.8</v>
          </cell>
          <cell r="X9">
            <v>-11.6</v>
          </cell>
          <cell r="Y9">
            <v>106</v>
          </cell>
          <cell r="Z9">
            <v>-2.9</v>
          </cell>
          <cell r="AA9">
            <v>137.19999999999999</v>
          </cell>
          <cell r="AB9">
            <v>-8.4</v>
          </cell>
          <cell r="AC9">
            <v>4.9000000000000004</v>
          </cell>
          <cell r="AD9">
            <v>-91.7</v>
          </cell>
        </row>
        <row r="10">
          <cell r="B10" t="str">
            <v>電気・ガス・熱供給・水道業</v>
          </cell>
          <cell r="C10">
            <v>103.1</v>
          </cell>
          <cell r="D10">
            <v>18.2</v>
          </cell>
          <cell r="E10">
            <v>128.9</v>
          </cell>
          <cell r="F10">
            <v>17.600000000000001</v>
          </cell>
          <cell r="G10">
            <v>117.3</v>
          </cell>
          <cell r="H10">
            <v>6.6</v>
          </cell>
          <cell r="I10">
            <v>109.7</v>
          </cell>
          <cell r="J10">
            <v>11.9</v>
          </cell>
          <cell r="K10">
            <v>103.7</v>
          </cell>
          <cell r="L10">
            <v>4.9000000000000004</v>
          </cell>
          <cell r="M10">
            <v>191.2</v>
          </cell>
          <cell r="N10">
            <v>124.2</v>
          </cell>
          <cell r="O10">
            <v>106.4</v>
          </cell>
          <cell r="P10">
            <v>-1.6</v>
          </cell>
          <cell r="Q10">
            <v>7</v>
          </cell>
          <cell r="R10">
            <v>-2.7</v>
          </cell>
          <cell r="S10">
            <v>15.78</v>
          </cell>
          <cell r="T10">
            <v>-1</v>
          </cell>
          <cell r="U10">
            <v>6.95</v>
          </cell>
          <cell r="V10">
            <v>-6</v>
          </cell>
          <cell r="W10">
            <v>98.1</v>
          </cell>
          <cell r="X10">
            <v>13.7</v>
          </cell>
          <cell r="Y10">
            <v>122.6</v>
          </cell>
          <cell r="Z10">
            <v>13.1</v>
          </cell>
          <cell r="AA10">
            <v>275.10000000000002</v>
          </cell>
          <cell r="AB10">
            <v>164</v>
          </cell>
          <cell r="AC10">
            <v>3.9</v>
          </cell>
          <cell r="AD10">
            <v>178.6</v>
          </cell>
        </row>
        <row r="11">
          <cell r="B11" t="str">
            <v>情報通信業</v>
          </cell>
          <cell r="C11">
            <v>121.2</v>
          </cell>
          <cell r="D11">
            <v>-7.6</v>
          </cell>
          <cell r="E11">
            <v>147.80000000000001</v>
          </cell>
          <cell r="F11">
            <v>-9.5</v>
          </cell>
          <cell r="G11">
            <v>139.9</v>
          </cell>
          <cell r="H11">
            <v>-9.1</v>
          </cell>
          <cell r="I11">
            <v>107.7</v>
          </cell>
          <cell r="J11">
            <v>3.9</v>
          </cell>
          <cell r="K11">
            <v>105.6</v>
          </cell>
          <cell r="L11">
            <v>3.6</v>
          </cell>
          <cell r="M11">
            <v>137.80000000000001</v>
          </cell>
          <cell r="N11">
            <v>7.2</v>
          </cell>
          <cell r="O11">
            <v>103.4</v>
          </cell>
          <cell r="P11">
            <v>-3.3</v>
          </cell>
          <cell r="Q11">
            <v>3.4</v>
          </cell>
          <cell r="R11">
            <v>-2.1</v>
          </cell>
          <cell r="S11">
            <v>2.97</v>
          </cell>
          <cell r="T11">
            <v>-1.03</v>
          </cell>
          <cell r="U11">
            <v>1.59</v>
          </cell>
          <cell r="V11">
            <v>-0.95</v>
          </cell>
          <cell r="W11">
            <v>115.3</v>
          </cell>
          <cell r="X11">
            <v>-11.1</v>
          </cell>
          <cell r="Y11">
            <v>140.6</v>
          </cell>
          <cell r="Z11">
            <v>-13</v>
          </cell>
          <cell r="AA11">
            <v>278.2</v>
          </cell>
          <cell r="AB11">
            <v>-12.9</v>
          </cell>
          <cell r="AC11">
            <v>14.2</v>
          </cell>
          <cell r="AD11">
            <v>1083.3</v>
          </cell>
        </row>
        <row r="12">
          <cell r="B12" t="str">
            <v>運輸業，郵便業</v>
          </cell>
          <cell r="C12">
            <v>77.8</v>
          </cell>
          <cell r="D12">
            <v>-9</v>
          </cell>
          <cell r="E12">
            <v>88.5</v>
          </cell>
          <cell r="F12">
            <v>-9</v>
          </cell>
          <cell r="G12">
            <v>93.3</v>
          </cell>
          <cell r="H12">
            <v>-2.9</v>
          </cell>
          <cell r="I12">
            <v>95.9</v>
          </cell>
          <cell r="J12">
            <v>-10</v>
          </cell>
          <cell r="K12">
            <v>99.8</v>
          </cell>
          <cell r="L12">
            <v>-4.8</v>
          </cell>
          <cell r="M12">
            <v>77.3</v>
          </cell>
          <cell r="N12">
            <v>-32.799999999999997</v>
          </cell>
          <cell r="O12">
            <v>101.8</v>
          </cell>
          <cell r="P12">
            <v>-3.5</v>
          </cell>
          <cell r="Q12">
            <v>10.8</v>
          </cell>
          <cell r="R12">
            <v>3.5</v>
          </cell>
          <cell r="S12">
            <v>0.7</v>
          </cell>
          <cell r="T12">
            <v>-0.28999999999999998</v>
          </cell>
          <cell r="U12">
            <v>2.5299999999999998</v>
          </cell>
          <cell r="V12">
            <v>-0.97</v>
          </cell>
          <cell r="W12">
            <v>74</v>
          </cell>
          <cell r="X12">
            <v>-12.5</v>
          </cell>
          <cell r="Y12">
            <v>84.2</v>
          </cell>
          <cell r="Z12">
            <v>-12.5</v>
          </cell>
          <cell r="AA12">
            <v>67.3</v>
          </cell>
          <cell r="AB12">
            <v>-34.4</v>
          </cell>
          <cell r="AC12">
            <v>0.5</v>
          </cell>
          <cell r="AD12">
            <v>0</v>
          </cell>
        </row>
        <row r="13">
          <cell r="B13" t="str">
            <v>卸売業，小売業</v>
          </cell>
          <cell r="C13">
            <v>82.8</v>
          </cell>
          <cell r="D13">
            <v>7.1</v>
          </cell>
          <cell r="E13">
            <v>93.8</v>
          </cell>
          <cell r="F13">
            <v>5.6</v>
          </cell>
          <cell r="G13">
            <v>93.2</v>
          </cell>
          <cell r="H13">
            <v>5.4</v>
          </cell>
          <cell r="I13">
            <v>97.2</v>
          </cell>
          <cell r="J13">
            <v>2.2000000000000002</v>
          </cell>
          <cell r="K13">
            <v>95</v>
          </cell>
          <cell r="L13">
            <v>1.6</v>
          </cell>
          <cell r="M13">
            <v>144.1</v>
          </cell>
          <cell r="N13">
            <v>11.9</v>
          </cell>
          <cell r="O13">
            <v>103.6</v>
          </cell>
          <cell r="P13">
            <v>-2.4</v>
          </cell>
          <cell r="Q13">
            <v>59.9</v>
          </cell>
          <cell r="R13">
            <v>0.7</v>
          </cell>
          <cell r="S13">
            <v>3.5</v>
          </cell>
          <cell r="T13">
            <v>-4.0599999999999996</v>
          </cell>
          <cell r="U13">
            <v>2.85</v>
          </cell>
          <cell r="V13">
            <v>0.89</v>
          </cell>
          <cell r="W13">
            <v>78.8</v>
          </cell>
          <cell r="X13">
            <v>3</v>
          </cell>
          <cell r="Y13">
            <v>89.2</v>
          </cell>
          <cell r="Z13">
            <v>1.6</v>
          </cell>
          <cell r="AA13">
            <v>104.7</v>
          </cell>
          <cell r="AB13">
            <v>8.6</v>
          </cell>
          <cell r="AC13">
            <v>10.9</v>
          </cell>
          <cell r="AD13">
            <v>738.5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99.8</v>
          </cell>
          <cell r="D15">
            <v>2.2999999999999998</v>
          </cell>
          <cell r="E15">
            <v>120.8</v>
          </cell>
          <cell r="F15">
            <v>1.5</v>
          </cell>
          <cell r="G15">
            <v>121.6</v>
          </cell>
          <cell r="H15">
            <v>5</v>
          </cell>
          <cell r="I15">
            <v>110.6</v>
          </cell>
          <cell r="J15">
            <v>11.9</v>
          </cell>
          <cell r="K15">
            <v>108.7</v>
          </cell>
          <cell r="L15">
            <v>12.6</v>
          </cell>
          <cell r="M15">
            <v>196.9</v>
          </cell>
          <cell r="N15">
            <v>-3.1</v>
          </cell>
          <cell r="O15">
            <v>102.3</v>
          </cell>
          <cell r="P15">
            <v>6.3</v>
          </cell>
          <cell r="Q15">
            <v>25.4</v>
          </cell>
          <cell r="R15">
            <v>-13.8</v>
          </cell>
          <cell r="S15">
            <v>11.58</v>
          </cell>
          <cell r="T15">
            <v>7.33</v>
          </cell>
          <cell r="U15">
            <v>10.44</v>
          </cell>
          <cell r="V15">
            <v>6.37</v>
          </cell>
          <cell r="W15">
            <v>95</v>
          </cell>
          <cell r="X15">
            <v>-1.6</v>
          </cell>
          <cell r="Y15">
            <v>114.9</v>
          </cell>
          <cell r="Z15">
            <v>-2.4</v>
          </cell>
          <cell r="AA15">
            <v>92.6</v>
          </cell>
          <cell r="AB15">
            <v>-61.4</v>
          </cell>
          <cell r="AC15">
            <v>2.7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113.7</v>
          </cell>
          <cell r="D16">
            <v>14.8</v>
          </cell>
          <cell r="E16">
            <v>121</v>
          </cell>
          <cell r="F16">
            <v>1.5</v>
          </cell>
          <cell r="G16">
            <v>118.7</v>
          </cell>
          <cell r="H16">
            <v>1.7</v>
          </cell>
          <cell r="I16">
            <v>109.6</v>
          </cell>
          <cell r="J16">
            <v>1.6</v>
          </cell>
          <cell r="K16">
            <v>108.4</v>
          </cell>
          <cell r="L16">
            <v>1.9</v>
          </cell>
          <cell r="M16">
            <v>122.2</v>
          </cell>
          <cell r="N16">
            <v>-1.9</v>
          </cell>
          <cell r="O16">
            <v>104.2</v>
          </cell>
          <cell r="P16">
            <v>0</v>
          </cell>
          <cell r="Q16">
            <v>5.5</v>
          </cell>
          <cell r="R16">
            <v>-6.1</v>
          </cell>
          <cell r="S16">
            <v>8.8000000000000007</v>
          </cell>
          <cell r="T16">
            <v>-1.93</v>
          </cell>
          <cell r="U16">
            <v>6.37</v>
          </cell>
          <cell r="V16">
            <v>1.19</v>
          </cell>
          <cell r="W16">
            <v>108.2</v>
          </cell>
          <cell r="X16">
            <v>10.5</v>
          </cell>
          <cell r="Y16">
            <v>115.1</v>
          </cell>
          <cell r="Z16">
            <v>-2.4</v>
          </cell>
          <cell r="AA16">
            <v>161.69999999999999</v>
          </cell>
          <cell r="AB16">
            <v>-1.7</v>
          </cell>
          <cell r="AC16">
            <v>45.5</v>
          </cell>
          <cell r="AD16">
            <v>0</v>
          </cell>
        </row>
        <row r="17">
          <cell r="B17" t="str">
            <v>宿泊業，飲食サービス業</v>
          </cell>
          <cell r="C17">
            <v>95.6</v>
          </cell>
          <cell r="D17">
            <v>8.1</v>
          </cell>
          <cell r="E17">
            <v>96.2</v>
          </cell>
          <cell r="F17">
            <v>4.2</v>
          </cell>
          <cell r="G17">
            <v>96.1</v>
          </cell>
          <cell r="H17">
            <v>3</v>
          </cell>
          <cell r="I17">
            <v>96</v>
          </cell>
          <cell r="J17">
            <v>2.2000000000000002</v>
          </cell>
          <cell r="K17">
            <v>94.7</v>
          </cell>
          <cell r="L17">
            <v>2.2000000000000002</v>
          </cell>
          <cell r="M17">
            <v>126.8</v>
          </cell>
          <cell r="N17">
            <v>3.9</v>
          </cell>
          <cell r="O17">
            <v>82.4</v>
          </cell>
          <cell r="P17">
            <v>-0.5</v>
          </cell>
          <cell r="Q17">
            <v>77.400000000000006</v>
          </cell>
          <cell r="R17">
            <v>-5.5</v>
          </cell>
          <cell r="S17">
            <v>2.66</v>
          </cell>
          <cell r="T17">
            <v>0.28000000000000003</v>
          </cell>
          <cell r="U17">
            <v>8.64</v>
          </cell>
          <cell r="V17">
            <v>0.12</v>
          </cell>
          <cell r="W17">
            <v>91</v>
          </cell>
          <cell r="X17">
            <v>4.0999999999999996</v>
          </cell>
          <cell r="Y17">
            <v>91.5</v>
          </cell>
          <cell r="Z17">
            <v>0.2</v>
          </cell>
          <cell r="AA17">
            <v>98.1</v>
          </cell>
          <cell r="AB17">
            <v>33.1</v>
          </cell>
          <cell r="AC17">
            <v>40.4</v>
          </cell>
          <cell r="AD17">
            <v>0</v>
          </cell>
        </row>
        <row r="18">
          <cell r="B18" t="str">
            <v>生活関連サービス業，娯楽業</v>
          </cell>
          <cell r="C18">
            <v>95.1</v>
          </cell>
          <cell r="D18">
            <v>27</v>
          </cell>
          <cell r="E18">
            <v>104.2</v>
          </cell>
          <cell r="F18">
            <v>26.9</v>
          </cell>
          <cell r="G18">
            <v>104.3</v>
          </cell>
          <cell r="H18">
            <v>25.5</v>
          </cell>
          <cell r="I18">
            <v>113.5</v>
          </cell>
          <cell r="J18">
            <v>23.4</v>
          </cell>
          <cell r="K18">
            <v>113.6</v>
          </cell>
          <cell r="L18">
            <v>18.7</v>
          </cell>
          <cell r="M18">
            <v>110</v>
          </cell>
          <cell r="N18">
            <v>193.3</v>
          </cell>
          <cell r="O18">
            <v>94.9</v>
          </cell>
          <cell r="P18">
            <v>2</v>
          </cell>
          <cell r="Q18">
            <v>25.7</v>
          </cell>
          <cell r="R18">
            <v>-6.3</v>
          </cell>
          <cell r="S18">
            <v>5.13</v>
          </cell>
          <cell r="T18">
            <v>-4.33</v>
          </cell>
          <cell r="U18">
            <v>3.26</v>
          </cell>
          <cell r="V18">
            <v>-6.08</v>
          </cell>
          <cell r="W18">
            <v>90.5</v>
          </cell>
          <cell r="X18">
            <v>22.1</v>
          </cell>
          <cell r="Y18">
            <v>99.1</v>
          </cell>
          <cell r="Z18">
            <v>22</v>
          </cell>
          <cell r="AA18">
            <v>102.4</v>
          </cell>
          <cell r="AB18">
            <v>55.9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95.9</v>
          </cell>
          <cell r="D19">
            <v>-3.6</v>
          </cell>
          <cell r="E19">
            <v>117.1</v>
          </cell>
          <cell r="F19">
            <v>-3.6</v>
          </cell>
          <cell r="G19">
            <v>119.5</v>
          </cell>
          <cell r="H19">
            <v>-3.6</v>
          </cell>
          <cell r="I19">
            <v>129.80000000000001</v>
          </cell>
          <cell r="J19">
            <v>-1.5</v>
          </cell>
          <cell r="K19">
            <v>111.2</v>
          </cell>
          <cell r="L19">
            <v>-0.8</v>
          </cell>
          <cell r="M19">
            <v>424.7</v>
          </cell>
          <cell r="N19">
            <v>-4.0999999999999996</v>
          </cell>
          <cell r="O19">
            <v>110.6</v>
          </cell>
          <cell r="P19">
            <v>4.0999999999999996</v>
          </cell>
          <cell r="Q19">
            <v>16.3</v>
          </cell>
          <cell r="R19">
            <v>1</v>
          </cell>
          <cell r="S19">
            <v>14.4</v>
          </cell>
          <cell r="T19">
            <v>-0.61</v>
          </cell>
          <cell r="U19">
            <v>12.32</v>
          </cell>
          <cell r="V19">
            <v>-0.36</v>
          </cell>
          <cell r="W19">
            <v>91.2</v>
          </cell>
          <cell r="X19">
            <v>-7.3</v>
          </cell>
          <cell r="Y19">
            <v>111.4</v>
          </cell>
          <cell r="Z19">
            <v>-7.3</v>
          </cell>
          <cell r="AA19">
            <v>38</v>
          </cell>
          <cell r="AB19">
            <v>-11.2</v>
          </cell>
          <cell r="AC19">
            <v>0</v>
          </cell>
          <cell r="AD19">
            <v>-100</v>
          </cell>
        </row>
        <row r="20">
          <cell r="B20" t="str">
            <v>医療，福祉</v>
          </cell>
          <cell r="C20">
            <v>76</v>
          </cell>
          <cell r="D20">
            <v>-4.5</v>
          </cell>
          <cell r="E20">
            <v>92.9</v>
          </cell>
          <cell r="F20">
            <v>-4.4000000000000004</v>
          </cell>
          <cell r="G20">
            <v>90.9</v>
          </cell>
          <cell r="H20">
            <v>-3</v>
          </cell>
          <cell r="I20">
            <v>95.7</v>
          </cell>
          <cell r="J20">
            <v>-2.4</v>
          </cell>
          <cell r="K20">
            <v>95.5</v>
          </cell>
          <cell r="L20">
            <v>-1.6</v>
          </cell>
          <cell r="M20">
            <v>104.3</v>
          </cell>
          <cell r="N20">
            <v>-18.3</v>
          </cell>
          <cell r="O20">
            <v>101.5</v>
          </cell>
          <cell r="P20">
            <v>0.7</v>
          </cell>
          <cell r="Q20">
            <v>23.9</v>
          </cell>
          <cell r="R20">
            <v>2.7</v>
          </cell>
          <cell r="S20">
            <v>6.67</v>
          </cell>
          <cell r="T20">
            <v>-2.99</v>
          </cell>
          <cell r="U20">
            <v>4</v>
          </cell>
          <cell r="V20">
            <v>-2.1</v>
          </cell>
          <cell r="W20">
            <v>72.3</v>
          </cell>
          <cell r="X20">
            <v>-8.1</v>
          </cell>
          <cell r="Y20">
            <v>88.4</v>
          </cell>
          <cell r="Z20">
            <v>-8</v>
          </cell>
          <cell r="AA20">
            <v>146.80000000000001</v>
          </cell>
          <cell r="AB20">
            <v>-24.4</v>
          </cell>
          <cell r="AC20">
            <v>0.1</v>
          </cell>
          <cell r="AD20">
            <v>-80</v>
          </cell>
        </row>
        <row r="21">
          <cell r="B21" t="str">
            <v>複合サービス事業</v>
          </cell>
          <cell r="C21">
            <v>74.900000000000006</v>
          </cell>
          <cell r="D21">
            <v>5</v>
          </cell>
          <cell r="E21">
            <v>90.7</v>
          </cell>
          <cell r="F21">
            <v>5.2</v>
          </cell>
          <cell r="G21">
            <v>93</v>
          </cell>
          <cell r="H21">
            <v>8.4</v>
          </cell>
          <cell r="I21">
            <v>105.3</v>
          </cell>
          <cell r="J21">
            <v>4.5</v>
          </cell>
          <cell r="K21">
            <v>107.8</v>
          </cell>
          <cell r="L21">
            <v>6.8</v>
          </cell>
          <cell r="M21">
            <v>65.599999999999994</v>
          </cell>
          <cell r="N21">
            <v>-34.4</v>
          </cell>
          <cell r="O21">
            <v>95.7</v>
          </cell>
          <cell r="P21">
            <v>-1.5</v>
          </cell>
          <cell r="Q21">
            <v>5.5</v>
          </cell>
          <cell r="R21">
            <v>3.4</v>
          </cell>
          <cell r="S21">
            <v>9.84</v>
          </cell>
          <cell r="T21">
            <v>4.55</v>
          </cell>
          <cell r="U21">
            <v>8.5</v>
          </cell>
          <cell r="V21">
            <v>1.72</v>
          </cell>
          <cell r="W21">
            <v>71.3</v>
          </cell>
          <cell r="X21">
            <v>1.1000000000000001</v>
          </cell>
          <cell r="Y21">
            <v>86.3</v>
          </cell>
          <cell r="Z21">
            <v>1.2</v>
          </cell>
          <cell r="AA21">
            <v>52.8</v>
          </cell>
          <cell r="AB21">
            <v>-43.1</v>
          </cell>
          <cell r="AC21">
            <v>2.2999999999999998</v>
          </cell>
          <cell r="AD21">
            <v>-23.3</v>
          </cell>
        </row>
        <row r="22">
          <cell r="B22" t="str">
            <v>サービス業（他に分類されないもの）</v>
          </cell>
          <cell r="C22">
            <v>89</v>
          </cell>
          <cell r="D22">
            <v>-1.1000000000000001</v>
          </cell>
          <cell r="E22">
            <v>99.8</v>
          </cell>
          <cell r="F22">
            <v>-0.3</v>
          </cell>
          <cell r="G22">
            <v>99.6</v>
          </cell>
          <cell r="H22">
            <v>0.8</v>
          </cell>
          <cell r="I22">
            <v>101.2</v>
          </cell>
          <cell r="J22">
            <v>-1.1000000000000001</v>
          </cell>
          <cell r="K22">
            <v>100.3</v>
          </cell>
          <cell r="L22">
            <v>-1.8</v>
          </cell>
          <cell r="M22">
            <v>115.2</v>
          </cell>
          <cell r="N22">
            <v>8.4</v>
          </cell>
          <cell r="O22">
            <v>99.2</v>
          </cell>
          <cell r="P22">
            <v>-1.7</v>
          </cell>
          <cell r="Q22">
            <v>31.4</v>
          </cell>
          <cell r="R22">
            <v>2.1</v>
          </cell>
          <cell r="S22">
            <v>8.1199999999999992</v>
          </cell>
          <cell r="T22">
            <v>2.41</v>
          </cell>
          <cell r="U22">
            <v>6.64</v>
          </cell>
          <cell r="V22">
            <v>0.44</v>
          </cell>
          <cell r="W22">
            <v>84.7</v>
          </cell>
          <cell r="X22">
            <v>-4.8</v>
          </cell>
          <cell r="Y22">
            <v>95</v>
          </cell>
          <cell r="Z22">
            <v>-4</v>
          </cell>
          <cell r="AA22">
            <v>102.3</v>
          </cell>
          <cell r="AB22">
            <v>-12</v>
          </cell>
          <cell r="AC22">
            <v>2.2999999999999998</v>
          </cell>
          <cell r="AD22">
            <v>-72.900000000000006</v>
          </cell>
        </row>
        <row r="23">
          <cell r="B23" t="str">
            <v>食料品・たばこ</v>
          </cell>
          <cell r="C23">
            <v>90.3</v>
          </cell>
          <cell r="D23">
            <v>-29.7</v>
          </cell>
          <cell r="E23">
            <v>108.7</v>
          </cell>
          <cell r="F23">
            <v>-5.8</v>
          </cell>
          <cell r="G23">
            <v>106.4</v>
          </cell>
          <cell r="H23">
            <v>-5.0999999999999996</v>
          </cell>
          <cell r="I23">
            <v>102.5</v>
          </cell>
          <cell r="J23">
            <v>0.6</v>
          </cell>
          <cell r="K23">
            <v>101.7</v>
          </cell>
          <cell r="L23">
            <v>1</v>
          </cell>
          <cell r="M23">
            <v>111.8</v>
          </cell>
          <cell r="N23">
            <v>-2.9</v>
          </cell>
          <cell r="O23">
            <v>92.2</v>
          </cell>
          <cell r="P23">
            <v>-4.0999999999999996</v>
          </cell>
          <cell r="Q23">
            <v>16.5</v>
          </cell>
          <cell r="R23">
            <v>-5</v>
          </cell>
          <cell r="S23">
            <v>2.4500000000000002</v>
          </cell>
          <cell r="T23">
            <v>-1.0900000000000001</v>
          </cell>
          <cell r="U23">
            <v>2.39</v>
          </cell>
          <cell r="V23">
            <v>-0.01</v>
          </cell>
          <cell r="W23">
            <v>85.9</v>
          </cell>
          <cell r="X23">
            <v>-32.4</v>
          </cell>
          <cell r="Y23">
            <v>103.4</v>
          </cell>
          <cell r="Z23">
            <v>-9.4</v>
          </cell>
          <cell r="AA23">
            <v>137.9</v>
          </cell>
          <cell r="AB23">
            <v>-12.4</v>
          </cell>
          <cell r="AC23">
            <v>0.1</v>
          </cell>
          <cell r="AD23">
            <v>-99.9</v>
          </cell>
        </row>
        <row r="24">
          <cell r="B24" t="str">
            <v>繊維工業</v>
          </cell>
          <cell r="C24">
            <v>122.4</v>
          </cell>
          <cell r="D24">
            <v>8.6999999999999993</v>
          </cell>
          <cell r="E24">
            <v>139.5</v>
          </cell>
          <cell r="F24">
            <v>9.1999999999999993</v>
          </cell>
          <cell r="G24">
            <v>129.19999999999999</v>
          </cell>
          <cell r="H24">
            <v>3.7</v>
          </cell>
          <cell r="I24">
            <v>100.6</v>
          </cell>
          <cell r="J24">
            <v>13.9</v>
          </cell>
          <cell r="K24">
            <v>97.8</v>
          </cell>
          <cell r="L24">
            <v>11.1</v>
          </cell>
          <cell r="M24">
            <v>157.69999999999999</v>
          </cell>
          <cell r="N24">
            <v>68.5</v>
          </cell>
          <cell r="O24">
            <v>97.8</v>
          </cell>
          <cell r="P24">
            <v>0.6</v>
          </cell>
          <cell r="Q24">
            <v>4.5999999999999996</v>
          </cell>
          <cell r="R24">
            <v>2</v>
          </cell>
          <cell r="S24">
            <v>2.04</v>
          </cell>
          <cell r="T24">
            <v>-0.49</v>
          </cell>
          <cell r="U24">
            <v>3.1</v>
          </cell>
          <cell r="V24">
            <v>0.72</v>
          </cell>
          <cell r="W24">
            <v>116.5</v>
          </cell>
          <cell r="X24">
            <v>4.5999999999999996</v>
          </cell>
          <cell r="Y24">
            <v>132.69999999999999</v>
          </cell>
          <cell r="Z24">
            <v>5</v>
          </cell>
          <cell r="AA24">
            <v>355.1</v>
          </cell>
          <cell r="AB24">
            <v>80.400000000000006</v>
          </cell>
          <cell r="AC24">
            <v>1.4</v>
          </cell>
          <cell r="AD24">
            <v>-61.1</v>
          </cell>
        </row>
        <row r="25">
          <cell r="B25" t="str">
            <v>木材・木製品</v>
          </cell>
          <cell r="C25">
            <v>99.9</v>
          </cell>
          <cell r="D25">
            <v>0.2</v>
          </cell>
          <cell r="E25">
            <v>113.4</v>
          </cell>
          <cell r="F25">
            <v>-1.7</v>
          </cell>
          <cell r="G25">
            <v>114.3</v>
          </cell>
          <cell r="H25">
            <v>1.2</v>
          </cell>
          <cell r="I25">
            <v>89.9</v>
          </cell>
          <cell r="J25">
            <v>-11.9</v>
          </cell>
          <cell r="K25">
            <v>93.6</v>
          </cell>
          <cell r="L25">
            <v>-8.1</v>
          </cell>
          <cell r="M25">
            <v>62.1</v>
          </cell>
          <cell r="N25">
            <v>-40.6</v>
          </cell>
          <cell r="O25">
            <v>98.4</v>
          </cell>
          <cell r="P25">
            <v>4.8</v>
          </cell>
          <cell r="Q25">
            <v>10.7</v>
          </cell>
          <cell r="R25">
            <v>6.6</v>
          </cell>
          <cell r="S25">
            <v>2.97</v>
          </cell>
          <cell r="T25">
            <v>0.55000000000000004</v>
          </cell>
          <cell r="U25">
            <v>0.47</v>
          </cell>
          <cell r="V25">
            <v>-4.0599999999999996</v>
          </cell>
          <cell r="W25">
            <v>95.1</v>
          </cell>
          <cell r="X25">
            <v>-3.5</v>
          </cell>
          <cell r="Y25">
            <v>107.9</v>
          </cell>
          <cell r="Z25">
            <v>-5.4</v>
          </cell>
          <cell r="AA25">
            <v>105</v>
          </cell>
          <cell r="AB25">
            <v>-23</v>
          </cell>
          <cell r="AC25">
            <v>13.7</v>
          </cell>
          <cell r="AD25">
            <v>110.8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>
            <v>98.2</v>
          </cell>
          <cell r="D28">
            <v>-27.7</v>
          </cell>
          <cell r="E28">
            <v>112.3</v>
          </cell>
          <cell r="F28">
            <v>-27.7</v>
          </cell>
          <cell r="G28">
            <v>109.1</v>
          </cell>
          <cell r="H28">
            <v>-24.6</v>
          </cell>
          <cell r="I28">
            <v>93.7</v>
          </cell>
          <cell r="J28">
            <v>11.7</v>
          </cell>
          <cell r="K28">
            <v>95</v>
          </cell>
          <cell r="L28">
            <v>8</v>
          </cell>
          <cell r="M28">
            <v>77.400000000000006</v>
          </cell>
          <cell r="N28">
            <v>140.4</v>
          </cell>
          <cell r="O28">
            <v>101.3</v>
          </cell>
          <cell r="P28">
            <v>-1.1000000000000001</v>
          </cell>
          <cell r="Q28">
            <v>11.2</v>
          </cell>
          <cell r="R28">
            <v>1.2</v>
          </cell>
          <cell r="S28">
            <v>3.79</v>
          </cell>
          <cell r="T28">
            <v>1.1499999999999999</v>
          </cell>
          <cell r="U28">
            <v>2.23</v>
          </cell>
          <cell r="V28">
            <v>0.91</v>
          </cell>
          <cell r="W28">
            <v>93.4</v>
          </cell>
          <cell r="X28">
            <v>-30.5</v>
          </cell>
          <cell r="Y28">
            <v>106.9</v>
          </cell>
          <cell r="Z28">
            <v>-30.4</v>
          </cell>
          <cell r="AA28">
            <v>152.80000000000001</v>
          </cell>
          <cell r="AB28">
            <v>-47.3</v>
          </cell>
          <cell r="AC28">
            <v>0</v>
          </cell>
          <cell r="AD28">
            <v>0</v>
          </cell>
        </row>
        <row r="29">
          <cell r="B29" t="str">
            <v>化学、石油・石炭</v>
          </cell>
          <cell r="C29">
            <v>89.7</v>
          </cell>
          <cell r="D29">
            <v>5.8</v>
          </cell>
          <cell r="E29">
            <v>113.8</v>
          </cell>
          <cell r="F29">
            <v>2.2000000000000002</v>
          </cell>
          <cell r="G29">
            <v>115.6</v>
          </cell>
          <cell r="H29">
            <v>6</v>
          </cell>
          <cell r="I29">
            <v>98.9</v>
          </cell>
          <cell r="J29">
            <v>-2.2000000000000002</v>
          </cell>
          <cell r="K29">
            <v>98.1</v>
          </cell>
          <cell r="L29">
            <v>-0.9</v>
          </cell>
          <cell r="M29">
            <v>107.1</v>
          </cell>
          <cell r="N29">
            <v>-10.8</v>
          </cell>
          <cell r="O29">
            <v>106.5</v>
          </cell>
          <cell r="P29">
            <v>-4.2</v>
          </cell>
          <cell r="Q29">
            <v>1.6</v>
          </cell>
          <cell r="R29">
            <v>0.2</v>
          </cell>
          <cell r="S29">
            <v>1.19</v>
          </cell>
          <cell r="T29">
            <v>-2.0499999999999998</v>
          </cell>
          <cell r="U29">
            <v>1.04</v>
          </cell>
          <cell r="V29">
            <v>-1.01</v>
          </cell>
          <cell r="W29">
            <v>85.3</v>
          </cell>
          <cell r="X29">
            <v>1.7</v>
          </cell>
          <cell r="Y29">
            <v>108.3</v>
          </cell>
          <cell r="Z29">
            <v>-1.7</v>
          </cell>
          <cell r="AA29">
            <v>102.3</v>
          </cell>
          <cell r="AB29">
            <v>-18.899999999999999</v>
          </cell>
          <cell r="AC29">
            <v>8.1999999999999993</v>
          </cell>
          <cell r="AD29">
            <v>1266.7</v>
          </cell>
        </row>
        <row r="30">
          <cell r="B30" t="str">
            <v>プラスチック製品</v>
          </cell>
          <cell r="C30">
            <v>104.1</v>
          </cell>
          <cell r="D30">
            <v>-14.8</v>
          </cell>
          <cell r="E30">
            <v>114.6</v>
          </cell>
          <cell r="F30">
            <v>-14.3</v>
          </cell>
          <cell r="G30">
            <v>110.1</v>
          </cell>
          <cell r="H30">
            <v>-12.1</v>
          </cell>
          <cell r="I30">
            <v>107.3</v>
          </cell>
          <cell r="J30">
            <v>-7.4</v>
          </cell>
          <cell r="K30">
            <v>105.2</v>
          </cell>
          <cell r="L30">
            <v>-5.9</v>
          </cell>
          <cell r="M30">
            <v>140</v>
          </cell>
          <cell r="N30">
            <v>-21.3</v>
          </cell>
          <cell r="O30">
            <v>301.8</v>
          </cell>
          <cell r="P30">
            <v>0.5</v>
          </cell>
          <cell r="Q30">
            <v>22.3</v>
          </cell>
          <cell r="R30">
            <v>19.100000000000001</v>
          </cell>
          <cell r="S30">
            <v>1.28</v>
          </cell>
          <cell r="T30">
            <v>-2.87</v>
          </cell>
          <cell r="U30">
            <v>0.56000000000000005</v>
          </cell>
          <cell r="V30">
            <v>-0.97</v>
          </cell>
          <cell r="W30">
            <v>99</v>
          </cell>
          <cell r="X30">
            <v>-18.100000000000001</v>
          </cell>
          <cell r="Y30">
            <v>109</v>
          </cell>
          <cell r="Z30">
            <v>-17.600000000000001</v>
          </cell>
          <cell r="AA30">
            <v>172.1</v>
          </cell>
          <cell r="AB30">
            <v>-28.9</v>
          </cell>
          <cell r="AC30">
            <v>0</v>
          </cell>
          <cell r="AD30">
            <v>-100</v>
          </cell>
        </row>
        <row r="31">
          <cell r="B31" t="str">
            <v>ゴム製品</v>
          </cell>
          <cell r="C31">
            <v>93.2</v>
          </cell>
          <cell r="D31">
            <v>-3.2</v>
          </cell>
          <cell r="E31">
            <v>120</v>
          </cell>
          <cell r="F31">
            <v>-3.1</v>
          </cell>
          <cell r="G31">
            <v>113.7</v>
          </cell>
          <cell r="H31">
            <v>-0.4</v>
          </cell>
          <cell r="I31">
            <v>107.9</v>
          </cell>
          <cell r="J31">
            <v>-0.9</v>
          </cell>
          <cell r="K31">
            <v>103.8</v>
          </cell>
          <cell r="L31">
            <v>1.5</v>
          </cell>
          <cell r="M31">
            <v>152.9</v>
          </cell>
          <cell r="N31">
            <v>-15.1</v>
          </cell>
          <cell r="O31">
            <v>100.4</v>
          </cell>
          <cell r="P31">
            <v>-0.3</v>
          </cell>
          <cell r="Q31">
            <v>1.5</v>
          </cell>
          <cell r="R31">
            <v>-0.4</v>
          </cell>
          <cell r="S31">
            <v>2.4700000000000002</v>
          </cell>
          <cell r="T31">
            <v>-0.64</v>
          </cell>
          <cell r="U31">
            <v>0.3</v>
          </cell>
          <cell r="V31">
            <v>-0.49</v>
          </cell>
          <cell r="W31">
            <v>88.7</v>
          </cell>
          <cell r="X31">
            <v>-6.9</v>
          </cell>
          <cell r="Y31">
            <v>114.2</v>
          </cell>
          <cell r="Z31">
            <v>-6.9</v>
          </cell>
          <cell r="AA31">
            <v>156.30000000000001</v>
          </cell>
          <cell r="AB31">
            <v>-12.9</v>
          </cell>
          <cell r="AC31">
            <v>0</v>
          </cell>
          <cell r="AD31">
            <v>-100</v>
          </cell>
        </row>
        <row r="32">
          <cell r="B32" t="str">
            <v>窯業・土石製品</v>
          </cell>
          <cell r="C32">
            <v>80</v>
          </cell>
          <cell r="D32">
            <v>-5.0999999999999996</v>
          </cell>
          <cell r="E32">
            <v>94.8</v>
          </cell>
          <cell r="F32">
            <v>-5.0999999999999996</v>
          </cell>
          <cell r="G32">
            <v>100.1</v>
          </cell>
          <cell r="H32">
            <v>-3.1</v>
          </cell>
          <cell r="I32">
            <v>93.9</v>
          </cell>
          <cell r="J32">
            <v>-5.4</v>
          </cell>
          <cell r="K32">
            <v>96.7</v>
          </cell>
          <cell r="L32">
            <v>-4.4000000000000004</v>
          </cell>
          <cell r="M32">
            <v>56.3</v>
          </cell>
          <cell r="N32">
            <v>-22.1</v>
          </cell>
          <cell r="O32">
            <v>77.8</v>
          </cell>
          <cell r="P32">
            <v>0.6</v>
          </cell>
          <cell r="Q32">
            <v>13.1</v>
          </cell>
          <cell r="R32">
            <v>-0.6</v>
          </cell>
          <cell r="S32">
            <v>1.08</v>
          </cell>
          <cell r="T32">
            <v>-0.53</v>
          </cell>
          <cell r="U32">
            <v>0.54</v>
          </cell>
          <cell r="V32">
            <v>-1.34</v>
          </cell>
          <cell r="W32">
            <v>76.099999999999994</v>
          </cell>
          <cell r="X32">
            <v>-8.8000000000000007</v>
          </cell>
          <cell r="Y32">
            <v>90.2</v>
          </cell>
          <cell r="Z32">
            <v>-8.6999999999999993</v>
          </cell>
          <cell r="AA32">
            <v>29.8</v>
          </cell>
          <cell r="AB32">
            <v>-48.4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98.9</v>
          </cell>
          <cell r="D35">
            <v>29.6</v>
          </cell>
          <cell r="E35">
            <v>110</v>
          </cell>
          <cell r="F35">
            <v>29.4</v>
          </cell>
          <cell r="G35">
            <v>106.4</v>
          </cell>
          <cell r="H35">
            <v>32.299999999999997</v>
          </cell>
          <cell r="I35">
            <v>109.3</v>
          </cell>
          <cell r="J35">
            <v>-1.4</v>
          </cell>
          <cell r="K35">
            <v>107.2</v>
          </cell>
          <cell r="L35">
            <v>-1.2</v>
          </cell>
          <cell r="M35">
            <v>135</v>
          </cell>
          <cell r="N35">
            <v>-4.0999999999999996</v>
          </cell>
          <cell r="O35">
            <v>159.9</v>
          </cell>
          <cell r="P35">
            <v>2.8</v>
          </cell>
          <cell r="Q35">
            <v>19.899999999999999</v>
          </cell>
          <cell r="R35">
            <v>1.6</v>
          </cell>
          <cell r="S35">
            <v>5.42</v>
          </cell>
          <cell r="T35">
            <v>0.63</v>
          </cell>
          <cell r="U35">
            <v>2.41</v>
          </cell>
          <cell r="V35">
            <v>0.9</v>
          </cell>
          <cell r="W35">
            <v>94.1</v>
          </cell>
          <cell r="X35">
            <v>24.6</v>
          </cell>
          <cell r="Y35">
            <v>104.7</v>
          </cell>
          <cell r="Z35">
            <v>24.5</v>
          </cell>
          <cell r="AA35">
            <v>178.2</v>
          </cell>
          <cell r="AB35">
            <v>3.7</v>
          </cell>
          <cell r="AC35">
            <v>0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94.1</v>
          </cell>
          <cell r="D38">
            <v>27</v>
          </cell>
          <cell r="E38">
            <v>114.6</v>
          </cell>
          <cell r="F38">
            <v>26.9</v>
          </cell>
          <cell r="G38">
            <v>114.8</v>
          </cell>
          <cell r="H38">
            <v>29.1</v>
          </cell>
          <cell r="I38">
            <v>105.8</v>
          </cell>
          <cell r="J38">
            <v>5.9</v>
          </cell>
          <cell r="K38">
            <v>105.5</v>
          </cell>
          <cell r="L38">
            <v>9.1</v>
          </cell>
          <cell r="M38">
            <v>108.6</v>
          </cell>
          <cell r="N38">
            <v>-31.3</v>
          </cell>
          <cell r="O38">
            <v>210.3</v>
          </cell>
          <cell r="P38">
            <v>-0.2</v>
          </cell>
          <cell r="Q38">
            <v>2.5</v>
          </cell>
          <cell r="R38">
            <v>-2.8</v>
          </cell>
          <cell r="S38">
            <v>4.0199999999999996</v>
          </cell>
          <cell r="T38">
            <v>-4.17</v>
          </cell>
          <cell r="U38">
            <v>2.79</v>
          </cell>
          <cell r="V38">
            <v>-17.98</v>
          </cell>
          <cell r="W38">
            <v>89.5</v>
          </cell>
          <cell r="X38">
            <v>22.1</v>
          </cell>
          <cell r="Y38">
            <v>109</v>
          </cell>
          <cell r="Z38">
            <v>22.1</v>
          </cell>
          <cell r="AA38">
            <v>113</v>
          </cell>
          <cell r="AB38">
            <v>7</v>
          </cell>
          <cell r="AC38">
            <v>0</v>
          </cell>
          <cell r="AD38">
            <v>0</v>
          </cell>
        </row>
        <row r="39">
          <cell r="B39" t="str">
            <v>電子・デバイス</v>
          </cell>
          <cell r="C39">
            <v>72.599999999999994</v>
          </cell>
          <cell r="D39">
            <v>-2.2000000000000002</v>
          </cell>
          <cell r="E39">
            <v>82.8</v>
          </cell>
          <cell r="F39">
            <v>-2.2000000000000002</v>
          </cell>
          <cell r="G39">
            <v>83.1</v>
          </cell>
          <cell r="H39">
            <v>1.8</v>
          </cell>
          <cell r="I39">
            <v>98.5</v>
          </cell>
          <cell r="J39">
            <v>-2.7</v>
          </cell>
          <cell r="K39">
            <v>100.6</v>
          </cell>
          <cell r="L39">
            <v>0.8</v>
          </cell>
          <cell r="M39">
            <v>78.7</v>
          </cell>
          <cell r="N39">
            <v>-31.4</v>
          </cell>
          <cell r="O39">
            <v>77.5</v>
          </cell>
          <cell r="P39">
            <v>0.1</v>
          </cell>
          <cell r="Q39">
            <v>6</v>
          </cell>
          <cell r="R39">
            <v>0.4</v>
          </cell>
          <cell r="S39">
            <v>0.81</v>
          </cell>
          <cell r="T39">
            <v>-2.83</v>
          </cell>
          <cell r="U39">
            <v>0.7</v>
          </cell>
          <cell r="V39">
            <v>-2.12</v>
          </cell>
          <cell r="W39">
            <v>69.099999999999994</v>
          </cell>
          <cell r="X39">
            <v>-5.9</v>
          </cell>
          <cell r="Y39">
            <v>78.8</v>
          </cell>
          <cell r="Z39">
            <v>-6</v>
          </cell>
          <cell r="AA39">
            <v>80.400000000000006</v>
          </cell>
          <cell r="AB39">
            <v>-26.6</v>
          </cell>
          <cell r="AC39">
            <v>0.1</v>
          </cell>
          <cell r="AD39">
            <v>-50</v>
          </cell>
        </row>
        <row r="40">
          <cell r="B40" t="str">
            <v>電気機械器具</v>
          </cell>
          <cell r="C40">
            <v>143</v>
          </cell>
          <cell r="D40">
            <v>-12.5</v>
          </cell>
          <cell r="E40">
            <v>144.1</v>
          </cell>
          <cell r="F40">
            <v>5</v>
          </cell>
          <cell r="G40">
            <v>141.6</v>
          </cell>
          <cell r="H40">
            <v>5.6</v>
          </cell>
          <cell r="I40">
            <v>116.7</v>
          </cell>
          <cell r="J40">
            <v>0.3</v>
          </cell>
          <cell r="K40">
            <v>115.7</v>
          </cell>
          <cell r="L40">
            <v>4</v>
          </cell>
          <cell r="M40">
            <v>138.6</v>
          </cell>
          <cell r="N40">
            <v>-36.200000000000003</v>
          </cell>
          <cell r="O40">
            <v>91.1</v>
          </cell>
          <cell r="P40">
            <v>0.1</v>
          </cell>
          <cell r="Q40">
            <v>3.9</v>
          </cell>
          <cell r="R40">
            <v>-5.7</v>
          </cell>
          <cell r="S40">
            <v>2.97</v>
          </cell>
          <cell r="T40">
            <v>0.88</v>
          </cell>
          <cell r="U40">
            <v>0.99</v>
          </cell>
          <cell r="V40">
            <v>-3.1</v>
          </cell>
          <cell r="W40">
            <v>136.1</v>
          </cell>
          <cell r="X40">
            <v>-15.8</v>
          </cell>
          <cell r="Y40">
            <v>137.1</v>
          </cell>
          <cell r="Z40">
            <v>1</v>
          </cell>
          <cell r="AA40">
            <v>219.6</v>
          </cell>
          <cell r="AB40">
            <v>-5</v>
          </cell>
          <cell r="AC40">
            <v>44.6</v>
          </cell>
          <cell r="AD40">
            <v>-64.400000000000006</v>
          </cell>
        </row>
        <row r="41">
          <cell r="B41" t="str">
            <v>情報通信機械器具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</row>
        <row r="42">
          <cell r="B42" t="str">
            <v>輸送用機械器具</v>
          </cell>
          <cell r="C42">
            <v>102</v>
          </cell>
          <cell r="D42">
            <v>5.8</v>
          </cell>
          <cell r="E42">
            <v>131.5</v>
          </cell>
          <cell r="F42">
            <v>5.7</v>
          </cell>
          <cell r="G42">
            <v>119.5</v>
          </cell>
          <cell r="H42">
            <v>3.5</v>
          </cell>
          <cell r="I42">
            <v>115.6</v>
          </cell>
          <cell r="J42">
            <v>3.8</v>
          </cell>
          <cell r="K42">
            <v>107.8</v>
          </cell>
          <cell r="L42">
            <v>1.4</v>
          </cell>
          <cell r="M42">
            <v>214.7</v>
          </cell>
          <cell r="N42">
            <v>21.9</v>
          </cell>
          <cell r="O42">
            <v>75.8</v>
          </cell>
          <cell r="P42">
            <v>-2.6</v>
          </cell>
          <cell r="Q42">
            <v>0.3</v>
          </cell>
          <cell r="R42">
            <v>-0.5</v>
          </cell>
          <cell r="S42">
            <v>6.44</v>
          </cell>
          <cell r="T42">
            <v>-0.4</v>
          </cell>
          <cell r="U42">
            <v>0.77</v>
          </cell>
          <cell r="V42">
            <v>-1.0900000000000001</v>
          </cell>
          <cell r="W42">
            <v>97.1</v>
          </cell>
          <cell r="X42">
            <v>1.8</v>
          </cell>
          <cell r="Y42">
            <v>125.1</v>
          </cell>
          <cell r="Z42">
            <v>1.7</v>
          </cell>
          <cell r="AA42">
            <v>318.8</v>
          </cell>
          <cell r="AB42">
            <v>21.8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117.1</v>
          </cell>
          <cell r="D43">
            <v>18.8</v>
          </cell>
          <cell r="E43">
            <v>135.9</v>
          </cell>
          <cell r="F43">
            <v>18.8</v>
          </cell>
          <cell r="G43">
            <v>127.9</v>
          </cell>
          <cell r="H43">
            <v>12.2</v>
          </cell>
          <cell r="I43">
            <v>119.2</v>
          </cell>
          <cell r="J43">
            <v>8.1999999999999993</v>
          </cell>
          <cell r="K43">
            <v>109</v>
          </cell>
          <cell r="L43">
            <v>0.7</v>
          </cell>
          <cell r="M43">
            <v>258.7</v>
          </cell>
          <cell r="N43">
            <v>88.1</v>
          </cell>
          <cell r="O43">
            <v>87.4</v>
          </cell>
          <cell r="P43">
            <v>-6.5</v>
          </cell>
          <cell r="Q43">
            <v>5.2</v>
          </cell>
          <cell r="R43">
            <v>-10</v>
          </cell>
          <cell r="S43">
            <v>1.61</v>
          </cell>
          <cell r="T43">
            <v>-1.06</v>
          </cell>
          <cell r="U43">
            <v>1.21</v>
          </cell>
          <cell r="V43">
            <v>0.26</v>
          </cell>
          <cell r="W43">
            <v>111.4</v>
          </cell>
          <cell r="X43">
            <v>14.3</v>
          </cell>
          <cell r="Y43">
            <v>129.30000000000001</v>
          </cell>
          <cell r="Z43">
            <v>14.2</v>
          </cell>
          <cell r="AA43">
            <v>246.9</v>
          </cell>
          <cell r="AB43">
            <v>105.6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88.6</v>
          </cell>
          <cell r="D44">
            <v>13.6</v>
          </cell>
          <cell r="E44">
            <v>105.9</v>
          </cell>
          <cell r="F44">
            <v>13.6</v>
          </cell>
          <cell r="G44">
            <v>103.8</v>
          </cell>
          <cell r="H44">
            <v>19.600000000000001</v>
          </cell>
          <cell r="I44">
            <v>105</v>
          </cell>
          <cell r="J44">
            <v>1.6</v>
          </cell>
          <cell r="K44">
            <v>104</v>
          </cell>
          <cell r="L44">
            <v>3.4</v>
          </cell>
          <cell r="M44">
            <v>117.3</v>
          </cell>
          <cell r="N44">
            <v>-13.4</v>
          </cell>
          <cell r="O44">
            <v>141.6</v>
          </cell>
          <cell r="P44">
            <v>-0.2</v>
          </cell>
          <cell r="Q44">
            <v>1.8</v>
          </cell>
          <cell r="R44">
            <v>-0.2</v>
          </cell>
          <cell r="S44">
            <v>5.54</v>
          </cell>
          <cell r="T44">
            <v>1.39</v>
          </cell>
          <cell r="U44">
            <v>1.87</v>
          </cell>
          <cell r="V44">
            <v>-0.14000000000000001</v>
          </cell>
          <cell r="W44">
            <v>84.3</v>
          </cell>
          <cell r="X44">
            <v>9.1999999999999993</v>
          </cell>
          <cell r="Y44">
            <v>100.8</v>
          </cell>
          <cell r="Z44">
            <v>9.3000000000000007</v>
          </cell>
          <cell r="AA44">
            <v>128.80000000000001</v>
          </cell>
          <cell r="AB44">
            <v>-21.3</v>
          </cell>
          <cell r="AC44">
            <v>0</v>
          </cell>
          <cell r="AD44">
            <v>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95.2</v>
          </cell>
          <cell r="D47">
            <v>10.7</v>
          </cell>
          <cell r="E47">
            <v>114.2</v>
          </cell>
          <cell r="F47">
            <v>6.1</v>
          </cell>
          <cell r="G47">
            <v>111.6</v>
          </cell>
          <cell r="H47">
            <v>3</v>
          </cell>
          <cell r="I47">
            <v>114</v>
          </cell>
          <cell r="J47">
            <v>9.1999999999999993</v>
          </cell>
          <cell r="K47">
            <v>110.4</v>
          </cell>
          <cell r="L47">
            <v>6.8</v>
          </cell>
          <cell r="M47">
            <v>194</v>
          </cell>
          <cell r="N47">
            <v>52.9</v>
          </cell>
          <cell r="O47">
            <v>96.5</v>
          </cell>
          <cell r="P47">
            <v>-5.3</v>
          </cell>
          <cell r="Q47">
            <v>20.7</v>
          </cell>
          <cell r="R47">
            <v>7.2</v>
          </cell>
          <cell r="S47">
            <v>0.35</v>
          </cell>
          <cell r="T47">
            <v>-5.61</v>
          </cell>
          <cell r="U47">
            <v>3.2</v>
          </cell>
          <cell r="V47">
            <v>1.53</v>
          </cell>
          <cell r="W47">
            <v>90.6</v>
          </cell>
          <cell r="X47">
            <v>6.5</v>
          </cell>
          <cell r="Y47">
            <v>108.7</v>
          </cell>
          <cell r="Z47">
            <v>2.2000000000000002</v>
          </cell>
          <cell r="AA47">
            <v>155.5</v>
          </cell>
          <cell r="AB47">
            <v>62.3</v>
          </cell>
          <cell r="AC47">
            <v>12.5</v>
          </cell>
          <cell r="AD47">
            <v>861.5</v>
          </cell>
        </row>
        <row r="48">
          <cell r="B48" t="str">
            <v>小売業</v>
          </cell>
          <cell r="C48">
            <v>76.2</v>
          </cell>
          <cell r="D48">
            <v>5.8</v>
          </cell>
          <cell r="E48">
            <v>84.7</v>
          </cell>
          <cell r="F48">
            <v>5.9</v>
          </cell>
          <cell r="G48">
            <v>85</v>
          </cell>
          <cell r="H48">
            <v>7.3</v>
          </cell>
          <cell r="I48">
            <v>91.3</v>
          </cell>
          <cell r="J48">
            <v>-0.2</v>
          </cell>
          <cell r="K48">
            <v>89.6</v>
          </cell>
          <cell r="L48">
            <v>-0.1</v>
          </cell>
          <cell r="M48">
            <v>128.6</v>
          </cell>
          <cell r="N48">
            <v>-1.4</v>
          </cell>
          <cell r="O48">
            <v>106.3</v>
          </cell>
          <cell r="P48">
            <v>-1.6</v>
          </cell>
          <cell r="Q48">
            <v>71</v>
          </cell>
          <cell r="R48">
            <v>-1.6</v>
          </cell>
          <cell r="S48">
            <v>4.43</v>
          </cell>
          <cell r="T48">
            <v>-3.6</v>
          </cell>
          <cell r="U48">
            <v>2.75</v>
          </cell>
          <cell r="V48">
            <v>0.7</v>
          </cell>
          <cell r="W48">
            <v>72.5</v>
          </cell>
          <cell r="X48">
            <v>1.8</v>
          </cell>
          <cell r="Y48">
            <v>80.599999999999994</v>
          </cell>
          <cell r="Z48">
            <v>1.9</v>
          </cell>
          <cell r="AA48">
            <v>77.5</v>
          </cell>
          <cell r="AB48">
            <v>-18.899999999999999</v>
          </cell>
          <cell r="AC48">
            <v>0</v>
          </cell>
          <cell r="AD48">
            <v>-100</v>
          </cell>
        </row>
        <row r="49">
          <cell r="B49" t="str">
            <v>宿泊業</v>
          </cell>
          <cell r="C49">
            <v>105.8</v>
          </cell>
          <cell r="D49">
            <v>11</v>
          </cell>
          <cell r="E49">
            <v>104.8</v>
          </cell>
          <cell r="F49">
            <v>3.4</v>
          </cell>
          <cell r="G49">
            <v>106.1</v>
          </cell>
          <cell r="H49">
            <v>2.6</v>
          </cell>
          <cell r="I49">
            <v>113.9</v>
          </cell>
          <cell r="J49">
            <v>5.7</v>
          </cell>
          <cell r="K49">
            <v>112</v>
          </cell>
          <cell r="L49">
            <v>6</v>
          </cell>
          <cell r="M49">
            <v>151.80000000000001</v>
          </cell>
          <cell r="N49">
            <v>1.2</v>
          </cell>
          <cell r="O49">
            <v>64.5</v>
          </cell>
          <cell r="P49">
            <v>1.4</v>
          </cell>
          <cell r="Q49">
            <v>58.6</v>
          </cell>
          <cell r="R49">
            <v>-0.6</v>
          </cell>
          <cell r="S49">
            <v>3.45</v>
          </cell>
          <cell r="T49">
            <v>0.97</v>
          </cell>
          <cell r="U49">
            <v>5.46</v>
          </cell>
          <cell r="V49">
            <v>3.45</v>
          </cell>
          <cell r="W49">
            <v>100.7</v>
          </cell>
          <cell r="X49">
            <v>6.8</v>
          </cell>
          <cell r="Y49">
            <v>99.7</v>
          </cell>
          <cell r="Z49">
            <v>-0.6</v>
          </cell>
          <cell r="AA49">
            <v>81.599999999999994</v>
          </cell>
          <cell r="AB49">
            <v>21.2</v>
          </cell>
          <cell r="AC49">
            <v>20.3</v>
          </cell>
          <cell r="AD49">
            <v>0</v>
          </cell>
        </row>
        <row r="50">
          <cell r="B50" t="str">
            <v>Ｍ一括分</v>
          </cell>
          <cell r="C50">
            <v>98.7</v>
          </cell>
          <cell r="D50">
            <v>3.8</v>
          </cell>
          <cell r="E50">
            <v>100.2</v>
          </cell>
          <cell r="F50">
            <v>3.7</v>
          </cell>
          <cell r="G50">
            <v>98.4</v>
          </cell>
          <cell r="H50">
            <v>2</v>
          </cell>
          <cell r="I50">
            <v>88.5</v>
          </cell>
          <cell r="J50">
            <v>-1.6</v>
          </cell>
          <cell r="K50">
            <v>87.1</v>
          </cell>
          <cell r="L50">
            <v>-2</v>
          </cell>
          <cell r="M50">
            <v>129.6</v>
          </cell>
          <cell r="N50">
            <v>9.4</v>
          </cell>
          <cell r="O50">
            <v>97.6</v>
          </cell>
          <cell r="P50">
            <v>-1.4</v>
          </cell>
          <cell r="Q50">
            <v>87.9</v>
          </cell>
          <cell r="R50">
            <v>-8</v>
          </cell>
          <cell r="S50">
            <v>2.2400000000000002</v>
          </cell>
          <cell r="T50">
            <v>-0.1</v>
          </cell>
          <cell r="U50">
            <v>10.32</v>
          </cell>
          <cell r="V50">
            <v>-1.42</v>
          </cell>
          <cell r="W50">
            <v>93.9</v>
          </cell>
          <cell r="X50">
            <v>-0.2</v>
          </cell>
          <cell r="Y50">
            <v>95.3</v>
          </cell>
          <cell r="Z50">
            <v>-0.2</v>
          </cell>
          <cell r="AA50">
            <v>139.80000000000001</v>
          </cell>
          <cell r="AB50">
            <v>41.9</v>
          </cell>
          <cell r="AC50">
            <v>0</v>
          </cell>
          <cell r="AD50">
            <v>0</v>
          </cell>
        </row>
        <row r="51">
          <cell r="B51" t="str">
            <v>医療業</v>
          </cell>
          <cell r="C51">
            <v>77.400000000000006</v>
          </cell>
          <cell r="D51">
            <v>2.4</v>
          </cell>
          <cell r="E51">
            <v>93.4</v>
          </cell>
          <cell r="F51">
            <v>2.4</v>
          </cell>
          <cell r="G51">
            <v>90.6</v>
          </cell>
          <cell r="H51">
            <v>4.9000000000000004</v>
          </cell>
          <cell r="I51">
            <v>96.6</v>
          </cell>
          <cell r="J51">
            <v>0.4</v>
          </cell>
          <cell r="K51">
            <v>96.3</v>
          </cell>
          <cell r="L51">
            <v>0.7</v>
          </cell>
          <cell r="M51">
            <v>104.2</v>
          </cell>
          <cell r="N51">
            <v>-9.1</v>
          </cell>
          <cell r="O51">
            <v>98.6</v>
          </cell>
          <cell r="P51">
            <v>-1.2</v>
          </cell>
          <cell r="Q51">
            <v>21</v>
          </cell>
          <cell r="R51">
            <v>-3.3</v>
          </cell>
          <cell r="S51">
            <v>6.32</v>
          </cell>
          <cell r="T51">
            <v>1.24</v>
          </cell>
          <cell r="U51">
            <v>3.02</v>
          </cell>
          <cell r="V51">
            <v>1.25</v>
          </cell>
          <cell r="W51">
            <v>73.599999999999994</v>
          </cell>
          <cell r="X51">
            <v>-1.6</v>
          </cell>
          <cell r="Y51">
            <v>88.9</v>
          </cell>
          <cell r="Z51">
            <v>-1.4</v>
          </cell>
          <cell r="AA51">
            <v>180.5</v>
          </cell>
          <cell r="AB51">
            <v>-23.6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75.900000000000006</v>
          </cell>
          <cell r="D52">
            <v>-14.3</v>
          </cell>
          <cell r="E52">
            <v>95.3</v>
          </cell>
          <cell r="F52">
            <v>-14.1</v>
          </cell>
          <cell r="G52">
            <v>95</v>
          </cell>
          <cell r="H52">
            <v>-13.6</v>
          </cell>
          <cell r="I52">
            <v>95.1</v>
          </cell>
          <cell r="J52">
            <v>-6.1</v>
          </cell>
          <cell r="K52">
            <v>94.9</v>
          </cell>
          <cell r="L52">
            <v>-5.0999999999999996</v>
          </cell>
          <cell r="M52">
            <v>100</v>
          </cell>
          <cell r="N52">
            <v>-28.8</v>
          </cell>
          <cell r="O52">
            <v>105.4</v>
          </cell>
          <cell r="P52">
            <v>3.2</v>
          </cell>
          <cell r="Q52">
            <v>27.7</v>
          </cell>
          <cell r="R52">
            <v>10.8</v>
          </cell>
          <cell r="S52">
            <v>7.13</v>
          </cell>
          <cell r="T52">
            <v>-8.94</v>
          </cell>
          <cell r="U52">
            <v>5.28</v>
          </cell>
          <cell r="V52">
            <v>-6.88</v>
          </cell>
          <cell r="W52">
            <v>72.2</v>
          </cell>
          <cell r="X52">
            <v>-17.600000000000001</v>
          </cell>
          <cell r="Y52">
            <v>90.7</v>
          </cell>
          <cell r="Z52">
            <v>-17.3</v>
          </cell>
          <cell r="AA52">
            <v>101.7</v>
          </cell>
          <cell r="AB52">
            <v>-24.4</v>
          </cell>
          <cell r="AC52">
            <v>0.2</v>
          </cell>
          <cell r="AD52">
            <v>-80</v>
          </cell>
        </row>
        <row r="53">
          <cell r="B53" t="str">
            <v>職業紹介・派遣業</v>
          </cell>
          <cell r="C53">
            <v>106.4</v>
          </cell>
          <cell r="D53">
            <v>7.5</v>
          </cell>
          <cell r="E53">
            <v>108.3</v>
          </cell>
          <cell r="F53">
            <v>7.3</v>
          </cell>
          <cell r="G53">
            <v>108.8</v>
          </cell>
          <cell r="H53">
            <v>6</v>
          </cell>
          <cell r="I53">
            <v>109.4</v>
          </cell>
          <cell r="J53">
            <v>9.8000000000000007</v>
          </cell>
          <cell r="K53">
            <v>109.7</v>
          </cell>
          <cell r="L53">
            <v>8.8000000000000007</v>
          </cell>
          <cell r="M53">
            <v>103.9</v>
          </cell>
          <cell r="N53">
            <v>31.2</v>
          </cell>
          <cell r="O53">
            <v>120.6</v>
          </cell>
          <cell r="P53">
            <v>-3.5</v>
          </cell>
          <cell r="Q53">
            <v>19</v>
          </cell>
          <cell r="R53">
            <v>-6.2</v>
          </cell>
          <cell r="S53">
            <v>8.5399999999999991</v>
          </cell>
          <cell r="T53">
            <v>-0.21</v>
          </cell>
          <cell r="U53">
            <v>7.25</v>
          </cell>
          <cell r="V53">
            <v>-2.59</v>
          </cell>
          <cell r="W53">
            <v>101.2</v>
          </cell>
          <cell r="X53">
            <v>3.4</v>
          </cell>
          <cell r="Y53">
            <v>103</v>
          </cell>
          <cell r="Z53">
            <v>3.2</v>
          </cell>
          <cell r="AA53">
            <v>103.1</v>
          </cell>
          <cell r="AB53">
            <v>26.3</v>
          </cell>
          <cell r="AC53">
            <v>33.4</v>
          </cell>
          <cell r="AD53">
            <v>20.6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85.5</v>
          </cell>
          <cell r="D55">
            <v>-3.3</v>
          </cell>
          <cell r="E55">
            <v>97.8</v>
          </cell>
          <cell r="F55">
            <v>-2.2999999999999998</v>
          </cell>
          <cell r="G55">
            <v>97.5</v>
          </cell>
          <cell r="H55">
            <v>-0.6</v>
          </cell>
          <cell r="I55">
            <v>99</v>
          </cell>
          <cell r="J55">
            <v>-4</v>
          </cell>
          <cell r="K55">
            <v>97.8</v>
          </cell>
          <cell r="L55">
            <v>-4.5999999999999996</v>
          </cell>
          <cell r="M55">
            <v>117.5</v>
          </cell>
          <cell r="N55">
            <v>4.4000000000000004</v>
          </cell>
          <cell r="O55">
            <v>94.6</v>
          </cell>
          <cell r="P55">
            <v>-1.1000000000000001</v>
          </cell>
          <cell r="Q55">
            <v>34.700000000000003</v>
          </cell>
          <cell r="R55">
            <v>4.3</v>
          </cell>
          <cell r="S55">
            <v>8</v>
          </cell>
          <cell r="T55">
            <v>3.13</v>
          </cell>
          <cell r="U55">
            <v>6.48</v>
          </cell>
          <cell r="V55">
            <v>1.29</v>
          </cell>
          <cell r="W55">
            <v>81.400000000000006</v>
          </cell>
          <cell r="X55">
            <v>-6.9</v>
          </cell>
          <cell r="Y55">
            <v>93.1</v>
          </cell>
          <cell r="Z55">
            <v>-6</v>
          </cell>
          <cell r="AA55">
            <v>101.5</v>
          </cell>
          <cell r="AB55">
            <v>-19.8</v>
          </cell>
          <cell r="AC55">
            <v>0.9</v>
          </cell>
          <cell r="AD55">
            <v>-88.8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90.3</v>
          </cell>
          <cell r="D326">
            <v>-2.8</v>
          </cell>
          <cell r="E326">
            <v>103.6</v>
          </cell>
          <cell r="F326">
            <v>-0.9</v>
          </cell>
          <cell r="G326">
            <v>103.1</v>
          </cell>
          <cell r="H326">
            <v>-0.6</v>
          </cell>
          <cell r="I326">
            <v>101.7</v>
          </cell>
          <cell r="J326">
            <v>-1.4</v>
          </cell>
          <cell r="K326">
            <v>100.5</v>
          </cell>
          <cell r="L326">
            <v>-1.5</v>
          </cell>
          <cell r="M326">
            <v>120.2</v>
          </cell>
          <cell r="N326">
            <v>0</v>
          </cell>
          <cell r="O326">
            <v>100.5</v>
          </cell>
          <cell r="P326">
            <v>0.9</v>
          </cell>
          <cell r="Q326">
            <v>28.4</v>
          </cell>
          <cell r="R326">
            <v>2.2000000000000002</v>
          </cell>
          <cell r="S326">
            <v>4.66</v>
          </cell>
          <cell r="T326">
            <v>-1.17</v>
          </cell>
          <cell r="U326">
            <v>4.21</v>
          </cell>
          <cell r="V326">
            <v>-0.36</v>
          </cell>
          <cell r="W326">
            <v>85.9</v>
          </cell>
          <cell r="X326">
            <v>-6.5</v>
          </cell>
          <cell r="Y326">
            <v>98.6</v>
          </cell>
          <cell r="Z326">
            <v>-4.5999999999999996</v>
          </cell>
          <cell r="AA326">
            <v>110.9</v>
          </cell>
          <cell r="AB326">
            <v>-5.5</v>
          </cell>
          <cell r="AC326">
            <v>13.5</v>
          </cell>
          <cell r="AD326">
            <v>-47.5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83.4</v>
          </cell>
          <cell r="D328">
            <v>-19.7</v>
          </cell>
          <cell r="E328">
            <v>93.8</v>
          </cell>
          <cell r="F328">
            <v>-1.2</v>
          </cell>
          <cell r="G328">
            <v>94.6</v>
          </cell>
          <cell r="H328">
            <v>-1.3</v>
          </cell>
          <cell r="I328">
            <v>102.6</v>
          </cell>
          <cell r="J328">
            <v>-0.9</v>
          </cell>
          <cell r="K328">
            <v>103.6</v>
          </cell>
          <cell r="L328">
            <v>0.7</v>
          </cell>
          <cell r="M328">
            <v>82.9</v>
          </cell>
          <cell r="N328">
            <v>-26.9</v>
          </cell>
          <cell r="O328">
            <v>89.9</v>
          </cell>
          <cell r="P328">
            <v>4.7</v>
          </cell>
          <cell r="Q328">
            <v>4.5</v>
          </cell>
          <cell r="R328">
            <v>1.5</v>
          </cell>
          <cell r="S328">
            <v>2.16</v>
          </cell>
          <cell r="T328">
            <v>0.01</v>
          </cell>
          <cell r="U328">
            <v>0.99</v>
          </cell>
          <cell r="V328">
            <v>-1.25</v>
          </cell>
          <cell r="W328">
            <v>79.400000000000006</v>
          </cell>
          <cell r="X328">
            <v>-22.7</v>
          </cell>
          <cell r="Y328">
            <v>89.2</v>
          </cell>
          <cell r="Z328">
            <v>-5</v>
          </cell>
          <cell r="AA328">
            <v>80</v>
          </cell>
          <cell r="AB328">
            <v>1.3</v>
          </cell>
          <cell r="AC328">
            <v>27.4</v>
          </cell>
          <cell r="AD328">
            <v>-77.599999999999994</v>
          </cell>
        </row>
        <row r="329">
          <cell r="B329" t="str">
            <v>製造業</v>
          </cell>
          <cell r="C329">
            <v>94.8</v>
          </cell>
          <cell r="D329">
            <v>-7.5</v>
          </cell>
          <cell r="E329">
            <v>109.9</v>
          </cell>
          <cell r="F329">
            <v>-1.8</v>
          </cell>
          <cell r="G329">
            <v>107.5</v>
          </cell>
          <cell r="H329">
            <v>-1.4</v>
          </cell>
          <cell r="I329">
            <v>104.2</v>
          </cell>
          <cell r="J329">
            <v>0.3</v>
          </cell>
          <cell r="K329">
            <v>102.8</v>
          </cell>
          <cell r="L329">
            <v>0.3</v>
          </cell>
          <cell r="M329">
            <v>122.9</v>
          </cell>
          <cell r="N329">
            <v>0</v>
          </cell>
          <cell r="O329">
            <v>98.4</v>
          </cell>
          <cell r="P329">
            <v>-3.1</v>
          </cell>
          <cell r="Q329">
            <v>16.8</v>
          </cell>
          <cell r="R329">
            <v>3.4</v>
          </cell>
          <cell r="S329">
            <v>2.98</v>
          </cell>
          <cell r="T329">
            <v>-0.32</v>
          </cell>
          <cell r="U329">
            <v>1.73</v>
          </cell>
          <cell r="V329">
            <v>-0.95</v>
          </cell>
          <cell r="W329">
            <v>90.2</v>
          </cell>
          <cell r="X329">
            <v>-11</v>
          </cell>
          <cell r="Y329">
            <v>104.6</v>
          </cell>
          <cell r="Z329">
            <v>-5.5</v>
          </cell>
          <cell r="AA329">
            <v>136.5</v>
          </cell>
          <cell r="AB329">
            <v>-5.9</v>
          </cell>
          <cell r="AC329">
            <v>15.4</v>
          </cell>
          <cell r="AD329">
            <v>-70.900000000000006</v>
          </cell>
        </row>
        <row r="330">
          <cell r="B330" t="str">
            <v>電気・ガス・熱供給・水道業</v>
          </cell>
          <cell r="C330">
            <v>103.3</v>
          </cell>
          <cell r="D330">
            <v>12.9</v>
          </cell>
          <cell r="E330">
            <v>129.5</v>
          </cell>
          <cell r="F330">
            <v>12.4</v>
          </cell>
          <cell r="G330">
            <v>119.6</v>
          </cell>
          <cell r="H330">
            <v>5.8</v>
          </cell>
          <cell r="I330">
            <v>106.7</v>
          </cell>
          <cell r="J330">
            <v>7.1</v>
          </cell>
          <cell r="K330">
            <v>103</v>
          </cell>
          <cell r="L330">
            <v>3.2</v>
          </cell>
          <cell r="M330">
            <v>157.80000000000001</v>
          </cell>
          <cell r="N330">
            <v>62.5</v>
          </cell>
          <cell r="O330">
            <v>210.8</v>
          </cell>
          <cell r="P330">
            <v>-1.2</v>
          </cell>
          <cell r="Q330">
            <v>5.2</v>
          </cell>
          <cell r="R330">
            <v>-2.2000000000000002</v>
          </cell>
          <cell r="S330">
            <v>11.31</v>
          </cell>
          <cell r="T330">
            <v>-2.1800000000000002</v>
          </cell>
          <cell r="U330">
            <v>4.9800000000000004</v>
          </cell>
          <cell r="V330">
            <v>-5.76</v>
          </cell>
          <cell r="W330">
            <v>98.3</v>
          </cell>
          <cell r="X330">
            <v>8.6</v>
          </cell>
          <cell r="Y330">
            <v>123.2</v>
          </cell>
          <cell r="Z330">
            <v>8.1999999999999993</v>
          </cell>
          <cell r="AA330">
            <v>253.5</v>
          </cell>
          <cell r="AB330">
            <v>79</v>
          </cell>
          <cell r="AC330">
            <v>2.9</v>
          </cell>
          <cell r="AD330">
            <v>190</v>
          </cell>
        </row>
        <row r="331">
          <cell r="B331" t="str">
            <v>情報通信業</v>
          </cell>
          <cell r="C331">
            <v>114.8</v>
          </cell>
          <cell r="D331">
            <v>-6.4</v>
          </cell>
          <cell r="E331">
            <v>136.30000000000001</v>
          </cell>
          <cell r="F331">
            <v>-8.1999999999999993</v>
          </cell>
          <cell r="G331">
            <v>132.6</v>
          </cell>
          <cell r="H331">
            <v>-8</v>
          </cell>
          <cell r="I331">
            <v>108.5</v>
          </cell>
          <cell r="J331">
            <v>3.6</v>
          </cell>
          <cell r="K331">
            <v>109.2</v>
          </cell>
          <cell r="L331">
            <v>3.7</v>
          </cell>
          <cell r="M331">
            <v>100</v>
          </cell>
          <cell r="N331">
            <v>1.7</v>
          </cell>
          <cell r="O331">
            <v>95.1</v>
          </cell>
          <cell r="P331">
            <v>-3.5</v>
          </cell>
          <cell r="Q331">
            <v>3.4</v>
          </cell>
          <cell r="R331">
            <v>-0.8</v>
          </cell>
          <cell r="S331">
            <v>2.85</v>
          </cell>
          <cell r="T331">
            <v>-0.17</v>
          </cell>
          <cell r="U331">
            <v>1.74</v>
          </cell>
          <cell r="V331">
            <v>-1.1599999999999999</v>
          </cell>
          <cell r="W331">
            <v>109.2</v>
          </cell>
          <cell r="X331">
            <v>-10</v>
          </cell>
          <cell r="Y331">
            <v>129.69999999999999</v>
          </cell>
          <cell r="Z331">
            <v>-11.6</v>
          </cell>
          <cell r="AA331">
            <v>188</v>
          </cell>
          <cell r="AB331">
            <v>-10.199999999999999</v>
          </cell>
          <cell r="AC331">
            <v>12.8</v>
          </cell>
          <cell r="AD331">
            <v>1063.5999999999999</v>
          </cell>
        </row>
        <row r="332">
          <cell r="B332" t="str">
            <v>運輸業，郵便業</v>
          </cell>
          <cell r="C332">
            <v>79.2</v>
          </cell>
          <cell r="D332">
            <v>-5</v>
          </cell>
          <cell r="E332">
            <v>89.2</v>
          </cell>
          <cell r="F332">
            <v>-4.9000000000000004</v>
          </cell>
          <cell r="G332">
            <v>92.2</v>
          </cell>
          <cell r="H332">
            <v>-2.1</v>
          </cell>
          <cell r="I332">
            <v>94.8</v>
          </cell>
          <cell r="J332">
            <v>-4.3</v>
          </cell>
          <cell r="K332">
            <v>97</v>
          </cell>
          <cell r="L332">
            <v>-3.3</v>
          </cell>
          <cell r="M332">
            <v>85.6</v>
          </cell>
          <cell r="N332">
            <v>-8.8000000000000007</v>
          </cell>
          <cell r="O332">
            <v>105.5</v>
          </cell>
          <cell r="P332">
            <v>-0.2</v>
          </cell>
          <cell r="Q332">
            <v>7.2</v>
          </cell>
          <cell r="R332">
            <v>-2.6</v>
          </cell>
          <cell r="S332">
            <v>1.46</v>
          </cell>
          <cell r="T332">
            <v>0.38</v>
          </cell>
          <cell r="U332">
            <v>2.21</v>
          </cell>
          <cell r="V332">
            <v>-0.08</v>
          </cell>
          <cell r="W332">
            <v>75.400000000000006</v>
          </cell>
          <cell r="X332">
            <v>-8.6</v>
          </cell>
          <cell r="Y332">
            <v>84.9</v>
          </cell>
          <cell r="Z332">
            <v>-8.5</v>
          </cell>
          <cell r="AA332">
            <v>76.2</v>
          </cell>
          <cell r="AB332">
            <v>-17.399999999999999</v>
          </cell>
          <cell r="AC332">
            <v>0.4</v>
          </cell>
          <cell r="AD332">
            <v>-81</v>
          </cell>
        </row>
        <row r="333">
          <cell r="B333" t="str">
            <v>卸売業，小売業</v>
          </cell>
          <cell r="C333">
            <v>99.8</v>
          </cell>
          <cell r="D333">
            <v>1.7</v>
          </cell>
          <cell r="E333">
            <v>108.3</v>
          </cell>
          <cell r="F333">
            <v>1.5</v>
          </cell>
          <cell r="G333">
            <v>107.4</v>
          </cell>
          <cell r="H333">
            <v>0.5</v>
          </cell>
          <cell r="I333">
            <v>99.6</v>
          </cell>
          <cell r="J333">
            <v>1.7</v>
          </cell>
          <cell r="K333">
            <v>98.4</v>
          </cell>
          <cell r="L333">
            <v>0</v>
          </cell>
          <cell r="M333">
            <v>124.6</v>
          </cell>
          <cell r="N333">
            <v>43.2</v>
          </cell>
          <cell r="O333">
            <v>100.3</v>
          </cell>
          <cell r="P333">
            <v>-0.9</v>
          </cell>
          <cell r="Q333">
            <v>44.1</v>
          </cell>
          <cell r="R333">
            <v>2.6</v>
          </cell>
          <cell r="S333">
            <v>2.9</v>
          </cell>
          <cell r="T333">
            <v>-2.64</v>
          </cell>
          <cell r="U333">
            <v>3.95</v>
          </cell>
          <cell r="V333">
            <v>1.5</v>
          </cell>
          <cell r="W333">
            <v>95</v>
          </cell>
          <cell r="X333">
            <v>-2.1</v>
          </cell>
          <cell r="Y333">
            <v>103</v>
          </cell>
          <cell r="Z333">
            <v>-2.4</v>
          </cell>
          <cell r="AA333">
            <v>126.4</v>
          </cell>
          <cell r="AB333">
            <v>24.3</v>
          </cell>
          <cell r="AC333">
            <v>24.8</v>
          </cell>
          <cell r="AD333">
            <v>11.7</v>
          </cell>
        </row>
        <row r="334">
          <cell r="B334" t="str">
            <v>金融業，保険業</v>
          </cell>
          <cell r="C334">
            <v>91.8</v>
          </cell>
          <cell r="D334">
            <v>21.9</v>
          </cell>
          <cell r="E334">
            <v>113.1</v>
          </cell>
          <cell r="F334">
            <v>21.1</v>
          </cell>
          <cell r="G334">
            <v>113.7</v>
          </cell>
          <cell r="H334">
            <v>18.899999999999999</v>
          </cell>
          <cell r="I334">
            <v>99.6</v>
          </cell>
          <cell r="J334">
            <v>13.1</v>
          </cell>
          <cell r="K334">
            <v>99</v>
          </cell>
          <cell r="L334">
            <v>10.7</v>
          </cell>
          <cell r="M334">
            <v>117</v>
          </cell>
          <cell r="N334">
            <v>113.9</v>
          </cell>
          <cell r="O334">
            <v>92.9</v>
          </cell>
          <cell r="P334">
            <v>-6.1</v>
          </cell>
          <cell r="Q334">
            <v>11.4</v>
          </cell>
          <cell r="R334">
            <v>4.0999999999999996</v>
          </cell>
          <cell r="S334">
            <v>3.01</v>
          </cell>
          <cell r="T334">
            <v>-2.1800000000000002</v>
          </cell>
          <cell r="U334">
            <v>2.16</v>
          </cell>
          <cell r="V334">
            <v>-1.95</v>
          </cell>
          <cell r="W334">
            <v>87.3</v>
          </cell>
          <cell r="X334">
            <v>17.2</v>
          </cell>
          <cell r="Y334">
            <v>107.6</v>
          </cell>
          <cell r="Z334">
            <v>16.5</v>
          </cell>
          <cell r="AA334">
            <v>100.3</v>
          </cell>
          <cell r="AB334">
            <v>134.30000000000001</v>
          </cell>
          <cell r="AC334">
            <v>3.1</v>
          </cell>
          <cell r="AD334">
            <v>0</v>
          </cell>
        </row>
        <row r="335">
          <cell r="B335" t="str">
            <v>不動産業，物品賃貸業</v>
          </cell>
          <cell r="C335">
            <v>92.3</v>
          </cell>
          <cell r="D335">
            <v>-25.5</v>
          </cell>
          <cell r="E335">
            <v>105.9</v>
          </cell>
          <cell r="F335">
            <v>-25.3</v>
          </cell>
          <cell r="G335">
            <v>109.7</v>
          </cell>
          <cell r="H335">
            <v>-21</v>
          </cell>
          <cell r="I335">
            <v>90.8</v>
          </cell>
          <cell r="J335">
            <v>-26.7</v>
          </cell>
          <cell r="K335">
            <v>91.6</v>
          </cell>
          <cell r="L335">
            <v>-23.8</v>
          </cell>
          <cell r="M335">
            <v>72.5</v>
          </cell>
          <cell r="N335">
            <v>-64.8</v>
          </cell>
          <cell r="O335">
            <v>91.8</v>
          </cell>
          <cell r="P335">
            <v>4.3</v>
          </cell>
          <cell r="Q335">
            <v>53.5</v>
          </cell>
          <cell r="R335">
            <v>28.2</v>
          </cell>
          <cell r="S335">
            <v>7.65</v>
          </cell>
          <cell r="T335">
            <v>4.3499999999999996</v>
          </cell>
          <cell r="U335">
            <v>7.28</v>
          </cell>
          <cell r="V335">
            <v>4.8099999999999996</v>
          </cell>
          <cell r="W335">
            <v>87.8</v>
          </cell>
          <cell r="X335">
            <v>-28.4</v>
          </cell>
          <cell r="Y335">
            <v>100.8</v>
          </cell>
          <cell r="Z335">
            <v>-28.1</v>
          </cell>
          <cell r="AA335">
            <v>35.799999999999997</v>
          </cell>
          <cell r="AB335">
            <v>-81.5</v>
          </cell>
          <cell r="AC335">
            <v>2.2000000000000002</v>
          </cell>
          <cell r="AD335">
            <v>-56.9</v>
          </cell>
        </row>
        <row r="336">
          <cell r="B336" t="str">
            <v>学術研究，専門・技術サービス業</v>
          </cell>
          <cell r="C336">
            <v>105.6</v>
          </cell>
          <cell r="D336">
            <v>27.4</v>
          </cell>
          <cell r="E336">
            <v>113.9</v>
          </cell>
          <cell r="F336">
            <v>10.199999999999999</v>
          </cell>
          <cell r="G336">
            <v>112.8</v>
          </cell>
          <cell r="H336">
            <v>8.9</v>
          </cell>
          <cell r="I336">
            <v>106.9</v>
          </cell>
          <cell r="J336">
            <v>6.2</v>
          </cell>
          <cell r="K336">
            <v>107.8</v>
          </cell>
          <cell r="L336">
            <v>8.6999999999999993</v>
          </cell>
          <cell r="M336">
            <v>90</v>
          </cell>
          <cell r="N336">
            <v>-29.4</v>
          </cell>
          <cell r="O336">
            <v>108.1</v>
          </cell>
          <cell r="P336">
            <v>6</v>
          </cell>
          <cell r="Q336">
            <v>12.5</v>
          </cell>
          <cell r="R336">
            <v>-10</v>
          </cell>
          <cell r="S336">
            <v>5.38</v>
          </cell>
          <cell r="T336">
            <v>-0.63</v>
          </cell>
          <cell r="U336">
            <v>3.56</v>
          </cell>
          <cell r="V336">
            <v>0.56000000000000005</v>
          </cell>
          <cell r="W336">
            <v>100.5</v>
          </cell>
          <cell r="X336">
            <v>22.6</v>
          </cell>
          <cell r="Y336">
            <v>108.4</v>
          </cell>
          <cell r="Z336">
            <v>6</v>
          </cell>
          <cell r="AA336">
            <v>139.30000000000001</v>
          </cell>
          <cell r="AB336">
            <v>40.4</v>
          </cell>
          <cell r="AC336">
            <v>59.9</v>
          </cell>
          <cell r="AD336">
            <v>59800</v>
          </cell>
        </row>
        <row r="337">
          <cell r="B337" t="str">
            <v>宿泊業，飲食サービス業</v>
          </cell>
          <cell r="C337">
            <v>96.7</v>
          </cell>
          <cell r="D337">
            <v>-9.8000000000000007</v>
          </cell>
          <cell r="E337">
            <v>98.5</v>
          </cell>
          <cell r="F337">
            <v>-11.2</v>
          </cell>
          <cell r="G337">
            <v>98.2</v>
          </cell>
          <cell r="H337">
            <v>-13.5</v>
          </cell>
          <cell r="I337">
            <v>100.8</v>
          </cell>
          <cell r="J337">
            <v>-14.3</v>
          </cell>
          <cell r="K337">
            <v>100.6</v>
          </cell>
          <cell r="L337">
            <v>-15.4</v>
          </cell>
          <cell r="M337">
            <v>105.9</v>
          </cell>
          <cell r="N337">
            <v>24.2</v>
          </cell>
          <cell r="O337">
            <v>98.4</v>
          </cell>
          <cell r="P337">
            <v>15.9</v>
          </cell>
          <cell r="Q337">
            <v>80.2</v>
          </cell>
          <cell r="R337">
            <v>3.8</v>
          </cell>
          <cell r="S337">
            <v>1.49</v>
          </cell>
          <cell r="T337">
            <v>-2.15</v>
          </cell>
          <cell r="U337">
            <v>5.2</v>
          </cell>
          <cell r="V337">
            <v>-1.64</v>
          </cell>
          <cell r="W337">
            <v>92</v>
          </cell>
          <cell r="X337">
            <v>-13.2</v>
          </cell>
          <cell r="Y337">
            <v>93.7</v>
          </cell>
          <cell r="Z337">
            <v>-14.6</v>
          </cell>
          <cell r="AA337">
            <v>105.1</v>
          </cell>
          <cell r="AB337">
            <v>109.8</v>
          </cell>
          <cell r="AC337">
            <v>36.9</v>
          </cell>
          <cell r="AD337">
            <v>3590</v>
          </cell>
        </row>
        <row r="338">
          <cell r="B338" t="str">
            <v>生活関連サービス業，娯楽業</v>
          </cell>
          <cell r="C338">
            <v>90.4</v>
          </cell>
          <cell r="D338">
            <v>-5.8</v>
          </cell>
          <cell r="E338">
            <v>96.3</v>
          </cell>
          <cell r="F338">
            <v>-5.5</v>
          </cell>
          <cell r="G338">
            <v>100.4</v>
          </cell>
          <cell r="H338">
            <v>-5.6</v>
          </cell>
          <cell r="I338">
            <v>93.7</v>
          </cell>
          <cell r="J338">
            <v>-10.1</v>
          </cell>
          <cell r="K338">
            <v>97.7</v>
          </cell>
          <cell r="L338">
            <v>-9.3000000000000007</v>
          </cell>
          <cell r="M338">
            <v>41.7</v>
          </cell>
          <cell r="N338">
            <v>-29.8</v>
          </cell>
          <cell r="O338">
            <v>91.1</v>
          </cell>
          <cell r="P338">
            <v>-3.8</v>
          </cell>
          <cell r="Q338">
            <v>41.9</v>
          </cell>
          <cell r="R338">
            <v>-0.5</v>
          </cell>
          <cell r="S338">
            <v>5.88</v>
          </cell>
          <cell r="T338">
            <v>-1.45</v>
          </cell>
          <cell r="U338">
            <v>6.17</v>
          </cell>
          <cell r="V338">
            <v>-0.1</v>
          </cell>
          <cell r="W338">
            <v>86</v>
          </cell>
          <cell r="X338">
            <v>-9.5</v>
          </cell>
          <cell r="Y338">
            <v>91.6</v>
          </cell>
          <cell r="Z338">
            <v>-9.1</v>
          </cell>
          <cell r="AA338">
            <v>41.8</v>
          </cell>
          <cell r="AB338">
            <v>-5.9</v>
          </cell>
          <cell r="AC338">
            <v>0</v>
          </cell>
          <cell r="AD338">
            <v>-100</v>
          </cell>
        </row>
        <row r="339">
          <cell r="B339" t="str">
            <v>教育，学習支援業</v>
          </cell>
          <cell r="C339">
            <v>88.7</v>
          </cell>
          <cell r="D339">
            <v>-4.4000000000000004</v>
          </cell>
          <cell r="E339">
            <v>108.4</v>
          </cell>
          <cell r="F339">
            <v>-2.9</v>
          </cell>
          <cell r="G339">
            <v>106.9</v>
          </cell>
          <cell r="H339">
            <v>-1.9</v>
          </cell>
          <cell r="I339">
            <v>126</v>
          </cell>
          <cell r="J339">
            <v>1.6</v>
          </cell>
          <cell r="K339">
            <v>110.7</v>
          </cell>
          <cell r="L339">
            <v>2.2999999999999998</v>
          </cell>
          <cell r="M339">
            <v>404.3</v>
          </cell>
          <cell r="N339">
            <v>-1.8</v>
          </cell>
          <cell r="O339">
            <v>109.6</v>
          </cell>
          <cell r="P339">
            <v>1.7</v>
          </cell>
          <cell r="Q339">
            <v>16.8</v>
          </cell>
          <cell r="R339">
            <v>1.6</v>
          </cell>
          <cell r="S339">
            <v>13.49</v>
          </cell>
          <cell r="T339">
            <v>3.2</v>
          </cell>
          <cell r="U339">
            <v>11.6</v>
          </cell>
          <cell r="V339">
            <v>2.74</v>
          </cell>
          <cell r="W339">
            <v>84.4</v>
          </cell>
          <cell r="X339">
            <v>-8.1</v>
          </cell>
          <cell r="Y339">
            <v>103.1</v>
          </cell>
          <cell r="Z339">
            <v>-6.6</v>
          </cell>
          <cell r="AA339">
            <v>189.9</v>
          </cell>
          <cell r="AB339">
            <v>-22.6</v>
          </cell>
          <cell r="AC339">
            <v>0</v>
          </cell>
          <cell r="AD339">
            <v>-100</v>
          </cell>
        </row>
        <row r="340">
          <cell r="B340" t="str">
            <v>医療，福祉</v>
          </cell>
          <cell r="C340">
            <v>85.6</v>
          </cell>
          <cell r="D340">
            <v>1.5</v>
          </cell>
          <cell r="E340">
            <v>101.4</v>
          </cell>
          <cell r="F340">
            <v>0.7</v>
          </cell>
          <cell r="G340">
            <v>100.4</v>
          </cell>
          <cell r="H340">
            <v>1.6</v>
          </cell>
          <cell r="I340">
            <v>99.8</v>
          </cell>
          <cell r="J340">
            <v>-1.3</v>
          </cell>
          <cell r="K340">
            <v>99.8</v>
          </cell>
          <cell r="L340">
            <v>-1.2</v>
          </cell>
          <cell r="M340">
            <v>100</v>
          </cell>
          <cell r="N340">
            <v>-6.8</v>
          </cell>
          <cell r="O340">
            <v>102.7</v>
          </cell>
          <cell r="P340">
            <v>2.1</v>
          </cell>
          <cell r="Q340">
            <v>26.2</v>
          </cell>
          <cell r="R340">
            <v>0.7</v>
          </cell>
          <cell r="S340">
            <v>4.92</v>
          </cell>
          <cell r="T340">
            <v>-3.62</v>
          </cell>
          <cell r="U340">
            <v>3.44</v>
          </cell>
          <cell r="V340">
            <v>-2.4700000000000002</v>
          </cell>
          <cell r="W340">
            <v>81.400000000000006</v>
          </cell>
          <cell r="X340">
            <v>-2.4</v>
          </cell>
          <cell r="Y340">
            <v>96.5</v>
          </cell>
          <cell r="Z340">
            <v>-3.1</v>
          </cell>
          <cell r="AA340">
            <v>131.1</v>
          </cell>
          <cell r="AB340">
            <v>-16.5</v>
          </cell>
          <cell r="AC340">
            <v>4.8</v>
          </cell>
          <cell r="AD340">
            <v>585.70000000000005</v>
          </cell>
        </row>
        <row r="341">
          <cell r="B341" t="str">
            <v>複合サービス事業</v>
          </cell>
          <cell r="C341">
            <v>79.7</v>
          </cell>
          <cell r="D341">
            <v>2.7</v>
          </cell>
          <cell r="E341">
            <v>96.4</v>
          </cell>
          <cell r="F341">
            <v>3.8</v>
          </cell>
          <cell r="G341">
            <v>99.2</v>
          </cell>
          <cell r="H341">
            <v>5.3</v>
          </cell>
          <cell r="I341">
            <v>104.2</v>
          </cell>
          <cell r="J341">
            <v>6.1</v>
          </cell>
          <cell r="K341">
            <v>106.3</v>
          </cell>
          <cell r="L341">
            <v>7</v>
          </cell>
          <cell r="M341">
            <v>67.900000000000006</v>
          </cell>
          <cell r="N341">
            <v>-14.9</v>
          </cell>
          <cell r="O341">
            <v>101.7</v>
          </cell>
          <cell r="P341">
            <v>2.4</v>
          </cell>
          <cell r="Q341">
            <v>11.5</v>
          </cell>
          <cell r="R341">
            <v>2.9</v>
          </cell>
          <cell r="S341">
            <v>11.5</v>
          </cell>
          <cell r="T341">
            <v>2.94</v>
          </cell>
          <cell r="U341">
            <v>5.5</v>
          </cell>
          <cell r="V341">
            <v>-3.65</v>
          </cell>
          <cell r="W341">
            <v>75.8</v>
          </cell>
          <cell r="X341">
            <v>-1.3</v>
          </cell>
          <cell r="Y341">
            <v>91.7</v>
          </cell>
          <cell r="Z341">
            <v>-0.2</v>
          </cell>
          <cell r="AA341">
            <v>49.6</v>
          </cell>
          <cell r="AB341">
            <v>-29.1</v>
          </cell>
          <cell r="AC341">
            <v>1.5</v>
          </cell>
          <cell r="AD341">
            <v>-75.400000000000006</v>
          </cell>
        </row>
        <row r="342">
          <cell r="B342" t="str">
            <v>サービス業（他に分類されないもの）</v>
          </cell>
          <cell r="C342">
            <v>84.7</v>
          </cell>
          <cell r="D342">
            <v>3.4</v>
          </cell>
          <cell r="E342">
            <v>93.2</v>
          </cell>
          <cell r="F342">
            <v>0.8</v>
          </cell>
          <cell r="G342">
            <v>95.1</v>
          </cell>
          <cell r="H342">
            <v>1.9</v>
          </cell>
          <cell r="I342">
            <v>96.5</v>
          </cell>
          <cell r="J342">
            <v>-4</v>
          </cell>
          <cell r="K342">
            <v>97.2</v>
          </cell>
          <cell r="L342">
            <v>-4.3</v>
          </cell>
          <cell r="M342">
            <v>87.2</v>
          </cell>
          <cell r="N342">
            <v>2.5</v>
          </cell>
          <cell r="O342">
            <v>99</v>
          </cell>
          <cell r="P342">
            <v>-2.2999999999999998</v>
          </cell>
          <cell r="Q342">
            <v>26.4</v>
          </cell>
          <cell r="R342">
            <v>2.6</v>
          </cell>
          <cell r="S342">
            <v>7.51</v>
          </cell>
          <cell r="T342">
            <v>2.11</v>
          </cell>
          <cell r="U342">
            <v>6.96</v>
          </cell>
          <cell r="V342">
            <v>1.61</v>
          </cell>
          <cell r="W342">
            <v>80.599999999999994</v>
          </cell>
          <cell r="X342">
            <v>-0.5</v>
          </cell>
          <cell r="Y342">
            <v>88.7</v>
          </cell>
          <cell r="Z342">
            <v>-3.1</v>
          </cell>
          <cell r="AA342">
            <v>72</v>
          </cell>
          <cell r="AB342">
            <v>-14.6</v>
          </cell>
          <cell r="AC342">
            <v>23.2</v>
          </cell>
          <cell r="AD342">
            <v>373.5</v>
          </cell>
        </row>
        <row r="343">
          <cell r="B343" t="str">
            <v>食料品・たばこ</v>
          </cell>
          <cell r="C343">
            <v>84.8</v>
          </cell>
          <cell r="D343">
            <v>-31.1</v>
          </cell>
          <cell r="E343">
            <v>100.6</v>
          </cell>
          <cell r="F343">
            <v>-13.9</v>
          </cell>
          <cell r="G343">
            <v>97.9</v>
          </cell>
          <cell r="H343">
            <v>-15.2</v>
          </cell>
          <cell r="I343">
            <v>102.6</v>
          </cell>
          <cell r="J343">
            <v>0.3</v>
          </cell>
          <cell r="K343">
            <v>101.6</v>
          </cell>
          <cell r="L343">
            <v>-0.7</v>
          </cell>
          <cell r="M343">
            <v>117</v>
          </cell>
          <cell r="N343">
            <v>13.8</v>
          </cell>
          <cell r="O343">
            <v>99.2</v>
          </cell>
          <cell r="P343">
            <v>1.2</v>
          </cell>
          <cell r="Q343">
            <v>31.1</v>
          </cell>
          <cell r="R343">
            <v>4.3</v>
          </cell>
          <cell r="S343">
            <v>3.63</v>
          </cell>
          <cell r="T343">
            <v>0.34</v>
          </cell>
          <cell r="U343">
            <v>2.5</v>
          </cell>
          <cell r="V343">
            <v>0.63</v>
          </cell>
          <cell r="W343">
            <v>80.7</v>
          </cell>
          <cell r="X343">
            <v>-33.700000000000003</v>
          </cell>
          <cell r="Y343">
            <v>95.7</v>
          </cell>
          <cell r="Z343">
            <v>-17.2</v>
          </cell>
          <cell r="AA343">
            <v>136.80000000000001</v>
          </cell>
          <cell r="AB343">
            <v>1.6</v>
          </cell>
          <cell r="AC343">
            <v>0.1</v>
          </cell>
          <cell r="AD343">
            <v>-99.9</v>
          </cell>
        </row>
        <row r="344">
          <cell r="B344" t="str">
            <v>繊維工業</v>
          </cell>
          <cell r="C344">
            <v>123.5</v>
          </cell>
          <cell r="D344">
            <v>3.3</v>
          </cell>
          <cell r="E344">
            <v>138.4</v>
          </cell>
          <cell r="F344">
            <v>3.7</v>
          </cell>
          <cell r="G344">
            <v>127.9</v>
          </cell>
          <cell r="H344">
            <v>-1.5</v>
          </cell>
          <cell r="I344">
            <v>104.3</v>
          </cell>
          <cell r="J344">
            <v>13.7</v>
          </cell>
          <cell r="K344">
            <v>100.6</v>
          </cell>
          <cell r="L344">
            <v>10.3</v>
          </cell>
          <cell r="M344">
            <v>181.9</v>
          </cell>
          <cell r="N344">
            <v>79.400000000000006</v>
          </cell>
          <cell r="O344">
            <v>93.6</v>
          </cell>
          <cell r="P344">
            <v>19.399999999999999</v>
          </cell>
          <cell r="Q344">
            <v>8.8000000000000007</v>
          </cell>
          <cell r="R344">
            <v>6.2</v>
          </cell>
          <cell r="S344">
            <v>2.21</v>
          </cell>
          <cell r="T344">
            <v>-0.32</v>
          </cell>
          <cell r="U344">
            <v>2.63</v>
          </cell>
          <cell r="V344">
            <v>0.25</v>
          </cell>
          <cell r="W344">
            <v>117.5</v>
          </cell>
          <cell r="X344">
            <v>-0.7</v>
          </cell>
          <cell r="Y344">
            <v>131.69999999999999</v>
          </cell>
          <cell r="Z344">
            <v>-0.2</v>
          </cell>
          <cell r="AA344">
            <v>364.1</v>
          </cell>
          <cell r="AB344">
            <v>73.2</v>
          </cell>
          <cell r="AC344">
            <v>1.6</v>
          </cell>
          <cell r="AD344">
            <v>-67.3</v>
          </cell>
        </row>
        <row r="345">
          <cell r="B345" t="str">
            <v>木材・木製品</v>
          </cell>
          <cell r="C345">
            <v>101.1</v>
          </cell>
          <cell r="D345">
            <v>-0.5</v>
          </cell>
          <cell r="E345">
            <v>115.8</v>
          </cell>
          <cell r="F345">
            <v>-1.4</v>
          </cell>
          <cell r="G345">
            <v>121.3</v>
          </cell>
          <cell r="H345">
            <v>5.3</v>
          </cell>
          <cell r="I345">
            <v>89</v>
          </cell>
          <cell r="J345">
            <v>-19.2</v>
          </cell>
          <cell r="K345">
            <v>90.2</v>
          </cell>
          <cell r="L345">
            <v>-16.399999999999999</v>
          </cell>
          <cell r="M345">
            <v>76.400000000000006</v>
          </cell>
          <cell r="N345">
            <v>-43.1</v>
          </cell>
          <cell r="O345">
            <v>100.4</v>
          </cell>
          <cell r="P345">
            <v>5</v>
          </cell>
          <cell r="Q345">
            <v>23.9</v>
          </cell>
          <cell r="R345">
            <v>17.899999999999999</v>
          </cell>
          <cell r="S345">
            <v>1.43</v>
          </cell>
          <cell r="T345">
            <v>-1.06</v>
          </cell>
          <cell r="U345">
            <v>0.23</v>
          </cell>
          <cell r="V345">
            <v>-2.2599999999999998</v>
          </cell>
          <cell r="W345">
            <v>96.2</v>
          </cell>
          <cell r="X345">
            <v>-4.3</v>
          </cell>
          <cell r="Y345">
            <v>110.2</v>
          </cell>
          <cell r="Z345">
            <v>-5.0999999999999996</v>
          </cell>
          <cell r="AA345">
            <v>63.6</v>
          </cell>
          <cell r="AB345">
            <v>-54.2</v>
          </cell>
          <cell r="AC345">
            <v>9.1</v>
          </cell>
          <cell r="AD345">
            <v>106.8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69.400000000000006</v>
          </cell>
          <cell r="D347">
            <v>1.6</v>
          </cell>
          <cell r="E347">
            <v>92</v>
          </cell>
          <cell r="F347">
            <v>1.8</v>
          </cell>
          <cell r="G347">
            <v>95.8</v>
          </cell>
          <cell r="H347">
            <v>4.7</v>
          </cell>
          <cell r="I347">
            <v>115.9</v>
          </cell>
          <cell r="J347">
            <v>5.6</v>
          </cell>
          <cell r="K347">
            <v>120.2</v>
          </cell>
          <cell r="L347">
            <v>6.7</v>
          </cell>
          <cell r="M347">
            <v>80.099999999999994</v>
          </cell>
          <cell r="N347">
            <v>-7.9</v>
          </cell>
          <cell r="O347">
            <v>120.2</v>
          </cell>
          <cell r="P347">
            <v>1.8</v>
          </cell>
          <cell r="Q347">
            <v>4.7</v>
          </cell>
          <cell r="R347">
            <v>-2.2999999999999998</v>
          </cell>
          <cell r="S347">
            <v>2.4300000000000002</v>
          </cell>
          <cell r="T347">
            <v>1.58</v>
          </cell>
          <cell r="U347">
            <v>0.49</v>
          </cell>
          <cell r="V347">
            <v>-0.36</v>
          </cell>
          <cell r="W347">
            <v>66</v>
          </cell>
          <cell r="X347">
            <v>-2.4</v>
          </cell>
          <cell r="Y347">
            <v>87.5</v>
          </cell>
          <cell r="Z347">
            <v>-2.1</v>
          </cell>
          <cell r="AA347">
            <v>67.400000000000006</v>
          </cell>
          <cell r="AB347">
            <v>-19</v>
          </cell>
          <cell r="AC347">
            <v>0</v>
          </cell>
          <cell r="AD347">
            <v>0</v>
          </cell>
        </row>
        <row r="348">
          <cell r="B348" t="str">
            <v>印刷・同関連業</v>
          </cell>
          <cell r="C348">
            <v>96.5</v>
          </cell>
          <cell r="D348">
            <v>-19.399999999999999</v>
          </cell>
          <cell r="E348">
            <v>105.7</v>
          </cell>
          <cell r="F348">
            <v>-19.399999999999999</v>
          </cell>
          <cell r="G348">
            <v>103</v>
          </cell>
          <cell r="H348">
            <v>-17</v>
          </cell>
          <cell r="I348">
            <v>100.4</v>
          </cell>
          <cell r="J348">
            <v>4.5</v>
          </cell>
          <cell r="K348">
            <v>100.9</v>
          </cell>
          <cell r="L348">
            <v>3.3</v>
          </cell>
          <cell r="M348">
            <v>87.5</v>
          </cell>
          <cell r="N348">
            <v>40</v>
          </cell>
          <cell r="O348">
            <v>102.6</v>
          </cell>
          <cell r="P348">
            <v>3.1</v>
          </cell>
          <cell r="Q348">
            <v>9.8000000000000007</v>
          </cell>
          <cell r="R348">
            <v>-0.2</v>
          </cell>
          <cell r="S348">
            <v>1.89</v>
          </cell>
          <cell r="T348">
            <v>-1.25</v>
          </cell>
          <cell r="U348">
            <v>1.1100000000000001</v>
          </cell>
          <cell r="V348">
            <v>0.41</v>
          </cell>
          <cell r="W348">
            <v>91.8</v>
          </cell>
          <cell r="X348">
            <v>-22.5</v>
          </cell>
          <cell r="Y348">
            <v>100.6</v>
          </cell>
          <cell r="Z348">
            <v>-22.4</v>
          </cell>
          <cell r="AA348">
            <v>160.1</v>
          </cell>
          <cell r="AB348">
            <v>-41.8</v>
          </cell>
          <cell r="AC348">
            <v>0</v>
          </cell>
          <cell r="AD348">
            <v>0</v>
          </cell>
        </row>
        <row r="349">
          <cell r="B349" t="str">
            <v>化学、石油・石炭</v>
          </cell>
          <cell r="C349">
            <v>90.2</v>
          </cell>
          <cell r="D349">
            <v>5.9</v>
          </cell>
          <cell r="E349">
            <v>113.9</v>
          </cell>
          <cell r="F349">
            <v>2.2000000000000002</v>
          </cell>
          <cell r="G349">
            <v>115.8</v>
          </cell>
          <cell r="H349">
            <v>6</v>
          </cell>
          <cell r="I349">
            <v>98.6</v>
          </cell>
          <cell r="J349">
            <v>-2.1</v>
          </cell>
          <cell r="K349">
            <v>98</v>
          </cell>
          <cell r="L349">
            <v>-1</v>
          </cell>
          <cell r="M349">
            <v>104.4</v>
          </cell>
          <cell r="N349">
            <v>-10.8</v>
          </cell>
          <cell r="O349">
            <v>101.4</v>
          </cell>
          <cell r="P349">
            <v>-4.2</v>
          </cell>
          <cell r="Q349">
            <v>1.6</v>
          </cell>
          <cell r="R349">
            <v>0.2</v>
          </cell>
          <cell r="S349">
            <v>1.19</v>
          </cell>
          <cell r="T349">
            <v>-2.0499999999999998</v>
          </cell>
          <cell r="U349">
            <v>1.04</v>
          </cell>
          <cell r="V349">
            <v>-1.01</v>
          </cell>
          <cell r="W349">
            <v>85.8</v>
          </cell>
          <cell r="X349">
            <v>1.8</v>
          </cell>
          <cell r="Y349">
            <v>108.4</v>
          </cell>
          <cell r="Z349">
            <v>-1.7</v>
          </cell>
          <cell r="AA349">
            <v>102</v>
          </cell>
          <cell r="AB349">
            <v>-18.899999999999999</v>
          </cell>
          <cell r="AC349">
            <v>8.4</v>
          </cell>
          <cell r="AD349">
            <v>1300</v>
          </cell>
        </row>
        <row r="350">
          <cell r="B350" t="str">
            <v>プラスチック製品</v>
          </cell>
          <cell r="C350">
            <v>104.1</v>
          </cell>
          <cell r="D350">
            <v>-7.8</v>
          </cell>
          <cell r="E350">
            <v>114.6</v>
          </cell>
          <cell r="F350">
            <v>-7.4</v>
          </cell>
          <cell r="G350">
            <v>110.1</v>
          </cell>
          <cell r="H350">
            <v>-6.1</v>
          </cell>
          <cell r="I350">
            <v>107.3</v>
          </cell>
          <cell r="J350">
            <v>-8</v>
          </cell>
          <cell r="K350">
            <v>105.2</v>
          </cell>
          <cell r="L350">
            <v>-6.6</v>
          </cell>
          <cell r="M350">
            <v>140</v>
          </cell>
          <cell r="N350">
            <v>-21.3</v>
          </cell>
          <cell r="O350">
            <v>259.5</v>
          </cell>
          <cell r="P350">
            <v>-31.8</v>
          </cell>
          <cell r="Q350">
            <v>22.3</v>
          </cell>
          <cell r="R350">
            <v>19.399999999999999</v>
          </cell>
          <cell r="S350">
            <v>1.28</v>
          </cell>
          <cell r="T350">
            <v>-3.11</v>
          </cell>
          <cell r="U350">
            <v>0.56000000000000005</v>
          </cell>
          <cell r="V350">
            <v>-0.49</v>
          </cell>
          <cell r="W350">
            <v>99</v>
          </cell>
          <cell r="X350">
            <v>-11.4</v>
          </cell>
          <cell r="Y350">
            <v>109</v>
          </cell>
          <cell r="Z350">
            <v>-11</v>
          </cell>
          <cell r="AA350">
            <v>172.1</v>
          </cell>
          <cell r="AB350">
            <v>-17.100000000000001</v>
          </cell>
          <cell r="AC350">
            <v>0</v>
          </cell>
          <cell r="AD350">
            <v>-100</v>
          </cell>
        </row>
        <row r="351">
          <cell r="B351" t="str">
            <v>ゴム製品</v>
          </cell>
          <cell r="C351">
            <v>93.9</v>
          </cell>
          <cell r="D351">
            <v>-3.2</v>
          </cell>
          <cell r="E351">
            <v>120.8</v>
          </cell>
          <cell r="F351">
            <v>-3.1</v>
          </cell>
          <cell r="G351">
            <v>114.3</v>
          </cell>
          <cell r="H351">
            <v>-0.5</v>
          </cell>
          <cell r="I351">
            <v>108.6</v>
          </cell>
          <cell r="J351">
            <v>-0.9</v>
          </cell>
          <cell r="K351">
            <v>104.3</v>
          </cell>
          <cell r="L351">
            <v>1.4</v>
          </cell>
          <cell r="M351">
            <v>155.19999999999999</v>
          </cell>
          <cell r="N351">
            <v>-15.1</v>
          </cell>
          <cell r="O351">
            <v>98</v>
          </cell>
          <cell r="P351">
            <v>-0.3</v>
          </cell>
          <cell r="Q351">
            <v>1.5</v>
          </cell>
          <cell r="R351">
            <v>-0.4</v>
          </cell>
          <cell r="S351">
            <v>2.4700000000000002</v>
          </cell>
          <cell r="T351">
            <v>-0.64</v>
          </cell>
          <cell r="U351">
            <v>0.3</v>
          </cell>
          <cell r="V351">
            <v>-0.49</v>
          </cell>
          <cell r="W351">
            <v>89.3</v>
          </cell>
          <cell r="X351">
            <v>-6.9</v>
          </cell>
          <cell r="Y351">
            <v>114.9</v>
          </cell>
          <cell r="Z351">
            <v>-6.8</v>
          </cell>
          <cell r="AA351">
            <v>158.1</v>
          </cell>
          <cell r="AB351">
            <v>-12.9</v>
          </cell>
          <cell r="AC351">
            <v>0</v>
          </cell>
          <cell r="AD351">
            <v>-100</v>
          </cell>
        </row>
        <row r="352">
          <cell r="B352" t="str">
            <v>窯業・土石製品</v>
          </cell>
          <cell r="C352">
            <v>106.3</v>
          </cell>
          <cell r="D352">
            <v>6.3</v>
          </cell>
          <cell r="E352">
            <v>121.8</v>
          </cell>
          <cell r="F352">
            <v>6.3</v>
          </cell>
          <cell r="G352">
            <v>121.3</v>
          </cell>
          <cell r="H352">
            <v>6.8</v>
          </cell>
          <cell r="I352">
            <v>108.1</v>
          </cell>
          <cell r="J352">
            <v>9.6999999999999993</v>
          </cell>
          <cell r="K352">
            <v>107.5</v>
          </cell>
          <cell r="L352">
            <v>8.4</v>
          </cell>
          <cell r="M352">
            <v>123.5</v>
          </cell>
          <cell r="N352">
            <v>47.4</v>
          </cell>
          <cell r="O352">
            <v>95.2</v>
          </cell>
          <cell r="P352">
            <v>-1.8</v>
          </cell>
          <cell r="Q352">
            <v>2.8</v>
          </cell>
          <cell r="R352">
            <v>-3.7</v>
          </cell>
          <cell r="S352">
            <v>3.97</v>
          </cell>
          <cell r="T352">
            <v>3.65</v>
          </cell>
          <cell r="U352">
            <v>1.96</v>
          </cell>
          <cell r="V352">
            <v>-0.74</v>
          </cell>
          <cell r="W352">
            <v>101.1</v>
          </cell>
          <cell r="X352">
            <v>2.2000000000000002</v>
          </cell>
          <cell r="Y352">
            <v>115.9</v>
          </cell>
          <cell r="Z352">
            <v>2.2000000000000002</v>
          </cell>
          <cell r="AA352">
            <v>131.4</v>
          </cell>
          <cell r="AB352">
            <v>-1.4</v>
          </cell>
          <cell r="AC352">
            <v>0</v>
          </cell>
          <cell r="AD352">
            <v>0</v>
          </cell>
        </row>
        <row r="353">
          <cell r="B353" t="str">
            <v>鉄鋼業</v>
          </cell>
          <cell r="C353">
            <v>142.30000000000001</v>
          </cell>
          <cell r="D353">
            <v>3.6</v>
          </cell>
          <cell r="E353">
            <v>152.9</v>
          </cell>
          <cell r="F353">
            <v>3.7</v>
          </cell>
          <cell r="G353">
            <v>129.5</v>
          </cell>
          <cell r="H353">
            <v>4.7</v>
          </cell>
          <cell r="I353">
            <v>109.4</v>
          </cell>
          <cell r="J353">
            <v>-9.3000000000000007</v>
          </cell>
          <cell r="K353">
            <v>97.1</v>
          </cell>
          <cell r="L353">
            <v>-7.3</v>
          </cell>
          <cell r="M353">
            <v>1970</v>
          </cell>
          <cell r="N353">
            <v>-22.1</v>
          </cell>
          <cell r="O353">
            <v>345.3</v>
          </cell>
          <cell r="P353">
            <v>4.5</v>
          </cell>
          <cell r="Q353">
            <v>9.8000000000000007</v>
          </cell>
          <cell r="R353">
            <v>-0.4</v>
          </cell>
          <cell r="S353">
            <v>4.6900000000000004</v>
          </cell>
          <cell r="T353">
            <v>3.73</v>
          </cell>
          <cell r="U353">
            <v>2.19</v>
          </cell>
          <cell r="V353">
            <v>1.55</v>
          </cell>
          <cell r="W353">
            <v>135.4</v>
          </cell>
          <cell r="X353">
            <v>-0.3</v>
          </cell>
          <cell r="Y353">
            <v>145.5</v>
          </cell>
          <cell r="Z353">
            <v>-0.3</v>
          </cell>
          <cell r="AA353">
            <v>4759.3</v>
          </cell>
          <cell r="AB353">
            <v>-2.2000000000000002</v>
          </cell>
          <cell r="AC353">
            <v>0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132.69999999999999</v>
          </cell>
          <cell r="D355">
            <v>94.3</v>
          </cell>
          <cell r="E355">
            <v>103.8</v>
          </cell>
          <cell r="F355">
            <v>36.6</v>
          </cell>
          <cell r="G355">
            <v>103.8</v>
          </cell>
          <cell r="H355">
            <v>38.799999999999997</v>
          </cell>
          <cell r="I355">
            <v>103.6</v>
          </cell>
          <cell r="J355">
            <v>6.8</v>
          </cell>
          <cell r="K355">
            <v>102.4</v>
          </cell>
          <cell r="L355">
            <v>4.3</v>
          </cell>
          <cell r="M355">
            <v>118.3</v>
          </cell>
          <cell r="N355">
            <v>46.4</v>
          </cell>
          <cell r="O355">
            <v>280.10000000000002</v>
          </cell>
          <cell r="P355">
            <v>1.6</v>
          </cell>
          <cell r="Q355">
            <v>23.5</v>
          </cell>
          <cell r="R355">
            <v>-2.9</v>
          </cell>
          <cell r="S355">
            <v>3.12</v>
          </cell>
          <cell r="T355">
            <v>0.4</v>
          </cell>
          <cell r="U355">
            <v>1.39</v>
          </cell>
          <cell r="V355">
            <v>0.53</v>
          </cell>
          <cell r="W355">
            <v>126.3</v>
          </cell>
          <cell r="X355">
            <v>86.8</v>
          </cell>
          <cell r="Y355">
            <v>98.8</v>
          </cell>
          <cell r="Z355">
            <v>31.4</v>
          </cell>
          <cell r="AA355">
            <v>103.2</v>
          </cell>
          <cell r="AB355">
            <v>4.5999999999999996</v>
          </cell>
          <cell r="AC355">
            <v>97.1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94.1</v>
          </cell>
          <cell r="D358">
            <v>27</v>
          </cell>
          <cell r="E358">
            <v>114.6</v>
          </cell>
          <cell r="F358">
            <v>26.9</v>
          </cell>
          <cell r="G358">
            <v>114.8</v>
          </cell>
          <cell r="H358">
            <v>29.1</v>
          </cell>
          <cell r="I358">
            <v>105.8</v>
          </cell>
          <cell r="J358">
            <v>5.9</v>
          </cell>
          <cell r="K358">
            <v>105.5</v>
          </cell>
          <cell r="L358">
            <v>9.1</v>
          </cell>
          <cell r="M358">
            <v>108.6</v>
          </cell>
          <cell r="N358">
            <v>-31.3</v>
          </cell>
          <cell r="O358">
            <v>211.8</v>
          </cell>
          <cell r="P358">
            <v>-0.2</v>
          </cell>
          <cell r="Q358">
            <v>2.5</v>
          </cell>
          <cell r="R358">
            <v>-2.8</v>
          </cell>
          <cell r="S358">
            <v>4.0199999999999996</v>
          </cell>
          <cell r="T358">
            <v>-4.17</v>
          </cell>
          <cell r="U358">
            <v>2.79</v>
          </cell>
          <cell r="V358">
            <v>-17.98</v>
          </cell>
          <cell r="W358">
            <v>89.5</v>
          </cell>
          <cell r="X358">
            <v>22.1</v>
          </cell>
          <cell r="Y358">
            <v>109</v>
          </cell>
          <cell r="Z358">
            <v>22.1</v>
          </cell>
          <cell r="AA358">
            <v>113</v>
          </cell>
          <cell r="AB358">
            <v>7</v>
          </cell>
          <cell r="AC358">
            <v>0</v>
          </cell>
          <cell r="AD358">
            <v>0</v>
          </cell>
        </row>
        <row r="359">
          <cell r="B359" t="str">
            <v>電子・デバイス</v>
          </cell>
          <cell r="C359">
            <v>72.599999999999994</v>
          </cell>
          <cell r="D359">
            <v>-2.2999999999999998</v>
          </cell>
          <cell r="E359">
            <v>83.1</v>
          </cell>
          <cell r="F359">
            <v>-2.2000000000000002</v>
          </cell>
          <cell r="G359">
            <v>83.2</v>
          </cell>
          <cell r="H359">
            <v>1.7</v>
          </cell>
          <cell r="I359">
            <v>98.4</v>
          </cell>
          <cell r="J359">
            <v>-2.7</v>
          </cell>
          <cell r="K359">
            <v>100.3</v>
          </cell>
          <cell r="L359">
            <v>0.8</v>
          </cell>
          <cell r="M359">
            <v>80.3</v>
          </cell>
          <cell r="N359">
            <v>-31.4</v>
          </cell>
          <cell r="O359">
            <v>75.8</v>
          </cell>
          <cell r="P359">
            <v>0.3</v>
          </cell>
          <cell r="Q359">
            <v>6</v>
          </cell>
          <cell r="R359">
            <v>0.4</v>
          </cell>
          <cell r="S359">
            <v>0.81</v>
          </cell>
          <cell r="T359">
            <v>-2.83</v>
          </cell>
          <cell r="U359">
            <v>0.7</v>
          </cell>
          <cell r="V359">
            <v>-2.12</v>
          </cell>
          <cell r="W359">
            <v>69.099999999999994</v>
          </cell>
          <cell r="X359">
            <v>-6</v>
          </cell>
          <cell r="Y359">
            <v>79.099999999999994</v>
          </cell>
          <cell r="Z359">
            <v>-5.9</v>
          </cell>
          <cell r="AA359">
            <v>82</v>
          </cell>
          <cell r="AB359">
            <v>-26.7</v>
          </cell>
          <cell r="AC359">
            <v>0.1</v>
          </cell>
          <cell r="AD359">
            <v>-50</v>
          </cell>
        </row>
        <row r="360">
          <cell r="B360" t="str">
            <v>電気機械器具</v>
          </cell>
          <cell r="C360">
            <v>149.80000000000001</v>
          </cell>
          <cell r="D360">
            <v>-17.899999999999999</v>
          </cell>
          <cell r="E360">
            <v>148.19999999999999</v>
          </cell>
          <cell r="F360">
            <v>0.1</v>
          </cell>
          <cell r="G360">
            <v>144.80000000000001</v>
          </cell>
          <cell r="H360">
            <v>-0.1</v>
          </cell>
          <cell r="I360">
            <v>121.8</v>
          </cell>
          <cell r="J360">
            <v>3</v>
          </cell>
          <cell r="K360">
            <v>119.7</v>
          </cell>
          <cell r="L360">
            <v>5.5</v>
          </cell>
          <cell r="M360">
            <v>170.2</v>
          </cell>
          <cell r="N360">
            <v>-25.9</v>
          </cell>
          <cell r="O360">
            <v>74.2</v>
          </cell>
          <cell r="P360">
            <v>-20.8</v>
          </cell>
          <cell r="Q360">
            <v>3.9</v>
          </cell>
          <cell r="R360">
            <v>-3.7</v>
          </cell>
          <cell r="S360">
            <v>2.97</v>
          </cell>
          <cell r="T360">
            <v>1.31</v>
          </cell>
          <cell r="U360">
            <v>0.99</v>
          </cell>
          <cell r="V360">
            <v>-2.2599999999999998</v>
          </cell>
          <cell r="W360">
            <v>142.5</v>
          </cell>
          <cell r="X360">
            <v>-21</v>
          </cell>
          <cell r="Y360">
            <v>141</v>
          </cell>
          <cell r="Z360">
            <v>-3.8</v>
          </cell>
          <cell r="AA360">
            <v>270.89999999999998</v>
          </cell>
          <cell r="AB360">
            <v>3.6</v>
          </cell>
          <cell r="AC360">
            <v>55</v>
          </cell>
          <cell r="AD360">
            <v>-67.8</v>
          </cell>
        </row>
        <row r="361">
          <cell r="B361" t="str">
            <v>情報通信機械器具</v>
          </cell>
          <cell r="C361" t="str">
            <v>-</v>
          </cell>
          <cell r="D361" t="str">
            <v>-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 t="str">
            <v>-</v>
          </cell>
          <cell r="T361" t="str">
            <v>-</v>
          </cell>
          <cell r="U361" t="str">
            <v>-</v>
          </cell>
          <cell r="V361" t="str">
            <v>-</v>
          </cell>
          <cell r="W361" t="str">
            <v>-</v>
          </cell>
          <cell r="X361" t="str">
            <v>-</v>
          </cell>
          <cell r="Y361" t="str">
            <v>-</v>
          </cell>
          <cell r="Z361" t="str">
            <v>-</v>
          </cell>
          <cell r="AA361" t="str">
            <v>-</v>
          </cell>
          <cell r="AB361" t="str">
            <v>-</v>
          </cell>
          <cell r="AC361" t="str">
            <v>-</v>
          </cell>
          <cell r="AD361" t="str">
            <v>-</v>
          </cell>
        </row>
        <row r="362">
          <cell r="B362" t="str">
            <v>輸送用機械器具</v>
          </cell>
          <cell r="C362">
            <v>102</v>
          </cell>
          <cell r="D362">
            <v>5.8</v>
          </cell>
          <cell r="E362">
            <v>131.5</v>
          </cell>
          <cell r="F362">
            <v>5.7</v>
          </cell>
          <cell r="G362">
            <v>119.5</v>
          </cell>
          <cell r="H362">
            <v>3.5</v>
          </cell>
          <cell r="I362">
            <v>115.6</v>
          </cell>
          <cell r="J362">
            <v>3.8</v>
          </cell>
          <cell r="K362">
            <v>107.8</v>
          </cell>
          <cell r="L362">
            <v>1.4</v>
          </cell>
          <cell r="M362">
            <v>214.7</v>
          </cell>
          <cell r="N362">
            <v>21.9</v>
          </cell>
          <cell r="O362">
            <v>74.599999999999994</v>
          </cell>
          <cell r="P362">
            <v>-2.6</v>
          </cell>
          <cell r="Q362">
            <v>0.3</v>
          </cell>
          <cell r="R362">
            <v>-0.5</v>
          </cell>
          <cell r="S362">
            <v>6.44</v>
          </cell>
          <cell r="T362">
            <v>-0.4</v>
          </cell>
          <cell r="U362">
            <v>0.77</v>
          </cell>
          <cell r="V362">
            <v>-1.0900000000000001</v>
          </cell>
          <cell r="W362">
            <v>97.1</v>
          </cell>
          <cell r="X362">
            <v>1.8</v>
          </cell>
          <cell r="Y362">
            <v>125.1</v>
          </cell>
          <cell r="Z362">
            <v>1.7</v>
          </cell>
          <cell r="AA362">
            <v>318.8</v>
          </cell>
          <cell r="AB362">
            <v>21.8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118</v>
          </cell>
          <cell r="D363">
            <v>34.700000000000003</v>
          </cell>
          <cell r="E363">
            <v>137.1</v>
          </cell>
          <cell r="F363">
            <v>34.700000000000003</v>
          </cell>
          <cell r="G363">
            <v>128.80000000000001</v>
          </cell>
          <cell r="H363">
            <v>25</v>
          </cell>
          <cell r="I363">
            <v>119</v>
          </cell>
          <cell r="J363">
            <v>6.7</v>
          </cell>
          <cell r="K363">
            <v>108.7</v>
          </cell>
          <cell r="L363">
            <v>-0.5</v>
          </cell>
          <cell r="M363">
            <v>261.2</v>
          </cell>
          <cell r="N363">
            <v>85.5</v>
          </cell>
          <cell r="O363">
            <v>77.099999999999994</v>
          </cell>
          <cell r="P363">
            <v>-43</v>
          </cell>
          <cell r="Q363">
            <v>5.2</v>
          </cell>
          <cell r="R363">
            <v>-4.0999999999999996</v>
          </cell>
          <cell r="S363">
            <v>1.61</v>
          </cell>
          <cell r="T363">
            <v>-0.01</v>
          </cell>
          <cell r="U363">
            <v>1.21</v>
          </cell>
          <cell r="V363">
            <v>0.63</v>
          </cell>
          <cell r="W363">
            <v>112.3</v>
          </cell>
          <cell r="X363">
            <v>29.7</v>
          </cell>
          <cell r="Y363">
            <v>130.4</v>
          </cell>
          <cell r="Z363">
            <v>29.5</v>
          </cell>
          <cell r="AA363">
            <v>254.4</v>
          </cell>
          <cell r="AB363">
            <v>197.2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104.2</v>
          </cell>
          <cell r="D364">
            <v>19.399999999999999</v>
          </cell>
          <cell r="E364">
            <v>119.5</v>
          </cell>
          <cell r="F364">
            <v>19.399999999999999</v>
          </cell>
          <cell r="G364">
            <v>113.6</v>
          </cell>
          <cell r="H364">
            <v>25.9</v>
          </cell>
          <cell r="I364">
            <v>113.6</v>
          </cell>
          <cell r="J364">
            <v>2.8</v>
          </cell>
          <cell r="K364">
            <v>108.5</v>
          </cell>
          <cell r="L364">
            <v>3.5</v>
          </cell>
          <cell r="M364">
            <v>210.1</v>
          </cell>
          <cell r="N364">
            <v>-3.5</v>
          </cell>
          <cell r="O364">
            <v>106.3</v>
          </cell>
          <cell r="P364">
            <v>37.700000000000003</v>
          </cell>
          <cell r="Q364">
            <v>6.3</v>
          </cell>
          <cell r="R364">
            <v>4.3</v>
          </cell>
          <cell r="S364">
            <v>3.96</v>
          </cell>
          <cell r="T364">
            <v>-0.19</v>
          </cell>
          <cell r="U364">
            <v>1.89</v>
          </cell>
          <cell r="V364">
            <v>-0.12</v>
          </cell>
          <cell r="W364">
            <v>99.1</v>
          </cell>
          <cell r="X364">
            <v>14.7</v>
          </cell>
          <cell r="Y364">
            <v>113.7</v>
          </cell>
          <cell r="Z364">
            <v>14.8</v>
          </cell>
          <cell r="AA364">
            <v>227.2</v>
          </cell>
          <cell r="AB364">
            <v>-18.600000000000001</v>
          </cell>
          <cell r="AC364">
            <v>0</v>
          </cell>
          <cell r="AD364">
            <v>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108.6</v>
          </cell>
          <cell r="D367">
            <v>10.6</v>
          </cell>
          <cell r="E367">
            <v>122.7</v>
          </cell>
          <cell r="F367">
            <v>9.1999999999999993</v>
          </cell>
          <cell r="G367">
            <v>118.9</v>
          </cell>
          <cell r="H367">
            <v>5.2</v>
          </cell>
          <cell r="I367">
            <v>111.9</v>
          </cell>
          <cell r="J367">
            <v>15.1</v>
          </cell>
          <cell r="K367">
            <v>109.1</v>
          </cell>
          <cell r="L367">
            <v>9.6</v>
          </cell>
          <cell r="M367">
            <v>169.3</v>
          </cell>
          <cell r="N367">
            <v>225.6</v>
          </cell>
          <cell r="O367">
            <v>84.7</v>
          </cell>
          <cell r="P367">
            <v>-8.3000000000000007</v>
          </cell>
          <cell r="Q367">
            <v>10.5</v>
          </cell>
          <cell r="R367">
            <v>-6.7</v>
          </cell>
          <cell r="S367">
            <v>2.61</v>
          </cell>
          <cell r="T367">
            <v>-2.4900000000000002</v>
          </cell>
          <cell r="U367">
            <v>5.04</v>
          </cell>
          <cell r="V367">
            <v>2.58</v>
          </cell>
          <cell r="W367">
            <v>103.3</v>
          </cell>
          <cell r="X367">
            <v>6.4</v>
          </cell>
          <cell r="Y367">
            <v>116.7</v>
          </cell>
          <cell r="Z367">
            <v>4.9000000000000004</v>
          </cell>
          <cell r="AA367">
            <v>241.4</v>
          </cell>
          <cell r="AB367">
            <v>156</v>
          </cell>
          <cell r="AC367">
            <v>12.5</v>
          </cell>
          <cell r="AD367">
            <v>400</v>
          </cell>
        </row>
        <row r="368">
          <cell r="B368" t="str">
            <v>小売業</v>
          </cell>
          <cell r="C368">
            <v>98.4</v>
          </cell>
          <cell r="D368">
            <v>-1.3</v>
          </cell>
          <cell r="E368">
            <v>104.3</v>
          </cell>
          <cell r="F368">
            <v>-0.9</v>
          </cell>
          <cell r="G368">
            <v>104.9</v>
          </cell>
          <cell r="H368">
            <v>-0.6</v>
          </cell>
          <cell r="I368">
            <v>96</v>
          </cell>
          <cell r="J368">
            <v>-2.7</v>
          </cell>
          <cell r="K368">
            <v>95.3</v>
          </cell>
          <cell r="L368">
            <v>-3.4</v>
          </cell>
          <cell r="M368">
            <v>109</v>
          </cell>
          <cell r="N368">
            <v>9</v>
          </cell>
          <cell r="O368">
            <v>106.7</v>
          </cell>
          <cell r="P368">
            <v>1.8</v>
          </cell>
          <cell r="Q368">
            <v>54.9</v>
          </cell>
          <cell r="R368">
            <v>4.7</v>
          </cell>
          <cell r="S368">
            <v>2.99</v>
          </cell>
          <cell r="T368">
            <v>-2.71</v>
          </cell>
          <cell r="U368">
            <v>3.6</v>
          </cell>
          <cell r="V368">
            <v>1.1599999999999999</v>
          </cell>
          <cell r="W368">
            <v>93.6</v>
          </cell>
          <cell r="X368">
            <v>-5.0999999999999996</v>
          </cell>
          <cell r="Y368">
            <v>99.2</v>
          </cell>
          <cell r="Z368">
            <v>-4.8</v>
          </cell>
          <cell r="AA368">
            <v>94.5</v>
          </cell>
          <cell r="AB368">
            <v>-8.4</v>
          </cell>
          <cell r="AC368">
            <v>34.799999999999997</v>
          </cell>
          <cell r="AD368">
            <v>-11</v>
          </cell>
        </row>
        <row r="369">
          <cell r="B369" t="str">
            <v>宿泊業</v>
          </cell>
          <cell r="C369">
            <v>95.8</v>
          </cell>
          <cell r="D369">
            <v>4.8</v>
          </cell>
          <cell r="E369">
            <v>96.4</v>
          </cell>
          <cell r="F369">
            <v>-0.8</v>
          </cell>
          <cell r="G369">
            <v>96.9</v>
          </cell>
          <cell r="H369">
            <v>-0.8</v>
          </cell>
          <cell r="I369">
            <v>99.9</v>
          </cell>
          <cell r="J369">
            <v>-0.7</v>
          </cell>
          <cell r="K369">
            <v>97.6</v>
          </cell>
          <cell r="L369">
            <v>-1.8</v>
          </cell>
          <cell r="M369">
            <v>165.1</v>
          </cell>
          <cell r="N369">
            <v>24.5</v>
          </cell>
          <cell r="O369">
            <v>67.8</v>
          </cell>
          <cell r="P369">
            <v>-5.3</v>
          </cell>
          <cell r="Q369">
            <v>54.8</v>
          </cell>
          <cell r="R369">
            <v>-5.9</v>
          </cell>
          <cell r="S369">
            <v>2.4500000000000002</v>
          </cell>
          <cell r="T369">
            <v>-0.33</v>
          </cell>
          <cell r="U369">
            <v>3.88</v>
          </cell>
          <cell r="V369">
            <v>2.54</v>
          </cell>
          <cell r="W369">
            <v>91.2</v>
          </cell>
          <cell r="X369">
            <v>0.9</v>
          </cell>
          <cell r="Y369">
            <v>91.7</v>
          </cell>
          <cell r="Z369">
            <v>-4.5999999999999996</v>
          </cell>
          <cell r="AA369">
            <v>84.6</v>
          </cell>
          <cell r="AB369">
            <v>0.2</v>
          </cell>
          <cell r="AC369">
            <v>28.7</v>
          </cell>
          <cell r="AD369">
            <v>0</v>
          </cell>
        </row>
        <row r="370">
          <cell r="B370" t="str">
            <v>Ｍ一括分</v>
          </cell>
          <cell r="C370">
            <v>103.9</v>
          </cell>
          <cell r="D370">
            <v>-12.1</v>
          </cell>
          <cell r="E370">
            <v>105.5</v>
          </cell>
          <cell r="F370">
            <v>-12.4</v>
          </cell>
          <cell r="G370">
            <v>105</v>
          </cell>
          <cell r="H370">
            <v>-15.3</v>
          </cell>
          <cell r="I370">
            <v>105.7</v>
          </cell>
          <cell r="J370">
            <v>-16.399999999999999</v>
          </cell>
          <cell r="K370">
            <v>106</v>
          </cell>
          <cell r="L370">
            <v>-17.600000000000001</v>
          </cell>
          <cell r="M370">
            <v>96.8</v>
          </cell>
          <cell r="N370">
            <v>30.5</v>
          </cell>
          <cell r="O370">
            <v>107.1</v>
          </cell>
          <cell r="P370">
            <v>20.7</v>
          </cell>
          <cell r="Q370">
            <v>84.8</v>
          </cell>
          <cell r="R370">
            <v>4.8</v>
          </cell>
          <cell r="S370">
            <v>1.32</v>
          </cell>
          <cell r="T370">
            <v>-2.5099999999999998</v>
          </cell>
          <cell r="U370">
            <v>5.43</v>
          </cell>
          <cell r="V370">
            <v>-2.6</v>
          </cell>
          <cell r="W370">
            <v>98.9</v>
          </cell>
          <cell r="X370">
            <v>-15.4</v>
          </cell>
          <cell r="Y370">
            <v>100.4</v>
          </cell>
          <cell r="Z370">
            <v>-15.8</v>
          </cell>
          <cell r="AA370">
            <v>117.6</v>
          </cell>
          <cell r="AB370">
            <v>206.3</v>
          </cell>
          <cell r="AC370">
            <v>16.100000000000001</v>
          </cell>
          <cell r="AD370">
            <v>544</v>
          </cell>
        </row>
        <row r="371">
          <cell r="B371" t="str">
            <v>医療業</v>
          </cell>
          <cell r="C371">
            <v>81.099999999999994</v>
          </cell>
          <cell r="D371">
            <v>6.3</v>
          </cell>
          <cell r="E371">
            <v>97.2</v>
          </cell>
          <cell r="F371">
            <v>6.3</v>
          </cell>
          <cell r="G371">
            <v>95.2</v>
          </cell>
          <cell r="H371">
            <v>8.4</v>
          </cell>
          <cell r="I371">
            <v>97.3</v>
          </cell>
          <cell r="J371">
            <v>0.7</v>
          </cell>
          <cell r="K371">
            <v>97.1</v>
          </cell>
          <cell r="L371">
            <v>0.8</v>
          </cell>
          <cell r="M371">
            <v>102.1</v>
          </cell>
          <cell r="N371">
            <v>-4</v>
          </cell>
          <cell r="O371">
            <v>102</v>
          </cell>
          <cell r="P371">
            <v>0.4</v>
          </cell>
          <cell r="Q371">
            <v>23.5</v>
          </cell>
          <cell r="R371">
            <v>-2.5</v>
          </cell>
          <cell r="S371">
            <v>5.56</v>
          </cell>
          <cell r="T371">
            <v>-1.29</v>
          </cell>
          <cell r="U371">
            <v>2.98</v>
          </cell>
          <cell r="V371">
            <v>0.6</v>
          </cell>
          <cell r="W371">
            <v>77.2</v>
          </cell>
          <cell r="X371">
            <v>2.2999999999999998</v>
          </cell>
          <cell r="Y371">
            <v>92.5</v>
          </cell>
          <cell r="Z371">
            <v>2.2999999999999998</v>
          </cell>
          <cell r="AA371">
            <v>158.4</v>
          </cell>
          <cell r="AB371">
            <v>-22</v>
          </cell>
          <cell r="AC371">
            <v>0</v>
          </cell>
          <cell r="AD371">
            <v>-100</v>
          </cell>
        </row>
        <row r="372">
          <cell r="B372" t="str">
            <v>Ｐ一括分</v>
          </cell>
          <cell r="C372">
            <v>94.3</v>
          </cell>
          <cell r="D372">
            <v>-3.1</v>
          </cell>
          <cell r="E372">
            <v>110.1</v>
          </cell>
          <cell r="F372">
            <v>-4.8</v>
          </cell>
          <cell r="G372">
            <v>110.4</v>
          </cell>
          <cell r="H372">
            <v>-4.9000000000000004</v>
          </cell>
          <cell r="I372">
            <v>103</v>
          </cell>
          <cell r="J372">
            <v>-3.1</v>
          </cell>
          <cell r="K372">
            <v>103.2</v>
          </cell>
          <cell r="L372">
            <v>-2.9</v>
          </cell>
          <cell r="M372">
            <v>94.4</v>
          </cell>
          <cell r="N372">
            <v>-10.6</v>
          </cell>
          <cell r="O372">
            <v>103.4</v>
          </cell>
          <cell r="P372">
            <v>3.7</v>
          </cell>
          <cell r="Q372">
            <v>28.6</v>
          </cell>
          <cell r="R372">
            <v>3.6</v>
          </cell>
          <cell r="S372">
            <v>4.37</v>
          </cell>
          <cell r="T372">
            <v>-5.63</v>
          </cell>
          <cell r="U372">
            <v>3.84</v>
          </cell>
          <cell r="V372">
            <v>-5.12</v>
          </cell>
          <cell r="W372">
            <v>89.7</v>
          </cell>
          <cell r="X372">
            <v>-6.8</v>
          </cell>
          <cell r="Y372">
            <v>104.8</v>
          </cell>
          <cell r="Z372">
            <v>-8.4</v>
          </cell>
          <cell r="AA372">
            <v>102.1</v>
          </cell>
          <cell r="AB372">
            <v>-2.2999999999999998</v>
          </cell>
          <cell r="AC372">
            <v>11.5</v>
          </cell>
          <cell r="AD372">
            <v>945.5</v>
          </cell>
        </row>
        <row r="373">
          <cell r="B373" t="str">
            <v>職業紹介・派遣業</v>
          </cell>
          <cell r="C373">
            <v>106.8</v>
          </cell>
          <cell r="D373">
            <v>11</v>
          </cell>
          <cell r="E373">
            <v>108.7</v>
          </cell>
          <cell r="F373">
            <v>11.1</v>
          </cell>
          <cell r="G373">
            <v>109.3</v>
          </cell>
          <cell r="H373">
            <v>10.199999999999999</v>
          </cell>
          <cell r="I373">
            <v>108.7</v>
          </cell>
          <cell r="J373">
            <v>8.4</v>
          </cell>
          <cell r="K373">
            <v>109</v>
          </cell>
          <cell r="L373">
            <v>7.4</v>
          </cell>
          <cell r="M373">
            <v>102.7</v>
          </cell>
          <cell r="N373">
            <v>29.2</v>
          </cell>
          <cell r="O373">
            <v>126</v>
          </cell>
          <cell r="P373">
            <v>-2.2999999999999998</v>
          </cell>
          <cell r="Q373">
            <v>17.100000000000001</v>
          </cell>
          <cell r="R373">
            <v>-8.1999999999999993</v>
          </cell>
          <cell r="S373">
            <v>7.59</v>
          </cell>
          <cell r="T373">
            <v>-1.39</v>
          </cell>
          <cell r="U373">
            <v>7.83</v>
          </cell>
          <cell r="V373">
            <v>-1.79</v>
          </cell>
          <cell r="W373">
            <v>101.6</v>
          </cell>
          <cell r="X373">
            <v>6.7</v>
          </cell>
          <cell r="Y373">
            <v>103.4</v>
          </cell>
          <cell r="Z373">
            <v>6.9</v>
          </cell>
          <cell r="AA373">
            <v>101.9</v>
          </cell>
          <cell r="AB373">
            <v>23.8</v>
          </cell>
          <cell r="AC373">
            <v>31</v>
          </cell>
          <cell r="AD373">
            <v>9.1999999999999993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82.4</v>
          </cell>
          <cell r="D375">
            <v>2.1</v>
          </cell>
          <cell r="E375">
            <v>91.3</v>
          </cell>
          <cell r="F375">
            <v>-1.1000000000000001</v>
          </cell>
          <cell r="G375">
            <v>93.4</v>
          </cell>
          <cell r="H375">
            <v>0.5</v>
          </cell>
          <cell r="I375">
            <v>94.5</v>
          </cell>
          <cell r="J375">
            <v>-6.3</v>
          </cell>
          <cell r="K375">
            <v>95.1</v>
          </cell>
          <cell r="L375">
            <v>-6.6</v>
          </cell>
          <cell r="M375">
            <v>85.6</v>
          </cell>
          <cell r="N375">
            <v>-1.2</v>
          </cell>
          <cell r="O375">
            <v>95</v>
          </cell>
          <cell r="P375">
            <v>-2.2999999999999998</v>
          </cell>
          <cell r="Q375">
            <v>28.2</v>
          </cell>
          <cell r="R375">
            <v>4.7</v>
          </cell>
          <cell r="S375">
            <v>7.5</v>
          </cell>
          <cell r="T375">
            <v>2.79</v>
          </cell>
          <cell r="U375">
            <v>6.79</v>
          </cell>
          <cell r="V375">
            <v>2.25</v>
          </cell>
          <cell r="W375">
            <v>78.400000000000006</v>
          </cell>
          <cell r="X375">
            <v>-1.8</v>
          </cell>
          <cell r="Y375">
            <v>86.9</v>
          </cell>
          <cell r="Z375">
            <v>-4.8</v>
          </cell>
          <cell r="AA375">
            <v>68.099999999999994</v>
          </cell>
          <cell r="AB375">
            <v>-20.3</v>
          </cell>
          <cell r="AC375">
            <v>23.9</v>
          </cell>
          <cell r="AD375">
            <v>431.1</v>
          </cell>
        </row>
        <row r="376">
          <cell r="B376" t="str">
            <v>特掲産業１</v>
          </cell>
          <cell r="C376">
            <v>84.7</v>
          </cell>
          <cell r="D376">
            <v>-28.8</v>
          </cell>
          <cell r="E376">
            <v>89.3</v>
          </cell>
          <cell r="F376">
            <v>-28.6</v>
          </cell>
          <cell r="G376">
            <v>90</v>
          </cell>
          <cell r="H376">
            <v>-30</v>
          </cell>
          <cell r="I376">
            <v>103.9</v>
          </cell>
          <cell r="J376">
            <v>-19.8</v>
          </cell>
          <cell r="K376">
            <v>103.5</v>
          </cell>
          <cell r="L376">
            <v>-19.3</v>
          </cell>
          <cell r="M376">
            <v>126.1</v>
          </cell>
          <cell r="N376">
            <v>-32.6</v>
          </cell>
          <cell r="O376">
            <v>82.8</v>
          </cell>
          <cell r="P376">
            <v>-10.1</v>
          </cell>
          <cell r="Q376">
            <v>45.2</v>
          </cell>
          <cell r="R376">
            <v>5.4</v>
          </cell>
          <cell r="S376">
            <v>19.89</v>
          </cell>
          <cell r="T376">
            <v>11.24</v>
          </cell>
          <cell r="U376">
            <v>28.88</v>
          </cell>
          <cell r="V376">
            <v>21.86</v>
          </cell>
          <cell r="W376">
            <v>80.599999999999994</v>
          </cell>
          <cell r="X376">
            <v>-31.5</v>
          </cell>
          <cell r="Y376">
            <v>85</v>
          </cell>
          <cell r="Z376">
            <v>-31.3</v>
          </cell>
          <cell r="AA376">
            <v>77.599999999999994</v>
          </cell>
          <cell r="AB376">
            <v>4.7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85.5</v>
          </cell>
          <cell r="D377">
            <v>-5.6</v>
          </cell>
          <cell r="E377">
            <v>104.5</v>
          </cell>
          <cell r="F377">
            <v>-5.5</v>
          </cell>
          <cell r="G377">
            <v>126.8</v>
          </cell>
          <cell r="H377">
            <v>3.3</v>
          </cell>
          <cell r="I377">
            <v>75.8</v>
          </cell>
          <cell r="J377">
            <v>-16.600000000000001</v>
          </cell>
          <cell r="K377">
            <v>83.9</v>
          </cell>
          <cell r="L377">
            <v>-12.8</v>
          </cell>
          <cell r="M377">
            <v>18.3</v>
          </cell>
          <cell r="N377">
            <v>-65.599999999999994</v>
          </cell>
          <cell r="O377">
            <v>101.4</v>
          </cell>
          <cell r="P377">
            <v>-1.4</v>
          </cell>
          <cell r="Q377">
            <v>10</v>
          </cell>
          <cell r="R377">
            <v>10</v>
          </cell>
          <cell r="S377">
            <v>0.28999999999999998</v>
          </cell>
          <cell r="T377">
            <v>7.0000000000000007E-2</v>
          </cell>
          <cell r="U377">
            <v>0.47</v>
          </cell>
          <cell r="V377">
            <v>-5.15</v>
          </cell>
          <cell r="W377">
            <v>81.400000000000006</v>
          </cell>
          <cell r="X377">
            <v>-9.1999999999999993</v>
          </cell>
          <cell r="Y377">
            <v>99.4</v>
          </cell>
          <cell r="Z377">
            <v>-9.1</v>
          </cell>
          <cell r="AA377">
            <v>11.3</v>
          </cell>
          <cell r="AB377">
            <v>-81.2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3.9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B9" t="str">
            <v>TL</v>
          </cell>
        </row>
      </sheetData>
      <sheetData sheetId="16">
        <row r="9">
          <cell r="E9">
            <v>232380</v>
          </cell>
        </row>
      </sheetData>
      <sheetData sheetId="17">
        <row r="9">
          <cell r="E9">
            <v>18.899999999999999</v>
          </cell>
          <cell r="F9">
            <v>145.30000000000001</v>
          </cell>
          <cell r="G9">
            <v>135.19999999999999</v>
          </cell>
          <cell r="H9">
            <v>10.1</v>
          </cell>
        </row>
        <row r="10">
          <cell r="E10">
            <v>21.4</v>
          </cell>
          <cell r="F10">
            <v>163</v>
          </cell>
          <cell r="G10">
            <v>156.19999999999999</v>
          </cell>
          <cell r="H10">
            <v>6.8</v>
          </cell>
        </row>
        <row r="11">
          <cell r="E11">
            <v>20</v>
          </cell>
          <cell r="F11">
            <v>162.6</v>
          </cell>
          <cell r="G11">
            <v>149.19999999999999</v>
          </cell>
          <cell r="H11">
            <v>13.4</v>
          </cell>
        </row>
        <row r="12">
          <cell r="E12">
            <v>19.5</v>
          </cell>
          <cell r="F12">
            <v>158.9</v>
          </cell>
          <cell r="G12">
            <v>142.80000000000001</v>
          </cell>
          <cell r="H12">
            <v>16.100000000000001</v>
          </cell>
        </row>
        <row r="13">
          <cell r="E13">
            <v>19.7</v>
          </cell>
          <cell r="F13">
            <v>160.9</v>
          </cell>
          <cell r="G13">
            <v>149.4</v>
          </cell>
          <cell r="H13">
            <v>11.5</v>
          </cell>
        </row>
        <row r="14">
          <cell r="E14">
            <v>20.100000000000001</v>
          </cell>
          <cell r="F14">
            <v>178.1</v>
          </cell>
          <cell r="G14">
            <v>147.1</v>
          </cell>
          <cell r="H14">
            <v>31</v>
          </cell>
        </row>
        <row r="15">
          <cell r="E15">
            <v>18.7</v>
          </cell>
          <cell r="F15">
            <v>140.1</v>
          </cell>
          <cell r="G15">
            <v>131.5</v>
          </cell>
          <cell r="H15">
            <v>8.6</v>
          </cell>
        </row>
        <row r="16">
          <cell r="E16">
            <v>18.8</v>
          </cell>
          <cell r="F16">
            <v>146.6</v>
          </cell>
          <cell r="G16">
            <v>140.4</v>
          </cell>
          <cell r="H16">
            <v>6.2</v>
          </cell>
        </row>
        <row r="17">
          <cell r="E17">
            <v>17.2</v>
          </cell>
          <cell r="F17">
            <v>110.3</v>
          </cell>
          <cell r="G17">
            <v>106.6</v>
          </cell>
          <cell r="H17">
            <v>3.7</v>
          </cell>
        </row>
        <row r="18">
          <cell r="E18">
            <v>19.7</v>
          </cell>
          <cell r="F18">
            <v>162.19999999999999</v>
          </cell>
          <cell r="G18">
            <v>155</v>
          </cell>
          <cell r="H18">
            <v>7.2</v>
          </cell>
        </row>
        <row r="19">
          <cell r="E19">
            <v>14.8</v>
          </cell>
          <cell r="F19">
            <v>89.9</v>
          </cell>
          <cell r="G19">
            <v>86.3</v>
          </cell>
          <cell r="H19">
            <v>3.6</v>
          </cell>
        </row>
        <row r="20">
          <cell r="E20">
            <v>16.600000000000001</v>
          </cell>
          <cell r="F20">
            <v>121.1</v>
          </cell>
          <cell r="G20">
            <v>117.1</v>
          </cell>
          <cell r="H20">
            <v>4</v>
          </cell>
        </row>
        <row r="21">
          <cell r="E21">
            <v>19.3</v>
          </cell>
          <cell r="F21">
            <v>167.7</v>
          </cell>
          <cell r="G21">
            <v>139.80000000000001</v>
          </cell>
          <cell r="H21">
            <v>27.9</v>
          </cell>
        </row>
        <row r="22">
          <cell r="E22">
            <v>19</v>
          </cell>
          <cell r="F22">
            <v>139.4</v>
          </cell>
          <cell r="G22">
            <v>135.30000000000001</v>
          </cell>
          <cell r="H22">
            <v>4.0999999999999996</v>
          </cell>
        </row>
        <row r="23">
          <cell r="E23">
            <v>20.2</v>
          </cell>
          <cell r="F23">
            <v>163.4</v>
          </cell>
          <cell r="G23">
            <v>157.69999999999999</v>
          </cell>
          <cell r="H23">
            <v>5.7</v>
          </cell>
        </row>
        <row r="24">
          <cell r="E24">
            <v>18.5</v>
          </cell>
          <cell r="F24">
            <v>139.6</v>
          </cell>
          <cell r="G24">
            <v>131.4</v>
          </cell>
          <cell r="H24">
            <v>8.1999999999999993</v>
          </cell>
        </row>
        <row r="47">
          <cell r="E47">
            <v>18.899999999999999</v>
          </cell>
          <cell r="F47">
            <v>149.19999999999999</v>
          </cell>
          <cell r="G47">
            <v>137.4</v>
          </cell>
          <cell r="H47">
            <v>11.8</v>
          </cell>
        </row>
        <row r="48">
          <cell r="E48">
            <v>21.1</v>
          </cell>
          <cell r="F48">
            <v>168</v>
          </cell>
          <cell r="G48">
            <v>157.1</v>
          </cell>
          <cell r="H48">
            <v>10.9</v>
          </cell>
        </row>
        <row r="49">
          <cell r="E49">
            <v>20</v>
          </cell>
          <cell r="F49">
            <v>165.5</v>
          </cell>
          <cell r="G49">
            <v>151.30000000000001</v>
          </cell>
          <cell r="H49">
            <v>14.2</v>
          </cell>
        </row>
        <row r="50">
          <cell r="E50">
            <v>19.7</v>
          </cell>
          <cell r="F50">
            <v>163.30000000000001</v>
          </cell>
          <cell r="G50">
            <v>143.80000000000001</v>
          </cell>
          <cell r="H50">
            <v>19.5</v>
          </cell>
        </row>
        <row r="51">
          <cell r="E51">
            <v>19.5</v>
          </cell>
          <cell r="F51">
            <v>160.4</v>
          </cell>
          <cell r="G51">
            <v>146.9</v>
          </cell>
          <cell r="H51">
            <v>13.5</v>
          </cell>
        </row>
        <row r="52">
          <cell r="E52">
            <v>19.7</v>
          </cell>
          <cell r="F52">
            <v>167.1</v>
          </cell>
          <cell r="G52">
            <v>143.6</v>
          </cell>
          <cell r="H52">
            <v>23.5</v>
          </cell>
        </row>
        <row r="53">
          <cell r="E53">
            <v>18.7</v>
          </cell>
          <cell r="F53">
            <v>132.5</v>
          </cell>
          <cell r="G53">
            <v>124</v>
          </cell>
          <cell r="H53">
            <v>8.5</v>
          </cell>
        </row>
        <row r="54">
          <cell r="E54" t="str">
            <v>x</v>
          </cell>
          <cell r="F54" t="str">
            <v>x</v>
          </cell>
          <cell r="G54" t="str">
            <v>x</v>
          </cell>
          <cell r="H54" t="str">
            <v>x</v>
          </cell>
        </row>
        <row r="55">
          <cell r="E55">
            <v>21</v>
          </cell>
          <cell r="F55">
            <v>160.69999999999999</v>
          </cell>
          <cell r="G55">
            <v>154.4</v>
          </cell>
          <cell r="H55">
            <v>6.3</v>
          </cell>
        </row>
        <row r="56">
          <cell r="E56">
            <v>19.600000000000001</v>
          </cell>
          <cell r="F56">
            <v>165.8</v>
          </cell>
          <cell r="G56">
            <v>150.4</v>
          </cell>
          <cell r="H56">
            <v>15.4</v>
          </cell>
        </row>
        <row r="57">
          <cell r="E57">
            <v>15.1</v>
          </cell>
          <cell r="F57">
            <v>97.7</v>
          </cell>
          <cell r="G57">
            <v>92.5</v>
          </cell>
          <cell r="H57">
            <v>5.2</v>
          </cell>
        </row>
        <row r="58">
          <cell r="E58">
            <v>17</v>
          </cell>
          <cell r="F58">
            <v>141.19999999999999</v>
          </cell>
          <cell r="G58">
            <v>132.4</v>
          </cell>
          <cell r="H58">
            <v>8.8000000000000007</v>
          </cell>
        </row>
        <row r="59">
          <cell r="E59">
            <v>18.399999999999999</v>
          </cell>
          <cell r="F59">
            <v>168</v>
          </cell>
          <cell r="G59">
            <v>135.30000000000001</v>
          </cell>
          <cell r="H59">
            <v>32.700000000000003</v>
          </cell>
        </row>
        <row r="60">
          <cell r="E60">
            <v>18.600000000000001</v>
          </cell>
          <cell r="F60">
            <v>141.80000000000001</v>
          </cell>
          <cell r="G60">
            <v>136.9</v>
          </cell>
          <cell r="H60">
            <v>4.9000000000000004</v>
          </cell>
        </row>
        <row r="61">
          <cell r="E61">
            <v>20.9</v>
          </cell>
          <cell r="F61">
            <v>167.6</v>
          </cell>
          <cell r="G61">
            <v>161.5</v>
          </cell>
          <cell r="H61">
            <v>6.1</v>
          </cell>
        </row>
        <row r="62">
          <cell r="E62">
            <v>18.399999999999999</v>
          </cell>
          <cell r="F62">
            <v>138</v>
          </cell>
          <cell r="G62">
            <v>128.9</v>
          </cell>
          <cell r="H62">
            <v>9.1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4">
          <cell r="D4" t="str">
            <v>令和</v>
          </cell>
        </row>
        <row r="8">
          <cell r="D8" t="str">
            <v>令和</v>
          </cell>
          <cell r="E8">
            <v>5</v>
          </cell>
          <cell r="F8">
            <v>5</v>
          </cell>
        </row>
        <row r="23">
          <cell r="D23" t="str">
            <v>調査産業計</v>
          </cell>
        </row>
        <row r="24">
          <cell r="D24" t="str">
            <v>建設業</v>
          </cell>
        </row>
        <row r="25">
          <cell r="D25" t="str">
            <v>製造業</v>
          </cell>
        </row>
        <row r="26">
          <cell r="D26" t="str">
            <v>電気・ガス・熱供給・水道業</v>
          </cell>
        </row>
        <row r="27">
          <cell r="D27" t="str">
            <v>情報通信業</v>
          </cell>
        </row>
        <row r="28">
          <cell r="D28" t="str">
            <v>運輸業，郵便業</v>
          </cell>
        </row>
        <row r="29">
          <cell r="D29" t="str">
            <v>卸売業，小売業</v>
          </cell>
        </row>
        <row r="30">
          <cell r="D30" t="str">
            <v>金融業，保険業</v>
          </cell>
          <cell r="I30" t="str">
            <v>x</v>
          </cell>
        </row>
        <row r="31">
          <cell r="D31" t="str">
            <v>不動産業，物品賃貸業</v>
          </cell>
        </row>
        <row r="32">
          <cell r="D32" t="str">
            <v>学術研究，専門・技術サービス業</v>
          </cell>
        </row>
        <row r="33">
          <cell r="D33" t="str">
            <v>宿泊業，飲食サービス業</v>
          </cell>
        </row>
        <row r="34">
          <cell r="D34" t="str">
            <v>生活関連サービス業，娯楽業</v>
          </cell>
        </row>
        <row r="35">
          <cell r="D35" t="str">
            <v>教育，学習支援業</v>
          </cell>
        </row>
        <row r="36">
          <cell r="D36" t="str">
            <v>医療，福祉</v>
          </cell>
        </row>
        <row r="37">
          <cell r="D37" t="str">
            <v>複合サービス事業</v>
          </cell>
        </row>
        <row r="38">
          <cell r="D38" t="str">
            <v>サービス業（他に分類されないもの）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>
        <row r="5">
          <cell r="Q5">
            <v>3049</v>
          </cell>
        </row>
        <row r="48">
          <cell r="Q48">
            <v>18.100000000000001</v>
          </cell>
        </row>
        <row r="49">
          <cell r="Q49">
            <v>17.8</v>
          </cell>
        </row>
        <row r="50">
          <cell r="Q50">
            <v>18.100000000000001</v>
          </cell>
        </row>
        <row r="51">
          <cell r="Q51">
            <v>17.100000000000001</v>
          </cell>
        </row>
        <row r="52">
          <cell r="Q52">
            <v>17.2</v>
          </cell>
        </row>
        <row r="53">
          <cell r="Q53">
            <v>20.100000000000001</v>
          </cell>
        </row>
        <row r="54">
          <cell r="Q54">
            <v>18.100000000000001</v>
          </cell>
        </row>
        <row r="55">
          <cell r="Q55">
            <v>17.5</v>
          </cell>
        </row>
        <row r="56">
          <cell r="Q56">
            <v>19</v>
          </cell>
        </row>
        <row r="57">
          <cell r="Q57">
            <v>17.8</v>
          </cell>
        </row>
        <row r="58">
          <cell r="Q58">
            <v>15.9</v>
          </cell>
        </row>
        <row r="59">
          <cell r="Q59">
            <v>18.100000000000001</v>
          </cell>
        </row>
        <row r="60">
          <cell r="Q60">
            <v>18.5</v>
          </cell>
        </row>
        <row r="61">
          <cell r="Q61">
            <v>18.399999999999999</v>
          </cell>
        </row>
        <row r="62">
          <cell r="Q62">
            <v>17.8</v>
          </cell>
        </row>
        <row r="63">
          <cell r="Q63">
            <v>17.899999999999999</v>
          </cell>
        </row>
        <row r="69">
          <cell r="Q69">
            <v>18</v>
          </cell>
        </row>
        <row r="70">
          <cell r="Q70">
            <v>19.100000000000001</v>
          </cell>
        </row>
        <row r="71">
          <cell r="Q71">
            <v>17.8</v>
          </cell>
        </row>
        <row r="72">
          <cell r="Q72">
            <v>17.100000000000001</v>
          </cell>
        </row>
        <row r="73">
          <cell r="Q73">
            <v>17</v>
          </cell>
        </row>
        <row r="74">
          <cell r="Q74">
            <v>19.5</v>
          </cell>
        </row>
        <row r="75">
          <cell r="Q75">
            <v>18.2</v>
          </cell>
        </row>
        <row r="76">
          <cell r="Q76">
            <v>18.600000000000001</v>
          </cell>
        </row>
        <row r="77">
          <cell r="Q77">
            <v>18.3</v>
          </cell>
        </row>
        <row r="78">
          <cell r="Q78">
            <v>16.8</v>
          </cell>
        </row>
        <row r="79">
          <cell r="Q79">
            <v>15.5</v>
          </cell>
        </row>
        <row r="80">
          <cell r="Q80">
            <v>15.4</v>
          </cell>
        </row>
        <row r="81">
          <cell r="Q81">
            <v>18.5</v>
          </cell>
        </row>
        <row r="82">
          <cell r="Q82">
            <v>18.3</v>
          </cell>
        </row>
        <row r="83">
          <cell r="Q83">
            <v>18.8</v>
          </cell>
        </row>
        <row r="84">
          <cell r="Q84">
            <v>17.600000000000001</v>
          </cell>
        </row>
      </sheetData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>
        <row r="10">
          <cell r="C10" t="str">
            <v>調査産業計</v>
          </cell>
        </row>
      </sheetData>
      <sheetData sheetId="13">
        <row r="10">
          <cell r="C10" t="str">
            <v>調査産業計</v>
          </cell>
        </row>
      </sheetData>
      <sheetData sheetId="14">
        <row r="9">
          <cell r="C9" t="str">
            <v>調査産業計</v>
          </cell>
        </row>
      </sheetData>
      <sheetData sheetId="15"/>
      <sheetData sheetId="16"/>
      <sheetData sheetId="17"/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>
        <row r="6">
          <cell r="B6" t="str">
            <v>調査産業計</v>
          </cell>
          <cell r="C6">
            <v>85.7</v>
          </cell>
          <cell r="D6">
            <v>0.6</v>
          </cell>
          <cell r="E6">
            <v>100.2</v>
          </cell>
          <cell r="F6">
            <v>-1.2</v>
          </cell>
          <cell r="G6">
            <v>99.9</v>
          </cell>
          <cell r="H6">
            <v>-0.2</v>
          </cell>
          <cell r="I6">
            <v>98.3</v>
          </cell>
          <cell r="J6">
            <v>1</v>
          </cell>
          <cell r="K6">
            <v>96.9</v>
          </cell>
          <cell r="L6">
            <v>2.2000000000000002</v>
          </cell>
          <cell r="M6">
            <v>118.7</v>
          </cell>
          <cell r="N6">
            <v>-11.5</v>
          </cell>
          <cell r="O6">
            <v>98.8</v>
          </cell>
          <cell r="P6">
            <v>-1.4</v>
          </cell>
          <cell r="Q6">
            <v>24.9</v>
          </cell>
          <cell r="R6">
            <v>1.9</v>
          </cell>
          <cell r="S6">
            <v>1.36</v>
          </cell>
          <cell r="T6">
            <v>0.14000000000000001</v>
          </cell>
          <cell r="U6">
            <v>1.77</v>
          </cell>
          <cell r="V6">
            <v>0.31</v>
          </cell>
          <cell r="W6">
            <v>81.599999999999994</v>
          </cell>
          <cell r="X6">
            <v>-2.7</v>
          </cell>
          <cell r="Y6">
            <v>95.4</v>
          </cell>
          <cell r="Z6">
            <v>-4.4000000000000004</v>
          </cell>
          <cell r="AA6">
            <v>104.3</v>
          </cell>
          <cell r="AB6">
            <v>-13.6</v>
          </cell>
          <cell r="AC6">
            <v>12.9</v>
          </cell>
          <cell r="AD6">
            <v>248.6</v>
          </cell>
        </row>
        <row r="7">
          <cell r="B7" t="str">
            <v>鉱業，採石業，砂利採取業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</row>
        <row r="8">
          <cell r="B8" t="str">
            <v>建設業</v>
          </cell>
          <cell r="C8">
            <v>60.8</v>
          </cell>
          <cell r="D8">
            <v>-9.5</v>
          </cell>
          <cell r="E8">
            <v>76.3</v>
          </cell>
          <cell r="F8">
            <v>-9.6999999999999993</v>
          </cell>
          <cell r="G8">
            <v>80</v>
          </cell>
          <cell r="H8">
            <v>-5</v>
          </cell>
          <cell r="I8">
            <v>93.2</v>
          </cell>
          <cell r="J8">
            <v>-4</v>
          </cell>
          <cell r="K8">
            <v>96</v>
          </cell>
          <cell r="L8">
            <v>-1</v>
          </cell>
          <cell r="M8">
            <v>62.5</v>
          </cell>
          <cell r="N8">
            <v>-36.5</v>
          </cell>
          <cell r="O8">
            <v>85.3</v>
          </cell>
          <cell r="P8">
            <v>7.8</v>
          </cell>
          <cell r="Q8">
            <v>2.2000000000000002</v>
          </cell>
          <cell r="R8">
            <v>0.1</v>
          </cell>
          <cell r="S8">
            <v>1.25</v>
          </cell>
          <cell r="T8">
            <v>0.79</v>
          </cell>
          <cell r="U8">
            <v>0.16</v>
          </cell>
          <cell r="V8">
            <v>-0.89</v>
          </cell>
          <cell r="W8">
            <v>57.9</v>
          </cell>
          <cell r="X8">
            <v>-12.4</v>
          </cell>
          <cell r="Y8">
            <v>72.7</v>
          </cell>
          <cell r="Z8">
            <v>-12.6</v>
          </cell>
          <cell r="AA8">
            <v>29.1</v>
          </cell>
          <cell r="AB8">
            <v>-67</v>
          </cell>
          <cell r="AC8">
            <v>1.2</v>
          </cell>
          <cell r="AD8">
            <v>140</v>
          </cell>
        </row>
        <row r="9">
          <cell r="B9" t="str">
            <v>製造業</v>
          </cell>
          <cell r="C9">
            <v>92.2</v>
          </cell>
          <cell r="D9">
            <v>2</v>
          </cell>
          <cell r="E9">
            <v>109.1</v>
          </cell>
          <cell r="F9">
            <v>0.9</v>
          </cell>
          <cell r="G9">
            <v>107.5</v>
          </cell>
          <cell r="H9">
            <v>1.8</v>
          </cell>
          <cell r="I9">
            <v>93.8</v>
          </cell>
          <cell r="J9">
            <v>1</v>
          </cell>
          <cell r="K9">
            <v>93.1</v>
          </cell>
          <cell r="L9">
            <v>1.7</v>
          </cell>
          <cell r="M9">
            <v>102.5</v>
          </cell>
          <cell r="N9">
            <v>-6.6</v>
          </cell>
          <cell r="O9">
            <v>96.1</v>
          </cell>
          <cell r="P9">
            <v>-5.6</v>
          </cell>
          <cell r="Q9">
            <v>9.3000000000000007</v>
          </cell>
          <cell r="R9">
            <v>-0.3</v>
          </cell>
          <cell r="S9">
            <v>0.63</v>
          </cell>
          <cell r="T9">
            <v>-0.39</v>
          </cell>
          <cell r="U9">
            <v>1.38</v>
          </cell>
          <cell r="V9">
            <v>0.44</v>
          </cell>
          <cell r="W9">
            <v>87.8</v>
          </cell>
          <cell r="X9">
            <v>-1.3</v>
          </cell>
          <cell r="Y9">
            <v>103.9</v>
          </cell>
          <cell r="Z9">
            <v>-2.2999999999999998</v>
          </cell>
          <cell r="AA9">
            <v>126.2</v>
          </cell>
          <cell r="AB9">
            <v>-5.9</v>
          </cell>
          <cell r="AC9">
            <v>9.6999999999999993</v>
          </cell>
          <cell r="AD9">
            <v>148.69999999999999</v>
          </cell>
        </row>
        <row r="10">
          <cell r="B10" t="str">
            <v>電気・ガス・熱供給・水道業</v>
          </cell>
          <cell r="C10">
            <v>98.8</v>
          </cell>
          <cell r="D10">
            <v>16.899999999999999</v>
          </cell>
          <cell r="E10">
            <v>124.7</v>
          </cell>
          <cell r="F10">
            <v>16.899999999999999</v>
          </cell>
          <cell r="G10">
            <v>112.1</v>
          </cell>
          <cell r="H10">
            <v>3.9</v>
          </cell>
          <cell r="I10">
            <v>101.6</v>
          </cell>
          <cell r="J10">
            <v>13</v>
          </cell>
          <cell r="K10">
            <v>97</v>
          </cell>
          <cell r="L10">
            <v>5.9</v>
          </cell>
          <cell r="M10">
            <v>164.7</v>
          </cell>
          <cell r="N10">
            <v>146.9</v>
          </cell>
          <cell r="O10">
            <v>106.2</v>
          </cell>
          <cell r="P10">
            <v>-2</v>
          </cell>
          <cell r="Q10">
            <v>7.2</v>
          </cell>
          <cell r="R10">
            <v>-2.8</v>
          </cell>
          <cell r="S10">
            <v>0.18</v>
          </cell>
          <cell r="T10">
            <v>-0.27</v>
          </cell>
          <cell r="U10">
            <v>0.36</v>
          </cell>
          <cell r="V10">
            <v>0.23</v>
          </cell>
          <cell r="W10">
            <v>94.1</v>
          </cell>
          <cell r="X10">
            <v>13.1</v>
          </cell>
          <cell r="Y10">
            <v>118.8</v>
          </cell>
          <cell r="Z10">
            <v>13.1</v>
          </cell>
          <cell r="AA10">
            <v>282.5</v>
          </cell>
          <cell r="AB10">
            <v>210.4</v>
          </cell>
          <cell r="AC10">
            <v>0.2</v>
          </cell>
          <cell r="AD10">
            <v>100</v>
          </cell>
        </row>
        <row r="11">
          <cell r="B11" t="str">
            <v>情報通信業</v>
          </cell>
          <cell r="C11">
            <v>121.6</v>
          </cell>
          <cell r="D11">
            <v>-6.5</v>
          </cell>
          <cell r="E11">
            <v>144.80000000000001</v>
          </cell>
          <cell r="F11">
            <v>-7.8</v>
          </cell>
          <cell r="G11">
            <v>137</v>
          </cell>
          <cell r="H11">
            <v>-7.9</v>
          </cell>
          <cell r="I11">
            <v>102</v>
          </cell>
          <cell r="J11">
            <v>8.6999999999999993</v>
          </cell>
          <cell r="K11">
            <v>100.1</v>
          </cell>
          <cell r="L11">
            <v>9.1999999999999993</v>
          </cell>
          <cell r="M11">
            <v>129.6</v>
          </cell>
          <cell r="N11">
            <v>5.9</v>
          </cell>
          <cell r="O11">
            <v>103.1</v>
          </cell>
          <cell r="P11">
            <v>-2.2999999999999998</v>
          </cell>
          <cell r="Q11">
            <v>3.3</v>
          </cell>
          <cell r="R11">
            <v>-0.6</v>
          </cell>
          <cell r="S11">
            <v>1.2</v>
          </cell>
          <cell r="T11">
            <v>1.05</v>
          </cell>
          <cell r="U11">
            <v>1.46</v>
          </cell>
          <cell r="V11">
            <v>-0.03</v>
          </cell>
          <cell r="W11">
            <v>115.8</v>
          </cell>
          <cell r="X11">
            <v>-9.6</v>
          </cell>
          <cell r="Y11">
            <v>137.9</v>
          </cell>
          <cell r="Z11">
            <v>-10.7</v>
          </cell>
          <cell r="AA11">
            <v>272.7</v>
          </cell>
          <cell r="AB11">
            <v>-7.3</v>
          </cell>
          <cell r="AC11">
            <v>28.7</v>
          </cell>
          <cell r="AD11">
            <v>31.1</v>
          </cell>
        </row>
        <row r="12">
          <cell r="B12" t="str">
            <v>運輸業，郵便業</v>
          </cell>
          <cell r="C12">
            <v>95.1</v>
          </cell>
          <cell r="D12">
            <v>19.899999999999999</v>
          </cell>
          <cell r="E12">
            <v>86.4</v>
          </cell>
          <cell r="F12">
            <v>-4.3</v>
          </cell>
          <cell r="G12">
            <v>92.1</v>
          </cell>
          <cell r="H12">
            <v>0.4</v>
          </cell>
          <cell r="I12">
            <v>93</v>
          </cell>
          <cell r="J12">
            <v>-4.2</v>
          </cell>
          <cell r="K12">
            <v>97.9</v>
          </cell>
          <cell r="L12">
            <v>0.9</v>
          </cell>
          <cell r="M12">
            <v>69.7</v>
          </cell>
          <cell r="N12">
            <v>-28.4</v>
          </cell>
          <cell r="O12">
            <v>101.3</v>
          </cell>
          <cell r="P12">
            <v>-4.3</v>
          </cell>
          <cell r="Q12">
            <v>10.8</v>
          </cell>
          <cell r="R12">
            <v>4.2</v>
          </cell>
          <cell r="S12">
            <v>0.5</v>
          </cell>
          <cell r="T12">
            <v>-0.16</v>
          </cell>
          <cell r="U12">
            <v>1</v>
          </cell>
          <cell r="V12">
            <v>0.65</v>
          </cell>
          <cell r="W12">
            <v>90.6</v>
          </cell>
          <cell r="X12">
            <v>16</v>
          </cell>
          <cell r="Y12">
            <v>82.3</v>
          </cell>
          <cell r="Z12">
            <v>-7.4</v>
          </cell>
          <cell r="AA12">
            <v>60.9</v>
          </cell>
          <cell r="AB12">
            <v>-27.8</v>
          </cell>
          <cell r="AC12">
            <v>131.6</v>
          </cell>
          <cell r="AD12">
            <v>0</v>
          </cell>
        </row>
        <row r="13">
          <cell r="B13" t="str">
            <v>卸売業，小売業</v>
          </cell>
          <cell r="C13">
            <v>85.5</v>
          </cell>
          <cell r="D13">
            <v>3.5</v>
          </cell>
          <cell r="E13">
            <v>94.6</v>
          </cell>
          <cell r="F13">
            <v>0.9</v>
          </cell>
          <cell r="G13">
            <v>94.1</v>
          </cell>
          <cell r="H13">
            <v>0.9</v>
          </cell>
          <cell r="I13">
            <v>94</v>
          </cell>
          <cell r="J13">
            <v>-1.3</v>
          </cell>
          <cell r="K13">
            <v>92</v>
          </cell>
          <cell r="L13">
            <v>-0.6</v>
          </cell>
          <cell r="M13">
            <v>135.6</v>
          </cell>
          <cell r="N13">
            <v>-10.1</v>
          </cell>
          <cell r="O13">
            <v>103</v>
          </cell>
          <cell r="P13">
            <v>-1.9</v>
          </cell>
          <cell r="Q13">
            <v>60.6</v>
          </cell>
          <cell r="R13">
            <v>8.6</v>
          </cell>
          <cell r="S13">
            <v>1.3</v>
          </cell>
          <cell r="T13">
            <v>0.01</v>
          </cell>
          <cell r="U13">
            <v>1.91</v>
          </cell>
          <cell r="V13">
            <v>-0.49</v>
          </cell>
          <cell r="W13">
            <v>81.400000000000006</v>
          </cell>
          <cell r="X13">
            <v>0.1</v>
          </cell>
          <cell r="Y13">
            <v>90.1</v>
          </cell>
          <cell r="Z13">
            <v>-2.4</v>
          </cell>
          <cell r="AA13">
            <v>101.9</v>
          </cell>
          <cell r="AB13">
            <v>-1</v>
          </cell>
          <cell r="AC13">
            <v>26</v>
          </cell>
          <cell r="AD13">
            <v>188.9</v>
          </cell>
        </row>
        <row r="14">
          <cell r="B14" t="str">
            <v>金融業，保険業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</row>
        <row r="15">
          <cell r="B15" t="str">
            <v>不動産業，物品賃貸業</v>
          </cell>
          <cell r="C15">
            <v>130.30000000000001</v>
          </cell>
          <cell r="D15">
            <v>33.799999999999997</v>
          </cell>
          <cell r="E15">
            <v>133.4</v>
          </cell>
          <cell r="F15">
            <v>12.4</v>
          </cell>
          <cell r="G15">
            <v>131.69999999999999</v>
          </cell>
          <cell r="H15">
            <v>12.4</v>
          </cell>
          <cell r="I15">
            <v>110.5</v>
          </cell>
          <cell r="J15">
            <v>22.1</v>
          </cell>
          <cell r="K15">
            <v>109.2</v>
          </cell>
          <cell r="L15">
            <v>25.5</v>
          </cell>
          <cell r="M15">
            <v>168.8</v>
          </cell>
          <cell r="N15">
            <v>-31.6</v>
          </cell>
          <cell r="O15">
            <v>101.6</v>
          </cell>
          <cell r="P15">
            <v>7.1</v>
          </cell>
          <cell r="Q15">
            <v>25.1</v>
          </cell>
          <cell r="R15">
            <v>-13.6</v>
          </cell>
          <cell r="S15">
            <v>0</v>
          </cell>
          <cell r="T15">
            <v>-0.92</v>
          </cell>
          <cell r="U15">
            <v>0.69</v>
          </cell>
          <cell r="V15">
            <v>-1.62</v>
          </cell>
          <cell r="W15">
            <v>124.1</v>
          </cell>
          <cell r="X15">
            <v>29.4</v>
          </cell>
          <cell r="Y15">
            <v>127</v>
          </cell>
          <cell r="Z15">
            <v>8.6999999999999993</v>
          </cell>
          <cell r="AA15">
            <v>198.8</v>
          </cell>
          <cell r="AB15">
            <v>12.8</v>
          </cell>
          <cell r="AC15">
            <v>77.599999999999994</v>
          </cell>
          <cell r="AD15">
            <v>0</v>
          </cell>
        </row>
        <row r="16">
          <cell r="B16" t="str">
            <v>学術研究，専門・技術サービス業</v>
          </cell>
          <cell r="C16">
            <v>97</v>
          </cell>
          <cell r="D16">
            <v>3.4</v>
          </cell>
          <cell r="E16">
            <v>116.8</v>
          </cell>
          <cell r="F16">
            <v>3.4</v>
          </cell>
          <cell r="G16">
            <v>115.2</v>
          </cell>
          <cell r="H16">
            <v>1.5</v>
          </cell>
          <cell r="I16">
            <v>102.5</v>
          </cell>
          <cell r="J16">
            <v>10</v>
          </cell>
          <cell r="K16">
            <v>101</v>
          </cell>
          <cell r="L16">
            <v>7.1</v>
          </cell>
          <cell r="M16">
            <v>119</v>
          </cell>
          <cell r="N16">
            <v>46.9</v>
          </cell>
          <cell r="O16">
            <v>104.8</v>
          </cell>
          <cell r="P16">
            <v>2</v>
          </cell>
          <cell r="Q16">
            <v>6.3</v>
          </cell>
          <cell r="R16">
            <v>-5</v>
          </cell>
          <cell r="S16">
            <v>0.62</v>
          </cell>
          <cell r="T16">
            <v>0.62</v>
          </cell>
          <cell r="U16">
            <v>0.06</v>
          </cell>
          <cell r="V16">
            <v>-1.41</v>
          </cell>
          <cell r="W16">
            <v>92.4</v>
          </cell>
          <cell r="X16">
            <v>0.1</v>
          </cell>
          <cell r="Y16">
            <v>111.2</v>
          </cell>
          <cell r="Z16">
            <v>0</v>
          </cell>
          <cell r="AA16">
            <v>145.80000000000001</v>
          </cell>
          <cell r="AB16">
            <v>38.9</v>
          </cell>
          <cell r="AC16">
            <v>0.1</v>
          </cell>
          <cell r="AD16">
            <v>0</v>
          </cell>
        </row>
        <row r="17">
          <cell r="B17" t="str">
            <v>宿泊業，飲食サービス業</v>
          </cell>
          <cell r="C17">
            <v>95.9</v>
          </cell>
          <cell r="D17">
            <v>1.7</v>
          </cell>
          <cell r="E17">
            <v>99.4</v>
          </cell>
          <cell r="F17">
            <v>1.4</v>
          </cell>
          <cell r="G17">
            <v>99.1</v>
          </cell>
          <cell r="H17">
            <v>0.7</v>
          </cell>
          <cell r="I17">
            <v>98.3</v>
          </cell>
          <cell r="J17">
            <v>-1</v>
          </cell>
          <cell r="K17">
            <v>96.4</v>
          </cell>
          <cell r="L17">
            <v>-0.9</v>
          </cell>
          <cell r="M17">
            <v>143.9</v>
          </cell>
          <cell r="N17">
            <v>-1.6</v>
          </cell>
          <cell r="O17">
            <v>83</v>
          </cell>
          <cell r="P17">
            <v>0.2</v>
          </cell>
          <cell r="Q17">
            <v>77.900000000000006</v>
          </cell>
          <cell r="R17">
            <v>-4.9000000000000004</v>
          </cell>
          <cell r="S17">
            <v>2.98</v>
          </cell>
          <cell r="T17">
            <v>0.27</v>
          </cell>
          <cell r="U17">
            <v>2.2999999999999998</v>
          </cell>
          <cell r="V17">
            <v>-0.42</v>
          </cell>
          <cell r="W17">
            <v>91.3</v>
          </cell>
          <cell r="X17">
            <v>-1.6</v>
          </cell>
          <cell r="Y17">
            <v>94.7</v>
          </cell>
          <cell r="Z17">
            <v>-1.9</v>
          </cell>
          <cell r="AA17">
            <v>104.1</v>
          </cell>
          <cell r="AB17">
            <v>15</v>
          </cell>
          <cell r="AC17">
            <v>8.4</v>
          </cell>
          <cell r="AD17">
            <v>50</v>
          </cell>
        </row>
        <row r="18">
          <cell r="B18" t="str">
            <v>生活関連サービス業，娯楽業</v>
          </cell>
          <cell r="C18">
            <v>95.8</v>
          </cell>
          <cell r="D18">
            <v>30.9</v>
          </cell>
          <cell r="E18">
            <v>105</v>
          </cell>
          <cell r="F18">
            <v>30.9</v>
          </cell>
          <cell r="G18">
            <v>105.2</v>
          </cell>
          <cell r="H18">
            <v>28.6</v>
          </cell>
          <cell r="I18">
            <v>123.1</v>
          </cell>
          <cell r="J18">
            <v>26</v>
          </cell>
          <cell r="K18">
            <v>124.4</v>
          </cell>
          <cell r="L18">
            <v>23.8</v>
          </cell>
          <cell r="M18">
            <v>102.5</v>
          </cell>
          <cell r="N18">
            <v>86.4</v>
          </cell>
          <cell r="O18">
            <v>94.3</v>
          </cell>
          <cell r="P18">
            <v>0.4</v>
          </cell>
          <cell r="Q18">
            <v>25.2</v>
          </cell>
          <cell r="R18">
            <v>-6.6</v>
          </cell>
          <cell r="S18">
            <v>1.17</v>
          </cell>
          <cell r="T18">
            <v>-2.29</v>
          </cell>
          <cell r="U18">
            <v>1.72</v>
          </cell>
          <cell r="V18">
            <v>-0.76</v>
          </cell>
          <cell r="W18">
            <v>91.2</v>
          </cell>
          <cell r="X18">
            <v>26.7</v>
          </cell>
          <cell r="Y18">
            <v>100</v>
          </cell>
          <cell r="Z18">
            <v>26.7</v>
          </cell>
          <cell r="AA18">
            <v>100.8</v>
          </cell>
          <cell r="AB18">
            <v>89.1</v>
          </cell>
          <cell r="AC18">
            <v>0</v>
          </cell>
          <cell r="AD18">
            <v>0</v>
          </cell>
        </row>
        <row r="19">
          <cell r="B19" t="str">
            <v>教育，学習支援業</v>
          </cell>
          <cell r="C19">
            <v>96.2</v>
          </cell>
          <cell r="D19">
            <v>-2.4</v>
          </cell>
          <cell r="E19">
            <v>117.5</v>
          </cell>
          <cell r="F19">
            <v>-2.4</v>
          </cell>
          <cell r="G19">
            <v>120.1</v>
          </cell>
          <cell r="H19">
            <v>-2.6</v>
          </cell>
          <cell r="I19">
            <v>129</v>
          </cell>
          <cell r="J19">
            <v>-2.1</v>
          </cell>
          <cell r="K19">
            <v>111.5</v>
          </cell>
          <cell r="L19">
            <v>0.7</v>
          </cell>
          <cell r="M19">
            <v>405.2</v>
          </cell>
          <cell r="N19">
            <v>-12.6</v>
          </cell>
          <cell r="O19">
            <v>111.6</v>
          </cell>
          <cell r="P19">
            <v>4.5</v>
          </cell>
          <cell r="Q19">
            <v>17.100000000000001</v>
          </cell>
          <cell r="R19">
            <v>1.2</v>
          </cell>
          <cell r="S19">
            <v>2.06</v>
          </cell>
          <cell r="T19">
            <v>0.83</v>
          </cell>
          <cell r="U19">
            <v>1.18</v>
          </cell>
          <cell r="V19">
            <v>0.52</v>
          </cell>
          <cell r="W19">
            <v>91.6</v>
          </cell>
          <cell r="X19">
            <v>-5.6</v>
          </cell>
          <cell r="Y19">
            <v>111.9</v>
          </cell>
          <cell r="Z19">
            <v>-5.6</v>
          </cell>
          <cell r="AA19">
            <v>31.7</v>
          </cell>
          <cell r="AB19">
            <v>27.3</v>
          </cell>
          <cell r="AC19">
            <v>0</v>
          </cell>
          <cell r="AD19">
            <v>-100</v>
          </cell>
        </row>
        <row r="20">
          <cell r="B20" t="str">
            <v>医療，福祉</v>
          </cell>
          <cell r="C20">
            <v>73.8</v>
          </cell>
          <cell r="D20">
            <v>-5</v>
          </cell>
          <cell r="E20">
            <v>90.2</v>
          </cell>
          <cell r="F20">
            <v>-5</v>
          </cell>
          <cell r="G20">
            <v>88.5</v>
          </cell>
          <cell r="H20">
            <v>-3.2</v>
          </cell>
          <cell r="I20">
            <v>95.5</v>
          </cell>
          <cell r="J20">
            <v>2.5</v>
          </cell>
          <cell r="K20">
            <v>95.7</v>
          </cell>
          <cell r="L20">
            <v>3.5</v>
          </cell>
          <cell r="M20">
            <v>87.2</v>
          </cell>
          <cell r="N20">
            <v>-25.5</v>
          </cell>
          <cell r="O20">
            <v>100.4</v>
          </cell>
          <cell r="P20">
            <v>0.1</v>
          </cell>
          <cell r="Q20">
            <v>24.1</v>
          </cell>
          <cell r="R20">
            <v>3</v>
          </cell>
          <cell r="S20">
            <v>0.99</v>
          </cell>
          <cell r="T20">
            <v>0.15</v>
          </cell>
          <cell r="U20">
            <v>2.04</v>
          </cell>
          <cell r="V20">
            <v>0.69</v>
          </cell>
          <cell r="W20">
            <v>70.3</v>
          </cell>
          <cell r="X20">
            <v>-8.1</v>
          </cell>
          <cell r="Y20">
            <v>85.9</v>
          </cell>
          <cell r="Z20">
            <v>-8</v>
          </cell>
          <cell r="AA20">
            <v>137.6</v>
          </cell>
          <cell r="AB20">
            <v>-28.1</v>
          </cell>
          <cell r="AC20">
            <v>0</v>
          </cell>
          <cell r="AD20">
            <v>-100</v>
          </cell>
        </row>
        <row r="21">
          <cell r="B21" t="str">
            <v>複合サービス事業</v>
          </cell>
          <cell r="C21">
            <v>75.3</v>
          </cell>
          <cell r="D21">
            <v>5.5</v>
          </cell>
          <cell r="E21">
            <v>89.1</v>
          </cell>
          <cell r="F21">
            <v>2.5</v>
          </cell>
          <cell r="G21">
            <v>93.2</v>
          </cell>
          <cell r="H21">
            <v>7.2</v>
          </cell>
          <cell r="I21">
            <v>97.4</v>
          </cell>
          <cell r="J21">
            <v>2.2000000000000002</v>
          </cell>
          <cell r="K21">
            <v>99.4</v>
          </cell>
          <cell r="L21">
            <v>4.0999999999999996</v>
          </cell>
          <cell r="M21">
            <v>64.5</v>
          </cell>
          <cell r="N21">
            <v>-29.4</v>
          </cell>
          <cell r="O21">
            <v>98.5</v>
          </cell>
          <cell r="P21">
            <v>2.6</v>
          </cell>
          <cell r="Q21">
            <v>5.3</v>
          </cell>
          <cell r="R21">
            <v>3.1</v>
          </cell>
          <cell r="S21">
            <v>3.53</v>
          </cell>
          <cell r="T21">
            <v>2.7</v>
          </cell>
          <cell r="U21">
            <v>0.59</v>
          </cell>
          <cell r="V21">
            <v>-1.48</v>
          </cell>
          <cell r="W21">
            <v>71.7</v>
          </cell>
          <cell r="X21">
            <v>2</v>
          </cell>
          <cell r="Y21">
            <v>84.9</v>
          </cell>
          <cell r="Z21">
            <v>-0.7</v>
          </cell>
          <cell r="AA21">
            <v>22.7</v>
          </cell>
          <cell r="AB21">
            <v>-73.5</v>
          </cell>
          <cell r="AC21">
            <v>11.9</v>
          </cell>
          <cell r="AD21">
            <v>1387.5</v>
          </cell>
        </row>
        <row r="22">
          <cell r="B22" t="str">
            <v>サービス業（他に分類されないもの）</v>
          </cell>
          <cell r="C22">
            <v>88.2</v>
          </cell>
          <cell r="D22">
            <v>-5.8</v>
          </cell>
          <cell r="E22">
            <v>98.8</v>
          </cell>
          <cell r="F22">
            <v>-2.2999999999999998</v>
          </cell>
          <cell r="G22">
            <v>98.4</v>
          </cell>
          <cell r="H22">
            <v>-3.1</v>
          </cell>
          <cell r="I22">
            <v>98.5</v>
          </cell>
          <cell r="J22">
            <v>-0.1</v>
          </cell>
          <cell r="K22">
            <v>97.9</v>
          </cell>
          <cell r="L22">
            <v>-0.5</v>
          </cell>
          <cell r="M22">
            <v>107.6</v>
          </cell>
          <cell r="N22">
            <v>6.2</v>
          </cell>
          <cell r="O22">
            <v>98.7</v>
          </cell>
          <cell r="P22">
            <v>-2.2000000000000002</v>
          </cell>
          <cell r="Q22">
            <v>32</v>
          </cell>
          <cell r="R22">
            <v>2.2000000000000002</v>
          </cell>
          <cell r="S22">
            <v>3.48</v>
          </cell>
          <cell r="T22">
            <v>0.77</v>
          </cell>
          <cell r="U22">
            <v>4.05</v>
          </cell>
          <cell r="V22">
            <v>1.31</v>
          </cell>
          <cell r="W22">
            <v>84</v>
          </cell>
          <cell r="X22">
            <v>-8.8000000000000007</v>
          </cell>
          <cell r="Y22">
            <v>94.1</v>
          </cell>
          <cell r="Z22">
            <v>-5.4</v>
          </cell>
          <cell r="AA22">
            <v>104.4</v>
          </cell>
          <cell r="AB22">
            <v>9.8000000000000007</v>
          </cell>
          <cell r="AC22">
            <v>2.4</v>
          </cell>
          <cell r="AD22">
            <v>-92.9</v>
          </cell>
        </row>
        <row r="23">
          <cell r="B23" t="str">
            <v>食料品・たばこ</v>
          </cell>
          <cell r="C23">
            <v>93.3</v>
          </cell>
          <cell r="D23">
            <v>-0.3</v>
          </cell>
          <cell r="E23">
            <v>107.5</v>
          </cell>
          <cell r="F23">
            <v>-4.7</v>
          </cell>
          <cell r="G23">
            <v>106.4</v>
          </cell>
          <cell r="H23">
            <v>-4.8</v>
          </cell>
          <cell r="I23">
            <v>93.3</v>
          </cell>
          <cell r="J23">
            <v>3.4</v>
          </cell>
          <cell r="K23">
            <v>93.3</v>
          </cell>
          <cell r="L23">
            <v>4</v>
          </cell>
          <cell r="M23">
            <v>92.4</v>
          </cell>
          <cell r="N23">
            <v>-3.5</v>
          </cell>
          <cell r="O23">
            <v>91.4</v>
          </cell>
          <cell r="P23">
            <v>-4.7</v>
          </cell>
          <cell r="Q23">
            <v>15.6</v>
          </cell>
          <cell r="R23">
            <v>-5</v>
          </cell>
          <cell r="S23">
            <v>0.8</v>
          </cell>
          <cell r="T23">
            <v>-0.32</v>
          </cell>
          <cell r="U23">
            <v>1.62</v>
          </cell>
          <cell r="V23">
            <v>0.33</v>
          </cell>
          <cell r="W23">
            <v>88.9</v>
          </cell>
          <cell r="X23">
            <v>-3.5</v>
          </cell>
          <cell r="Y23">
            <v>102.4</v>
          </cell>
          <cell r="Z23">
            <v>-7.7</v>
          </cell>
          <cell r="AA23">
            <v>121</v>
          </cell>
          <cell r="AB23">
            <v>-3.5</v>
          </cell>
          <cell r="AC23">
            <v>18.2</v>
          </cell>
          <cell r="AD23">
            <v>0</v>
          </cell>
        </row>
        <row r="24">
          <cell r="B24" t="str">
            <v>繊維工業</v>
          </cell>
          <cell r="C24">
            <v>117.7</v>
          </cell>
          <cell r="D24">
            <v>7.7</v>
          </cell>
          <cell r="E24">
            <v>134.30000000000001</v>
          </cell>
          <cell r="F24">
            <v>7.6</v>
          </cell>
          <cell r="G24">
            <v>125.6</v>
          </cell>
          <cell r="H24">
            <v>3.6</v>
          </cell>
          <cell r="I24">
            <v>88.1</v>
          </cell>
          <cell r="J24">
            <v>8.5</v>
          </cell>
          <cell r="K24">
            <v>85.8</v>
          </cell>
          <cell r="L24">
            <v>5.5</v>
          </cell>
          <cell r="M24">
            <v>135.9</v>
          </cell>
          <cell r="N24">
            <v>70.900000000000006</v>
          </cell>
          <cell r="O24">
            <v>96.2</v>
          </cell>
          <cell r="P24">
            <v>-1.9</v>
          </cell>
          <cell r="Q24">
            <v>4.0999999999999996</v>
          </cell>
          <cell r="R24">
            <v>1.5</v>
          </cell>
          <cell r="S24">
            <v>0.3</v>
          </cell>
          <cell r="T24">
            <v>-0.93</v>
          </cell>
          <cell r="U24">
            <v>2</v>
          </cell>
          <cell r="V24">
            <v>1.7</v>
          </cell>
          <cell r="W24">
            <v>112.1</v>
          </cell>
          <cell r="X24">
            <v>4.2</v>
          </cell>
          <cell r="Y24">
            <v>127.9</v>
          </cell>
          <cell r="Z24">
            <v>4.2</v>
          </cell>
          <cell r="AA24">
            <v>318.10000000000002</v>
          </cell>
          <cell r="AB24">
            <v>58.9</v>
          </cell>
          <cell r="AC24">
            <v>0.2</v>
          </cell>
          <cell r="AD24">
            <v>0</v>
          </cell>
        </row>
        <row r="25">
          <cell r="B25" t="str">
            <v>木材・木製品</v>
          </cell>
          <cell r="C25">
            <v>92.3</v>
          </cell>
          <cell r="D25">
            <v>-2.5</v>
          </cell>
          <cell r="E25">
            <v>108.1</v>
          </cell>
          <cell r="F25">
            <v>-0.7</v>
          </cell>
          <cell r="G25">
            <v>109.6</v>
          </cell>
          <cell r="H25">
            <v>4.3</v>
          </cell>
          <cell r="I25">
            <v>85.5</v>
          </cell>
          <cell r="J25">
            <v>-4.5</v>
          </cell>
          <cell r="K25">
            <v>89</v>
          </cell>
          <cell r="L25">
            <v>3.4</v>
          </cell>
          <cell r="M25">
            <v>59.1</v>
          </cell>
          <cell r="N25">
            <v>-48.7</v>
          </cell>
          <cell r="O25">
            <v>99.3</v>
          </cell>
          <cell r="P25">
            <v>6.1</v>
          </cell>
          <cell r="Q25">
            <v>12.9</v>
          </cell>
          <cell r="R25">
            <v>8</v>
          </cell>
          <cell r="S25">
            <v>1.52</v>
          </cell>
          <cell r="T25">
            <v>0.16</v>
          </cell>
          <cell r="U25">
            <v>0.61</v>
          </cell>
          <cell r="V25">
            <v>-1.07</v>
          </cell>
          <cell r="W25">
            <v>87.9</v>
          </cell>
          <cell r="X25">
            <v>-5.7</v>
          </cell>
          <cell r="Y25">
            <v>103</v>
          </cell>
          <cell r="Z25">
            <v>-3.9</v>
          </cell>
          <cell r="AA25">
            <v>94.7</v>
          </cell>
          <cell r="AB25">
            <v>-33.4</v>
          </cell>
          <cell r="AC25">
            <v>1.8</v>
          </cell>
          <cell r="AD25">
            <v>-78.3</v>
          </cell>
        </row>
        <row r="26">
          <cell r="B26" t="str">
            <v>家具・装備品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</row>
        <row r="27">
          <cell r="B27" t="str">
            <v>パルプ・紙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</row>
        <row r="28">
          <cell r="B28" t="str">
            <v>印刷・同関連業</v>
          </cell>
          <cell r="C28" t="str">
            <v>-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</row>
        <row r="29">
          <cell r="B29" t="str">
            <v>化学、石油・石炭</v>
          </cell>
          <cell r="C29">
            <v>85.7</v>
          </cell>
          <cell r="D29">
            <v>1.3</v>
          </cell>
          <cell r="E29">
            <v>113</v>
          </cell>
          <cell r="F29">
            <v>1.9</v>
          </cell>
          <cell r="G29">
            <v>114.6</v>
          </cell>
          <cell r="H29">
            <v>6</v>
          </cell>
          <cell r="I29">
            <v>93.7</v>
          </cell>
          <cell r="J29">
            <v>-4.2</v>
          </cell>
          <cell r="K29">
            <v>91.9</v>
          </cell>
          <cell r="L29">
            <v>-2.9</v>
          </cell>
          <cell r="M29">
            <v>110.4</v>
          </cell>
          <cell r="N29">
            <v>-13.7</v>
          </cell>
          <cell r="O29">
            <v>105.2</v>
          </cell>
          <cell r="P29">
            <v>-5.4</v>
          </cell>
          <cell r="Q29">
            <v>1.6</v>
          </cell>
          <cell r="R29">
            <v>0.2</v>
          </cell>
          <cell r="S29">
            <v>0</v>
          </cell>
          <cell r="T29">
            <v>-1.1399999999999999</v>
          </cell>
          <cell r="U29">
            <v>1.19</v>
          </cell>
          <cell r="V29">
            <v>0.12</v>
          </cell>
          <cell r="W29">
            <v>81.599999999999994</v>
          </cell>
          <cell r="X29">
            <v>-2</v>
          </cell>
          <cell r="Y29">
            <v>107.6</v>
          </cell>
          <cell r="Z29">
            <v>-1.5</v>
          </cell>
          <cell r="AA29">
            <v>103.1</v>
          </cell>
          <cell r="AB29">
            <v>-19.600000000000001</v>
          </cell>
          <cell r="AC29">
            <v>0</v>
          </cell>
          <cell r="AD29">
            <v>-100</v>
          </cell>
        </row>
        <row r="30">
          <cell r="B30" t="str">
            <v>プラスチック製品</v>
          </cell>
          <cell r="C30">
            <v>96.3</v>
          </cell>
          <cell r="D30">
            <v>-18</v>
          </cell>
          <cell r="E30">
            <v>106</v>
          </cell>
          <cell r="F30">
            <v>-16.399999999999999</v>
          </cell>
          <cell r="G30">
            <v>102.5</v>
          </cell>
          <cell r="H30">
            <v>-15.6</v>
          </cell>
          <cell r="I30">
            <v>96.2</v>
          </cell>
          <cell r="J30">
            <v>-2.1</v>
          </cell>
          <cell r="K30">
            <v>96.2</v>
          </cell>
          <cell r="L30">
            <v>0.1</v>
          </cell>
          <cell r="M30">
            <v>96.8</v>
          </cell>
          <cell r="N30">
            <v>-26.4</v>
          </cell>
          <cell r="O30">
            <v>300.5</v>
          </cell>
          <cell r="P30">
            <v>0.1</v>
          </cell>
          <cell r="Q30">
            <v>27.5</v>
          </cell>
          <cell r="R30">
            <v>23.6</v>
          </cell>
          <cell r="S30">
            <v>1.1599999999999999</v>
          </cell>
          <cell r="T30">
            <v>1.1599999999999999</v>
          </cell>
          <cell r="U30">
            <v>1.6</v>
          </cell>
          <cell r="V30">
            <v>1.6</v>
          </cell>
          <cell r="W30">
            <v>91.7</v>
          </cell>
          <cell r="X30">
            <v>-20.7</v>
          </cell>
          <cell r="Y30">
            <v>101</v>
          </cell>
          <cell r="Z30">
            <v>-19.100000000000001</v>
          </cell>
          <cell r="AA30">
            <v>151.5</v>
          </cell>
          <cell r="AB30">
            <v>-21.9</v>
          </cell>
          <cell r="AC30">
            <v>0</v>
          </cell>
          <cell r="AD30">
            <v>-100</v>
          </cell>
        </row>
        <row r="31">
          <cell r="B31" t="str">
            <v>ゴム製品</v>
          </cell>
          <cell r="C31">
            <v>92.9</v>
          </cell>
          <cell r="D31">
            <v>-1.5</v>
          </cell>
          <cell r="E31">
            <v>119.6</v>
          </cell>
          <cell r="F31">
            <v>1.5</v>
          </cell>
          <cell r="G31">
            <v>112.6</v>
          </cell>
          <cell r="H31">
            <v>2.6</v>
          </cell>
          <cell r="I31">
            <v>99.4</v>
          </cell>
          <cell r="J31">
            <v>1.3</v>
          </cell>
          <cell r="K31">
            <v>94.1</v>
          </cell>
          <cell r="L31">
            <v>1.5</v>
          </cell>
          <cell r="M31">
            <v>156.6</v>
          </cell>
          <cell r="N31">
            <v>0</v>
          </cell>
          <cell r="O31">
            <v>100</v>
          </cell>
          <cell r="P31">
            <v>-0.6</v>
          </cell>
          <cell r="Q31">
            <v>1.6</v>
          </cell>
          <cell r="R31">
            <v>-0.3</v>
          </cell>
          <cell r="S31">
            <v>0.15</v>
          </cell>
          <cell r="T31">
            <v>-0.33</v>
          </cell>
          <cell r="U31">
            <v>0.53</v>
          </cell>
          <cell r="V31">
            <v>0</v>
          </cell>
          <cell r="W31">
            <v>88.5</v>
          </cell>
          <cell r="X31">
            <v>-4.5999999999999996</v>
          </cell>
          <cell r="Y31">
            <v>113.9</v>
          </cell>
          <cell r="Z31">
            <v>-1.7</v>
          </cell>
          <cell r="AA31">
            <v>160</v>
          </cell>
          <cell r="AB31">
            <v>-2.2999999999999998</v>
          </cell>
          <cell r="AC31">
            <v>0</v>
          </cell>
          <cell r="AD31">
            <v>-100</v>
          </cell>
        </row>
        <row r="32">
          <cell r="B32" t="str">
            <v>窯業・土石製品</v>
          </cell>
          <cell r="C32">
            <v>81.900000000000006</v>
          </cell>
          <cell r="D32">
            <v>-1.2</v>
          </cell>
          <cell r="E32">
            <v>97</v>
          </cell>
          <cell r="F32">
            <v>-1.3</v>
          </cell>
          <cell r="G32">
            <v>99.5</v>
          </cell>
          <cell r="H32">
            <v>-2</v>
          </cell>
          <cell r="I32">
            <v>89.3</v>
          </cell>
          <cell r="J32">
            <v>4.8</v>
          </cell>
          <cell r="K32">
            <v>89.2</v>
          </cell>
          <cell r="L32">
            <v>3.4</v>
          </cell>
          <cell r="M32">
            <v>91.1</v>
          </cell>
          <cell r="N32">
            <v>30.9</v>
          </cell>
          <cell r="O32">
            <v>77.5</v>
          </cell>
          <cell r="P32">
            <v>0</v>
          </cell>
          <cell r="Q32">
            <v>12.9</v>
          </cell>
          <cell r="R32">
            <v>-1</v>
          </cell>
          <cell r="S32">
            <v>0</v>
          </cell>
          <cell r="T32">
            <v>-0.54</v>
          </cell>
          <cell r="U32">
            <v>0.27</v>
          </cell>
          <cell r="V32">
            <v>0</v>
          </cell>
          <cell r="W32">
            <v>78</v>
          </cell>
          <cell r="X32">
            <v>-4.4000000000000004</v>
          </cell>
          <cell r="Y32">
            <v>92.4</v>
          </cell>
          <cell r="Z32">
            <v>-4.5</v>
          </cell>
          <cell r="AA32">
            <v>66.400000000000006</v>
          </cell>
          <cell r="AB32">
            <v>13.3</v>
          </cell>
          <cell r="AC32">
            <v>0</v>
          </cell>
          <cell r="AD32">
            <v>0</v>
          </cell>
        </row>
        <row r="33">
          <cell r="B33" t="str">
            <v>鉄鋼業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B34" t="str">
            <v>非鉄金属製造業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</row>
        <row r="35">
          <cell r="B35" t="str">
            <v>金属製品製造業</v>
          </cell>
          <cell r="C35">
            <v>100.7</v>
          </cell>
          <cell r="D35">
            <v>37.9</v>
          </cell>
          <cell r="E35">
            <v>100.4</v>
          </cell>
          <cell r="F35">
            <v>23.5</v>
          </cell>
          <cell r="G35">
            <v>98.8</v>
          </cell>
          <cell r="H35">
            <v>27.2</v>
          </cell>
          <cell r="I35">
            <v>89.4</v>
          </cell>
          <cell r="J35">
            <v>2.1</v>
          </cell>
          <cell r="K35">
            <v>88.5</v>
          </cell>
          <cell r="L35">
            <v>4.0999999999999996</v>
          </cell>
          <cell r="M35">
            <v>100</v>
          </cell>
          <cell r="N35">
            <v>-16.7</v>
          </cell>
          <cell r="O35">
            <v>159.80000000000001</v>
          </cell>
          <cell r="P35">
            <v>3.8</v>
          </cell>
          <cell r="Q35">
            <v>18.7</v>
          </cell>
          <cell r="R35">
            <v>1.1000000000000001</v>
          </cell>
          <cell r="S35">
            <v>1.92</v>
          </cell>
          <cell r="T35">
            <v>1.66</v>
          </cell>
          <cell r="U35">
            <v>2</v>
          </cell>
          <cell r="V35">
            <v>0.71</v>
          </cell>
          <cell r="W35">
            <v>95.9</v>
          </cell>
          <cell r="X35">
            <v>33.4</v>
          </cell>
          <cell r="Y35">
            <v>95.6</v>
          </cell>
          <cell r="Z35">
            <v>19.5</v>
          </cell>
          <cell r="AA35">
            <v>131.80000000000001</v>
          </cell>
          <cell r="AB35">
            <v>-10.9</v>
          </cell>
          <cell r="AC35">
            <v>25.7</v>
          </cell>
          <cell r="AD35">
            <v>0</v>
          </cell>
        </row>
        <row r="36">
          <cell r="B36" t="str">
            <v>はん用機械器具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B37" t="str">
            <v>生産用機械器具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8">
          <cell r="B38" t="str">
            <v>業務用機械器具</v>
          </cell>
          <cell r="C38">
            <v>92.5</v>
          </cell>
          <cell r="D38">
            <v>9.9</v>
          </cell>
          <cell r="E38">
            <v>112.6</v>
          </cell>
          <cell r="F38">
            <v>9.9</v>
          </cell>
          <cell r="G38">
            <v>110.9</v>
          </cell>
          <cell r="H38">
            <v>10</v>
          </cell>
          <cell r="I38">
            <v>90.2</v>
          </cell>
          <cell r="J38">
            <v>-10.1</v>
          </cell>
          <cell r="K38">
            <v>88.2</v>
          </cell>
          <cell r="L38">
            <v>-9.1</v>
          </cell>
          <cell r="M38">
            <v>124.7</v>
          </cell>
          <cell r="N38">
            <v>-21.7</v>
          </cell>
          <cell r="O38">
            <v>210</v>
          </cell>
          <cell r="P38">
            <v>-1</v>
          </cell>
          <cell r="Q38">
            <v>2.5</v>
          </cell>
          <cell r="R38">
            <v>-1</v>
          </cell>
          <cell r="S38">
            <v>0.39</v>
          </cell>
          <cell r="T38">
            <v>-2.97</v>
          </cell>
          <cell r="U38">
            <v>0.55000000000000004</v>
          </cell>
          <cell r="V38">
            <v>-2.15</v>
          </cell>
          <cell r="W38">
            <v>88.1</v>
          </cell>
          <cell r="X38">
            <v>6.3</v>
          </cell>
          <cell r="Y38">
            <v>107.2</v>
          </cell>
          <cell r="Z38">
            <v>6.2</v>
          </cell>
          <cell r="AA38">
            <v>132</v>
          </cell>
          <cell r="AB38">
            <v>8.6</v>
          </cell>
          <cell r="AC38">
            <v>0</v>
          </cell>
          <cell r="AD38">
            <v>-100</v>
          </cell>
        </row>
        <row r="39">
          <cell r="B39" t="str">
            <v>電子・デバイス</v>
          </cell>
          <cell r="C39">
            <v>72</v>
          </cell>
          <cell r="D39">
            <v>-5.3</v>
          </cell>
          <cell r="E39">
            <v>82</v>
          </cell>
          <cell r="F39">
            <v>-5.4</v>
          </cell>
          <cell r="G39">
            <v>82.3</v>
          </cell>
          <cell r="H39">
            <v>-0.6</v>
          </cell>
          <cell r="I39">
            <v>93.5</v>
          </cell>
          <cell r="J39">
            <v>-10</v>
          </cell>
          <cell r="K39">
            <v>95</v>
          </cell>
          <cell r="L39">
            <v>-6.8</v>
          </cell>
          <cell r="M39">
            <v>78.7</v>
          </cell>
          <cell r="N39">
            <v>-36.200000000000003</v>
          </cell>
          <cell r="O39">
            <v>77.099999999999994</v>
          </cell>
          <cell r="P39">
            <v>-1.2</v>
          </cell>
          <cell r="Q39">
            <v>6.1</v>
          </cell>
          <cell r="R39">
            <v>1.6</v>
          </cell>
          <cell r="S39">
            <v>0.17</v>
          </cell>
          <cell r="T39">
            <v>-1.2</v>
          </cell>
          <cell r="U39">
            <v>0.73</v>
          </cell>
          <cell r="V39">
            <v>0.12</v>
          </cell>
          <cell r="W39">
            <v>68.599999999999994</v>
          </cell>
          <cell r="X39">
            <v>-8.3000000000000007</v>
          </cell>
          <cell r="Y39">
            <v>78.099999999999994</v>
          </cell>
          <cell r="Z39">
            <v>-8.4</v>
          </cell>
          <cell r="AA39">
            <v>79.7</v>
          </cell>
          <cell r="AB39">
            <v>-32.9</v>
          </cell>
          <cell r="AC39">
            <v>0.5</v>
          </cell>
          <cell r="AD39">
            <v>400</v>
          </cell>
        </row>
        <row r="40">
          <cell r="B40" t="str">
            <v>電気機械器具</v>
          </cell>
          <cell r="C40">
            <v>122.8</v>
          </cell>
          <cell r="D40">
            <v>1.7</v>
          </cell>
          <cell r="E40">
            <v>138</v>
          </cell>
          <cell r="F40">
            <v>1.7</v>
          </cell>
          <cell r="G40">
            <v>137.69999999999999</v>
          </cell>
          <cell r="H40">
            <v>3.1</v>
          </cell>
          <cell r="I40">
            <v>92.7</v>
          </cell>
          <cell r="J40">
            <v>-6.4</v>
          </cell>
          <cell r="K40">
            <v>93.2</v>
          </cell>
          <cell r="L40">
            <v>-2.5</v>
          </cell>
          <cell r="M40">
            <v>84.3</v>
          </cell>
          <cell r="N40">
            <v>-50</v>
          </cell>
          <cell r="O40">
            <v>90.5</v>
          </cell>
          <cell r="P40">
            <v>-0.8</v>
          </cell>
          <cell r="Q40">
            <v>3.9</v>
          </cell>
          <cell r="R40">
            <v>-5.7</v>
          </cell>
          <cell r="S40">
            <v>0.97</v>
          </cell>
          <cell r="T40">
            <v>0.28999999999999998</v>
          </cell>
          <cell r="U40">
            <v>1.65</v>
          </cell>
          <cell r="V40">
            <v>1.1599999999999999</v>
          </cell>
          <cell r="W40">
            <v>117</v>
          </cell>
          <cell r="X40">
            <v>-1.5</v>
          </cell>
          <cell r="Y40">
            <v>131.4</v>
          </cell>
          <cell r="Z40">
            <v>-1.6</v>
          </cell>
          <cell r="AA40">
            <v>147.4</v>
          </cell>
          <cell r="AB40">
            <v>-26.2</v>
          </cell>
          <cell r="AC40">
            <v>0</v>
          </cell>
          <cell r="AD40">
            <v>0</v>
          </cell>
        </row>
        <row r="41">
          <cell r="B41" t="str">
            <v>情報通信機械器具</v>
          </cell>
          <cell r="C41">
            <v>87.5</v>
          </cell>
          <cell r="D41">
            <v>-3.6</v>
          </cell>
          <cell r="E41">
            <v>99.1</v>
          </cell>
          <cell r="F41">
            <v>-4</v>
          </cell>
          <cell r="G41">
            <v>94.1</v>
          </cell>
          <cell r="H41">
            <v>-5</v>
          </cell>
          <cell r="I41">
            <v>99.3</v>
          </cell>
          <cell r="J41">
            <v>-2.1</v>
          </cell>
          <cell r="K41">
            <v>96.8</v>
          </cell>
          <cell r="L41">
            <v>-3.9</v>
          </cell>
          <cell r="M41">
            <v>140.69999999999999</v>
          </cell>
          <cell r="N41">
            <v>23.9</v>
          </cell>
          <cell r="O41">
            <v>17</v>
          </cell>
          <cell r="P41">
            <v>-88</v>
          </cell>
          <cell r="Q41">
            <v>8.6</v>
          </cell>
          <cell r="R41">
            <v>7.3</v>
          </cell>
          <cell r="S41">
            <v>1.53</v>
          </cell>
          <cell r="T41">
            <v>0.59</v>
          </cell>
          <cell r="U41">
            <v>3.82</v>
          </cell>
          <cell r="V41">
            <v>3.07</v>
          </cell>
          <cell r="W41">
            <v>83.3</v>
          </cell>
          <cell r="X41">
            <v>-6.8</v>
          </cell>
          <cell r="Y41">
            <v>94.4</v>
          </cell>
          <cell r="Z41">
            <v>-7.1</v>
          </cell>
          <cell r="AA41">
            <v>201.6</v>
          </cell>
          <cell r="AB41">
            <v>7.7</v>
          </cell>
          <cell r="AC41">
            <v>3.7</v>
          </cell>
          <cell r="AD41">
            <v>311.10000000000002</v>
          </cell>
        </row>
        <row r="42">
          <cell r="B42" t="str">
            <v>輸送用機械器具</v>
          </cell>
          <cell r="C42">
            <v>94.9</v>
          </cell>
          <cell r="D42">
            <v>6.3</v>
          </cell>
          <cell r="E42">
            <v>122.3</v>
          </cell>
          <cell r="F42">
            <v>6.3</v>
          </cell>
          <cell r="G42">
            <v>114.8</v>
          </cell>
          <cell r="H42">
            <v>2.7</v>
          </cell>
          <cell r="I42">
            <v>101.6</v>
          </cell>
          <cell r="J42">
            <v>13.1</v>
          </cell>
          <cell r="K42">
            <v>94.8</v>
          </cell>
          <cell r="L42">
            <v>7.7</v>
          </cell>
          <cell r="M42">
            <v>187.2</v>
          </cell>
          <cell r="N42">
            <v>67.3</v>
          </cell>
          <cell r="O42">
            <v>74.2</v>
          </cell>
          <cell r="P42">
            <v>-4.4000000000000004</v>
          </cell>
          <cell r="Q42">
            <v>0.3</v>
          </cell>
          <cell r="R42">
            <v>-0.5</v>
          </cell>
          <cell r="S42">
            <v>0.5</v>
          </cell>
          <cell r="T42">
            <v>-0.08</v>
          </cell>
          <cell r="U42">
            <v>2.59</v>
          </cell>
          <cell r="V42">
            <v>1.7</v>
          </cell>
          <cell r="W42">
            <v>90.4</v>
          </cell>
          <cell r="X42">
            <v>2.8</v>
          </cell>
          <cell r="Y42">
            <v>116.5</v>
          </cell>
          <cell r="Z42">
            <v>2.9</v>
          </cell>
          <cell r="AA42">
            <v>238.6</v>
          </cell>
          <cell r="AB42">
            <v>44.9</v>
          </cell>
          <cell r="AC42">
            <v>0.2</v>
          </cell>
          <cell r="AD42">
            <v>0</v>
          </cell>
        </row>
        <row r="43">
          <cell r="B43" t="str">
            <v>その他の製造業</v>
          </cell>
          <cell r="C43">
            <v>105.3</v>
          </cell>
          <cell r="D43">
            <v>9.1999999999999993</v>
          </cell>
          <cell r="E43">
            <v>122.2</v>
          </cell>
          <cell r="F43">
            <v>9.3000000000000007</v>
          </cell>
          <cell r="G43">
            <v>126.2</v>
          </cell>
          <cell r="H43">
            <v>13.3</v>
          </cell>
          <cell r="I43">
            <v>90.2</v>
          </cell>
          <cell r="J43">
            <v>0.8</v>
          </cell>
          <cell r="K43">
            <v>91.5</v>
          </cell>
          <cell r="L43">
            <v>6.9</v>
          </cell>
          <cell r="M43">
            <v>72.099999999999994</v>
          </cell>
          <cell r="N43">
            <v>-49.3</v>
          </cell>
          <cell r="O43">
            <v>85.8</v>
          </cell>
          <cell r="P43">
            <v>-7.9</v>
          </cell>
          <cell r="Q43">
            <v>5.5</v>
          </cell>
          <cell r="R43">
            <v>-9.8000000000000007</v>
          </cell>
          <cell r="S43">
            <v>0.4</v>
          </cell>
          <cell r="T43">
            <v>0.4</v>
          </cell>
          <cell r="U43">
            <v>2.21</v>
          </cell>
          <cell r="V43">
            <v>1.83</v>
          </cell>
          <cell r="W43">
            <v>100.3</v>
          </cell>
          <cell r="X43">
            <v>5.7</v>
          </cell>
          <cell r="Y43">
            <v>116.4</v>
          </cell>
          <cell r="Z43">
            <v>5.8</v>
          </cell>
          <cell r="AA43">
            <v>66.900000000000006</v>
          </cell>
          <cell r="AB43">
            <v>-43.4</v>
          </cell>
          <cell r="AC43">
            <v>0</v>
          </cell>
          <cell r="AD43">
            <v>0</v>
          </cell>
        </row>
        <row r="44">
          <cell r="B44" t="str">
            <v>Ｅ一括分１</v>
          </cell>
          <cell r="C44">
            <v>96.3</v>
          </cell>
          <cell r="D44">
            <v>27.4</v>
          </cell>
          <cell r="E44">
            <v>115.2</v>
          </cell>
          <cell r="F44">
            <v>27.7</v>
          </cell>
          <cell r="G44">
            <v>113.9</v>
          </cell>
          <cell r="H44">
            <v>31.2</v>
          </cell>
          <cell r="I44">
            <v>96.7</v>
          </cell>
          <cell r="J44">
            <v>4.4000000000000004</v>
          </cell>
          <cell r="K44">
            <v>96.3</v>
          </cell>
          <cell r="L44">
            <v>4.7</v>
          </cell>
          <cell r="M44">
            <v>101.6</v>
          </cell>
          <cell r="N44">
            <v>1.6</v>
          </cell>
          <cell r="O44">
            <v>142.9</v>
          </cell>
          <cell r="P44">
            <v>0.4</v>
          </cell>
          <cell r="Q44">
            <v>1.8</v>
          </cell>
          <cell r="R44">
            <v>-0.2</v>
          </cell>
          <cell r="S44">
            <v>0.87</v>
          </cell>
          <cell r="T44">
            <v>0.57999999999999996</v>
          </cell>
          <cell r="U44">
            <v>0</v>
          </cell>
          <cell r="V44">
            <v>0</v>
          </cell>
          <cell r="W44">
            <v>91.7</v>
          </cell>
          <cell r="X44">
            <v>23.3</v>
          </cell>
          <cell r="Y44">
            <v>109.7</v>
          </cell>
          <cell r="Z44">
            <v>23.5</v>
          </cell>
          <cell r="AA44">
            <v>129.4</v>
          </cell>
          <cell r="AB44">
            <v>0.7</v>
          </cell>
          <cell r="AC44">
            <v>0</v>
          </cell>
          <cell r="AD44">
            <v>-100</v>
          </cell>
        </row>
        <row r="45">
          <cell r="B45" t="str">
            <v>Ｅ一括分２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</row>
        <row r="46">
          <cell r="B46" t="str">
            <v>Ｅ一括分３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</row>
        <row r="47">
          <cell r="B47" t="str">
            <v>卸売業</v>
          </cell>
          <cell r="C47">
            <v>92.7</v>
          </cell>
          <cell r="D47">
            <v>5.2</v>
          </cell>
          <cell r="E47">
            <v>114.7</v>
          </cell>
          <cell r="F47">
            <v>4.3</v>
          </cell>
          <cell r="G47">
            <v>114.2</v>
          </cell>
          <cell r="H47">
            <v>1.3</v>
          </cell>
          <cell r="I47">
            <v>103.3</v>
          </cell>
          <cell r="J47">
            <v>5.8</v>
          </cell>
          <cell r="K47">
            <v>101.4</v>
          </cell>
          <cell r="L47">
            <v>5.8</v>
          </cell>
          <cell r="M47">
            <v>146.30000000000001</v>
          </cell>
          <cell r="N47">
            <v>5.4</v>
          </cell>
          <cell r="O47">
            <v>98.7</v>
          </cell>
          <cell r="P47">
            <v>-2.5</v>
          </cell>
          <cell r="Q47">
            <v>22.8</v>
          </cell>
          <cell r="R47">
            <v>11.5</v>
          </cell>
          <cell r="S47">
            <v>2.63</v>
          </cell>
          <cell r="T47">
            <v>1.68</v>
          </cell>
          <cell r="U47">
            <v>0.4</v>
          </cell>
          <cell r="V47">
            <v>-1.2</v>
          </cell>
          <cell r="W47">
            <v>88.3</v>
          </cell>
          <cell r="X47">
            <v>1.8</v>
          </cell>
          <cell r="Y47">
            <v>109.2</v>
          </cell>
          <cell r="Z47">
            <v>0.8</v>
          </cell>
          <cell r="AA47">
            <v>122.3</v>
          </cell>
          <cell r="AB47">
            <v>78.3</v>
          </cell>
          <cell r="AC47">
            <v>4.3</v>
          </cell>
          <cell r="AD47">
            <v>115</v>
          </cell>
        </row>
        <row r="48">
          <cell r="B48" t="str">
            <v>小売業</v>
          </cell>
          <cell r="C48">
            <v>81.400000000000006</v>
          </cell>
          <cell r="D48">
            <v>3</v>
          </cell>
          <cell r="E48">
            <v>85.6</v>
          </cell>
          <cell r="F48">
            <v>-0.7</v>
          </cell>
          <cell r="G48">
            <v>85.3</v>
          </cell>
          <cell r="H48">
            <v>1.1000000000000001</v>
          </cell>
          <cell r="I48">
            <v>90.7</v>
          </cell>
          <cell r="J48">
            <v>-3.6</v>
          </cell>
          <cell r="K48">
            <v>88.8</v>
          </cell>
          <cell r="L48">
            <v>-2.6</v>
          </cell>
          <cell r="M48">
            <v>133.9</v>
          </cell>
          <cell r="N48">
            <v>-14.8</v>
          </cell>
          <cell r="O48">
            <v>104.8</v>
          </cell>
          <cell r="P48">
            <v>-1.8</v>
          </cell>
          <cell r="Q48">
            <v>71.7</v>
          </cell>
          <cell r="R48">
            <v>7.7</v>
          </cell>
          <cell r="S48">
            <v>0.92</v>
          </cell>
          <cell r="T48">
            <v>-0.47</v>
          </cell>
          <cell r="U48">
            <v>2.34</v>
          </cell>
          <cell r="V48">
            <v>-0.28999999999999998</v>
          </cell>
          <cell r="W48">
            <v>77.5</v>
          </cell>
          <cell r="X48">
            <v>-0.4</v>
          </cell>
          <cell r="Y48">
            <v>81.5</v>
          </cell>
          <cell r="Z48">
            <v>-3.9</v>
          </cell>
          <cell r="AA48">
            <v>90.8</v>
          </cell>
          <cell r="AB48">
            <v>-24.2</v>
          </cell>
          <cell r="AC48">
            <v>43.4</v>
          </cell>
          <cell r="AD48">
            <v>203.5</v>
          </cell>
        </row>
        <row r="49">
          <cell r="B49" t="str">
            <v>宿泊業</v>
          </cell>
          <cell r="C49">
            <v>99.4</v>
          </cell>
          <cell r="D49">
            <v>1</v>
          </cell>
          <cell r="E49">
            <v>105.3</v>
          </cell>
          <cell r="F49">
            <v>0.6</v>
          </cell>
          <cell r="G49">
            <v>106.2</v>
          </cell>
          <cell r="H49">
            <v>0.2</v>
          </cell>
          <cell r="I49">
            <v>112.2</v>
          </cell>
          <cell r="J49">
            <v>1.4</v>
          </cell>
          <cell r="K49">
            <v>109.1</v>
          </cell>
          <cell r="L49">
            <v>1.2</v>
          </cell>
          <cell r="M49">
            <v>175</v>
          </cell>
          <cell r="N49">
            <v>5.4</v>
          </cell>
          <cell r="O49">
            <v>64.400000000000006</v>
          </cell>
          <cell r="P49">
            <v>1.3</v>
          </cell>
          <cell r="Q49">
            <v>59.6</v>
          </cell>
          <cell r="R49">
            <v>0.6</v>
          </cell>
          <cell r="S49">
            <v>1.78</v>
          </cell>
          <cell r="T49">
            <v>-0.22</v>
          </cell>
          <cell r="U49">
            <v>2.0499999999999998</v>
          </cell>
          <cell r="V49">
            <v>0.05</v>
          </cell>
          <cell r="W49">
            <v>94.7</v>
          </cell>
          <cell r="X49">
            <v>-2.2999999999999998</v>
          </cell>
          <cell r="Y49">
            <v>100.3</v>
          </cell>
          <cell r="Z49">
            <v>-2.7</v>
          </cell>
          <cell r="AA49">
            <v>91.2</v>
          </cell>
          <cell r="AB49">
            <v>10.4</v>
          </cell>
          <cell r="AC49">
            <v>1.1000000000000001</v>
          </cell>
          <cell r="AD49">
            <v>0</v>
          </cell>
        </row>
        <row r="50">
          <cell r="B50" t="str">
            <v>Ｍ一括分</v>
          </cell>
          <cell r="C50">
            <v>105.1</v>
          </cell>
          <cell r="D50">
            <v>1.8</v>
          </cell>
          <cell r="E50">
            <v>105.5</v>
          </cell>
          <cell r="F50">
            <v>1.7</v>
          </cell>
          <cell r="G50">
            <v>103.9</v>
          </cell>
          <cell r="H50">
            <v>1</v>
          </cell>
          <cell r="I50">
            <v>93.2</v>
          </cell>
          <cell r="J50">
            <v>-3.6</v>
          </cell>
          <cell r="K50">
            <v>91.7</v>
          </cell>
          <cell r="L50">
            <v>-3.3</v>
          </cell>
          <cell r="M50">
            <v>137</v>
          </cell>
          <cell r="N50">
            <v>-12</v>
          </cell>
          <cell r="O50">
            <v>98.8</v>
          </cell>
          <cell r="P50">
            <v>-0.2</v>
          </cell>
          <cell r="Q50">
            <v>88.1</v>
          </cell>
          <cell r="R50">
            <v>-7.8</v>
          </cell>
          <cell r="S50">
            <v>3.66</v>
          </cell>
          <cell r="T50">
            <v>0.56999999999999995</v>
          </cell>
          <cell r="U50">
            <v>2.44</v>
          </cell>
          <cell r="V50">
            <v>-0.68</v>
          </cell>
          <cell r="W50">
            <v>100.1</v>
          </cell>
          <cell r="X50">
            <v>-1.5</v>
          </cell>
          <cell r="Y50">
            <v>100.5</v>
          </cell>
          <cell r="Z50">
            <v>-1.6</v>
          </cell>
          <cell r="AA50">
            <v>142.1</v>
          </cell>
          <cell r="AB50">
            <v>18.5</v>
          </cell>
          <cell r="AC50">
            <v>39</v>
          </cell>
          <cell r="AD50">
            <v>11.7</v>
          </cell>
        </row>
        <row r="51">
          <cell r="B51" t="str">
            <v>医療業</v>
          </cell>
          <cell r="C51">
            <v>75.8</v>
          </cell>
          <cell r="D51">
            <v>3.3</v>
          </cell>
          <cell r="E51">
            <v>91.5</v>
          </cell>
          <cell r="F51">
            <v>3.3</v>
          </cell>
          <cell r="G51">
            <v>88.4</v>
          </cell>
          <cell r="H51">
            <v>4.5999999999999996</v>
          </cell>
          <cell r="I51">
            <v>95.6</v>
          </cell>
          <cell r="J51">
            <v>4.4000000000000004</v>
          </cell>
          <cell r="K51">
            <v>95.4</v>
          </cell>
          <cell r="L51">
            <v>4.5</v>
          </cell>
          <cell r="M51">
            <v>102.1</v>
          </cell>
          <cell r="N51">
            <v>2.1</v>
          </cell>
          <cell r="O51">
            <v>97.9</v>
          </cell>
          <cell r="P51">
            <v>-1.1000000000000001</v>
          </cell>
          <cell r="Q51">
            <v>20.9</v>
          </cell>
          <cell r="R51">
            <v>-3</v>
          </cell>
          <cell r="S51">
            <v>1.54</v>
          </cell>
          <cell r="T51">
            <v>0.37</v>
          </cell>
          <cell r="U51">
            <v>2.2599999999999998</v>
          </cell>
          <cell r="V51">
            <v>0.28000000000000003</v>
          </cell>
          <cell r="W51">
            <v>72.2</v>
          </cell>
          <cell r="X51">
            <v>0</v>
          </cell>
          <cell r="Y51">
            <v>87.1</v>
          </cell>
          <cell r="Z51">
            <v>-0.1</v>
          </cell>
          <cell r="AA51">
            <v>188.2</v>
          </cell>
          <cell r="AB51">
            <v>-12.2</v>
          </cell>
          <cell r="AC51">
            <v>0</v>
          </cell>
          <cell r="AD51">
            <v>0</v>
          </cell>
        </row>
        <row r="52">
          <cell r="B52" t="str">
            <v>Ｐ一括分</v>
          </cell>
          <cell r="C52">
            <v>72.5</v>
          </cell>
          <cell r="D52">
            <v>-16.8</v>
          </cell>
          <cell r="E52">
            <v>91</v>
          </cell>
          <cell r="F52">
            <v>-16.7</v>
          </cell>
          <cell r="G52">
            <v>92</v>
          </cell>
          <cell r="H52">
            <v>-14</v>
          </cell>
          <cell r="I52">
            <v>95.7</v>
          </cell>
          <cell r="J52">
            <v>-0.3</v>
          </cell>
          <cell r="K52">
            <v>96.7</v>
          </cell>
          <cell r="L52">
            <v>2.2000000000000002</v>
          </cell>
          <cell r="M52">
            <v>68.099999999999994</v>
          </cell>
          <cell r="N52">
            <v>-50</v>
          </cell>
          <cell r="O52">
            <v>103.8</v>
          </cell>
          <cell r="P52">
            <v>1.8</v>
          </cell>
          <cell r="Q52">
            <v>28.3</v>
          </cell>
          <cell r="R52">
            <v>11.2</v>
          </cell>
          <cell r="S52">
            <v>0.27</v>
          </cell>
          <cell r="T52">
            <v>-0.12</v>
          </cell>
          <cell r="U52">
            <v>1.75</v>
          </cell>
          <cell r="V52">
            <v>1.29</v>
          </cell>
          <cell r="W52">
            <v>69</v>
          </cell>
          <cell r="X52">
            <v>-19.5</v>
          </cell>
          <cell r="Y52">
            <v>86.7</v>
          </cell>
          <cell r="Z52">
            <v>-19.3</v>
          </cell>
          <cell r="AA52">
            <v>68.900000000000006</v>
          </cell>
          <cell r="AB52">
            <v>-56.8</v>
          </cell>
          <cell r="AC52">
            <v>0.1</v>
          </cell>
          <cell r="AD52">
            <v>-87.5</v>
          </cell>
        </row>
        <row r="53">
          <cell r="B53" t="str">
            <v>職業紹介・派遣業</v>
          </cell>
          <cell r="C53">
            <v>107.4</v>
          </cell>
          <cell r="D53">
            <v>0.8</v>
          </cell>
          <cell r="E53">
            <v>109.2</v>
          </cell>
          <cell r="F53">
            <v>8.9</v>
          </cell>
          <cell r="G53">
            <v>109.3</v>
          </cell>
          <cell r="H53">
            <v>6.6</v>
          </cell>
          <cell r="I53">
            <v>103.4</v>
          </cell>
          <cell r="J53">
            <v>7.9</v>
          </cell>
          <cell r="K53">
            <v>103</v>
          </cell>
          <cell r="L53">
            <v>6.1</v>
          </cell>
          <cell r="M53">
            <v>110.4</v>
          </cell>
          <cell r="N53">
            <v>46.6</v>
          </cell>
          <cell r="O53">
            <v>118.8</v>
          </cell>
          <cell r="P53">
            <v>-5.2</v>
          </cell>
          <cell r="Q53">
            <v>17.2</v>
          </cell>
          <cell r="R53">
            <v>-10</v>
          </cell>
          <cell r="S53">
            <v>6.37</v>
          </cell>
          <cell r="T53">
            <v>-0.64</v>
          </cell>
          <cell r="U53">
            <v>7.83</v>
          </cell>
          <cell r="V53">
            <v>1.08</v>
          </cell>
          <cell r="W53">
            <v>102.3</v>
          </cell>
          <cell r="X53">
            <v>-2.4</v>
          </cell>
          <cell r="Y53">
            <v>104</v>
          </cell>
          <cell r="Z53">
            <v>5.4</v>
          </cell>
          <cell r="AA53">
            <v>107.9</v>
          </cell>
          <cell r="AB53">
            <v>40.9</v>
          </cell>
          <cell r="AC53">
            <v>35.5</v>
          </cell>
          <cell r="AD53">
            <v>-89.7</v>
          </cell>
        </row>
        <row r="54">
          <cell r="B54" t="str">
            <v>その他の事業サービス</v>
          </cell>
          <cell r="C54" t="str">
            <v>-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B55" t="str">
            <v>Ｒ一括分</v>
          </cell>
          <cell r="C55">
            <v>84.3</v>
          </cell>
          <cell r="D55">
            <v>-7.6</v>
          </cell>
          <cell r="E55">
            <v>96.3</v>
          </cell>
          <cell r="F55">
            <v>-5.0999999999999996</v>
          </cell>
          <cell r="G55">
            <v>95.9</v>
          </cell>
          <cell r="H55">
            <v>-5.6</v>
          </cell>
          <cell r="I55">
            <v>97.1</v>
          </cell>
          <cell r="J55">
            <v>-2.2999999999999998</v>
          </cell>
          <cell r="K55">
            <v>96.6</v>
          </cell>
          <cell r="L55">
            <v>-2.2000000000000002</v>
          </cell>
          <cell r="M55">
            <v>106.3</v>
          </cell>
          <cell r="N55">
            <v>-2.2999999999999998</v>
          </cell>
          <cell r="O55">
            <v>94.3</v>
          </cell>
          <cell r="P55">
            <v>-1.4</v>
          </cell>
          <cell r="Q55">
            <v>35.9</v>
          </cell>
          <cell r="R55">
            <v>5.4</v>
          </cell>
          <cell r="S55">
            <v>2.71</v>
          </cell>
          <cell r="T55">
            <v>1.17</v>
          </cell>
          <cell r="U55">
            <v>3.04</v>
          </cell>
          <cell r="V55">
            <v>1.39</v>
          </cell>
          <cell r="W55">
            <v>80.3</v>
          </cell>
          <cell r="X55">
            <v>-10.6</v>
          </cell>
          <cell r="Y55">
            <v>91.7</v>
          </cell>
          <cell r="Z55">
            <v>-8.1999999999999993</v>
          </cell>
          <cell r="AA55">
            <v>102.9</v>
          </cell>
          <cell r="AB55">
            <v>2.6</v>
          </cell>
          <cell r="AC55">
            <v>0.9</v>
          </cell>
          <cell r="AD55">
            <v>-95.6</v>
          </cell>
        </row>
        <row r="56">
          <cell r="B56" t="str">
            <v>特掲産業１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</row>
        <row r="57">
          <cell r="B57" t="str">
            <v>特掲産業２</v>
          </cell>
          <cell r="C57" t="str">
            <v>-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</row>
        <row r="58">
          <cell r="B58" t="str">
            <v>特掲産業３</v>
          </cell>
          <cell r="C58" t="str">
            <v>-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</row>
        <row r="59">
          <cell r="B59" t="str">
            <v>特掲産業４</v>
          </cell>
          <cell r="C59" t="str">
            <v>-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</row>
        <row r="60">
          <cell r="B60" t="str">
            <v>特掲産業５</v>
          </cell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</row>
        <row r="61">
          <cell r="B61" t="str">
            <v>特掲積上産業１</v>
          </cell>
          <cell r="C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</row>
        <row r="62">
          <cell r="B62" t="str">
            <v>特掲積上産業２</v>
          </cell>
          <cell r="C62" t="str">
            <v>-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</row>
        <row r="326">
          <cell r="B326" t="str">
            <v>調査産業計</v>
          </cell>
          <cell r="C326">
            <v>88.7</v>
          </cell>
          <cell r="D326">
            <v>-0.7</v>
          </cell>
          <cell r="E326">
            <v>101.3</v>
          </cell>
          <cell r="F326">
            <v>-1.9</v>
          </cell>
          <cell r="G326">
            <v>101.6</v>
          </cell>
          <cell r="H326">
            <v>-1.6</v>
          </cell>
          <cell r="I326">
            <v>97.6</v>
          </cell>
          <cell r="J326">
            <v>0</v>
          </cell>
          <cell r="K326">
            <v>96.7</v>
          </cell>
          <cell r="L326">
            <v>0</v>
          </cell>
          <cell r="M326">
            <v>111.9</v>
          </cell>
          <cell r="N326">
            <v>0</v>
          </cell>
          <cell r="O326">
            <v>100.4</v>
          </cell>
          <cell r="P326">
            <v>0.6</v>
          </cell>
          <cell r="Q326">
            <v>29.2</v>
          </cell>
          <cell r="R326">
            <v>4</v>
          </cell>
          <cell r="S326">
            <v>1.83</v>
          </cell>
          <cell r="T326">
            <v>-7.0000000000000007E-2</v>
          </cell>
          <cell r="U326">
            <v>1.78</v>
          </cell>
          <cell r="V326">
            <v>0.12</v>
          </cell>
          <cell r="W326">
            <v>84.5</v>
          </cell>
          <cell r="X326">
            <v>-3.9</v>
          </cell>
          <cell r="Y326">
            <v>96.5</v>
          </cell>
          <cell r="Z326">
            <v>-5.0999999999999996</v>
          </cell>
          <cell r="AA326">
            <v>96.1</v>
          </cell>
          <cell r="AB326">
            <v>-9.4</v>
          </cell>
          <cell r="AC326">
            <v>15.6</v>
          </cell>
          <cell r="AD326">
            <v>92.6</v>
          </cell>
        </row>
        <row r="327">
          <cell r="B327" t="str">
            <v>鉱業，採石業，砂利採取業</v>
          </cell>
          <cell r="C327" t="str">
            <v>-</v>
          </cell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B328" t="str">
            <v>建設業</v>
          </cell>
          <cell r="C328">
            <v>79.7</v>
          </cell>
          <cell r="D328">
            <v>3.4</v>
          </cell>
          <cell r="E328">
            <v>90.2</v>
          </cell>
          <cell r="F328">
            <v>-1.7</v>
          </cell>
          <cell r="G328">
            <v>93.4</v>
          </cell>
          <cell r="H328">
            <v>0.5</v>
          </cell>
          <cell r="I328">
            <v>92.4</v>
          </cell>
          <cell r="J328">
            <v>3.9</v>
          </cell>
          <cell r="K328">
            <v>93.9</v>
          </cell>
          <cell r="L328">
            <v>6.1</v>
          </cell>
          <cell r="M328">
            <v>64.599999999999994</v>
          </cell>
          <cell r="N328">
            <v>-33.799999999999997</v>
          </cell>
          <cell r="O328">
            <v>90.2</v>
          </cell>
          <cell r="P328">
            <v>4</v>
          </cell>
          <cell r="Q328">
            <v>4.5</v>
          </cell>
          <cell r="R328">
            <v>1.7</v>
          </cell>
          <cell r="S328">
            <v>0.37</v>
          </cell>
          <cell r="T328">
            <v>-2.12</v>
          </cell>
          <cell r="U328">
            <v>0.05</v>
          </cell>
          <cell r="V328">
            <v>-1.54</v>
          </cell>
          <cell r="W328">
            <v>75.900000000000006</v>
          </cell>
          <cell r="X328">
            <v>0</v>
          </cell>
          <cell r="Y328">
            <v>85.9</v>
          </cell>
          <cell r="Z328">
            <v>-5</v>
          </cell>
          <cell r="AA328">
            <v>34.1</v>
          </cell>
          <cell r="AB328">
            <v>-53.3</v>
          </cell>
          <cell r="AC328">
            <v>24.2</v>
          </cell>
          <cell r="AD328">
            <v>437.8</v>
          </cell>
        </row>
        <row r="329">
          <cell r="B329" t="str">
            <v>製造業</v>
          </cell>
          <cell r="C329">
            <v>92.1</v>
          </cell>
          <cell r="D329">
            <v>-1.3</v>
          </cell>
          <cell r="E329">
            <v>108</v>
          </cell>
          <cell r="F329">
            <v>-1.8</v>
          </cell>
          <cell r="G329">
            <v>106</v>
          </cell>
          <cell r="H329">
            <v>-1.8</v>
          </cell>
          <cell r="I329">
            <v>94</v>
          </cell>
          <cell r="J329">
            <v>-0.7</v>
          </cell>
          <cell r="K329">
            <v>92.7</v>
          </cell>
          <cell r="L329">
            <v>-1.1000000000000001</v>
          </cell>
          <cell r="M329">
            <v>111</v>
          </cell>
          <cell r="N329">
            <v>1.6</v>
          </cell>
          <cell r="O329">
            <v>97.5</v>
          </cell>
          <cell r="P329">
            <v>-3.9</v>
          </cell>
          <cell r="Q329">
            <v>16.2</v>
          </cell>
          <cell r="R329">
            <v>2.9</v>
          </cell>
          <cell r="S329">
            <v>1.1499999999999999</v>
          </cell>
          <cell r="T329">
            <v>-0.02</v>
          </cell>
          <cell r="U329">
            <v>1.4</v>
          </cell>
          <cell r="V329">
            <v>0.28999999999999998</v>
          </cell>
          <cell r="W329">
            <v>87.7</v>
          </cell>
          <cell r="X329">
            <v>-4.5</v>
          </cell>
          <cell r="Y329">
            <v>102.9</v>
          </cell>
          <cell r="Z329">
            <v>-5</v>
          </cell>
          <cell r="AA329">
            <v>129.9</v>
          </cell>
          <cell r="AB329">
            <v>-3.2</v>
          </cell>
          <cell r="AC329">
            <v>8.6</v>
          </cell>
          <cell r="AD329">
            <v>56.4</v>
          </cell>
        </row>
        <row r="330">
          <cell r="B330" t="str">
            <v>電気・ガス・熱供給・水道業</v>
          </cell>
          <cell r="C330">
            <v>100.2</v>
          </cell>
          <cell r="D330">
            <v>13.3</v>
          </cell>
          <cell r="E330">
            <v>126.5</v>
          </cell>
          <cell r="F330">
            <v>13.4</v>
          </cell>
          <cell r="G330">
            <v>115.8</v>
          </cell>
          <cell r="H330">
            <v>3.9</v>
          </cell>
          <cell r="I330">
            <v>100.7</v>
          </cell>
          <cell r="J330">
            <v>11.9</v>
          </cell>
          <cell r="K330">
            <v>97.8</v>
          </cell>
          <cell r="L330">
            <v>6.7</v>
          </cell>
          <cell r="M330">
            <v>140.19999999999999</v>
          </cell>
          <cell r="N330">
            <v>110.2</v>
          </cell>
          <cell r="O330">
            <v>212.6</v>
          </cell>
          <cell r="P330">
            <v>-0.6</v>
          </cell>
          <cell r="Q330">
            <v>5.2</v>
          </cell>
          <cell r="R330">
            <v>-2.4</v>
          </cell>
          <cell r="S330">
            <v>1.1000000000000001</v>
          </cell>
          <cell r="T330">
            <v>0.77</v>
          </cell>
          <cell r="U330">
            <v>0.27</v>
          </cell>
          <cell r="V330">
            <v>0.17</v>
          </cell>
          <cell r="W330">
            <v>95.4</v>
          </cell>
          <cell r="X330">
            <v>9.6999999999999993</v>
          </cell>
          <cell r="Y330">
            <v>120.5</v>
          </cell>
          <cell r="Z330">
            <v>9.6999999999999993</v>
          </cell>
          <cell r="AA330">
            <v>260.5</v>
          </cell>
          <cell r="AB330">
            <v>132.4</v>
          </cell>
          <cell r="AC330">
            <v>0.2</v>
          </cell>
          <cell r="AD330">
            <v>100</v>
          </cell>
        </row>
        <row r="331">
          <cell r="B331" t="str">
            <v>情報通信業</v>
          </cell>
          <cell r="C331">
            <v>115</v>
          </cell>
          <cell r="D331">
            <v>-5.7</v>
          </cell>
          <cell r="E331">
            <v>133.80000000000001</v>
          </cell>
          <cell r="F331">
            <v>-6.8</v>
          </cell>
          <cell r="G331">
            <v>130.19999999999999</v>
          </cell>
          <cell r="H331">
            <v>-6.9</v>
          </cell>
          <cell r="I331">
            <v>101.8</v>
          </cell>
          <cell r="J331">
            <v>6.8</v>
          </cell>
          <cell r="K331">
            <v>102.4</v>
          </cell>
          <cell r="L331">
            <v>7.3</v>
          </cell>
          <cell r="M331">
            <v>94.8</v>
          </cell>
          <cell r="N331">
            <v>1</v>
          </cell>
          <cell r="O331">
            <v>94.1</v>
          </cell>
          <cell r="P331">
            <v>-3.5</v>
          </cell>
          <cell r="Q331">
            <v>3.3</v>
          </cell>
          <cell r="R331">
            <v>0.3</v>
          </cell>
          <cell r="S331">
            <v>0.92</v>
          </cell>
          <cell r="T331">
            <v>0.8</v>
          </cell>
          <cell r="U331">
            <v>1.96</v>
          </cell>
          <cell r="V331">
            <v>0.82</v>
          </cell>
          <cell r="W331">
            <v>109.5</v>
          </cell>
          <cell r="X331">
            <v>-8.8000000000000007</v>
          </cell>
          <cell r="Y331">
            <v>127.4</v>
          </cell>
          <cell r="Z331">
            <v>-9.8000000000000007</v>
          </cell>
          <cell r="AA331">
            <v>185.3</v>
          </cell>
          <cell r="AB331">
            <v>-4.3</v>
          </cell>
          <cell r="AC331">
            <v>25.9</v>
          </cell>
          <cell r="AD331">
            <v>31.5</v>
          </cell>
        </row>
        <row r="332">
          <cell r="B332" t="str">
            <v>運輸業，郵便業</v>
          </cell>
          <cell r="C332">
            <v>87.2</v>
          </cell>
          <cell r="D332">
            <v>10</v>
          </cell>
          <cell r="E332">
            <v>85.2</v>
          </cell>
          <cell r="F332">
            <v>-4.5</v>
          </cell>
          <cell r="G332">
            <v>93.3</v>
          </cell>
          <cell r="H332">
            <v>1.7</v>
          </cell>
          <cell r="I332">
            <v>91.1</v>
          </cell>
          <cell r="J332">
            <v>-1.9</v>
          </cell>
          <cell r="K332">
            <v>92.3</v>
          </cell>
          <cell r="L332">
            <v>-3.2</v>
          </cell>
          <cell r="M332">
            <v>86.2</v>
          </cell>
          <cell r="N332">
            <v>5.0999999999999996</v>
          </cell>
          <cell r="O332">
            <v>104.5</v>
          </cell>
          <cell r="P332">
            <v>-2.1</v>
          </cell>
          <cell r="Q332">
            <v>7.4</v>
          </cell>
          <cell r="R332">
            <v>-2</v>
          </cell>
          <cell r="S332">
            <v>0.31</v>
          </cell>
          <cell r="T332">
            <v>-0.86</v>
          </cell>
          <cell r="U332">
            <v>1.22</v>
          </cell>
          <cell r="V332">
            <v>1</v>
          </cell>
          <cell r="W332">
            <v>83</v>
          </cell>
          <cell r="X332">
            <v>6.3</v>
          </cell>
          <cell r="Y332">
            <v>81.099999999999994</v>
          </cell>
          <cell r="Z332">
            <v>-7.6</v>
          </cell>
          <cell r="AA332">
            <v>50</v>
          </cell>
          <cell r="AB332">
            <v>-35.9</v>
          </cell>
          <cell r="AC332">
            <v>93.8</v>
          </cell>
          <cell r="AD332">
            <v>4163.6000000000004</v>
          </cell>
        </row>
        <row r="333">
          <cell r="B333" t="str">
            <v>卸売業，小売業</v>
          </cell>
          <cell r="C333">
            <v>96.9</v>
          </cell>
          <cell r="D333">
            <v>-2.8</v>
          </cell>
          <cell r="E333">
            <v>106.2</v>
          </cell>
          <cell r="F333">
            <v>-2</v>
          </cell>
          <cell r="G333">
            <v>105.4</v>
          </cell>
          <cell r="H333">
            <v>-2.9</v>
          </cell>
          <cell r="I333">
            <v>95</v>
          </cell>
          <cell r="J333">
            <v>0.3</v>
          </cell>
          <cell r="K333">
            <v>94.1</v>
          </cell>
          <cell r="L333">
            <v>-0.5</v>
          </cell>
          <cell r="M333">
            <v>113</v>
          </cell>
          <cell r="N333">
            <v>16.399999999999999</v>
          </cell>
          <cell r="O333">
            <v>101.3</v>
          </cell>
          <cell r="P333">
            <v>0.9</v>
          </cell>
          <cell r="Q333">
            <v>46.3</v>
          </cell>
          <cell r="R333">
            <v>7.9</v>
          </cell>
          <cell r="S333">
            <v>3.1</v>
          </cell>
          <cell r="T333">
            <v>0.99</v>
          </cell>
          <cell r="U333">
            <v>2.09</v>
          </cell>
          <cell r="V333">
            <v>-0.79</v>
          </cell>
          <cell r="W333">
            <v>92.3</v>
          </cell>
          <cell r="X333">
            <v>-5.9</v>
          </cell>
          <cell r="Y333">
            <v>101.1</v>
          </cell>
          <cell r="Z333">
            <v>-5.2</v>
          </cell>
          <cell r="AA333">
            <v>122.5</v>
          </cell>
          <cell r="AB333">
            <v>15.6</v>
          </cell>
          <cell r="AC333">
            <v>14.1</v>
          </cell>
          <cell r="AD333">
            <v>-39</v>
          </cell>
        </row>
        <row r="334">
          <cell r="B334" t="str">
            <v>金融業，保険業</v>
          </cell>
          <cell r="C334">
            <v>93.1</v>
          </cell>
          <cell r="D334">
            <v>24.1</v>
          </cell>
          <cell r="E334">
            <v>114.1</v>
          </cell>
          <cell r="F334">
            <v>22.7</v>
          </cell>
          <cell r="G334">
            <v>115</v>
          </cell>
          <cell r="H334">
            <v>21.6</v>
          </cell>
          <cell r="I334">
            <v>95.7</v>
          </cell>
          <cell r="J334">
            <v>12.2</v>
          </cell>
          <cell r="K334">
            <v>95.2</v>
          </cell>
          <cell r="L334">
            <v>10.1</v>
          </cell>
          <cell r="M334">
            <v>111.3</v>
          </cell>
          <cell r="N334">
            <v>103.5</v>
          </cell>
          <cell r="O334">
            <v>92.9</v>
          </cell>
          <cell r="P334">
            <v>-5.6</v>
          </cell>
          <cell r="Q334">
            <v>11.4</v>
          </cell>
          <cell r="R334">
            <v>4.7</v>
          </cell>
          <cell r="S334">
            <v>0</v>
          </cell>
          <cell r="T334">
            <v>-1.0900000000000001</v>
          </cell>
          <cell r="U334">
            <v>0</v>
          </cell>
          <cell r="V334">
            <v>-1.6</v>
          </cell>
          <cell r="W334">
            <v>88.7</v>
          </cell>
          <cell r="X334">
            <v>20.2</v>
          </cell>
          <cell r="Y334">
            <v>108.7</v>
          </cell>
          <cell r="Z334">
            <v>18.8</v>
          </cell>
          <cell r="AA334">
            <v>93.2</v>
          </cell>
          <cell r="AB334">
            <v>66.099999999999994</v>
          </cell>
          <cell r="AC334">
            <v>5.6</v>
          </cell>
          <cell r="AD334">
            <v>0</v>
          </cell>
        </row>
        <row r="335">
          <cell r="B335" t="str">
            <v>不動産業，物品賃貸業</v>
          </cell>
          <cell r="C335">
            <v>102.1</v>
          </cell>
          <cell r="D335">
            <v>-21.1</v>
          </cell>
          <cell r="E335">
            <v>107.9</v>
          </cell>
          <cell r="F335">
            <v>-27.1</v>
          </cell>
          <cell r="G335">
            <v>111</v>
          </cell>
          <cell r="H335">
            <v>-24.4</v>
          </cell>
          <cell r="I335">
            <v>86.8</v>
          </cell>
          <cell r="J335">
            <v>-30.5</v>
          </cell>
          <cell r="K335">
            <v>88.1</v>
          </cell>
          <cell r="L335">
            <v>-27.7</v>
          </cell>
          <cell r="M335">
            <v>58.8</v>
          </cell>
          <cell r="N335">
            <v>-69.400000000000006</v>
          </cell>
          <cell r="O335">
            <v>90.5</v>
          </cell>
          <cell r="P335">
            <v>3.3</v>
          </cell>
          <cell r="Q335">
            <v>52.8</v>
          </cell>
          <cell r="R335">
            <v>33.700000000000003</v>
          </cell>
          <cell r="S335">
            <v>1.3</v>
          </cell>
          <cell r="T335">
            <v>1.01</v>
          </cell>
          <cell r="U335">
            <v>2.77</v>
          </cell>
          <cell r="V335">
            <v>2.0299999999999998</v>
          </cell>
          <cell r="W335">
            <v>97.2</v>
          </cell>
          <cell r="X335">
            <v>-23.7</v>
          </cell>
          <cell r="Y335">
            <v>102.8</v>
          </cell>
          <cell r="Z335">
            <v>-29.4</v>
          </cell>
          <cell r="AA335">
            <v>49.8</v>
          </cell>
          <cell r="AB335">
            <v>-70.5</v>
          </cell>
          <cell r="AC335">
            <v>64.099999999999994</v>
          </cell>
          <cell r="AD335">
            <v>1024.5999999999999</v>
          </cell>
        </row>
        <row r="336">
          <cell r="B336" t="str">
            <v>学術研究，専門・技術サービス業</v>
          </cell>
          <cell r="C336">
            <v>88.9</v>
          </cell>
          <cell r="D336">
            <v>-6.5</v>
          </cell>
          <cell r="E336">
            <v>110.5</v>
          </cell>
          <cell r="F336">
            <v>8.1</v>
          </cell>
          <cell r="G336">
            <v>110.1</v>
          </cell>
          <cell r="H336">
            <v>5.9</v>
          </cell>
          <cell r="I336">
            <v>96.6</v>
          </cell>
          <cell r="J336">
            <v>-2.5</v>
          </cell>
          <cell r="K336">
            <v>97.1</v>
          </cell>
          <cell r="L336">
            <v>3.5</v>
          </cell>
          <cell r="M336">
            <v>88.8</v>
          </cell>
          <cell r="N336">
            <v>-54.5</v>
          </cell>
          <cell r="O336">
            <v>109.5</v>
          </cell>
          <cell r="P336">
            <v>5.0999999999999996</v>
          </cell>
          <cell r="Q336">
            <v>12.5</v>
          </cell>
          <cell r="R336">
            <v>-8.6</v>
          </cell>
          <cell r="S336">
            <v>1.31</v>
          </cell>
          <cell r="T336">
            <v>-4.1500000000000004</v>
          </cell>
          <cell r="U336">
            <v>0.02</v>
          </cell>
          <cell r="V336">
            <v>-3.25</v>
          </cell>
          <cell r="W336">
            <v>84.7</v>
          </cell>
          <cell r="X336">
            <v>-9.5</v>
          </cell>
          <cell r="Y336">
            <v>105.2</v>
          </cell>
          <cell r="Z336">
            <v>4.5999999999999996</v>
          </cell>
          <cell r="AA336">
            <v>120.3</v>
          </cell>
          <cell r="AB336">
            <v>95.3</v>
          </cell>
          <cell r="AC336">
            <v>1.5</v>
          </cell>
          <cell r="AD336">
            <v>-97.3</v>
          </cell>
        </row>
        <row r="337">
          <cell r="B337" t="str">
            <v>宿泊業，飲食サービス業</v>
          </cell>
          <cell r="C337">
            <v>101.3</v>
          </cell>
          <cell r="D337">
            <v>-6</v>
          </cell>
          <cell r="E337">
            <v>103.8</v>
          </cell>
          <cell r="F337">
            <v>-6.7</v>
          </cell>
          <cell r="G337">
            <v>103.6</v>
          </cell>
          <cell r="H337">
            <v>-8.4</v>
          </cell>
          <cell r="I337">
            <v>104.4</v>
          </cell>
          <cell r="J337">
            <v>-8.9</v>
          </cell>
          <cell r="K337">
            <v>102.9</v>
          </cell>
          <cell r="L337">
            <v>-10.8</v>
          </cell>
          <cell r="M337">
            <v>141.19999999999999</v>
          </cell>
          <cell r="N337">
            <v>50.1</v>
          </cell>
          <cell r="O337">
            <v>99.9</v>
          </cell>
          <cell r="P337">
            <v>16.3</v>
          </cell>
          <cell r="Q337">
            <v>81.599999999999994</v>
          </cell>
          <cell r="R337">
            <v>7.2</v>
          </cell>
          <cell r="S337">
            <v>4.08</v>
          </cell>
          <cell r="T337">
            <v>-0.76</v>
          </cell>
          <cell r="U337">
            <v>2.58</v>
          </cell>
          <cell r="V337">
            <v>-1.1599999999999999</v>
          </cell>
          <cell r="W337">
            <v>96.5</v>
          </cell>
          <cell r="X337">
            <v>-9</v>
          </cell>
          <cell r="Y337">
            <v>98.9</v>
          </cell>
          <cell r="Z337">
            <v>-9.6999999999999993</v>
          </cell>
          <cell r="AA337">
            <v>108.2</v>
          </cell>
          <cell r="AB337">
            <v>59.1</v>
          </cell>
          <cell r="AC337">
            <v>25</v>
          </cell>
          <cell r="AD337">
            <v>380.8</v>
          </cell>
        </row>
        <row r="338">
          <cell r="B338" t="str">
            <v>生活関連サービス業，娯楽業</v>
          </cell>
          <cell r="C338">
            <v>94.9</v>
          </cell>
          <cell r="D338">
            <v>0.3</v>
          </cell>
          <cell r="E338">
            <v>97.9</v>
          </cell>
          <cell r="F338">
            <v>-2.2000000000000002</v>
          </cell>
          <cell r="G338">
            <v>101.7</v>
          </cell>
          <cell r="H338">
            <v>-2.8</v>
          </cell>
          <cell r="I338">
            <v>99.6</v>
          </cell>
          <cell r="J338">
            <v>-6.9</v>
          </cell>
          <cell r="K338">
            <v>103.8</v>
          </cell>
          <cell r="L338">
            <v>-5.6</v>
          </cell>
          <cell r="M338">
            <v>46.9</v>
          </cell>
          <cell r="N338">
            <v>-31.8</v>
          </cell>
          <cell r="O338">
            <v>91.9</v>
          </cell>
          <cell r="P338">
            <v>-4.5</v>
          </cell>
          <cell r="Q338">
            <v>39.4</v>
          </cell>
          <cell r="R338">
            <v>-4.0999999999999996</v>
          </cell>
          <cell r="S338">
            <v>2.59</v>
          </cell>
          <cell r="T338">
            <v>-1.75</v>
          </cell>
          <cell r="U338">
            <v>1.78</v>
          </cell>
          <cell r="V338">
            <v>-0.92</v>
          </cell>
          <cell r="W338">
            <v>90.4</v>
          </cell>
          <cell r="X338">
            <v>-2.9</v>
          </cell>
          <cell r="Y338">
            <v>93.2</v>
          </cell>
          <cell r="Z338">
            <v>-5.4</v>
          </cell>
          <cell r="AA338">
            <v>47.3</v>
          </cell>
          <cell r="AB338">
            <v>15.6</v>
          </cell>
          <cell r="AC338">
            <v>36.4</v>
          </cell>
          <cell r="AD338">
            <v>420</v>
          </cell>
        </row>
        <row r="339">
          <cell r="B339" t="str">
            <v>教育，学習支援業</v>
          </cell>
          <cell r="C339">
            <v>88</v>
          </cell>
          <cell r="D339">
            <v>-1.9</v>
          </cell>
          <cell r="E339">
            <v>107.4</v>
          </cell>
          <cell r="F339">
            <v>-2.1</v>
          </cell>
          <cell r="G339">
            <v>107.4</v>
          </cell>
          <cell r="H339">
            <v>-1.7</v>
          </cell>
          <cell r="I339">
            <v>121.2</v>
          </cell>
          <cell r="J339">
            <v>0.2</v>
          </cell>
          <cell r="K339">
            <v>108</v>
          </cell>
          <cell r="L339">
            <v>0.5</v>
          </cell>
          <cell r="M339">
            <v>360.9</v>
          </cell>
          <cell r="N339">
            <v>-1.2</v>
          </cell>
          <cell r="O339">
            <v>109.9</v>
          </cell>
          <cell r="P339">
            <v>0.9</v>
          </cell>
          <cell r="Q339">
            <v>16.100000000000001</v>
          </cell>
          <cell r="R339">
            <v>1.4</v>
          </cell>
          <cell r="S339">
            <v>1.61</v>
          </cell>
          <cell r="T339">
            <v>0.18</v>
          </cell>
          <cell r="U339">
            <v>1.29</v>
          </cell>
          <cell r="V339">
            <v>0.91</v>
          </cell>
          <cell r="W339">
            <v>83.8</v>
          </cell>
          <cell r="X339">
            <v>-5.0999999999999996</v>
          </cell>
          <cell r="Y339">
            <v>102.3</v>
          </cell>
          <cell r="Z339">
            <v>-5.3</v>
          </cell>
          <cell r="AA339">
            <v>107.4</v>
          </cell>
          <cell r="AB339">
            <v>-20.100000000000001</v>
          </cell>
          <cell r="AC339">
            <v>0.8</v>
          </cell>
          <cell r="AD339">
            <v>0</v>
          </cell>
        </row>
        <row r="340">
          <cell r="B340" t="str">
            <v>医療，福祉</v>
          </cell>
          <cell r="C340">
            <v>81.900000000000006</v>
          </cell>
          <cell r="D340">
            <v>-1.7</v>
          </cell>
          <cell r="E340">
            <v>96.1</v>
          </cell>
          <cell r="F340">
            <v>-3</v>
          </cell>
          <cell r="G340">
            <v>95.3</v>
          </cell>
          <cell r="H340">
            <v>-2</v>
          </cell>
          <cell r="I340">
            <v>99.7</v>
          </cell>
          <cell r="J340">
            <v>3.5</v>
          </cell>
          <cell r="K340">
            <v>100</v>
          </cell>
          <cell r="L340">
            <v>4</v>
          </cell>
          <cell r="M340">
            <v>90.2</v>
          </cell>
          <cell r="N340">
            <v>-9.8000000000000007</v>
          </cell>
          <cell r="O340">
            <v>102</v>
          </cell>
          <cell r="P340">
            <v>1</v>
          </cell>
          <cell r="Q340">
            <v>27.3</v>
          </cell>
          <cell r="R340">
            <v>2.2999999999999998</v>
          </cell>
          <cell r="S340">
            <v>1.27</v>
          </cell>
          <cell r="T340">
            <v>-0.02</v>
          </cell>
          <cell r="U340">
            <v>1.98</v>
          </cell>
          <cell r="V340">
            <v>1.0900000000000001</v>
          </cell>
          <cell r="W340">
            <v>78</v>
          </cell>
          <cell r="X340">
            <v>-4.9000000000000004</v>
          </cell>
          <cell r="Y340">
            <v>91.5</v>
          </cell>
          <cell r="Z340">
            <v>-6.2</v>
          </cell>
          <cell r="AA340">
            <v>120.1</v>
          </cell>
          <cell r="AB340">
            <v>-23.2</v>
          </cell>
          <cell r="AC340">
            <v>9.8000000000000007</v>
          </cell>
          <cell r="AD340">
            <v>308.3</v>
          </cell>
        </row>
        <row r="341">
          <cell r="B341" t="str">
            <v>複合サービス事業</v>
          </cell>
          <cell r="C341">
            <v>77.900000000000006</v>
          </cell>
          <cell r="D341">
            <v>1.4</v>
          </cell>
          <cell r="E341">
            <v>92.8</v>
          </cell>
          <cell r="F341">
            <v>-0.2</v>
          </cell>
          <cell r="G341">
            <v>97.1</v>
          </cell>
          <cell r="H341">
            <v>2.6</v>
          </cell>
          <cell r="I341">
            <v>95.7</v>
          </cell>
          <cell r="J341">
            <v>4.2</v>
          </cell>
          <cell r="K341">
            <v>97.9</v>
          </cell>
          <cell r="L341">
            <v>5.4</v>
          </cell>
          <cell r="M341">
            <v>57.1</v>
          </cell>
          <cell r="N341">
            <v>-21.3</v>
          </cell>
          <cell r="O341">
            <v>103.5</v>
          </cell>
          <cell r="P341">
            <v>5.0999999999999996</v>
          </cell>
          <cell r="Q341">
            <v>11.2</v>
          </cell>
          <cell r="R341">
            <v>2.5</v>
          </cell>
          <cell r="S341">
            <v>2.1800000000000002</v>
          </cell>
          <cell r="T341">
            <v>1.65</v>
          </cell>
          <cell r="U341">
            <v>0.37</v>
          </cell>
          <cell r="V341">
            <v>-0.96</v>
          </cell>
          <cell r="W341">
            <v>74.2</v>
          </cell>
          <cell r="X341">
            <v>-1.9</v>
          </cell>
          <cell r="Y341">
            <v>88.4</v>
          </cell>
          <cell r="Z341">
            <v>-3.4</v>
          </cell>
          <cell r="AA341">
            <v>21.9</v>
          </cell>
          <cell r="AB341">
            <v>-66.7</v>
          </cell>
          <cell r="AC341">
            <v>7.8</v>
          </cell>
          <cell r="AD341">
            <v>875</v>
          </cell>
        </row>
        <row r="342">
          <cell r="B342" t="str">
            <v>サービス業（他に分類されないもの）</v>
          </cell>
          <cell r="C342">
            <v>84.8</v>
          </cell>
          <cell r="D342">
            <v>0.8</v>
          </cell>
          <cell r="E342">
            <v>94.8</v>
          </cell>
          <cell r="F342">
            <v>1.6</v>
          </cell>
          <cell r="G342">
            <v>96.6</v>
          </cell>
          <cell r="H342">
            <v>0.9</v>
          </cell>
          <cell r="I342">
            <v>94</v>
          </cell>
          <cell r="J342">
            <v>-1.2</v>
          </cell>
          <cell r="K342">
            <v>95</v>
          </cell>
          <cell r="L342">
            <v>-1.8</v>
          </cell>
          <cell r="M342">
            <v>80.900000000000006</v>
          </cell>
          <cell r="N342">
            <v>11.9</v>
          </cell>
          <cell r="O342">
            <v>97.7</v>
          </cell>
          <cell r="P342">
            <v>-3.5</v>
          </cell>
          <cell r="Q342">
            <v>27.1</v>
          </cell>
          <cell r="R342">
            <v>3.7</v>
          </cell>
          <cell r="S342">
            <v>2.65</v>
          </cell>
          <cell r="T342">
            <v>0.34</v>
          </cell>
          <cell r="U342">
            <v>3.89</v>
          </cell>
          <cell r="V342">
            <v>1.46</v>
          </cell>
          <cell r="W342">
            <v>80.8</v>
          </cell>
          <cell r="X342">
            <v>-2.4</v>
          </cell>
          <cell r="Y342">
            <v>90.3</v>
          </cell>
          <cell r="Z342">
            <v>-1.6</v>
          </cell>
          <cell r="AA342">
            <v>74</v>
          </cell>
          <cell r="AB342">
            <v>12.5</v>
          </cell>
          <cell r="AC342">
            <v>13</v>
          </cell>
          <cell r="AD342">
            <v>-27</v>
          </cell>
        </row>
        <row r="343">
          <cell r="B343" t="str">
            <v>食料品・たばこ</v>
          </cell>
          <cell r="C343">
            <v>85</v>
          </cell>
          <cell r="D343">
            <v>-12.4</v>
          </cell>
          <cell r="E343">
            <v>97.4</v>
          </cell>
          <cell r="F343">
            <v>-15.5</v>
          </cell>
          <cell r="G343">
            <v>97</v>
          </cell>
          <cell r="H343">
            <v>-16</v>
          </cell>
          <cell r="I343">
            <v>90.2</v>
          </cell>
          <cell r="J343">
            <v>-3</v>
          </cell>
          <cell r="K343">
            <v>90.7</v>
          </cell>
          <cell r="L343">
            <v>-3.2</v>
          </cell>
          <cell r="M343">
            <v>84</v>
          </cell>
          <cell r="N343">
            <v>0</v>
          </cell>
          <cell r="O343">
            <v>98.6</v>
          </cell>
          <cell r="P343">
            <v>0.9</v>
          </cell>
          <cell r="Q343">
            <v>29.7</v>
          </cell>
          <cell r="R343">
            <v>2.9</v>
          </cell>
          <cell r="S343">
            <v>1.43</v>
          </cell>
          <cell r="T343">
            <v>-0.12</v>
          </cell>
          <cell r="U343">
            <v>1.96</v>
          </cell>
          <cell r="V343">
            <v>0.04</v>
          </cell>
          <cell r="W343">
            <v>81</v>
          </cell>
          <cell r="X343">
            <v>-15.2</v>
          </cell>
          <cell r="Y343">
            <v>92.8</v>
          </cell>
          <cell r="Z343">
            <v>-18.2</v>
          </cell>
          <cell r="AA343">
            <v>104.1</v>
          </cell>
          <cell r="AB343">
            <v>-5.4</v>
          </cell>
          <cell r="AC343">
            <v>13.9</v>
          </cell>
          <cell r="AD343">
            <v>0</v>
          </cell>
        </row>
        <row r="344">
          <cell r="B344" t="str">
            <v>繊維工業</v>
          </cell>
          <cell r="C344">
            <v>118.3</v>
          </cell>
          <cell r="D344">
            <v>1.9</v>
          </cell>
          <cell r="E344">
            <v>132.69999999999999</v>
          </cell>
          <cell r="F344">
            <v>1.8</v>
          </cell>
          <cell r="G344">
            <v>124.4</v>
          </cell>
          <cell r="H344">
            <v>-1.6</v>
          </cell>
          <cell r="I344">
            <v>91.8</v>
          </cell>
          <cell r="J344">
            <v>8.8000000000000007</v>
          </cell>
          <cell r="K344">
            <v>89.2</v>
          </cell>
          <cell r="L344">
            <v>5.8</v>
          </cell>
          <cell r="M344">
            <v>147.19999999999999</v>
          </cell>
          <cell r="N344">
            <v>71</v>
          </cell>
          <cell r="O344">
            <v>92.3</v>
          </cell>
          <cell r="P344">
            <v>16.5</v>
          </cell>
          <cell r="Q344">
            <v>7.9</v>
          </cell>
          <cell r="R344">
            <v>5.3</v>
          </cell>
          <cell r="S344">
            <v>0.25</v>
          </cell>
          <cell r="T344">
            <v>-0.98</v>
          </cell>
          <cell r="U344">
            <v>1.69</v>
          </cell>
          <cell r="V344">
            <v>1.39</v>
          </cell>
          <cell r="W344">
            <v>112.7</v>
          </cell>
          <cell r="X344">
            <v>-1.4</v>
          </cell>
          <cell r="Y344">
            <v>126.4</v>
          </cell>
          <cell r="Z344">
            <v>-1.4</v>
          </cell>
          <cell r="AA344">
            <v>312</v>
          </cell>
          <cell r="AB344">
            <v>46</v>
          </cell>
          <cell r="AC344">
            <v>0.3</v>
          </cell>
          <cell r="AD344">
            <v>0</v>
          </cell>
        </row>
        <row r="345">
          <cell r="B345" t="str">
            <v>木材・木製品</v>
          </cell>
          <cell r="C345">
            <v>96.4</v>
          </cell>
          <cell r="D345">
            <v>-2.2999999999999998</v>
          </cell>
          <cell r="E345">
            <v>112.1</v>
          </cell>
          <cell r="F345">
            <v>-1.4</v>
          </cell>
          <cell r="G345">
            <v>117.7</v>
          </cell>
          <cell r="H345">
            <v>6.4</v>
          </cell>
          <cell r="I345">
            <v>86.3</v>
          </cell>
          <cell r="J345">
            <v>-15.1</v>
          </cell>
          <cell r="K345">
            <v>87.5</v>
          </cell>
          <cell r="L345">
            <v>-10.6</v>
          </cell>
          <cell r="M345">
            <v>73.599999999999994</v>
          </cell>
          <cell r="N345">
            <v>-48.2</v>
          </cell>
          <cell r="O345">
            <v>100.9</v>
          </cell>
          <cell r="P345">
            <v>5.7</v>
          </cell>
          <cell r="Q345">
            <v>24.9</v>
          </cell>
          <cell r="R345">
            <v>18.5</v>
          </cell>
          <cell r="S345">
            <v>0.74</v>
          </cell>
          <cell r="T345">
            <v>0.08</v>
          </cell>
          <cell r="U345">
            <v>0.3</v>
          </cell>
          <cell r="V345">
            <v>-0.52</v>
          </cell>
          <cell r="W345">
            <v>91.8</v>
          </cell>
          <cell r="X345">
            <v>-5.5</v>
          </cell>
          <cell r="Y345">
            <v>106.8</v>
          </cell>
          <cell r="Z345">
            <v>-4.5999999999999996</v>
          </cell>
          <cell r="AA345">
            <v>59.2</v>
          </cell>
          <cell r="AB345">
            <v>-58.7</v>
          </cell>
          <cell r="AC345">
            <v>1.2</v>
          </cell>
          <cell r="AD345">
            <v>-80</v>
          </cell>
        </row>
        <row r="346">
          <cell r="B346" t="str">
            <v>家具・装備品</v>
          </cell>
          <cell r="C346" t="str">
            <v>-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7">
          <cell r="B347" t="str">
            <v>パルプ・紙</v>
          </cell>
          <cell r="C347">
            <v>68.099999999999994</v>
          </cell>
          <cell r="D347">
            <v>-16.600000000000001</v>
          </cell>
          <cell r="E347">
            <v>89.6</v>
          </cell>
          <cell r="F347">
            <v>-2.4</v>
          </cell>
          <cell r="G347">
            <v>95.6</v>
          </cell>
          <cell r="H347">
            <v>3.5</v>
          </cell>
          <cell r="I347">
            <v>109.5</v>
          </cell>
          <cell r="J347">
            <v>3.7</v>
          </cell>
          <cell r="K347">
            <v>115.7</v>
          </cell>
          <cell r="L347">
            <v>7.9</v>
          </cell>
          <cell r="M347">
            <v>57.1</v>
          </cell>
          <cell r="N347">
            <v>-37.9</v>
          </cell>
          <cell r="O347">
            <v>120.2</v>
          </cell>
          <cell r="P347">
            <v>1.5</v>
          </cell>
          <cell r="Q347">
            <v>4.7</v>
          </cell>
          <cell r="R347">
            <v>-2.2999999999999998</v>
          </cell>
          <cell r="S347">
            <v>0</v>
          </cell>
          <cell r="T347">
            <v>-0.49</v>
          </cell>
          <cell r="U347">
            <v>0</v>
          </cell>
          <cell r="V347">
            <v>-0.24</v>
          </cell>
          <cell r="W347">
            <v>64.900000000000006</v>
          </cell>
          <cell r="X347">
            <v>-19.3</v>
          </cell>
          <cell r="Y347">
            <v>85.3</v>
          </cell>
          <cell r="Z347">
            <v>-5.6</v>
          </cell>
          <cell r="AA347">
            <v>50.9</v>
          </cell>
          <cell r="AB347">
            <v>-42.1</v>
          </cell>
          <cell r="AC347">
            <v>0.8</v>
          </cell>
          <cell r="AD347">
            <v>-96.2</v>
          </cell>
        </row>
        <row r="348">
          <cell r="B348" t="str">
            <v>印刷・同関連業</v>
          </cell>
          <cell r="C348">
            <v>107.4</v>
          </cell>
          <cell r="D348">
            <v>-10.4</v>
          </cell>
          <cell r="E348">
            <v>111.5</v>
          </cell>
          <cell r="F348">
            <v>-6</v>
          </cell>
          <cell r="G348">
            <v>106.2</v>
          </cell>
          <cell r="H348">
            <v>-5.7</v>
          </cell>
          <cell r="I348">
            <v>105.4</v>
          </cell>
          <cell r="J348">
            <v>31.8</v>
          </cell>
          <cell r="K348">
            <v>104.6</v>
          </cell>
          <cell r="L348">
            <v>29.5</v>
          </cell>
          <cell r="M348">
            <v>120.8</v>
          </cell>
          <cell r="N348">
            <v>93.3</v>
          </cell>
          <cell r="O348">
            <v>81.900000000000006</v>
          </cell>
          <cell r="P348">
            <v>-16.899999999999999</v>
          </cell>
          <cell r="Q348">
            <v>6.8</v>
          </cell>
          <cell r="R348">
            <v>-10.5</v>
          </cell>
          <cell r="S348">
            <v>0.55000000000000004</v>
          </cell>
          <cell r="T348">
            <v>-0.13</v>
          </cell>
          <cell r="U348">
            <v>0.55000000000000004</v>
          </cell>
          <cell r="V348">
            <v>-1.04</v>
          </cell>
          <cell r="W348">
            <v>102.3</v>
          </cell>
          <cell r="X348">
            <v>-13.2</v>
          </cell>
          <cell r="Y348">
            <v>106.2</v>
          </cell>
          <cell r="Z348">
            <v>-9</v>
          </cell>
          <cell r="AA348">
            <v>220.5</v>
          </cell>
          <cell r="AB348">
            <v>-8.8000000000000007</v>
          </cell>
          <cell r="AC348">
            <v>21.4</v>
          </cell>
          <cell r="AD348">
            <v>-51.6</v>
          </cell>
        </row>
        <row r="349">
          <cell r="B349" t="str">
            <v>化学、石油・石炭</v>
          </cell>
          <cell r="C349">
            <v>86.2</v>
          </cell>
          <cell r="D349">
            <v>1.3</v>
          </cell>
          <cell r="E349">
            <v>113.1</v>
          </cell>
          <cell r="F349">
            <v>1.9</v>
          </cell>
          <cell r="G349">
            <v>114.7</v>
          </cell>
          <cell r="H349">
            <v>5.9</v>
          </cell>
          <cell r="I349">
            <v>93.4</v>
          </cell>
          <cell r="J349">
            <v>-4.2</v>
          </cell>
          <cell r="K349">
            <v>91.8</v>
          </cell>
          <cell r="L349">
            <v>-3</v>
          </cell>
          <cell r="M349">
            <v>107.6</v>
          </cell>
          <cell r="N349">
            <v>-13.7</v>
          </cell>
          <cell r="O349">
            <v>100.2</v>
          </cell>
          <cell r="P349">
            <v>-5.4</v>
          </cell>
          <cell r="Q349">
            <v>1.6</v>
          </cell>
          <cell r="R349">
            <v>0.2</v>
          </cell>
          <cell r="S349">
            <v>0</v>
          </cell>
          <cell r="T349">
            <v>-1.1399999999999999</v>
          </cell>
          <cell r="U349">
            <v>1.19</v>
          </cell>
          <cell r="V349">
            <v>0.12</v>
          </cell>
          <cell r="W349">
            <v>82.1</v>
          </cell>
          <cell r="X349">
            <v>-2</v>
          </cell>
          <cell r="Y349">
            <v>107.7</v>
          </cell>
          <cell r="Z349">
            <v>-1.5</v>
          </cell>
          <cell r="AA349">
            <v>102.8</v>
          </cell>
          <cell r="AB349">
            <v>-19.600000000000001</v>
          </cell>
          <cell r="AC349">
            <v>0</v>
          </cell>
          <cell r="AD349">
            <v>-100</v>
          </cell>
        </row>
        <row r="350">
          <cell r="B350" t="str">
            <v>プラスチック製品</v>
          </cell>
          <cell r="C350">
            <v>96.3</v>
          </cell>
          <cell r="D350">
            <v>-9.6999999999999993</v>
          </cell>
          <cell r="E350">
            <v>106</v>
          </cell>
          <cell r="F350">
            <v>-8.4</v>
          </cell>
          <cell r="G350">
            <v>102.5</v>
          </cell>
          <cell r="H350">
            <v>-7</v>
          </cell>
          <cell r="I350">
            <v>96.2</v>
          </cell>
          <cell r="J350">
            <v>-7.4</v>
          </cell>
          <cell r="K350">
            <v>96.2</v>
          </cell>
          <cell r="L350">
            <v>-4.9000000000000004</v>
          </cell>
          <cell r="M350">
            <v>96.8</v>
          </cell>
          <cell r="N350">
            <v>-32.9</v>
          </cell>
          <cell r="O350">
            <v>258.39999999999998</v>
          </cell>
          <cell r="P350">
            <v>-33.6</v>
          </cell>
          <cell r="Q350">
            <v>27.5</v>
          </cell>
          <cell r="R350">
            <v>23.5</v>
          </cell>
          <cell r="S350">
            <v>1.1599999999999999</v>
          </cell>
          <cell r="T350">
            <v>-1.06</v>
          </cell>
          <cell r="U350">
            <v>1.6</v>
          </cell>
          <cell r="V350">
            <v>1.6</v>
          </cell>
          <cell r="W350">
            <v>91.7</v>
          </cell>
          <cell r="X350">
            <v>-12.6</v>
          </cell>
          <cell r="Y350">
            <v>101</v>
          </cell>
          <cell r="Z350">
            <v>-11.3</v>
          </cell>
          <cell r="AA350">
            <v>151.5</v>
          </cell>
          <cell r="AB350">
            <v>-18.7</v>
          </cell>
          <cell r="AC350">
            <v>0</v>
          </cell>
          <cell r="AD350">
            <v>-100</v>
          </cell>
        </row>
        <row r="351">
          <cell r="B351" t="str">
            <v>ゴム製品</v>
          </cell>
          <cell r="C351">
            <v>93.6</v>
          </cell>
          <cell r="D351">
            <v>-1.5</v>
          </cell>
          <cell r="E351">
            <v>120.4</v>
          </cell>
          <cell r="F351">
            <v>1.6</v>
          </cell>
          <cell r="G351">
            <v>113.3</v>
          </cell>
          <cell r="H351">
            <v>2.6</v>
          </cell>
          <cell r="I351">
            <v>100.1</v>
          </cell>
          <cell r="J351">
            <v>1.4</v>
          </cell>
          <cell r="K351">
            <v>94.6</v>
          </cell>
          <cell r="L351">
            <v>1.5</v>
          </cell>
          <cell r="M351">
            <v>159</v>
          </cell>
          <cell r="N351">
            <v>0</v>
          </cell>
          <cell r="O351">
            <v>97.6</v>
          </cell>
          <cell r="P351">
            <v>-0.6</v>
          </cell>
          <cell r="Q351">
            <v>1.6</v>
          </cell>
          <cell r="R351">
            <v>-0.3</v>
          </cell>
          <cell r="S351">
            <v>0.15</v>
          </cell>
          <cell r="T351">
            <v>-0.33</v>
          </cell>
          <cell r="U351">
            <v>0.53</v>
          </cell>
          <cell r="V351">
            <v>0</v>
          </cell>
          <cell r="W351">
            <v>89.1</v>
          </cell>
          <cell r="X351">
            <v>-4.7</v>
          </cell>
          <cell r="Y351">
            <v>114.7</v>
          </cell>
          <cell r="Z351">
            <v>-1.6</v>
          </cell>
          <cell r="AA351">
            <v>161.80000000000001</v>
          </cell>
          <cell r="AB351">
            <v>-2.2000000000000002</v>
          </cell>
          <cell r="AC351">
            <v>0</v>
          </cell>
          <cell r="AD351">
            <v>-100</v>
          </cell>
        </row>
        <row r="352">
          <cell r="B352" t="str">
            <v>窯業・土石製品</v>
          </cell>
          <cell r="C352">
            <v>106.8</v>
          </cell>
          <cell r="D352">
            <v>6.4</v>
          </cell>
          <cell r="E352">
            <v>121.3</v>
          </cell>
          <cell r="F352">
            <v>5.5</v>
          </cell>
          <cell r="G352">
            <v>119.7</v>
          </cell>
          <cell r="H352">
            <v>7.9</v>
          </cell>
          <cell r="I352">
            <v>90.5</v>
          </cell>
          <cell r="J352">
            <v>4.5999999999999996</v>
          </cell>
          <cell r="K352">
            <v>88.2</v>
          </cell>
          <cell r="L352">
            <v>2.4</v>
          </cell>
          <cell r="M352">
            <v>142.6</v>
          </cell>
          <cell r="N352">
            <v>49.2</v>
          </cell>
          <cell r="O352">
            <v>98.5</v>
          </cell>
          <cell r="P352">
            <v>1.5</v>
          </cell>
          <cell r="Q352">
            <v>2.6</v>
          </cell>
          <cell r="R352">
            <v>-3</v>
          </cell>
          <cell r="S352">
            <v>3.56</v>
          </cell>
          <cell r="T352">
            <v>3.45</v>
          </cell>
          <cell r="U352">
            <v>0.06</v>
          </cell>
          <cell r="V352">
            <v>0</v>
          </cell>
          <cell r="W352">
            <v>101.7</v>
          </cell>
          <cell r="X352">
            <v>2.9</v>
          </cell>
          <cell r="Y352">
            <v>115.5</v>
          </cell>
          <cell r="Z352">
            <v>2</v>
          </cell>
          <cell r="AA352">
            <v>154.30000000000001</v>
          </cell>
          <cell r="AB352">
            <v>-21.5</v>
          </cell>
          <cell r="AC352">
            <v>4.8</v>
          </cell>
          <cell r="AD352">
            <v>0</v>
          </cell>
        </row>
        <row r="353">
          <cell r="B353" t="str">
            <v>鉄鋼業</v>
          </cell>
          <cell r="C353">
            <v>138.69999999999999</v>
          </cell>
          <cell r="D353">
            <v>5.3</v>
          </cell>
          <cell r="E353">
            <v>149</v>
          </cell>
          <cell r="F353">
            <v>5.3</v>
          </cell>
          <cell r="G353">
            <v>124.5</v>
          </cell>
          <cell r="H353">
            <v>4</v>
          </cell>
          <cell r="I353">
            <v>109.2</v>
          </cell>
          <cell r="J353">
            <v>3</v>
          </cell>
          <cell r="K353">
            <v>95.7</v>
          </cell>
          <cell r="L353">
            <v>4.7</v>
          </cell>
          <cell r="M353">
            <v>2170</v>
          </cell>
          <cell r="N353">
            <v>-7.3</v>
          </cell>
          <cell r="O353">
            <v>337.9</v>
          </cell>
          <cell r="P353">
            <v>2.2000000000000002</v>
          </cell>
          <cell r="Q353">
            <v>10</v>
          </cell>
          <cell r="R353">
            <v>-0.2</v>
          </cell>
          <cell r="S353">
            <v>0.61</v>
          </cell>
          <cell r="T353">
            <v>0.61</v>
          </cell>
          <cell r="U353">
            <v>2.74</v>
          </cell>
          <cell r="V353">
            <v>2.74</v>
          </cell>
          <cell r="W353">
            <v>132.1</v>
          </cell>
          <cell r="X353">
            <v>1.9</v>
          </cell>
          <cell r="Y353">
            <v>141.9</v>
          </cell>
          <cell r="Z353">
            <v>1.9</v>
          </cell>
          <cell r="AA353">
            <v>5006.5</v>
          </cell>
          <cell r="AB353">
            <v>12.4</v>
          </cell>
          <cell r="AC353">
            <v>0</v>
          </cell>
          <cell r="AD353">
            <v>0</v>
          </cell>
        </row>
        <row r="354">
          <cell r="B354" t="str">
            <v>非鉄金属製造業</v>
          </cell>
          <cell r="C354" t="str">
            <v>-</v>
          </cell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B355" t="str">
            <v>金属製品製造業</v>
          </cell>
          <cell r="C355">
            <v>91.7</v>
          </cell>
          <cell r="D355">
            <v>34.299999999999997</v>
          </cell>
          <cell r="E355">
            <v>95.3</v>
          </cell>
          <cell r="F355">
            <v>25.4</v>
          </cell>
          <cell r="G355">
            <v>96.3</v>
          </cell>
          <cell r="H355">
            <v>29.4</v>
          </cell>
          <cell r="I355">
            <v>91</v>
          </cell>
          <cell r="J355">
            <v>10.3</v>
          </cell>
          <cell r="K355">
            <v>90.6</v>
          </cell>
          <cell r="L355">
            <v>10.1</v>
          </cell>
          <cell r="M355">
            <v>95</v>
          </cell>
          <cell r="N355">
            <v>12.8</v>
          </cell>
          <cell r="O355">
            <v>277.7</v>
          </cell>
          <cell r="P355">
            <v>1.4</v>
          </cell>
          <cell r="Q355">
            <v>23.5</v>
          </cell>
          <cell r="R355">
            <v>-2.6</v>
          </cell>
          <cell r="S355">
            <v>1.1200000000000001</v>
          </cell>
          <cell r="T355">
            <v>0.97</v>
          </cell>
          <cell r="U355">
            <v>1.99</v>
          </cell>
          <cell r="V355">
            <v>1.25</v>
          </cell>
          <cell r="W355">
            <v>87.3</v>
          </cell>
          <cell r="X355">
            <v>29.9</v>
          </cell>
          <cell r="Y355">
            <v>90.8</v>
          </cell>
          <cell r="Z355">
            <v>21.4</v>
          </cell>
          <cell r="AA355">
            <v>77.099999999999994</v>
          </cell>
          <cell r="AB355">
            <v>-26.4</v>
          </cell>
          <cell r="AC355">
            <v>15</v>
          </cell>
          <cell r="AD355">
            <v>0</v>
          </cell>
        </row>
        <row r="356">
          <cell r="B356" t="str">
            <v>はん用機械器具</v>
          </cell>
          <cell r="C356" t="str">
            <v>-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R356" t="str">
            <v>-</v>
          </cell>
          <cell r="S356" t="str">
            <v>-</v>
          </cell>
          <cell r="T356" t="str">
            <v>-</v>
          </cell>
          <cell r="U356" t="str">
            <v>-</v>
          </cell>
          <cell r="V356" t="str">
            <v>-</v>
          </cell>
          <cell r="W356" t="str">
            <v>-</v>
          </cell>
          <cell r="X356" t="str">
            <v>-</v>
          </cell>
          <cell r="Y356" t="str">
            <v>-</v>
          </cell>
          <cell r="Z356" t="str">
            <v>-</v>
          </cell>
          <cell r="AA356" t="str">
            <v>-</v>
          </cell>
          <cell r="AB356" t="str">
            <v>-</v>
          </cell>
          <cell r="AC356" t="str">
            <v>-</v>
          </cell>
          <cell r="AD356" t="str">
            <v>-</v>
          </cell>
        </row>
        <row r="357">
          <cell r="B357" t="str">
            <v>生産用機械器具</v>
          </cell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B358" t="str">
            <v>業務用機械器具</v>
          </cell>
          <cell r="C358">
            <v>92.5</v>
          </cell>
          <cell r="D358">
            <v>9.9</v>
          </cell>
          <cell r="E358">
            <v>112.6</v>
          </cell>
          <cell r="F358">
            <v>9.9</v>
          </cell>
          <cell r="G358">
            <v>110.9</v>
          </cell>
          <cell r="H358">
            <v>10</v>
          </cell>
          <cell r="I358">
            <v>90.2</v>
          </cell>
          <cell r="J358">
            <v>-10.1</v>
          </cell>
          <cell r="K358">
            <v>88.2</v>
          </cell>
          <cell r="L358">
            <v>-9.1</v>
          </cell>
          <cell r="M358">
            <v>124.7</v>
          </cell>
          <cell r="N358">
            <v>-21.7</v>
          </cell>
          <cell r="O358">
            <v>211.5</v>
          </cell>
          <cell r="P358">
            <v>-1</v>
          </cell>
          <cell r="Q358">
            <v>2.5</v>
          </cell>
          <cell r="R358">
            <v>-1</v>
          </cell>
          <cell r="S358">
            <v>0.39</v>
          </cell>
          <cell r="T358">
            <v>-2.97</v>
          </cell>
          <cell r="U358">
            <v>0.55000000000000004</v>
          </cell>
          <cell r="V358">
            <v>-2.15</v>
          </cell>
          <cell r="W358">
            <v>88.1</v>
          </cell>
          <cell r="X358">
            <v>6.3</v>
          </cell>
          <cell r="Y358">
            <v>107.2</v>
          </cell>
          <cell r="Z358">
            <v>6.2</v>
          </cell>
          <cell r="AA358">
            <v>132</v>
          </cell>
          <cell r="AB358">
            <v>8.6</v>
          </cell>
          <cell r="AC358">
            <v>0</v>
          </cell>
          <cell r="AD358">
            <v>-100</v>
          </cell>
        </row>
        <row r="359">
          <cell r="B359" t="str">
            <v>電子・デバイス</v>
          </cell>
          <cell r="C359">
            <v>72</v>
          </cell>
          <cell r="D359">
            <v>-5.4</v>
          </cell>
          <cell r="E359">
            <v>82.3</v>
          </cell>
          <cell r="F359">
            <v>-5.4</v>
          </cell>
          <cell r="G359">
            <v>82.4</v>
          </cell>
          <cell r="H359">
            <v>-0.7</v>
          </cell>
          <cell r="I359">
            <v>93.4</v>
          </cell>
          <cell r="J359">
            <v>-10</v>
          </cell>
          <cell r="K359">
            <v>94.7</v>
          </cell>
          <cell r="L359">
            <v>-6.8</v>
          </cell>
          <cell r="M359">
            <v>80.3</v>
          </cell>
          <cell r="N359">
            <v>-36.200000000000003</v>
          </cell>
          <cell r="O359">
            <v>75.3</v>
          </cell>
          <cell r="P359">
            <v>-1.2</v>
          </cell>
          <cell r="Q359">
            <v>6.1</v>
          </cell>
          <cell r="R359">
            <v>1.6</v>
          </cell>
          <cell r="S359">
            <v>0.17</v>
          </cell>
          <cell r="T359">
            <v>-1.2</v>
          </cell>
          <cell r="U359">
            <v>0.73</v>
          </cell>
          <cell r="V359">
            <v>0.12</v>
          </cell>
          <cell r="W359">
            <v>68.599999999999994</v>
          </cell>
          <cell r="X359">
            <v>-8.4</v>
          </cell>
          <cell r="Y359">
            <v>78.400000000000006</v>
          </cell>
          <cell r="Z359">
            <v>-8.4</v>
          </cell>
          <cell r="AA359">
            <v>81.3</v>
          </cell>
          <cell r="AB359">
            <v>-32.9</v>
          </cell>
          <cell r="AC359">
            <v>0.5</v>
          </cell>
          <cell r="AD359">
            <v>400</v>
          </cell>
        </row>
        <row r="360">
          <cell r="B360" t="str">
            <v>電気機械器具</v>
          </cell>
          <cell r="C360">
            <v>128.6</v>
          </cell>
          <cell r="D360">
            <v>-5</v>
          </cell>
          <cell r="E360">
            <v>141.9</v>
          </cell>
          <cell r="F360">
            <v>-4.4000000000000004</v>
          </cell>
          <cell r="G360">
            <v>140.80000000000001</v>
          </cell>
          <cell r="H360">
            <v>-2.9</v>
          </cell>
          <cell r="I360">
            <v>96.7</v>
          </cell>
          <cell r="J360">
            <v>-6.4</v>
          </cell>
          <cell r="K360">
            <v>96.4</v>
          </cell>
          <cell r="L360">
            <v>-2.9</v>
          </cell>
          <cell r="M360">
            <v>103.5</v>
          </cell>
          <cell r="N360">
            <v>-47.3</v>
          </cell>
          <cell r="O360">
            <v>73.7</v>
          </cell>
          <cell r="P360">
            <v>-21.4</v>
          </cell>
          <cell r="Q360">
            <v>3.9</v>
          </cell>
          <cell r="R360">
            <v>-3.7</v>
          </cell>
          <cell r="S360">
            <v>0.97</v>
          </cell>
          <cell r="T360">
            <v>0.43</v>
          </cell>
          <cell r="U360">
            <v>1.65</v>
          </cell>
          <cell r="V360">
            <v>1.27</v>
          </cell>
          <cell r="W360">
            <v>122.5</v>
          </cell>
          <cell r="X360">
            <v>-8</v>
          </cell>
          <cell r="Y360">
            <v>135.1</v>
          </cell>
          <cell r="Z360">
            <v>-7.5</v>
          </cell>
          <cell r="AA360">
            <v>181.8</v>
          </cell>
          <cell r="AB360">
            <v>-33.4</v>
          </cell>
          <cell r="AC360">
            <v>0</v>
          </cell>
          <cell r="AD360">
            <v>-100</v>
          </cell>
        </row>
        <row r="361">
          <cell r="B361" t="str">
            <v>情報通信機械器具</v>
          </cell>
          <cell r="C361">
            <v>87.5</v>
          </cell>
          <cell r="D361">
            <v>-3.6</v>
          </cell>
          <cell r="E361">
            <v>99.1</v>
          </cell>
          <cell r="F361">
            <v>-4</v>
          </cell>
          <cell r="G361">
            <v>94.1</v>
          </cell>
          <cell r="H361">
            <v>-5</v>
          </cell>
          <cell r="I361">
            <v>99.3</v>
          </cell>
          <cell r="J361">
            <v>-2.1</v>
          </cell>
          <cell r="K361">
            <v>96.8</v>
          </cell>
          <cell r="L361">
            <v>-3.9</v>
          </cell>
          <cell r="M361">
            <v>140.69999999999999</v>
          </cell>
          <cell r="N361">
            <v>23.9</v>
          </cell>
          <cell r="O361">
            <v>17.100000000000001</v>
          </cell>
          <cell r="P361">
            <v>-88</v>
          </cell>
          <cell r="Q361">
            <v>8.6</v>
          </cell>
          <cell r="R361">
            <v>7.3</v>
          </cell>
          <cell r="S361">
            <v>1.53</v>
          </cell>
          <cell r="T361">
            <v>0.59</v>
          </cell>
          <cell r="U361">
            <v>3.82</v>
          </cell>
          <cell r="V361">
            <v>3.07</v>
          </cell>
          <cell r="W361">
            <v>83.3</v>
          </cell>
          <cell r="X361">
            <v>-6.8</v>
          </cell>
          <cell r="Y361">
            <v>94.4</v>
          </cell>
          <cell r="Z361">
            <v>-7.1</v>
          </cell>
          <cell r="AA361">
            <v>201.6</v>
          </cell>
          <cell r="AB361">
            <v>7.7</v>
          </cell>
          <cell r="AC361">
            <v>3.7</v>
          </cell>
          <cell r="AD361">
            <v>311.10000000000002</v>
          </cell>
        </row>
        <row r="362">
          <cell r="B362" t="str">
            <v>輸送用機械器具</v>
          </cell>
          <cell r="C362">
            <v>94.9</v>
          </cell>
          <cell r="D362">
            <v>6.3</v>
          </cell>
          <cell r="E362">
            <v>122.3</v>
          </cell>
          <cell r="F362">
            <v>6.3</v>
          </cell>
          <cell r="G362">
            <v>114.8</v>
          </cell>
          <cell r="H362">
            <v>2.7</v>
          </cell>
          <cell r="I362">
            <v>101.6</v>
          </cell>
          <cell r="J362">
            <v>13.1</v>
          </cell>
          <cell r="K362">
            <v>94.8</v>
          </cell>
          <cell r="L362">
            <v>7.7</v>
          </cell>
          <cell r="M362">
            <v>187.2</v>
          </cell>
          <cell r="N362">
            <v>67.3</v>
          </cell>
          <cell r="O362">
            <v>73</v>
          </cell>
          <cell r="P362">
            <v>-4.3</v>
          </cell>
          <cell r="Q362">
            <v>0.3</v>
          </cell>
          <cell r="R362">
            <v>-0.5</v>
          </cell>
          <cell r="S362">
            <v>0.5</v>
          </cell>
          <cell r="T362">
            <v>-0.08</v>
          </cell>
          <cell r="U362">
            <v>2.59</v>
          </cell>
          <cell r="V362">
            <v>1.7</v>
          </cell>
          <cell r="W362">
            <v>90.4</v>
          </cell>
          <cell r="X362">
            <v>2.8</v>
          </cell>
          <cell r="Y362">
            <v>116.5</v>
          </cell>
          <cell r="Z362">
            <v>2.9</v>
          </cell>
          <cell r="AA362">
            <v>238.6</v>
          </cell>
          <cell r="AB362">
            <v>44.9</v>
          </cell>
          <cell r="AC362">
            <v>0.2</v>
          </cell>
          <cell r="AD362">
            <v>0</v>
          </cell>
        </row>
        <row r="363">
          <cell r="B363" t="str">
            <v>その他の製造業</v>
          </cell>
          <cell r="C363">
            <v>106.1</v>
          </cell>
          <cell r="D363">
            <v>21.7</v>
          </cell>
          <cell r="E363">
            <v>123.2</v>
          </cell>
          <cell r="F363">
            <v>21.6</v>
          </cell>
          <cell r="G363">
            <v>127.1</v>
          </cell>
          <cell r="H363">
            <v>28.1</v>
          </cell>
          <cell r="I363">
            <v>90.1</v>
          </cell>
          <cell r="J363">
            <v>-4.4000000000000004</v>
          </cell>
          <cell r="K363">
            <v>91.2</v>
          </cell>
          <cell r="L363">
            <v>0.9</v>
          </cell>
          <cell r="M363">
            <v>72.8</v>
          </cell>
          <cell r="N363">
            <v>-50</v>
          </cell>
          <cell r="O363">
            <v>75.7</v>
          </cell>
          <cell r="P363">
            <v>-43.9</v>
          </cell>
          <cell r="Q363">
            <v>5.5</v>
          </cell>
          <cell r="R363">
            <v>-3.8</v>
          </cell>
          <cell r="S363">
            <v>0.4</v>
          </cell>
          <cell r="T363">
            <v>0.4</v>
          </cell>
          <cell r="U363">
            <v>2.21</v>
          </cell>
          <cell r="V363">
            <v>1.98</v>
          </cell>
          <cell r="W363">
            <v>101</v>
          </cell>
          <cell r="X363">
            <v>17.7</v>
          </cell>
          <cell r="Y363">
            <v>117.3</v>
          </cell>
          <cell r="Z363">
            <v>17.7</v>
          </cell>
          <cell r="AA363">
            <v>69</v>
          </cell>
          <cell r="AB363">
            <v>-47</v>
          </cell>
          <cell r="AC363">
            <v>0</v>
          </cell>
          <cell r="AD363">
            <v>0</v>
          </cell>
        </row>
        <row r="364">
          <cell r="B364" t="str">
            <v>Ｅ一括分１</v>
          </cell>
          <cell r="C364">
            <v>125.3</v>
          </cell>
          <cell r="D364">
            <v>47.9</v>
          </cell>
          <cell r="E364">
            <v>143.69999999999999</v>
          </cell>
          <cell r="F364">
            <v>48.3</v>
          </cell>
          <cell r="G364">
            <v>124.5</v>
          </cell>
          <cell r="H364">
            <v>38</v>
          </cell>
          <cell r="I364">
            <v>116.1</v>
          </cell>
          <cell r="J364">
            <v>17.3</v>
          </cell>
          <cell r="K364">
            <v>101.5</v>
          </cell>
          <cell r="L364">
            <v>5.9</v>
          </cell>
          <cell r="M364">
            <v>392.4</v>
          </cell>
          <cell r="N364">
            <v>144</v>
          </cell>
          <cell r="O364">
            <v>111.6</v>
          </cell>
          <cell r="P364">
            <v>44.2</v>
          </cell>
          <cell r="Q364">
            <v>1.2</v>
          </cell>
          <cell r="R364">
            <v>-0.8</v>
          </cell>
          <cell r="S364">
            <v>4.97</v>
          </cell>
          <cell r="T364">
            <v>4.68</v>
          </cell>
          <cell r="U364">
            <v>0</v>
          </cell>
          <cell r="V364">
            <v>0</v>
          </cell>
          <cell r="W364">
            <v>119.3</v>
          </cell>
          <cell r="X364">
            <v>43</v>
          </cell>
          <cell r="Y364">
            <v>136.9</v>
          </cell>
          <cell r="Z364">
            <v>43.5</v>
          </cell>
          <cell r="AA364">
            <v>490.3</v>
          </cell>
          <cell r="AB364">
            <v>123.7</v>
          </cell>
          <cell r="AC364">
            <v>0</v>
          </cell>
          <cell r="AD364">
            <v>-100</v>
          </cell>
        </row>
        <row r="365">
          <cell r="B365" t="str">
            <v>Ｅ一括分２</v>
          </cell>
          <cell r="C365" t="str">
            <v>-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R365" t="str">
            <v>-</v>
          </cell>
          <cell r="S365" t="str">
            <v>-</v>
          </cell>
          <cell r="T365" t="str">
            <v>-</v>
          </cell>
          <cell r="U365" t="str">
            <v>-</v>
          </cell>
          <cell r="V365" t="str">
            <v>-</v>
          </cell>
          <cell r="W365" t="str">
            <v>-</v>
          </cell>
          <cell r="X365" t="str">
            <v>-</v>
          </cell>
          <cell r="Y365" t="str">
            <v>-</v>
          </cell>
          <cell r="Z365" t="str">
            <v>-</v>
          </cell>
          <cell r="AA365" t="str">
            <v>-</v>
          </cell>
          <cell r="AB365" t="str">
            <v>-</v>
          </cell>
          <cell r="AC365" t="str">
            <v>-</v>
          </cell>
          <cell r="AD365" t="str">
            <v>-</v>
          </cell>
        </row>
        <row r="366">
          <cell r="B366" t="str">
            <v>Ｅ一括分３</v>
          </cell>
          <cell r="C366" t="str">
            <v>-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B367" t="str">
            <v>卸売業</v>
          </cell>
          <cell r="C367">
            <v>107.4</v>
          </cell>
          <cell r="D367">
            <v>7.3</v>
          </cell>
          <cell r="E367">
            <v>122.4</v>
          </cell>
          <cell r="F367">
            <v>7</v>
          </cell>
          <cell r="G367">
            <v>119.7</v>
          </cell>
          <cell r="H367">
            <v>3.6</v>
          </cell>
          <cell r="I367">
            <v>105.1</v>
          </cell>
          <cell r="J367">
            <v>16</v>
          </cell>
          <cell r="K367">
            <v>103.3</v>
          </cell>
          <cell r="L367">
            <v>13.4</v>
          </cell>
          <cell r="M367">
            <v>142.69999999999999</v>
          </cell>
          <cell r="N367">
            <v>78.400000000000006</v>
          </cell>
          <cell r="O367">
            <v>85.6</v>
          </cell>
          <cell r="P367">
            <v>-8.3000000000000007</v>
          </cell>
          <cell r="Q367">
            <v>11.2</v>
          </cell>
          <cell r="R367">
            <v>-3.3</v>
          </cell>
          <cell r="S367">
            <v>2.13</v>
          </cell>
          <cell r="T367">
            <v>-1.2</v>
          </cell>
          <cell r="U367">
            <v>1.01</v>
          </cell>
          <cell r="V367">
            <v>-1.39</v>
          </cell>
          <cell r="W367">
            <v>102.3</v>
          </cell>
          <cell r="X367">
            <v>3.9</v>
          </cell>
          <cell r="Y367">
            <v>116.6</v>
          </cell>
          <cell r="Z367">
            <v>3.6</v>
          </cell>
          <cell r="AA367">
            <v>205.9</v>
          </cell>
          <cell r="AB367">
            <v>152.30000000000001</v>
          </cell>
          <cell r="AC367">
            <v>5.8</v>
          </cell>
          <cell r="AD367">
            <v>81.3</v>
          </cell>
        </row>
        <row r="368">
          <cell r="B368" t="str">
            <v>小売業</v>
          </cell>
          <cell r="C368">
            <v>94.7</v>
          </cell>
          <cell r="D368">
            <v>-6.3</v>
          </cell>
          <cell r="E368">
            <v>101.5</v>
          </cell>
          <cell r="F368">
            <v>-5</v>
          </cell>
          <cell r="G368">
            <v>101.7</v>
          </cell>
          <cell r="H368">
            <v>-4.4000000000000004</v>
          </cell>
          <cell r="I368">
            <v>92.2</v>
          </cell>
          <cell r="J368">
            <v>-5.0999999999999996</v>
          </cell>
          <cell r="K368">
            <v>91.6</v>
          </cell>
          <cell r="L368">
            <v>-5.4</v>
          </cell>
          <cell r="M368">
            <v>103</v>
          </cell>
          <cell r="N368">
            <v>-1.4</v>
          </cell>
          <cell r="O368">
            <v>107.7</v>
          </cell>
          <cell r="P368">
            <v>4.2</v>
          </cell>
          <cell r="Q368">
            <v>57.6</v>
          </cell>
          <cell r="R368">
            <v>10.3</v>
          </cell>
          <cell r="S368">
            <v>3.41</v>
          </cell>
          <cell r="T368">
            <v>1.73</v>
          </cell>
          <cell r="U368">
            <v>2.44</v>
          </cell>
          <cell r="V368">
            <v>-0.62</v>
          </cell>
          <cell r="W368">
            <v>90.2</v>
          </cell>
          <cell r="X368">
            <v>-9.3000000000000007</v>
          </cell>
          <cell r="Y368">
            <v>96.7</v>
          </cell>
          <cell r="Z368">
            <v>-8</v>
          </cell>
          <cell r="AA368">
            <v>99.1</v>
          </cell>
          <cell r="AB368">
            <v>-11.9</v>
          </cell>
          <cell r="AC368">
            <v>20.9</v>
          </cell>
          <cell r="AD368">
            <v>-48.1</v>
          </cell>
        </row>
        <row r="369">
          <cell r="B369" t="str">
            <v>宿泊業</v>
          </cell>
          <cell r="C369">
            <v>92.6</v>
          </cell>
          <cell r="D369">
            <v>-0.2</v>
          </cell>
          <cell r="E369">
            <v>98.2</v>
          </cell>
          <cell r="F369">
            <v>-0.4</v>
          </cell>
          <cell r="G369">
            <v>98.2</v>
          </cell>
          <cell r="H369">
            <v>-0.8</v>
          </cell>
          <cell r="I369">
            <v>100.2</v>
          </cell>
          <cell r="J369">
            <v>-1.6</v>
          </cell>
          <cell r="K369">
            <v>96.5</v>
          </cell>
          <cell r="L369">
            <v>-3.6</v>
          </cell>
          <cell r="M369">
            <v>204.7</v>
          </cell>
          <cell r="N369">
            <v>37.6</v>
          </cell>
          <cell r="O369">
            <v>67.599999999999994</v>
          </cell>
          <cell r="P369">
            <v>-5.6</v>
          </cell>
          <cell r="Q369">
            <v>55.4</v>
          </cell>
          <cell r="R369">
            <v>-5.0999999999999996</v>
          </cell>
          <cell r="S369">
            <v>1.26</v>
          </cell>
          <cell r="T369">
            <v>-0.06</v>
          </cell>
          <cell r="U369">
            <v>1.45</v>
          </cell>
          <cell r="V369">
            <v>0.13</v>
          </cell>
          <cell r="W369">
            <v>88.2</v>
          </cell>
          <cell r="X369">
            <v>-3.4</v>
          </cell>
          <cell r="Y369">
            <v>93.5</v>
          </cell>
          <cell r="Z369">
            <v>-3.6</v>
          </cell>
          <cell r="AA369">
            <v>97.5</v>
          </cell>
          <cell r="AB369">
            <v>7.3</v>
          </cell>
          <cell r="AC369">
            <v>1.5</v>
          </cell>
          <cell r="AD369">
            <v>0</v>
          </cell>
        </row>
        <row r="370">
          <cell r="B370" t="str">
            <v>Ｍ一括分</v>
          </cell>
          <cell r="C370">
            <v>111.4</v>
          </cell>
          <cell r="D370">
            <v>-5.8</v>
          </cell>
          <cell r="E370">
            <v>112.2</v>
          </cell>
          <cell r="F370">
            <v>-6.7</v>
          </cell>
          <cell r="G370">
            <v>112</v>
          </cell>
          <cell r="H370">
            <v>-8.8000000000000007</v>
          </cell>
          <cell r="I370">
            <v>110.3</v>
          </cell>
          <cell r="J370">
            <v>-9.4</v>
          </cell>
          <cell r="K370">
            <v>109.4</v>
          </cell>
          <cell r="L370">
            <v>-11.5</v>
          </cell>
          <cell r="M370">
            <v>132.30000000000001</v>
          </cell>
          <cell r="N370">
            <v>70.900000000000006</v>
          </cell>
          <cell r="O370">
            <v>109</v>
          </cell>
          <cell r="P370">
            <v>21.2</v>
          </cell>
          <cell r="Q370">
            <v>86.2</v>
          </cell>
          <cell r="R370">
            <v>8.6999999999999993</v>
          </cell>
          <cell r="S370">
            <v>4.58</v>
          </cell>
          <cell r="T370">
            <v>-1.07</v>
          </cell>
          <cell r="U370">
            <v>2.79</v>
          </cell>
          <cell r="V370">
            <v>-1.51</v>
          </cell>
          <cell r="W370">
            <v>106.1</v>
          </cell>
          <cell r="X370">
            <v>-8.8000000000000007</v>
          </cell>
          <cell r="Y370">
            <v>106.9</v>
          </cell>
          <cell r="Z370">
            <v>-9.6999999999999993</v>
          </cell>
          <cell r="AA370">
            <v>117.9</v>
          </cell>
          <cell r="AB370">
            <v>93.3</v>
          </cell>
          <cell r="AC370">
            <v>56.5</v>
          </cell>
          <cell r="AD370">
            <v>328</v>
          </cell>
        </row>
        <row r="371">
          <cell r="B371" t="str">
            <v>医療業</v>
          </cell>
          <cell r="C371">
            <v>74.8</v>
          </cell>
          <cell r="D371">
            <v>1.6</v>
          </cell>
          <cell r="E371">
            <v>89.7</v>
          </cell>
          <cell r="F371">
            <v>1.7</v>
          </cell>
          <cell r="G371">
            <v>87.3</v>
          </cell>
          <cell r="H371">
            <v>2.6</v>
          </cell>
          <cell r="I371">
            <v>95.8</v>
          </cell>
          <cell r="J371">
            <v>5.6</v>
          </cell>
          <cell r="K371">
            <v>95.6</v>
          </cell>
          <cell r="L371">
            <v>5.5</v>
          </cell>
          <cell r="M371">
            <v>102.1</v>
          </cell>
          <cell r="N371">
            <v>9.1</v>
          </cell>
          <cell r="O371">
            <v>101.4</v>
          </cell>
          <cell r="P371">
            <v>0</v>
          </cell>
          <cell r="Q371">
            <v>22.9</v>
          </cell>
          <cell r="R371">
            <v>-2.9</v>
          </cell>
          <cell r="S371">
            <v>1.62</v>
          </cell>
          <cell r="T371">
            <v>0.37</v>
          </cell>
          <cell r="U371">
            <v>2.17</v>
          </cell>
          <cell r="V371">
            <v>0.67</v>
          </cell>
          <cell r="W371">
            <v>71.2</v>
          </cell>
          <cell r="X371">
            <v>-1.7</v>
          </cell>
          <cell r="Y371">
            <v>85.4</v>
          </cell>
          <cell r="Z371">
            <v>-1.6</v>
          </cell>
          <cell r="AA371">
            <v>162.5</v>
          </cell>
          <cell r="AB371">
            <v>-11.8</v>
          </cell>
          <cell r="AC371">
            <v>0</v>
          </cell>
          <cell r="AD371">
            <v>-100</v>
          </cell>
        </row>
        <row r="372">
          <cell r="B372" t="str">
            <v>Ｐ一括分</v>
          </cell>
          <cell r="C372">
            <v>93.8</v>
          </cell>
          <cell r="D372">
            <v>-4.7</v>
          </cell>
          <cell r="E372">
            <v>107.3</v>
          </cell>
          <cell r="F372">
            <v>-7.7</v>
          </cell>
          <cell r="G372">
            <v>108.6</v>
          </cell>
          <cell r="H372">
            <v>-6.2</v>
          </cell>
          <cell r="I372">
            <v>104.4</v>
          </cell>
          <cell r="J372">
            <v>1.7</v>
          </cell>
          <cell r="K372">
            <v>105.2</v>
          </cell>
          <cell r="L372">
            <v>2.5</v>
          </cell>
          <cell r="M372">
            <v>75</v>
          </cell>
          <cell r="N372">
            <v>-29</v>
          </cell>
          <cell r="O372">
            <v>102.5</v>
          </cell>
          <cell r="P372">
            <v>1.8</v>
          </cell>
          <cell r="Q372">
            <v>31.2</v>
          </cell>
          <cell r="R372">
            <v>7</v>
          </cell>
          <cell r="S372">
            <v>0.97</v>
          </cell>
          <cell r="T372">
            <v>-0.35</v>
          </cell>
          <cell r="U372">
            <v>1.81</v>
          </cell>
          <cell r="V372">
            <v>1.47</v>
          </cell>
          <cell r="W372">
            <v>89.3</v>
          </cell>
          <cell r="X372">
            <v>-7.8</v>
          </cell>
          <cell r="Y372">
            <v>102.2</v>
          </cell>
          <cell r="Z372">
            <v>-10.7</v>
          </cell>
          <cell r="AA372">
            <v>72.400000000000006</v>
          </cell>
          <cell r="AB372">
            <v>-42</v>
          </cell>
          <cell r="AC372">
            <v>23.5</v>
          </cell>
          <cell r="AD372">
            <v>312.3</v>
          </cell>
        </row>
        <row r="373">
          <cell r="B373" t="str">
            <v>職業紹介・派遣業</v>
          </cell>
          <cell r="C373">
            <v>109.2</v>
          </cell>
          <cell r="D373">
            <v>6</v>
          </cell>
          <cell r="E373">
            <v>111.1</v>
          </cell>
          <cell r="F373">
            <v>13.8</v>
          </cell>
          <cell r="G373">
            <v>110.5</v>
          </cell>
          <cell r="H373">
            <v>11.8</v>
          </cell>
          <cell r="I373">
            <v>104.4</v>
          </cell>
          <cell r="J373">
            <v>8.6</v>
          </cell>
          <cell r="K373">
            <v>103.6</v>
          </cell>
          <cell r="L373">
            <v>6.6</v>
          </cell>
          <cell r="M373">
            <v>117.8</v>
          </cell>
          <cell r="N373">
            <v>53.6</v>
          </cell>
          <cell r="O373">
            <v>124.4</v>
          </cell>
          <cell r="P373">
            <v>-4.5</v>
          </cell>
          <cell r="Q373">
            <v>15.5</v>
          </cell>
          <cell r="R373">
            <v>-11.8</v>
          </cell>
          <cell r="S373">
            <v>5.74</v>
          </cell>
          <cell r="T373">
            <v>-1.98</v>
          </cell>
          <cell r="U373">
            <v>7.07</v>
          </cell>
          <cell r="V373">
            <v>0.33</v>
          </cell>
          <cell r="W373">
            <v>104</v>
          </cell>
          <cell r="X373">
            <v>2.6</v>
          </cell>
          <cell r="Y373">
            <v>105.8</v>
          </cell>
          <cell r="Z373">
            <v>10.1</v>
          </cell>
          <cell r="AA373">
            <v>117.8</v>
          </cell>
          <cell r="AB373">
            <v>41.4</v>
          </cell>
          <cell r="AC373">
            <v>33.200000000000003</v>
          </cell>
          <cell r="AD373">
            <v>-89.8</v>
          </cell>
        </row>
        <row r="374">
          <cell r="B374" t="str">
            <v>その他の事業サービス</v>
          </cell>
          <cell r="C374" t="str">
            <v>-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R374" t="str">
            <v>-</v>
          </cell>
          <cell r="S374" t="str">
            <v>-</v>
          </cell>
          <cell r="T374" t="str">
            <v>-</v>
          </cell>
          <cell r="U374" t="str">
            <v>-</v>
          </cell>
          <cell r="V374" t="str">
            <v>-</v>
          </cell>
          <cell r="W374" t="str">
            <v>-</v>
          </cell>
          <cell r="X374" t="str">
            <v>-</v>
          </cell>
          <cell r="Y374" t="str">
            <v>-</v>
          </cell>
          <cell r="Z374" t="str">
            <v>-</v>
          </cell>
          <cell r="AA374" t="str">
            <v>-</v>
          </cell>
          <cell r="AB374" t="str">
            <v>-</v>
          </cell>
          <cell r="AC374" t="str">
            <v>-</v>
          </cell>
          <cell r="AD374" t="str">
            <v>-</v>
          </cell>
        </row>
        <row r="375">
          <cell r="B375" t="str">
            <v>Ｒ一括分</v>
          </cell>
          <cell r="C375">
            <v>82.3</v>
          </cell>
          <cell r="D375">
            <v>0</v>
          </cell>
          <cell r="E375">
            <v>92.8</v>
          </cell>
          <cell r="F375">
            <v>-0.4</v>
          </cell>
          <cell r="G375">
            <v>95</v>
          </cell>
          <cell r="H375">
            <v>-0.9</v>
          </cell>
          <cell r="I375">
            <v>92.5</v>
          </cell>
          <cell r="J375">
            <v>-2.9</v>
          </cell>
          <cell r="K375">
            <v>93.5</v>
          </cell>
          <cell r="L375">
            <v>-3.4</v>
          </cell>
          <cell r="M375">
            <v>77.3</v>
          </cell>
          <cell r="N375">
            <v>5.6</v>
          </cell>
          <cell r="O375">
            <v>93.8</v>
          </cell>
          <cell r="P375">
            <v>-3.2</v>
          </cell>
          <cell r="Q375">
            <v>29.3</v>
          </cell>
          <cell r="R375">
            <v>6.7</v>
          </cell>
          <cell r="S375">
            <v>2.06</v>
          </cell>
          <cell r="T375">
            <v>0.77</v>
          </cell>
          <cell r="U375">
            <v>3.29</v>
          </cell>
          <cell r="V375">
            <v>1.68</v>
          </cell>
          <cell r="W375">
            <v>78.400000000000006</v>
          </cell>
          <cell r="X375">
            <v>-3.2</v>
          </cell>
          <cell r="Y375">
            <v>88.4</v>
          </cell>
          <cell r="Z375">
            <v>-3.6</v>
          </cell>
          <cell r="AA375">
            <v>68</v>
          </cell>
          <cell r="AB375">
            <v>6.9</v>
          </cell>
          <cell r="AC375">
            <v>12.9</v>
          </cell>
          <cell r="AD375">
            <v>22.9</v>
          </cell>
        </row>
        <row r="376">
          <cell r="B376" t="str">
            <v>特掲産業１</v>
          </cell>
          <cell r="C376">
            <v>89.5</v>
          </cell>
          <cell r="D376">
            <v>-23.8</v>
          </cell>
          <cell r="E376">
            <v>94.3</v>
          </cell>
          <cell r="F376">
            <v>-23</v>
          </cell>
          <cell r="G376">
            <v>93.6</v>
          </cell>
          <cell r="H376">
            <v>-25.6</v>
          </cell>
          <cell r="I376">
            <v>110.8</v>
          </cell>
          <cell r="J376">
            <v>-16.8</v>
          </cell>
          <cell r="K376">
            <v>109.2</v>
          </cell>
          <cell r="L376">
            <v>-16.5</v>
          </cell>
          <cell r="M376">
            <v>182.6</v>
          </cell>
          <cell r="N376">
            <v>-22.2</v>
          </cell>
          <cell r="O376">
            <v>82.1</v>
          </cell>
          <cell r="P376">
            <v>-14.3</v>
          </cell>
          <cell r="Q376">
            <v>35.1</v>
          </cell>
          <cell r="R376">
            <v>-6.4</v>
          </cell>
          <cell r="S376">
            <v>10.31</v>
          </cell>
          <cell r="T376">
            <v>5.37</v>
          </cell>
          <cell r="U376">
            <v>11.18</v>
          </cell>
          <cell r="V376">
            <v>10.16</v>
          </cell>
          <cell r="W376">
            <v>85.2</v>
          </cell>
          <cell r="X376">
            <v>-26.3</v>
          </cell>
          <cell r="Y376">
            <v>89.8</v>
          </cell>
          <cell r="Z376">
            <v>-25.5</v>
          </cell>
          <cell r="AA376">
            <v>105.1</v>
          </cell>
          <cell r="AB376">
            <v>43.4</v>
          </cell>
          <cell r="AC376">
            <v>0</v>
          </cell>
          <cell r="AD376">
            <v>-100</v>
          </cell>
        </row>
        <row r="377">
          <cell r="B377" t="str">
            <v>特掲産業２</v>
          </cell>
          <cell r="C377">
            <v>97</v>
          </cell>
          <cell r="D377">
            <v>6.2</v>
          </cell>
          <cell r="E377">
            <v>118.5</v>
          </cell>
          <cell r="F377">
            <v>6.3</v>
          </cell>
          <cell r="G377">
            <v>134.6</v>
          </cell>
          <cell r="H377">
            <v>6.4</v>
          </cell>
          <cell r="I377">
            <v>73.8</v>
          </cell>
          <cell r="J377">
            <v>-17.3</v>
          </cell>
          <cell r="K377">
            <v>78.099999999999994</v>
          </cell>
          <cell r="L377">
            <v>-18.600000000000001</v>
          </cell>
          <cell r="M377">
            <v>43.8</v>
          </cell>
          <cell r="N377">
            <v>4</v>
          </cell>
          <cell r="O377">
            <v>92.1</v>
          </cell>
          <cell r="P377">
            <v>-10.199999999999999</v>
          </cell>
          <cell r="Q377">
            <v>11.7</v>
          </cell>
          <cell r="R377">
            <v>11.7</v>
          </cell>
          <cell r="S377">
            <v>0.06</v>
          </cell>
          <cell r="T377">
            <v>0.06</v>
          </cell>
          <cell r="U377">
            <v>9.19</v>
          </cell>
          <cell r="V377">
            <v>8.9600000000000009</v>
          </cell>
          <cell r="W377">
            <v>92.4</v>
          </cell>
          <cell r="X377">
            <v>2.8</v>
          </cell>
          <cell r="Y377">
            <v>112.9</v>
          </cell>
          <cell r="Z377">
            <v>2.9</v>
          </cell>
          <cell r="AA377">
            <v>51.3</v>
          </cell>
          <cell r="AB377">
            <v>4.5</v>
          </cell>
          <cell r="AC377">
            <v>0</v>
          </cell>
          <cell r="AD377">
            <v>0</v>
          </cell>
        </row>
        <row r="378">
          <cell r="B378" t="str">
            <v>特掲産業３</v>
          </cell>
          <cell r="C378" t="str">
            <v>-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 t="str">
            <v>-</v>
          </cell>
          <cell r="U378" t="str">
            <v>-</v>
          </cell>
          <cell r="V378" t="str">
            <v>-</v>
          </cell>
          <cell r="W378" t="str">
            <v>-</v>
          </cell>
          <cell r="X378" t="str">
            <v>-</v>
          </cell>
          <cell r="Y378" t="str">
            <v>-</v>
          </cell>
          <cell r="Z378" t="str">
            <v>-</v>
          </cell>
          <cell r="AA378" t="str">
            <v>-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B379" t="str">
            <v>特掲産業４</v>
          </cell>
          <cell r="C379" t="str">
            <v>-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 t="str">
            <v>-</v>
          </cell>
          <cell r="W379" t="str">
            <v>-</v>
          </cell>
          <cell r="X379" t="str">
            <v>-</v>
          </cell>
          <cell r="Y379" t="str">
            <v>-</v>
          </cell>
          <cell r="Z379" t="str">
            <v>-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0">
          <cell r="B380" t="str">
            <v>特掲産業５</v>
          </cell>
          <cell r="C380" t="str">
            <v>-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R380" t="str">
            <v>-</v>
          </cell>
          <cell r="S380" t="str">
            <v>-</v>
          </cell>
          <cell r="T380" t="str">
            <v>-</v>
          </cell>
          <cell r="U380" t="str">
            <v>-</v>
          </cell>
          <cell r="V380" t="str">
            <v>-</v>
          </cell>
          <cell r="W380" t="str">
            <v>-</v>
          </cell>
          <cell r="X380" t="str">
            <v>-</v>
          </cell>
          <cell r="Y380" t="str">
            <v>-</v>
          </cell>
          <cell r="Z380" t="str">
            <v>-</v>
          </cell>
          <cell r="AA380" t="str">
            <v>-</v>
          </cell>
          <cell r="AB380" t="str">
            <v>-</v>
          </cell>
          <cell r="AC380" t="str">
            <v>-</v>
          </cell>
          <cell r="AD380" t="str">
            <v>-</v>
          </cell>
        </row>
        <row r="381">
          <cell r="B381" t="str">
            <v>特掲積上産業１</v>
          </cell>
          <cell r="C381" t="str">
            <v>-</v>
          </cell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 t="str">
            <v>-</v>
          </cell>
          <cell r="S381" t="str">
            <v>-</v>
          </cell>
          <cell r="T381" t="str">
            <v>-</v>
          </cell>
          <cell r="U381" t="str">
            <v>-</v>
          </cell>
          <cell r="V381" t="str">
            <v>-</v>
          </cell>
          <cell r="W381" t="str">
            <v>-</v>
          </cell>
          <cell r="X381" t="str">
            <v>-</v>
          </cell>
          <cell r="Y381" t="str">
            <v>-</v>
          </cell>
          <cell r="Z381" t="str">
            <v>-</v>
          </cell>
          <cell r="AA381" t="str">
            <v>-</v>
          </cell>
          <cell r="AB381" t="str">
            <v>-</v>
          </cell>
          <cell r="AC381" t="str">
            <v>-</v>
          </cell>
          <cell r="AD381" t="str">
            <v>-</v>
          </cell>
        </row>
        <row r="382">
          <cell r="B382" t="str">
            <v>特掲積上産業２</v>
          </cell>
          <cell r="C382" t="str">
            <v>-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 t="str">
            <v>-</v>
          </cell>
          <cell r="Y382" t="str">
            <v>-</v>
          </cell>
          <cell r="Z382" t="str">
            <v>-</v>
          </cell>
          <cell r="AA382" t="str">
            <v>-</v>
          </cell>
          <cell r="AB382" t="str">
            <v>-</v>
          </cell>
          <cell r="AC382" t="str">
            <v>-</v>
          </cell>
          <cell r="AD382" t="str">
            <v>-</v>
          </cell>
        </row>
      </sheetData>
      <sheetData sheetId="21"/>
      <sheetData sheetId="22"/>
      <sheetData sheetId="23"/>
      <sheetData sheetId="24">
        <row r="7">
          <cell r="C7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8663-BA93-4B9B-8056-0C0F64B21EF7}">
  <sheetPr codeName="Sheet1">
    <pageSetUpPr autoPageBreaks="0"/>
  </sheetPr>
  <dimension ref="A1:L75"/>
  <sheetViews>
    <sheetView showGridLines="0" tabSelected="1" view="pageBreakPreview" zoomScale="55" zoomScaleNormal="80" zoomScaleSheetLayoutView="55" zoomScalePageLayoutView="90" workbookViewId="0">
      <selection activeCell="N14" sqref="M14:N1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産業別にみた労働時間の動き（"&amp;[1]設定!D8&amp;DBCS([1]設定!E8)&amp;"年"&amp;DBCS([1]設定!F8)&amp;"月）"</f>
        <v>表３ 産業別にみた労働時間の動き（令和５年１月）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+[2]表１!B9</f>
        <v>調査産業計</v>
      </c>
      <c r="C8" s="31">
        <f>IF($B8="","",[2]第７表!F9)</f>
        <v>133.6</v>
      </c>
      <c r="D8" s="32">
        <f>IF($B8="","",IF([1]設定!$H23="",INDEX([1]指数!$C$326:$AD$382,MATCH([1]設定!$D23,[1]指数!$B$326:$B$382,0),8),[1]設定!$H23))</f>
        <v>-4.3</v>
      </c>
      <c r="E8" s="31">
        <f>IF($B8="","",[2]第７表!G9)</f>
        <v>124.5</v>
      </c>
      <c r="F8" s="32">
        <f>IF($B8="","",IF([1]設定!$H23="",INDEX([1]指数!$C$326:$AD$382,MATCH([1]設定!$D23,[1]指数!$B$326:$B$382,0),10),[1]設定!$H23))</f>
        <v>-4.3</v>
      </c>
      <c r="G8" s="31">
        <f>IF($B8="","",+[2]第７表!H9)</f>
        <v>9.1</v>
      </c>
      <c r="H8" s="32">
        <f>IF($B8="","",IF([1]設定!$H23="",INDEX([1]指数!$C$326:$AD$382,MATCH([1]設定!$D23,[1]指数!$B$326:$B$382,0),12),[1]設定!$H23))</f>
        <v>-3.2</v>
      </c>
      <c r="I8" s="31">
        <f>IF($B8="","",[2]第７表!E9)</f>
        <v>17.5</v>
      </c>
      <c r="J8" s="33">
        <f>IF($B8="","",IF([1]設定!$H23="",IF([1]表１・表３!Q48="X","-",IF([1]表１・表３!Q48="-","-",+I8-[1]表１・表３!Q48)),[1]設定!$H23))</f>
        <v>-0.60000000000000142</v>
      </c>
      <c r="K8" s="5"/>
      <c r="L8" s="3"/>
    </row>
    <row r="9" spans="1:12" s="4" customFormat="1" ht="22.5" customHeight="1" x14ac:dyDescent="0.45">
      <c r="A9" s="5"/>
      <c r="B9" s="30" t="str">
        <f>+[2]表１!B10</f>
        <v>建設業</v>
      </c>
      <c r="C9" s="31">
        <f>IF($B9="","",[2]第７表!F10)</f>
        <v>147.1</v>
      </c>
      <c r="D9" s="32">
        <f>IF($B9="","",IF([1]設定!$H24="",INDEX([1]指数!$C$326:$AD$382,MATCH([1]設定!$D24,[1]指数!$B$326:$B$382,0),8),[1]設定!$H24))</f>
        <v>-8.6999999999999993</v>
      </c>
      <c r="E9" s="31">
        <f>IF($B9="","",[2]第７表!G10)</f>
        <v>136</v>
      </c>
      <c r="F9" s="32">
        <f>IF($B9="","",IF([1]設定!$H24="",INDEX([1]指数!$C$326:$AD$382,MATCH([1]設定!$D24,[1]指数!$B$326:$B$382,0),10),[1]設定!$H24))</f>
        <v>-10.5</v>
      </c>
      <c r="G9" s="31">
        <f>IF($B9="","",+[2]第７表!H10)</f>
        <v>11.1</v>
      </c>
      <c r="H9" s="32">
        <f>IF($B9="","",IF([1]設定!$H24="",INDEX([1]指数!$C$326:$AD$382,MATCH([1]設定!$D24,[1]指数!$B$326:$B$382,0),12),[1]設定!$H24))</f>
        <v>20.7</v>
      </c>
      <c r="I9" s="31">
        <f>IF($B9="","",[2]第７表!E10)</f>
        <v>18.5</v>
      </c>
      <c r="J9" s="33">
        <f>IF($B9="","",IF([1]設定!$H24="",IF([1]表１・表３!Q49="X","-",IF([1]表１・表３!Q49="-","-",+I9-[1]表１・表３!Q49)),[1]設定!$H24))</f>
        <v>-1.6999999999999993</v>
      </c>
      <c r="K9" s="5"/>
      <c r="L9" s="3"/>
    </row>
    <row r="10" spans="1:12" s="4" customFormat="1" ht="22.5" customHeight="1" x14ac:dyDescent="0.45">
      <c r="A10" s="5"/>
      <c r="B10" s="30" t="str">
        <f>+[2]表１!B11</f>
        <v>製造業</v>
      </c>
      <c r="C10" s="31">
        <f>IF($B10="","",[2]第７表!F11)</f>
        <v>144.19999999999999</v>
      </c>
      <c r="D10" s="32">
        <f>IF($B10="","",IF([1]設定!$H25="",INDEX([1]指数!$C$326:$AD$382,MATCH([1]設定!$D25,[1]指数!$B$326:$B$382,0),8),[1]設定!$H25))</f>
        <v>-5.0999999999999996</v>
      </c>
      <c r="E10" s="31">
        <f>IF($B10="","",[2]第７表!G11)</f>
        <v>131.1</v>
      </c>
      <c r="F10" s="32">
        <f>IF($B10="","",IF([1]設定!$H25="",INDEX([1]指数!$C$326:$AD$382,MATCH([1]設定!$D25,[1]指数!$B$326:$B$382,0),10),[1]設定!$H25))</f>
        <v>-4.8</v>
      </c>
      <c r="G10" s="31">
        <f>IF($B10="","",+[2]第７表!H11)</f>
        <v>13.1</v>
      </c>
      <c r="H10" s="32">
        <f>IF($B10="","",IF([1]設定!$H25="",INDEX([1]指数!$C$326:$AD$382,MATCH([1]設定!$D25,[1]指数!$B$326:$B$382,0),12),[1]設定!$H25))</f>
        <v>-7.8</v>
      </c>
      <c r="I10" s="31">
        <f>IF($B10="","",[2]第７表!E11)</f>
        <v>17.5</v>
      </c>
      <c r="J10" s="33">
        <f>IF($B10="","",IF([1]設定!$H25="",IF([1]表１・表３!Q50="X","-",IF([1]表１・表３!Q50="-","-",+I10-[1]表１・表３!Q50)),[1]設定!$H25))</f>
        <v>-0.89999999999999858</v>
      </c>
      <c r="K10" s="5"/>
      <c r="L10" s="3"/>
    </row>
    <row r="11" spans="1:12" s="4" customFormat="1" ht="22.5" customHeight="1" x14ac:dyDescent="0.45">
      <c r="A11" s="5"/>
      <c r="B11" s="34" t="str">
        <f>+[2]表１!B12</f>
        <v>電気・ガス・熱供給・水道業</v>
      </c>
      <c r="C11" s="31">
        <f>IF($B11="","",[2]第７表!F12)</f>
        <v>139</v>
      </c>
      <c r="D11" s="32">
        <f>IF($B11="","",IF([1]設定!$H26="",INDEX([1]指数!$C$326:$AD$382,MATCH([1]設定!$D26,[1]指数!$B$326:$B$382,0),8),[1]設定!$H26))</f>
        <v>2.5</v>
      </c>
      <c r="E11" s="31">
        <f>IF($B11="","",[2]第７表!G12)</f>
        <v>127.3</v>
      </c>
      <c r="F11" s="32">
        <f>IF($B11="","",IF([1]設定!$H26="",INDEX([1]指数!$C$326:$AD$382,MATCH([1]設定!$D26,[1]指数!$B$326:$B$382,0),10),[1]設定!$H26))</f>
        <v>1.7</v>
      </c>
      <c r="G11" s="31">
        <f>IF($B11="","",+[2]第７表!H12)</f>
        <v>11.7</v>
      </c>
      <c r="H11" s="32">
        <f>IF($B11="","",IF([1]設定!$H26="",INDEX([1]指数!$C$326:$AD$382,MATCH([1]設定!$D26,[1]指数!$B$326:$B$382,0),12),[1]設定!$H26))</f>
        <v>11.5</v>
      </c>
      <c r="I11" s="31">
        <f>IF($B11="","",[2]第７表!E12)</f>
        <v>17.2</v>
      </c>
      <c r="J11" s="33">
        <f>IF($B11="","",IF([1]設定!$H26="",IF([1]表１・表３!Q51="X","-",IF([1]表１・表３!Q51="-","-",+I11-[1]表１・表３!Q51)),[1]設定!$H26))</f>
        <v>0.19999999999999929</v>
      </c>
      <c r="K11" s="5"/>
      <c r="L11" s="3"/>
    </row>
    <row r="12" spans="1:12" s="4" customFormat="1" ht="22.5" customHeight="1" x14ac:dyDescent="0.45">
      <c r="A12" s="5"/>
      <c r="B12" s="30" t="str">
        <f>+[2]表１!B13</f>
        <v>情報通信業</v>
      </c>
      <c r="C12" s="31">
        <f>IF($B12="","",[2]第７表!F13)</f>
        <v>146.4</v>
      </c>
      <c r="D12" s="32">
        <f>IF($B12="","",IF([1]設定!$H27="",INDEX([1]指数!$C$326:$AD$382,MATCH([1]設定!$D27,[1]指数!$B$326:$B$382,0),8),[1]設定!$H27))</f>
        <v>0.7</v>
      </c>
      <c r="E12" s="31">
        <f>IF($B12="","",[2]第７表!G13)</f>
        <v>134.69999999999999</v>
      </c>
      <c r="F12" s="32">
        <f>IF($B12="","",IF([1]設定!$H27="",INDEX([1]指数!$C$326:$AD$382,MATCH([1]設定!$D27,[1]指数!$B$326:$B$382,0),10),[1]設定!$H27))</f>
        <v>0.7</v>
      </c>
      <c r="G12" s="31">
        <f>IF($B12="","",+[2]第７表!H13)</f>
        <v>11.7</v>
      </c>
      <c r="H12" s="32">
        <f>IF($B12="","",IF([1]設定!$H27="",INDEX([1]指数!$C$326:$AD$382,MATCH([1]設定!$D27,[1]指数!$B$326:$B$382,0),12),[1]設定!$H27))</f>
        <v>1.7</v>
      </c>
      <c r="I12" s="31">
        <f>IF($B12="","",[2]第７表!E13)</f>
        <v>17.399999999999999</v>
      </c>
      <c r="J12" s="33">
        <f>IF($B12="","",IF([1]設定!$H27="",IF([1]表１・表３!Q52="X","-",IF([1]表１・表３!Q52="-","-",+I12-[1]表１・表３!Q52)),[1]設定!$H27))</f>
        <v>-0.30000000000000071</v>
      </c>
      <c r="K12" s="5"/>
      <c r="L12" s="3"/>
    </row>
    <row r="13" spans="1:12" s="4" customFormat="1" ht="22.5" customHeight="1" x14ac:dyDescent="0.45">
      <c r="A13" s="5"/>
      <c r="B13" s="30" t="str">
        <f>+[2]表１!B14</f>
        <v>運輸業，郵便業</v>
      </c>
      <c r="C13" s="31">
        <f>IF($B13="","",[2]第７表!F14)</f>
        <v>163.19999999999999</v>
      </c>
      <c r="D13" s="32">
        <f>IF($B13="","",IF([1]設定!$H28="",INDEX([1]指数!$C$326:$AD$382,MATCH([1]設定!$D28,[1]指数!$B$326:$B$382,0),8),[1]設定!$H28))</f>
        <v>-8.3000000000000007</v>
      </c>
      <c r="E13" s="31">
        <f>IF($B13="","",[2]第７表!G14)</f>
        <v>136.5</v>
      </c>
      <c r="F13" s="32">
        <f>IF($B13="","",IF([1]設定!$H28="",INDEX([1]指数!$C$326:$AD$382,MATCH([1]設定!$D28,[1]指数!$B$326:$B$382,0),10),[1]設定!$H28))</f>
        <v>-7.1</v>
      </c>
      <c r="G13" s="31">
        <f>IF($B13="","",+[2]第７表!H14)</f>
        <v>26.7</v>
      </c>
      <c r="H13" s="32">
        <f>IF($B13="","",IF([1]設定!$H28="",INDEX([1]指数!$C$326:$AD$382,MATCH([1]設定!$D28,[1]指数!$B$326:$B$382,0),12),[1]設定!$H28))</f>
        <v>-14.4</v>
      </c>
      <c r="I13" s="31">
        <f>IF($B13="","",[2]第７表!E14)</f>
        <v>18.7</v>
      </c>
      <c r="J13" s="33">
        <f>IF($B13="","",IF([1]設定!$H28="",IF([1]表１・表３!Q53="X","-",IF([1]表１・表３!Q53="-","-",+I13-[1]表１・表３!Q53)),[1]設定!$H28))</f>
        <v>-1.5</v>
      </c>
      <c r="K13" s="5"/>
      <c r="L13" s="3"/>
    </row>
    <row r="14" spans="1:12" s="4" customFormat="1" ht="22.5" customHeight="1" x14ac:dyDescent="0.45">
      <c r="A14" s="5"/>
      <c r="B14" s="30" t="str">
        <f>+[2]表１!B15</f>
        <v>卸売業，小売業</v>
      </c>
      <c r="C14" s="31">
        <f>IF($B14="","",[2]第７表!F15)</f>
        <v>133.30000000000001</v>
      </c>
      <c r="D14" s="32">
        <f>IF($B14="","",IF([1]設定!$H29="",INDEX([1]指数!$C$326:$AD$382,MATCH([1]設定!$D29,[1]指数!$B$326:$B$382,0),8),[1]設定!$H29))</f>
        <v>-0.6</v>
      </c>
      <c r="E14" s="31">
        <f>IF($B14="","",[2]第７表!G15)</f>
        <v>125.6</v>
      </c>
      <c r="F14" s="32">
        <f>IF($B14="","",IF([1]設定!$H29="",INDEX([1]指数!$C$326:$AD$382,MATCH([1]設定!$D29,[1]指数!$B$326:$B$382,0),10),[1]設定!$H29))</f>
        <v>-2</v>
      </c>
      <c r="G14" s="31">
        <f>IF($B14="","",+[2]第７表!H15)</f>
        <v>7.7</v>
      </c>
      <c r="H14" s="32">
        <f>IF($B14="","",IF([1]設定!$H29="",INDEX([1]指数!$C$326:$AD$382,MATCH([1]設定!$D29,[1]指数!$B$326:$B$382,0),12),[1]設定!$H29))</f>
        <v>26.2</v>
      </c>
      <c r="I14" s="31">
        <f>IF($B14="","",[2]第７表!E15)</f>
        <v>17.899999999999999</v>
      </c>
      <c r="J14" s="33">
        <f>IF($B14="","",IF([1]設定!$H29="",IF([1]表１・表３!Q54="X","-",IF([1]表１・表３!Q54="-","-",+I14-[1]表１・表３!Q54)),[1]設定!$H29))</f>
        <v>-0.30000000000000071</v>
      </c>
      <c r="K14" s="5"/>
      <c r="L14" s="3"/>
    </row>
    <row r="15" spans="1:12" s="4" customFormat="1" ht="22.5" customHeight="1" x14ac:dyDescent="0.45">
      <c r="A15" s="5"/>
      <c r="B15" s="30" t="str">
        <f>+[2]表１!B16</f>
        <v>金融業，保険業</v>
      </c>
      <c r="C15" s="31">
        <f>IF($B15="","",[2]第７表!F16)</f>
        <v>124.5</v>
      </c>
      <c r="D15" s="32">
        <f>IF($B15="","",IF([1]設定!$H30="",INDEX([1]指数!$C$326:$AD$382,MATCH([1]設定!$D30,[1]指数!$B$326:$B$382,0),8),[1]設定!$H30))</f>
        <v>3.8</v>
      </c>
      <c r="E15" s="31">
        <f>IF($B15="","",[2]第７表!G16)</f>
        <v>120</v>
      </c>
      <c r="F15" s="32">
        <f>IF($B15="","",IF([1]設定!$H30="",INDEX([1]指数!$C$326:$AD$382,MATCH([1]設定!$D30,[1]指数!$B$326:$B$382,0),10),[1]設定!$H30))</f>
        <v>1.8</v>
      </c>
      <c r="G15" s="31">
        <f>IF($B15="","",+[2]第７表!H16)</f>
        <v>4.5</v>
      </c>
      <c r="H15" s="32">
        <f>IF($B15="","",IF([1]設定!$H30="",INDEX([1]指数!$C$326:$AD$382,MATCH([1]設定!$D30,[1]指数!$B$326:$B$382,0),12),[1]設定!$H30))</f>
        <v>104.6</v>
      </c>
      <c r="I15" s="31">
        <f>IF($B15="","",[2]第７表!E16)</f>
        <v>16.600000000000001</v>
      </c>
      <c r="J15" s="33">
        <f>IF($B15="","",IF([1]設定!$H30="",IF([1]表１・表３!Q55="X","-",IF([1]表１・表３!Q55="-","-",+I15-[1]表１・表３!Q55)),[1]設定!$H30))</f>
        <v>0.30000000000000071</v>
      </c>
      <c r="K15" s="5"/>
    </row>
    <row r="16" spans="1:12" s="4" customFormat="1" ht="22.5" customHeight="1" x14ac:dyDescent="0.45">
      <c r="A16" s="5"/>
      <c r="B16" s="30" t="str">
        <f>+[2]表１!B17</f>
        <v>不動産業，物品賃貸業</v>
      </c>
      <c r="C16" s="31">
        <f>IF($B16="","",[2]第７表!F17)</f>
        <v>110.3</v>
      </c>
      <c r="D16" s="32">
        <f>IF($B16="","",IF([1]設定!$H31="",INDEX([1]指数!$C$326:$AD$382,MATCH([1]設定!$D31,[1]指数!$B$326:$B$382,0),8),[1]設定!$H31))</f>
        <v>-19.899999999999999</v>
      </c>
      <c r="E16" s="31">
        <f>IF($B16="","",[2]第７表!G17)</f>
        <v>107.9</v>
      </c>
      <c r="F16" s="32">
        <f>IF($B16="","",IF([1]設定!$H31="",INDEX([1]指数!$C$326:$AD$382,MATCH([1]設定!$D31,[1]指数!$B$326:$B$382,0),10),[1]設定!$H31))</f>
        <v>-13.8</v>
      </c>
      <c r="G16" s="31">
        <f>IF($B16="","",+[2]第７表!H17)</f>
        <v>2.4</v>
      </c>
      <c r="H16" s="32">
        <f>IF($B16="","",IF([1]設定!$H31="",INDEX([1]指数!$C$326:$AD$382,MATCH([1]設定!$D31,[1]指数!$B$326:$B$382,0),12),[1]設定!$H31))</f>
        <v>-80.5</v>
      </c>
      <c r="I16" s="31">
        <f>IF($B16="","",[2]第７表!E17)</f>
        <v>15.6</v>
      </c>
      <c r="J16" s="33">
        <f>IF($B16="","",IF([1]設定!$H31="",IF([1]表１・表３!Q56="X","-",IF([1]表１・表３!Q56="-","-",+I16-[1]表１・表３!Q56)),[1]設定!$H31))</f>
        <v>-1.9000000000000004</v>
      </c>
      <c r="K16" s="5"/>
    </row>
    <row r="17" spans="1:12" s="4" customFormat="1" ht="22.5" customHeight="1" x14ac:dyDescent="0.45">
      <c r="A17" s="5"/>
      <c r="B17" s="35" t="str">
        <f>+[2]表１!B18</f>
        <v>学術研究，専門・技術サービス業</v>
      </c>
      <c r="C17" s="31">
        <f>IF($B17="","",[2]第７表!F18)</f>
        <v>126.1</v>
      </c>
      <c r="D17" s="32">
        <f>IF($B17="","",IF([1]設定!$H32="",INDEX([1]指数!$C$326:$AD$382,MATCH([1]設定!$D32,[1]指数!$B$326:$B$382,0),8),[1]設定!$H32))</f>
        <v>-7.9</v>
      </c>
      <c r="E17" s="31">
        <f>IF($B17="","",[2]第７表!G18)</f>
        <v>118</v>
      </c>
      <c r="F17" s="32">
        <f>IF($B17="","",IF([1]設定!$H32="",INDEX([1]指数!$C$326:$AD$382,MATCH([1]設定!$D32,[1]指数!$B$326:$B$382,0),10),[1]設定!$H32))</f>
        <v>-9</v>
      </c>
      <c r="G17" s="31">
        <f>IF($B17="","",+[2]第７表!H18)</f>
        <v>8.1</v>
      </c>
      <c r="H17" s="32">
        <f>IF($B17="","",IF([1]設定!$H32="",INDEX([1]指数!$C$326:$AD$382,MATCH([1]設定!$D32,[1]指数!$B$326:$B$382,0),12),[1]設定!$H32))</f>
        <v>12.6</v>
      </c>
      <c r="I17" s="31">
        <f>IF($B17="","",[2]第７表!E18)</f>
        <v>17.399999999999999</v>
      </c>
      <c r="J17" s="33">
        <f>IF($B17="","",IF([1]設定!$H32="",IF([1]表１・表３!Q57="X","-",IF([1]表１・表３!Q57="-","-",+I17-[1]表１・表３!Q57)),[1]設定!$H32))</f>
        <v>-0.90000000000000213</v>
      </c>
      <c r="K17" s="5"/>
      <c r="L17" s="3"/>
    </row>
    <row r="18" spans="1:12" s="4" customFormat="1" ht="22.5" customHeight="1" x14ac:dyDescent="0.45">
      <c r="A18" s="5"/>
      <c r="B18" s="30" t="str">
        <f>+[2]表１!B19</f>
        <v>宿泊業，飲食サービス業</v>
      </c>
      <c r="C18" s="31">
        <f>IF($B18="","",[2]第７表!F19)</f>
        <v>85.3</v>
      </c>
      <c r="D18" s="32">
        <f>IF($B18="","",IF([1]設定!$H33="",INDEX([1]指数!$C$326:$AD$382,MATCH([1]設定!$D33,[1]指数!$B$326:$B$382,0),8),[1]設定!$H33))</f>
        <v>-18.3</v>
      </c>
      <c r="E18" s="31">
        <f>IF($B18="","",[2]第７表!G19)</f>
        <v>81.3</v>
      </c>
      <c r="F18" s="32">
        <f>IF($B18="","",IF([1]設定!$H33="",INDEX([1]指数!$C$326:$AD$382,MATCH([1]設定!$D33,[1]指数!$B$326:$B$382,0),10),[1]設定!$H33))</f>
        <v>-20.100000000000001</v>
      </c>
      <c r="G18" s="31">
        <f>IF($B18="","",+[2]第７表!H19)</f>
        <v>4</v>
      </c>
      <c r="H18" s="32">
        <f>IF($B18="","",IF([1]設定!$H33="",INDEX([1]指数!$C$326:$AD$382,MATCH([1]設定!$D33,[1]指数!$B$326:$B$382,0),12),[1]設定!$H33))</f>
        <v>53.7</v>
      </c>
      <c r="I18" s="31">
        <f>IF($B18="","",[2]第７表!E19)</f>
        <v>14.6</v>
      </c>
      <c r="J18" s="33">
        <f>IF($B18="","",IF([1]設定!$H33="",IF([1]表１・表３!Q58="X","-",IF([1]表１・表３!Q58="-","-",+I18-[1]表１・表３!Q58)),[1]設定!$H33))</f>
        <v>-1.4000000000000004</v>
      </c>
      <c r="K18" s="5"/>
      <c r="L18" s="3"/>
    </row>
    <row r="19" spans="1:12" s="4" customFormat="1" ht="22.5" customHeight="1" x14ac:dyDescent="0.45">
      <c r="A19" s="5"/>
      <c r="B19" s="34" t="str">
        <f>+[2]表１!B20</f>
        <v>生活関連サービス業，娯楽業</v>
      </c>
      <c r="C19" s="31">
        <f>IF($B19="","",[2]第７表!F20)</f>
        <v>114.9</v>
      </c>
      <c r="D19" s="32">
        <f>IF($B19="","",IF([1]設定!$H34="",INDEX([1]指数!$C$326:$AD$382,MATCH([1]設定!$D34,[1]指数!$B$326:$B$382,0),8),[1]設定!$H34))</f>
        <v>-6.6</v>
      </c>
      <c r="E19" s="31">
        <f>IF($B19="","",[2]第７表!G20)</f>
        <v>109.2</v>
      </c>
      <c r="F19" s="32">
        <f>IF($B19="","",IF([1]設定!$H34="",INDEX([1]指数!$C$326:$AD$382,MATCH([1]設定!$D34,[1]指数!$B$326:$B$382,0),10),[1]設定!$H34))</f>
        <v>-8.1999999999999993</v>
      </c>
      <c r="G19" s="31">
        <f>IF($B19="","",+[2]第７表!H20)</f>
        <v>5.7</v>
      </c>
      <c r="H19" s="32">
        <f>IF($B19="","",IF([1]設定!$H34="",INDEX([1]指数!$C$326:$AD$382,MATCH([1]設定!$D34,[1]指数!$B$326:$B$382,0),12),[1]設定!$H34))</f>
        <v>42.4</v>
      </c>
      <c r="I19" s="31">
        <f>IF($B19="","",[2]第７表!E20)</f>
        <v>16.3</v>
      </c>
      <c r="J19" s="33">
        <f>IF($B19="","",IF([1]設定!$H34="",IF([1]表１・表３!Q59="X","-",IF([1]表１・表３!Q59="-","-",+I19-[1]表１・表３!Q59)),[1]設定!$H34))</f>
        <v>-0.5</v>
      </c>
      <c r="K19" s="5"/>
      <c r="L19" s="3"/>
    </row>
    <row r="20" spans="1:12" s="4" customFormat="1" ht="22.5" customHeight="1" x14ac:dyDescent="0.45">
      <c r="A20" s="5"/>
      <c r="B20" s="30" t="str">
        <f>+[2]表１!B21</f>
        <v>教育，学習支援業</v>
      </c>
      <c r="C20" s="31">
        <f>IF($B20="","",[2]第７表!F21)</f>
        <v>137</v>
      </c>
      <c r="D20" s="32">
        <f>IF($B20="","",IF([1]設定!$H35="",INDEX([1]指数!$C$326:$AD$382,MATCH([1]設定!$D35,[1]指数!$B$326:$B$382,0),8),[1]設定!$H35))</f>
        <v>-5.5</v>
      </c>
      <c r="E20" s="31">
        <f>IF($B20="","",[2]第７表!G21)</f>
        <v>120.6</v>
      </c>
      <c r="F20" s="32">
        <f>IF($B20="","",IF([1]設定!$H35="",INDEX([1]指数!$C$326:$AD$382,MATCH([1]設定!$D35,[1]指数!$B$326:$B$382,0),10),[1]設定!$H35))</f>
        <v>-2.2999999999999998</v>
      </c>
      <c r="G20" s="31">
        <f>IF($B20="","",+[2]第７表!H21)</f>
        <v>16.399999999999999</v>
      </c>
      <c r="H20" s="32">
        <f>IF($B20="","",IF([1]設定!$H35="",INDEX([1]指数!$C$326:$AD$382,MATCH([1]設定!$D35,[1]指数!$B$326:$B$382,0),12),[1]設定!$H35))</f>
        <v>-24.1</v>
      </c>
      <c r="I20" s="31">
        <f>IF($B20="","",[2]第７表!E21)</f>
        <v>16.8</v>
      </c>
      <c r="J20" s="33">
        <f>IF($B20="","",IF([1]設定!$H35="",IF([1]表１・表３!Q60="X","-",IF([1]表１・表３!Q60="-","-",+I20-[1]表１・表３!Q60)),[1]設定!$H35))</f>
        <v>-0.30000000000000071</v>
      </c>
      <c r="K20" s="5"/>
      <c r="L20" s="3"/>
    </row>
    <row r="21" spans="1:12" s="4" customFormat="1" ht="22.5" customHeight="1" x14ac:dyDescent="0.45">
      <c r="A21" s="5"/>
      <c r="B21" s="30" t="str">
        <f>+[2]表１!B22</f>
        <v>医療，福祉</v>
      </c>
      <c r="C21" s="36">
        <f>IF($B21="","",[2]第７表!F22)</f>
        <v>134.1</v>
      </c>
      <c r="D21" s="32">
        <f>IF($B21="","",IF([1]設定!$H36="",INDEX([1]指数!$C$326:$AD$382,MATCH([1]設定!$D36,[1]指数!$B$326:$B$382,0),8),[1]設定!$H36))</f>
        <v>0.3</v>
      </c>
      <c r="E21" s="31">
        <f>IF($B21="","",[2]第７表!G22)</f>
        <v>129.5</v>
      </c>
      <c r="F21" s="32">
        <f>IF($B21="","",IF([1]設定!$H36="",INDEX([1]指数!$C$326:$AD$382,MATCH([1]設定!$D36,[1]指数!$B$326:$B$382,0),10),[1]設定!$H36))</f>
        <v>-0.2</v>
      </c>
      <c r="G21" s="31">
        <f>IF($B21="","",+[2]第７表!H22)</f>
        <v>4.5999999999999996</v>
      </c>
      <c r="H21" s="32">
        <f>IF($B21="","",IF([1]設定!$H36="",INDEX([1]指数!$C$326:$AD$382,MATCH([1]設定!$D36,[1]指数!$B$326:$B$382,0),12),[1]設定!$H36))</f>
        <v>18</v>
      </c>
      <c r="I21" s="31">
        <f>IF($B21="","",[2]第７表!E22)</f>
        <v>18</v>
      </c>
      <c r="J21" s="33">
        <f>IF($B21="","",IF([1]設定!$H36="",IF([1]表１・表３!Q61="X","-",IF([1]表１・表３!Q61="-","-",+I21-[1]表１・表３!Q61)),[1]設定!$H36))</f>
        <v>-0.19999999999999929</v>
      </c>
      <c r="K21" s="5"/>
      <c r="L21" s="3"/>
    </row>
    <row r="22" spans="1:12" s="4" customFormat="1" ht="22.5" customHeight="1" x14ac:dyDescent="0.45">
      <c r="A22" s="5"/>
      <c r="B22" s="30" t="str">
        <f>+[2]表１!B23</f>
        <v>複合サービス事業</v>
      </c>
      <c r="C22" s="36">
        <f>IF($B22="","",[2]第７表!F23)</f>
        <v>144.9</v>
      </c>
      <c r="D22" s="32">
        <f>IF($B22="","",IF([1]設定!$H37="",INDEX([1]指数!$C$326:$AD$382,MATCH([1]設定!$D37,[1]指数!$B$326:$B$382,0),8),[1]設定!$H37))</f>
        <v>-0.3</v>
      </c>
      <c r="E22" s="31">
        <f>IF($B22="","",[2]第７表!G23)</f>
        <v>141.4</v>
      </c>
      <c r="F22" s="32">
        <f>IF($B22="","",IF([1]設定!$H37="",INDEX([1]指数!$C$326:$AD$382,MATCH([1]設定!$D37,[1]指数!$B$326:$B$382,0),10),[1]設定!$H37))</f>
        <v>2</v>
      </c>
      <c r="G22" s="31">
        <f>IF($B22="","",+[2]第７表!H23)</f>
        <v>3.5</v>
      </c>
      <c r="H22" s="32">
        <f>IF($B22="","",IF([1]設定!$H37="",INDEX([1]指数!$C$326:$AD$382,MATCH([1]設定!$D37,[1]指数!$B$326:$B$382,0),12),[1]設定!$H37))</f>
        <v>-47.7</v>
      </c>
      <c r="I22" s="31">
        <f>IF($B22="","",[2]第７表!E23)</f>
        <v>18.3</v>
      </c>
      <c r="J22" s="33">
        <f>IF($B22="","",IF([1]設定!$H37="",IF([1]表１・表３!Q62="X","-",IF([1]表１・表３!Q62="-","-",+I22-[1]表１・表３!Q62)),[1]設定!$H37))</f>
        <v>0.40000000000000213</v>
      </c>
      <c r="K22" s="5"/>
      <c r="L22" s="3"/>
    </row>
    <row r="23" spans="1:12" s="4" customFormat="1" ht="22.5" customHeight="1" x14ac:dyDescent="0.45">
      <c r="A23" s="5"/>
      <c r="B23" s="37" t="str">
        <f>+[2]表１!B24</f>
        <v>サービス業（他に分類されないもの）</v>
      </c>
      <c r="C23" s="38">
        <f>IF($B23="","",[2]第７表!F24)</f>
        <v>133.80000000000001</v>
      </c>
      <c r="D23" s="39">
        <f>IF($B23="","",IF([1]設定!$H38="",INDEX([1]指数!$C$326:$AD$382,MATCH([1]設定!$D38,[1]指数!$B$326:$B$382,0),8),[1]設定!$H38))</f>
        <v>-3.5</v>
      </c>
      <c r="E23" s="38">
        <f>IF($B23="","",[2]第７表!G24)</f>
        <v>126</v>
      </c>
      <c r="F23" s="39">
        <f>IF($B23="","",IF([1]設定!$H38="",INDEX([1]指数!$C$326:$AD$382,MATCH([1]設定!$D38,[1]指数!$B$326:$B$382,0),10),[1]設定!$H38))</f>
        <v>-3.5</v>
      </c>
      <c r="G23" s="38">
        <f>IF($B23="","",+[2]第７表!H24)</f>
        <v>7.8</v>
      </c>
      <c r="H23" s="39">
        <f>IF($B23="","",IF([1]設定!$H38="",INDEX([1]指数!$C$326:$AD$382,MATCH([1]設定!$D38,[1]指数!$B$326:$B$382,0),12),[1]設定!$H38))</f>
        <v>-4.8</v>
      </c>
      <c r="I23" s="38">
        <f>IF($B23="","",[2]第７表!E24)</f>
        <v>17.600000000000001</v>
      </c>
      <c r="J23" s="40">
        <f>IF($B23="","",IF([1]設定!$H38="",IF([1]表１・表３!Q63="X","-",IF([1]表１・表３!Q63="-","-",+I23-[1]表１・表３!Q63)),[1]設定!$H38))</f>
        <v>-0.19999999999999929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IF($B30="","",+[2]第７表!F47)</f>
        <v>139.1</v>
      </c>
      <c r="D30" s="61">
        <f>IF($B30="","",IF([1]設定!$I23="",INDEX([1]指数!$C$6:$AD$62,MATCH([1]設定!$D23,[1]指数!$B$6:$B$62,0),8),[1]設定!$I23))</f>
        <v>-1.8</v>
      </c>
      <c r="E30" s="31">
        <f>IF($B30="","",[2]第７表!G47)</f>
        <v>128.30000000000001</v>
      </c>
      <c r="F30" s="61">
        <f>IF($B30="","",IF([1]設定!$I23="",INDEX([1]指数!$C$6:$AD$62,MATCH([1]設定!$D23,[1]指数!$B$6:$B$62,0),10),[1]設定!$I23))</f>
        <v>-1</v>
      </c>
      <c r="G30" s="62">
        <f>IF($B30="","",[2]第７表!H47)</f>
        <v>10.8</v>
      </c>
      <c r="H30" s="61">
        <f>IF($B30="","",IF([1]設定!$I23="",INDEX([1]指数!$C$6:$AD$62,MATCH([1]設定!$D23,[1]指数!$B$6:$B$62,0),12),[1]設定!$I23))</f>
        <v>-10.8</v>
      </c>
      <c r="I30" s="31">
        <f>IF($B30="","",+[2]第７表!E47)</f>
        <v>17.8</v>
      </c>
      <c r="J30" s="33">
        <f>IF($B30="","",IF([1]設定!$I23="",IF([1]表１・表３!Q69="X","-",IF([1]表１・表３!Q69="-","-",+I30-[1]表１・表３!Q69)),[1]設定!$I23))</f>
        <v>-9.9999999999997868E-2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IF($B31="","",+[2]第７表!F48)</f>
        <v>147.69999999999999</v>
      </c>
      <c r="D31" s="61">
        <f>IF($B31="","",IF([1]設定!$I24="",INDEX([1]指数!$C$6:$AD$62,MATCH([1]設定!$D24,[1]指数!$B$6:$B$62,0),8),[1]設定!$I24))</f>
        <v>-8.5</v>
      </c>
      <c r="E31" s="31">
        <f>IF($B31="","",[2]第７表!G48)</f>
        <v>137.4</v>
      </c>
      <c r="F31" s="61">
        <f>IF($B31="","",IF([1]設定!$I24="",INDEX([1]指数!$C$6:$AD$62,MATCH([1]設定!$D24,[1]指数!$B$6:$B$62,0),10),[1]設定!$I24))</f>
        <v>-6.5</v>
      </c>
      <c r="G31" s="62">
        <f>IF($B31="","",[2]第７表!H48)</f>
        <v>10.3</v>
      </c>
      <c r="H31" s="63">
        <f>IF($B31="","",IF([1]設定!$I24="",INDEX([1]指数!$C$6:$AD$62,MATCH([1]設定!$D24,[1]指数!$B$6:$B$62,0),12),[1]設定!$I24))</f>
        <v>-29</v>
      </c>
      <c r="I31" s="31">
        <f>IF($B31="","",+[2]第７表!E48)</f>
        <v>18.600000000000001</v>
      </c>
      <c r="J31" s="33">
        <f>IF($B31="","",IF([1]設定!$I24="",IF([1]表１・表３!Q70="X","-",IF([1]表１・表３!Q70="-","-",+I31-[1]表１・表３!Q70)),[1]設定!$I24))</f>
        <v>-0.5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IF($B32="","",+[2]第７表!F49)</f>
        <v>148</v>
      </c>
      <c r="D32" s="61">
        <f>IF($B32="","",IF([1]設定!$I25="",INDEX([1]指数!$C$6:$AD$62,MATCH([1]設定!$D25,[1]指数!$B$6:$B$62,0),8),[1]設定!$I25))</f>
        <v>-4.4000000000000004</v>
      </c>
      <c r="E32" s="31">
        <f>IF($B32="","",[2]第７表!G49)</f>
        <v>133.6</v>
      </c>
      <c r="F32" s="61">
        <f>IF($B32="","",IF([1]設定!$I25="",INDEX([1]指数!$C$6:$AD$62,MATCH([1]設定!$D25,[1]指数!$B$6:$B$62,0),10),[1]設定!$I25))</f>
        <v>-3.7</v>
      </c>
      <c r="G32" s="62">
        <f>IF($B32="","",[2]第７表!H49)</f>
        <v>14.4</v>
      </c>
      <c r="H32" s="63">
        <f>IF($B32="","",IF([1]設定!$I25="",INDEX([1]指数!$C$6:$AD$62,MATCH([1]設定!$D25,[1]指数!$B$6:$B$62,0),12),[1]設定!$I25))</f>
        <v>-10</v>
      </c>
      <c r="I32" s="31">
        <f>IF($B32="","",+[2]第７表!E49)</f>
        <v>17.7</v>
      </c>
      <c r="J32" s="33">
        <f>IF($B32="","",IF([1]設定!$I25="",IF([1]表１・表３!Q71="X","-",IF([1]表１・表３!Q71="-","-",+I32-[1]表１・表３!Q71)),[1]設定!$I25))</f>
        <v>-0.69999999999999929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IF($B33="","",+[2]第７表!F50)</f>
        <v>140.4</v>
      </c>
      <c r="D33" s="61">
        <f>IF($B33="","",IF([1]設定!$I26="",INDEX([1]指数!$C$6:$AD$62,MATCH([1]設定!$D26,[1]指数!$B$6:$B$62,0),8),[1]設定!$I26))</f>
        <v>4.9000000000000004</v>
      </c>
      <c r="E33" s="31">
        <f>IF($B33="","",[2]第７表!G50)</f>
        <v>126.4</v>
      </c>
      <c r="F33" s="61">
        <f>IF($B33="","",IF([1]設定!$I26="",INDEX([1]指数!$C$6:$AD$62,MATCH([1]設定!$D26,[1]指数!$B$6:$B$62,0),10),[1]設定!$I26))</f>
        <v>1.1000000000000001</v>
      </c>
      <c r="G33" s="62">
        <f>IF($B33="","",[2]第７表!H50)</f>
        <v>14</v>
      </c>
      <c r="H33" s="63">
        <f>IF($B33="","",IF([1]設定!$I26="",INDEX([1]指数!$C$6:$AD$62,MATCH([1]設定!$D26,[1]指数!$B$6:$B$62,0),12),[1]設定!$I26))</f>
        <v>59.1</v>
      </c>
      <c r="I33" s="31">
        <f>IF($B33="","",+[2]第７表!E50)</f>
        <v>17.2</v>
      </c>
      <c r="J33" s="33">
        <f>IF($B33="","",IF([1]設定!$I26="",IF([1]表１・表３!Q72="X","-",IF([1]表１・表３!Q72="-","-",+I33-[1]表１・表３!Q72)),[1]設定!$I26))</f>
        <v>0.30000000000000071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IF($B34="","",+[2]第７表!F51)</f>
        <v>148.30000000000001</v>
      </c>
      <c r="D34" s="61">
        <f>IF($B34="","",IF([1]設定!$I27="",INDEX([1]指数!$C$6:$AD$62,MATCH([1]設定!$D27,[1]指数!$B$6:$B$62,0),8),[1]設定!$I27))</f>
        <v>3.3</v>
      </c>
      <c r="E34" s="31">
        <f>IF($B34="","",[2]第７表!G51)</f>
        <v>134.6</v>
      </c>
      <c r="F34" s="61">
        <f>IF($B34="","",IF([1]設定!$I27="",INDEX([1]指数!$C$6:$AD$62,MATCH([1]設定!$D27,[1]指数!$B$6:$B$62,0),10),[1]設定!$I27))</f>
        <v>3.3</v>
      </c>
      <c r="G34" s="62">
        <f>IF($B34="","",[2]第７表!H51)</f>
        <v>13.7</v>
      </c>
      <c r="H34" s="63">
        <f>IF($B34="","",IF([1]設定!$I27="",INDEX([1]指数!$C$6:$AD$62,MATCH([1]設定!$D27,[1]指数!$B$6:$B$62,0),12),[1]設定!$I27))</f>
        <v>4.5999999999999996</v>
      </c>
      <c r="I34" s="31">
        <f>IF($B34="","",+[2]第７表!E51)</f>
        <v>17.2</v>
      </c>
      <c r="J34" s="33">
        <f>IF($B34="","",IF([1]設定!$I27="",IF([1]表１・表３!Q73="X","-",IF([1]表１・表３!Q73="-","-",+I34-[1]表１・表３!Q73)),[1]設定!$I27))</f>
        <v>-0.30000000000000071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IF($B35="","",+[2]第７表!F52)</f>
        <v>151.1</v>
      </c>
      <c r="D35" s="61">
        <f>IF($B35="","",IF([1]設定!$I28="",INDEX([1]指数!$C$6:$AD$62,MATCH([1]設定!$D28,[1]指数!$B$6:$B$62,0),8),[1]設定!$I28))</f>
        <v>-10.6</v>
      </c>
      <c r="E35" s="31">
        <f>IF($B35="","",[2]第７表!G52)</f>
        <v>131.6</v>
      </c>
      <c r="F35" s="61">
        <f>IF($B35="","",IF([1]設定!$I28="",INDEX([1]指数!$C$6:$AD$62,MATCH([1]設定!$D28,[1]指数!$B$6:$B$62,0),10),[1]設定!$I28))</f>
        <v>-6.9</v>
      </c>
      <c r="G35" s="62">
        <f>IF($B35="","",[2]第７表!H52)</f>
        <v>19.5</v>
      </c>
      <c r="H35" s="63">
        <f>IF($B35="","",IF([1]設定!$I28="",INDEX([1]指数!$C$6:$AD$62,MATCH([1]設定!$D28,[1]指数!$B$6:$B$62,0),12),[1]設定!$I28))</f>
        <v>-29.4</v>
      </c>
      <c r="I35" s="31">
        <f>IF($B35="","",+[2]第７表!E52)</f>
        <v>18.7</v>
      </c>
      <c r="J35" s="33">
        <f>IF($B35="","",IF([1]設定!$I28="",IF([1]表１・表３!Q74="X","-",IF([1]表１・表３!Q74="-","-",+I35-[1]表１・表３!Q74)),[1]設定!$I28))</f>
        <v>-0.80000000000000071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IF($B36="","",+[2]第７表!F53)</f>
        <v>129</v>
      </c>
      <c r="D36" s="61">
        <f>IF($B36="","",IF([1]設定!$I29="",INDEX([1]指数!$C$6:$AD$62,MATCH([1]設定!$D29,[1]指数!$B$6:$B$62,0),8),[1]設定!$I29))</f>
        <v>-4.4000000000000004</v>
      </c>
      <c r="E36" s="31">
        <f>IF($B36="","",[2]第７表!G53)</f>
        <v>121.1</v>
      </c>
      <c r="F36" s="61">
        <f>IF($B36="","",IF([1]設定!$I29="",INDEX([1]指数!$C$6:$AD$62,MATCH([1]設定!$D29,[1]指数!$B$6:$B$62,0),10),[1]設定!$I29))</f>
        <v>-3.3</v>
      </c>
      <c r="G36" s="62">
        <f>IF($B36="","",[2]第７表!H53)</f>
        <v>7.9</v>
      </c>
      <c r="H36" s="63">
        <f>IF($B36="","",IF([1]設定!$I29="",INDEX([1]指数!$C$6:$AD$62,MATCH([1]設定!$D29,[1]指数!$B$6:$B$62,0),12),[1]設定!$I29))</f>
        <v>-18.600000000000001</v>
      </c>
      <c r="I36" s="31">
        <f>IF($B36="","",+[2]第７表!E53)</f>
        <v>18.2</v>
      </c>
      <c r="J36" s="33">
        <f>IF($B36="","",IF([1]設定!$I29="",IF([1]表１・表３!Q75="X","-",IF([1]表１・表３!Q75="-","-",+I36-[1]表１・表３!Q75)),[1]設定!$I29))</f>
        <v>-0.60000000000000142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>
        <f>IF($B37="","",+[2]第７表!F54)</f>
        <v>128.30000000000001</v>
      </c>
      <c r="D37" s="61">
        <f>IF($B37="","",IF([1]設定!$I30="",INDEX([1]指数!$C$6:$AD$62,MATCH([1]設定!$D30,[1]指数!$B$6:$B$62,0),8),[1]設定!$I30))</f>
        <v>-6.8</v>
      </c>
      <c r="E37" s="31">
        <f>IF($B37="","",[2]第７表!G54)</f>
        <v>124.4</v>
      </c>
      <c r="F37" s="61">
        <f>IF($B37="","",IF([1]設定!$I30="",INDEX([1]指数!$C$6:$AD$62,MATCH([1]設定!$D30,[1]指数!$B$6:$B$62,0),10),[1]設定!$I30))</f>
        <v>-6.1</v>
      </c>
      <c r="G37" s="62">
        <f>IF($B37="","",[2]第７表!H54)</f>
        <v>3.9</v>
      </c>
      <c r="H37" s="63">
        <f>IF($B37="","",IF([1]設定!$I30="",INDEX([1]指数!$C$6:$AD$62,MATCH([1]設定!$D30,[1]指数!$B$6:$B$62,0),12),[1]設定!$I30))</f>
        <v>-23.5</v>
      </c>
      <c r="I37" s="31">
        <f>IF($B37="","",+[2]第７表!E54)</f>
        <v>17.7</v>
      </c>
      <c r="J37" s="33">
        <f>IF($B37="","",IF([1]設定!$I30="",IF([1]表１・表３!Q76="X","-",IF([1]表１・表３!Q76="-","-",+I37-[1]表１・表３!Q76)),[1]設定!$I30))</f>
        <v>0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IF($B38="","",+[2]第７表!F55)</f>
        <v>135.69999999999999</v>
      </c>
      <c r="D38" s="61">
        <f>IF($B38="","",IF([1]設定!$I31="",INDEX([1]指数!$C$6:$AD$62,MATCH([1]設定!$D31,[1]指数!$B$6:$B$62,0),8),[1]設定!$I31))</f>
        <v>8.9</v>
      </c>
      <c r="E38" s="31">
        <f>IF($B38="","",[2]第７表!G55)</f>
        <v>133</v>
      </c>
      <c r="F38" s="61">
        <f>IF($B38="","",IF([1]設定!$I31="",INDEX([1]指数!$C$6:$AD$62,MATCH([1]設定!$D31,[1]指数!$B$6:$B$62,0),10),[1]設定!$I31))</f>
        <v>14.8</v>
      </c>
      <c r="G38" s="62">
        <f>IF($B38="","",[2]第７表!H55)</f>
        <v>2.7</v>
      </c>
      <c r="H38" s="63">
        <f>IF($B38="","",IF([1]設定!$I31="",INDEX([1]指数!$C$6:$AD$62,MATCH([1]設定!$D31,[1]指数!$B$6:$B$62,0),12),[1]設定!$I31))</f>
        <v>-69.7</v>
      </c>
      <c r="I38" s="31">
        <f>IF($B38="","",+[2]第７表!E55)</f>
        <v>17.8</v>
      </c>
      <c r="J38" s="33">
        <f>IF($B38="","",IF([1]設定!$I31="",IF([1]表１・表３!Q77="X","-",IF([1]表１・表３!Q77="-","-",+I38-[1]表１・表３!Q77)),[1]設定!$I31))</f>
        <v>0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IF($B39="","",+[2]第７表!F56)</f>
        <v>142.19999999999999</v>
      </c>
      <c r="D39" s="61">
        <f>IF($B39="","",IF([1]設定!$I32="",INDEX([1]指数!$C$6:$AD$62,MATCH([1]設定!$D32,[1]指数!$B$6:$B$62,0),8),[1]設定!$I32))</f>
        <v>-3.7</v>
      </c>
      <c r="E39" s="31">
        <f>IF($B39="","",[2]第７表!G56)</f>
        <v>129.80000000000001</v>
      </c>
      <c r="F39" s="61">
        <f>IF($B39="","",IF([1]設定!$I32="",INDEX([1]指数!$C$6:$AD$62,MATCH([1]設定!$D32,[1]指数!$B$6:$B$62,0),10),[1]設定!$I32))</f>
        <v>-2.4</v>
      </c>
      <c r="G39" s="62">
        <f>IF($B39="","",[2]第７表!H56)</f>
        <v>12.4</v>
      </c>
      <c r="H39" s="63">
        <f>IF($B39="","",IF([1]設定!$I32="",INDEX([1]指数!$C$6:$AD$62,MATCH([1]設定!$D32,[1]指数!$B$6:$B$62,0),12),[1]設定!$I32))</f>
        <v>-15.7</v>
      </c>
      <c r="I39" s="31">
        <f>IF($B39="","",+[2]第７表!E56)</f>
        <v>16.7</v>
      </c>
      <c r="J39" s="33">
        <f>IF($B39="","",IF([1]設定!$I32="",IF([1]表１・表３!Q78="X","-",IF([1]表１・表３!Q78="-","-",+I39-[1]表１・表３!Q78)),[1]設定!$I32))</f>
        <v>-0.40000000000000213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IF($B40="","",+[2]第７表!F57)</f>
        <v>97</v>
      </c>
      <c r="D40" s="61">
        <f>IF($B40="","",IF([1]設定!$I33="",INDEX([1]指数!$C$6:$AD$62,MATCH([1]設定!$D33,[1]指数!$B$6:$B$62,0),8),[1]設定!$I33))</f>
        <v>6.6</v>
      </c>
      <c r="E40" s="31">
        <f>IF($B40="","",[2]第７表!G57)</f>
        <v>91.3</v>
      </c>
      <c r="F40" s="61">
        <f>IF($B40="","",IF([1]設定!$I33="",INDEX([1]指数!$C$6:$AD$62,MATCH([1]設定!$D33,[1]指数!$B$6:$B$62,0),10),[1]設定!$I33))</f>
        <v>6.4</v>
      </c>
      <c r="G40" s="62">
        <f>IF($B40="","",[2]第７表!H57)</f>
        <v>5.7</v>
      </c>
      <c r="H40" s="63">
        <f>IF($B40="","",IF([1]設定!$I33="",INDEX([1]指数!$C$6:$AD$62,MATCH([1]設定!$D33,[1]指数!$B$6:$B$62,0),12),[1]設定!$I33))</f>
        <v>9.6</v>
      </c>
      <c r="I40" s="31">
        <f>IF($B40="","",+[2]第７表!E57)</f>
        <v>14.8</v>
      </c>
      <c r="J40" s="33">
        <f>IF($B40="","",IF([1]設定!$I33="",IF([1]表１・表３!Q79="X","-",IF([1]表１・表３!Q79="-","-",+I40-[1]表１・表３!Q79)),[1]設定!$I33))</f>
        <v>0.70000000000000107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IF($B41="","",+[2]第７表!F58)</f>
        <v>134.80000000000001</v>
      </c>
      <c r="D41" s="61">
        <f>IF($B41="","",IF([1]設定!$I34="",INDEX([1]指数!$C$6:$AD$62,MATCH([1]設定!$D34,[1]指数!$B$6:$B$62,0),8),[1]設定!$I34))</f>
        <v>38.299999999999997</v>
      </c>
      <c r="E41" s="31">
        <f>IF($B41="","",[2]第７表!G58)</f>
        <v>121.9</v>
      </c>
      <c r="F41" s="61">
        <f>IF($B41="","",IF([1]設定!$I34="",INDEX([1]指数!$C$6:$AD$62,MATCH([1]設定!$D34,[1]指数!$B$6:$B$62,0),10),[1]設定!$I34))</f>
        <v>27.7</v>
      </c>
      <c r="G41" s="62">
        <f>IF($B41="","",[2]第７表!H58)</f>
        <v>12.9</v>
      </c>
      <c r="H41" s="63">
        <f>IF($B41="","",IF([1]設定!$I34="",INDEX([1]指数!$C$6:$AD$62,MATCH([1]設定!$D34,[1]指数!$B$6:$B$62,0),12),[1]設定!$I34))</f>
        <v>513.29999999999995</v>
      </c>
      <c r="I41" s="31">
        <f>IF($B41="","",+[2]第７表!E58)</f>
        <v>17</v>
      </c>
      <c r="J41" s="33">
        <f>IF($B41="","",IF([1]設定!$I34="",IF([1]表１・表３!Q80="X","-",IF([1]表１・表３!Q80="-","-",+I41-[1]表１・表３!Q80)),[1]設定!$I34))</f>
        <v>3.3000000000000007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IF($B42="","",+[2]第７表!F59)</f>
        <v>146.19999999999999</v>
      </c>
      <c r="D42" s="61">
        <f>IF($B42="","",IF([1]設定!$I35="",INDEX([1]指数!$C$6:$AD$62,MATCH([1]設定!$D35,[1]指数!$B$6:$B$62,0),8),[1]設定!$I35))</f>
        <v>-1.3</v>
      </c>
      <c r="E42" s="31">
        <f>IF($B42="","",[2]第７表!G59)</f>
        <v>123.1</v>
      </c>
      <c r="F42" s="61">
        <f>IF($B42="","",IF([1]設定!$I35="",INDEX([1]指数!$C$6:$AD$62,MATCH([1]設定!$D35,[1]指数!$B$6:$B$62,0),10),[1]設定!$I35))</f>
        <v>1.7</v>
      </c>
      <c r="G42" s="62">
        <f>IF($B42="","",[2]第７表!H59)</f>
        <v>23.1</v>
      </c>
      <c r="H42" s="63">
        <f>IF($B42="","",IF([1]設定!$I35="",INDEX([1]指数!$C$6:$AD$62,MATCH([1]設定!$D35,[1]指数!$B$6:$B$62,0),12),[1]設定!$I35))</f>
        <v>-14.4</v>
      </c>
      <c r="I42" s="31">
        <f>IF($B42="","",+[2]第７表!E59)</f>
        <v>16.7</v>
      </c>
      <c r="J42" s="33">
        <f>IF($B42="","",IF([1]設定!$I35="",IF([1]表１・表３!Q81="X","-",IF([1]表１・表３!Q81="-","-",+I42-[1]表１・表３!Q81)),[1]設定!$I35))</f>
        <v>-0.10000000000000142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IF($B43="","",+[2]第７表!F60)</f>
        <v>139.30000000000001</v>
      </c>
      <c r="D43" s="61">
        <f>IF($B43="","",IF([1]設定!$I36="",INDEX([1]指数!$C$6:$AD$62,MATCH([1]設定!$D36,[1]指数!$B$6:$B$62,0),8),[1]設定!$I36))</f>
        <v>2.2999999999999998</v>
      </c>
      <c r="E43" s="31">
        <f>IF($B43="","",[2]第７表!G60)</f>
        <v>133.69999999999999</v>
      </c>
      <c r="F43" s="61">
        <f>IF($B43="","",IF([1]設定!$I36="",INDEX([1]指数!$C$6:$AD$62,MATCH([1]設定!$D36,[1]指数!$B$6:$B$62,0),10),[1]設定!$I36))</f>
        <v>1.9</v>
      </c>
      <c r="G43" s="62">
        <f>IF($B43="","",[2]第７表!H60)</f>
        <v>5.6</v>
      </c>
      <c r="H43" s="63">
        <f>IF($B43="","",IF([1]設定!$I36="",INDEX([1]指数!$C$6:$AD$62,MATCH([1]設定!$D36,[1]指数!$B$6:$B$62,0),12),[1]設定!$I36))</f>
        <v>9.8000000000000007</v>
      </c>
      <c r="I43" s="31">
        <f>IF($B43="","",+[2]第７表!E60)</f>
        <v>18.399999999999999</v>
      </c>
      <c r="J43" s="33">
        <f>IF($B43="","",IF([1]設定!$I36="",IF([1]表１・表３!Q82="X","-",IF([1]表１・表３!Q82="-","-",+I43-[1]表１・表３!Q82)),[1]設定!$I36))</f>
        <v>0.19999999999999929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IF($B44="","",+[2]第７表!F61)</f>
        <v>154.4</v>
      </c>
      <c r="D44" s="61">
        <f>IF($B44="","",IF([1]設定!$I37="",INDEX([1]指数!$C$6:$AD$62,MATCH([1]設定!$D37,[1]指数!$B$6:$B$62,0),8),[1]設定!$I37))</f>
        <v>-0.2</v>
      </c>
      <c r="E44" s="31">
        <f>IF($B44="","",[2]第７表!G61)</f>
        <v>149.30000000000001</v>
      </c>
      <c r="F44" s="61">
        <f>IF($B44="","",IF([1]設定!$I37="",INDEX([1]指数!$C$6:$AD$62,MATCH([1]設定!$D37,[1]指数!$B$6:$B$62,0),10),[1]設定!$I37))</f>
        <v>3.2</v>
      </c>
      <c r="G44" s="62">
        <f>IF($B44="","",[2]第７表!H61)</f>
        <v>5.0999999999999996</v>
      </c>
      <c r="H44" s="63">
        <f>IF($B44="","",IF([1]設定!$I37="",INDEX([1]指数!$C$6:$AD$62,MATCH([1]設定!$D37,[1]指数!$B$6:$B$62,0),12),[1]設定!$I37))</f>
        <v>-49</v>
      </c>
      <c r="I44" s="31">
        <f>IF($B44="","",+[2]第７表!E61)</f>
        <v>19.5</v>
      </c>
      <c r="J44" s="33">
        <f>IF($B44="","",IF([1]設定!$I37="",IF([1]表１・表３!Q83="X","-",IF([1]表１・表３!Q83="-","-",+I44-[1]表１・表３!Q83)),[1]設定!$I37))</f>
        <v>0.5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IF($B45="","",+[2]第７表!F62)</f>
        <v>132.80000000000001</v>
      </c>
      <c r="D45" s="67">
        <f>IF($B45="","",IF([1]設定!$I38="",INDEX([1]指数!$C$6:$AD$62,MATCH([1]設定!$D38,[1]指数!$B$6:$B$62,0),8),[1]設定!$I38))</f>
        <v>-3.3</v>
      </c>
      <c r="E45" s="38">
        <f>IF($B45="","",[2]第７表!G62)</f>
        <v>124.3</v>
      </c>
      <c r="F45" s="67">
        <f>IF($B45="","",IF([1]設定!$I38="",INDEX([1]指数!$C$6:$AD$62,MATCH([1]設定!$D38,[1]指数!$B$6:$B$62,0),10),[1]設定!$I38))</f>
        <v>-3.2</v>
      </c>
      <c r="G45" s="68">
        <f>IF($B45="","",[2]第７表!H62)</f>
        <v>8.5</v>
      </c>
      <c r="H45" s="69">
        <f>IF($B45="","",IF([1]設定!$I38="",INDEX([1]指数!$C$6:$AD$62,MATCH([1]設定!$D38,[1]指数!$B$6:$B$62,0),12),[1]設定!$I38))</f>
        <v>-4.5</v>
      </c>
      <c r="I45" s="38">
        <f>IF($B45="","",+[2]第７表!E62)</f>
        <v>17.600000000000001</v>
      </c>
      <c r="J45" s="40">
        <f>IF($B45="","",IF([1]設定!$I38="",IF([1]表１・表３!Q84="X","-",IF([1]表１・表３!Q84="-","-",+I45-[1]表１・表３!Q84)),[1]設定!$I38))</f>
        <v>-0.19999999999999929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&amp;C- 6 -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2262-9799-40F2-ACDC-CCAE641EA9C5}">
  <sheetPr>
    <pageSetUpPr autoPageBreaks="0"/>
  </sheetPr>
  <dimension ref="A1:L75"/>
  <sheetViews>
    <sheetView showGridLines="0" view="pageBreakPreview" topLeftCell="A29" zoomScale="55" zoomScaleNormal="80" zoomScaleSheetLayoutView="55" zoomScalePageLayoutView="90" workbookViewId="0">
      <selection activeCell="B51" sqref="B5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産業別にみた労働時間の動き（"&amp;[19]設定!D8&amp;DBCS([19]設定!E8)&amp;"年"&amp;DBCS([19]設定!F8)&amp;"月）"</f>
        <v>表３ 産業別にみた労働時間の動き（令和５年１０月）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+[20]表１!B9</f>
        <v>調査産業計</v>
      </c>
      <c r="C8" s="31">
        <f>IF($B8="","",[20]第７表!F9)</f>
        <v>141.5</v>
      </c>
      <c r="D8" s="32">
        <f>IF($B8="","",IF([19]設定!$H23="",INDEX([19]指数!$C$326:$AD$382,MATCH([19]設定!$D23,[19]指数!$B$326:$B$382,0),8),[19]設定!$H23))</f>
        <v>-1.4</v>
      </c>
      <c r="E8" s="31">
        <f>IF($B8="","",[20]第７表!G9)</f>
        <v>132.1</v>
      </c>
      <c r="F8" s="32">
        <f>IF($B8="","",IF([19]設定!$H23="",INDEX([19]指数!$C$326:$AD$382,MATCH([19]設定!$D23,[19]指数!$B$326:$B$382,0),10),[19]設定!$H23))</f>
        <v>-1.1000000000000001</v>
      </c>
      <c r="G8" s="31">
        <f>IF($B8="","",+[20]第７表!H9)</f>
        <v>9.4</v>
      </c>
      <c r="H8" s="32">
        <f>IF($B8="","",IF([19]設定!$H23="",INDEX([19]指数!$C$326:$AD$382,MATCH([19]設定!$D23,[19]指数!$B$326:$B$382,0),12),[19]設定!$H23))</f>
        <v>-5.0999999999999996</v>
      </c>
      <c r="I8" s="31">
        <f>IF($B8="","",[20]第７表!E9)</f>
        <v>18.5</v>
      </c>
      <c r="J8" s="33">
        <f>IF($B8="","",IF([19]設定!$H23="",IF([19]表１・表３!Q48="X","-",IF([19]表１・表３!Q48="-","-",+I8-[19]表１・表３!Q48)),[19]設定!$H23))</f>
        <v>-0.19999999999999929</v>
      </c>
      <c r="K8" s="5"/>
      <c r="L8" s="3"/>
    </row>
    <row r="9" spans="1:12" s="4" customFormat="1" ht="22.5" customHeight="1" x14ac:dyDescent="0.45">
      <c r="A9" s="5"/>
      <c r="B9" s="30" t="str">
        <f>+[20]表１!B10</f>
        <v>建設業</v>
      </c>
      <c r="C9" s="31">
        <f>IF($B9="","",[20]第７表!F10)</f>
        <v>167.8</v>
      </c>
      <c r="D9" s="32">
        <f>IF($B9="","",IF([19]設定!$H24="",INDEX([19]指数!$C$326:$AD$382,MATCH([19]設定!$D24,[19]指数!$B$326:$B$382,0),8),[19]設定!$H24))</f>
        <v>1.1000000000000001</v>
      </c>
      <c r="E9" s="31">
        <f>IF($B9="","",[20]第７表!G10)</f>
        <v>160.1</v>
      </c>
      <c r="F9" s="32">
        <f>IF($B9="","",IF([19]設定!$H24="",INDEX([19]指数!$C$326:$AD$382,MATCH([19]設定!$D24,[19]指数!$B$326:$B$382,0),10),[19]設定!$H24))</f>
        <v>4.3</v>
      </c>
      <c r="G9" s="31">
        <f>IF($B9="","",+[20]第７表!H10)</f>
        <v>7.7</v>
      </c>
      <c r="H9" s="32">
        <f>IF($B9="","",IF([19]設定!$H24="",INDEX([19]指数!$C$326:$AD$382,MATCH([19]設定!$D24,[19]指数!$B$326:$B$382,0),12),[19]設定!$H24))</f>
        <v>-39.4</v>
      </c>
      <c r="I9" s="31">
        <f>IF($B9="","",[20]第７表!E10)</f>
        <v>21.6</v>
      </c>
      <c r="J9" s="33">
        <f>IF($B9="","",IF([19]設定!$H24="",IF([19]表１・表３!Q49="X","-",IF([19]表１・表３!Q49="-","-",+I9-[19]表１・表３!Q49)),[19]設定!$H24))</f>
        <v>0.80000000000000071</v>
      </c>
      <c r="K9" s="5"/>
      <c r="L9" s="3"/>
    </row>
    <row r="10" spans="1:12" s="4" customFormat="1" ht="22.5" customHeight="1" x14ac:dyDescent="0.45">
      <c r="A10" s="5"/>
      <c r="B10" s="30" t="str">
        <f>+[20]表１!B11</f>
        <v>製造業</v>
      </c>
      <c r="C10" s="31">
        <f>IF($B10="","",[20]第７表!F11)</f>
        <v>158.19999999999999</v>
      </c>
      <c r="D10" s="32">
        <f>IF($B10="","",IF([19]設定!$H25="",INDEX([19]指数!$C$326:$AD$382,MATCH([19]設定!$D25,[19]指数!$B$326:$B$382,0),8),[19]設定!$H25))</f>
        <v>0.8</v>
      </c>
      <c r="E10" s="31">
        <f>IF($B10="","",[20]第７表!G11)</f>
        <v>146</v>
      </c>
      <c r="F10" s="32">
        <f>IF($B10="","",IF([19]設定!$H25="",INDEX([19]指数!$C$326:$AD$382,MATCH([19]設定!$D25,[19]指数!$B$326:$B$382,0),10),[19]設定!$H25))</f>
        <v>1</v>
      </c>
      <c r="G10" s="31">
        <f>IF($B10="","",+[20]第７表!H11)</f>
        <v>12.2</v>
      </c>
      <c r="H10" s="32">
        <f>IF($B10="","",IF([19]設定!$H25="",INDEX([19]指数!$C$326:$AD$382,MATCH([19]設定!$D25,[19]指数!$B$326:$B$382,0),12),[19]設定!$H25))</f>
        <v>-1.7</v>
      </c>
      <c r="I10" s="31">
        <f>IF($B10="","",[20]第７表!E11)</f>
        <v>19.600000000000001</v>
      </c>
      <c r="J10" s="33">
        <f>IF($B10="","",IF([19]設定!$H25="",IF([19]表１・表３!Q50="X","-",IF([19]表１・表３!Q50="-","-",+I10-[19]表１・表３!Q50)),[19]設定!$H25))</f>
        <v>0.40000000000000213</v>
      </c>
      <c r="K10" s="5"/>
      <c r="L10" s="3"/>
    </row>
    <row r="11" spans="1:12" s="4" customFormat="1" ht="22.5" customHeight="1" x14ac:dyDescent="0.45">
      <c r="A11" s="5"/>
      <c r="B11" s="34" t="str">
        <f>+[20]表１!B12</f>
        <v>電気・ガス・熱供給・水道業</v>
      </c>
      <c r="C11" s="31">
        <f>IF($B11="","",[20]第７表!F12)</f>
        <v>156.6</v>
      </c>
      <c r="D11" s="32">
        <f>IF($B11="","",IF([19]設定!$H26="",INDEX([19]指数!$C$326:$AD$382,MATCH([19]設定!$D26,[19]指数!$B$326:$B$382,0),8),[19]設定!$H26))</f>
        <v>10.5</v>
      </c>
      <c r="E11" s="31">
        <f>IF($B11="","",[20]第７表!G12)</f>
        <v>140.4</v>
      </c>
      <c r="F11" s="32">
        <f>IF($B11="","",IF([19]設定!$H26="",INDEX([19]指数!$C$326:$AD$382,MATCH([19]設定!$D26,[19]指数!$B$326:$B$382,0),10),[19]設定!$H26))</f>
        <v>5.3</v>
      </c>
      <c r="G11" s="31">
        <f>IF($B11="","",+[20]第７表!H12)</f>
        <v>16.2</v>
      </c>
      <c r="H11" s="32">
        <f>IF($B11="","",IF([19]設定!$H26="",INDEX([19]指数!$C$326:$AD$382,MATCH([19]設定!$D26,[19]指数!$B$326:$B$382,0),12),[19]設定!$H26))</f>
        <v>90.6</v>
      </c>
      <c r="I11" s="31">
        <f>IF($B11="","",[20]第７表!E12)</f>
        <v>19.2</v>
      </c>
      <c r="J11" s="33">
        <f>IF($B11="","",IF([19]設定!$H26="",IF([19]表１・表３!Q51="X","-",IF([19]表１・表３!Q51="-","-",+I11-[19]表１・表３!Q51)),[19]設定!$H26))</f>
        <v>1.1999999999999993</v>
      </c>
      <c r="K11" s="5"/>
      <c r="L11" s="3"/>
    </row>
    <row r="12" spans="1:12" s="4" customFormat="1" ht="22.5" customHeight="1" x14ac:dyDescent="0.45">
      <c r="A12" s="5"/>
      <c r="B12" s="30" t="str">
        <f>+[20]表１!B13</f>
        <v>情報通信業</v>
      </c>
      <c r="C12" s="31">
        <f>IF($B12="","",[20]第７表!F13)</f>
        <v>156.4</v>
      </c>
      <c r="D12" s="32">
        <f>IF($B12="","",IF([19]設定!$H27="",INDEX([19]指数!$C$326:$AD$382,MATCH([19]設定!$D27,[19]指数!$B$326:$B$382,0),8),[19]設定!$H27))</f>
        <v>4.4000000000000004</v>
      </c>
      <c r="E12" s="31">
        <f>IF($B12="","",[20]第７表!G13)</f>
        <v>144.5</v>
      </c>
      <c r="F12" s="32">
        <f>IF($B12="","",IF([19]設定!$H27="",INDEX([19]指数!$C$326:$AD$382,MATCH([19]設定!$D27,[19]指数!$B$326:$B$382,0),10),[19]設定!$H27))</f>
        <v>4</v>
      </c>
      <c r="G12" s="31">
        <f>IF($B12="","",+[20]第７表!H13)</f>
        <v>11.9</v>
      </c>
      <c r="H12" s="32">
        <f>IF($B12="","",IF([19]設定!$H27="",INDEX([19]指数!$C$326:$AD$382,MATCH([19]設定!$D27,[19]指数!$B$326:$B$382,0),12),[19]設定!$H27))</f>
        <v>6.3</v>
      </c>
      <c r="I12" s="31">
        <f>IF($B12="","",[20]第７表!E13)</f>
        <v>19.399999999999999</v>
      </c>
      <c r="J12" s="33">
        <f>IF($B12="","",IF([19]設定!$H27="",IF([19]表１・表３!Q52="X","-",IF([19]表１・表３!Q52="-","-",+I12-[19]表１・表３!Q52)),[19]設定!$H27))</f>
        <v>0.79999999999999716</v>
      </c>
      <c r="K12" s="5"/>
      <c r="L12" s="3"/>
    </row>
    <row r="13" spans="1:12" s="4" customFormat="1" ht="22.5" customHeight="1" x14ac:dyDescent="0.45">
      <c r="A13" s="5"/>
      <c r="B13" s="30" t="str">
        <f>+[20]表１!B14</f>
        <v>運輸業，郵便業</v>
      </c>
      <c r="C13" s="31">
        <f>IF($B13="","",[20]第７表!F14)</f>
        <v>184.8</v>
      </c>
      <c r="D13" s="32">
        <f>IF($B13="","",IF([19]設定!$H28="",INDEX([19]指数!$C$326:$AD$382,MATCH([19]設定!$D28,[19]指数!$B$326:$B$382,0),8),[19]設定!$H28))</f>
        <v>0.5</v>
      </c>
      <c r="E13" s="31">
        <f>IF($B13="","",[20]第７表!G14)</f>
        <v>156.5</v>
      </c>
      <c r="F13" s="32">
        <f>IF($B13="","",IF([19]設定!$H28="",INDEX([19]指数!$C$326:$AD$382,MATCH([19]設定!$D28,[19]指数!$B$326:$B$382,0),10),[19]設定!$H28))</f>
        <v>2.2999999999999998</v>
      </c>
      <c r="G13" s="31">
        <f>IF($B13="","",+[20]第７表!H14)</f>
        <v>28.3</v>
      </c>
      <c r="H13" s="32">
        <f>IF($B13="","",IF([19]設定!$H28="",INDEX([19]指数!$C$326:$AD$382,MATCH([19]設定!$D28,[19]指数!$B$326:$B$382,0),12),[19]設定!$H28))</f>
        <v>-8.1</v>
      </c>
      <c r="I13" s="31">
        <f>IF($B13="","",[20]第７表!E14)</f>
        <v>20.5</v>
      </c>
      <c r="J13" s="33">
        <f>IF($B13="","",IF([19]設定!$H28="",IF([19]表１・表３!Q53="X","-",IF([19]表１・表３!Q53="-","-",+I13-[19]表１・表３!Q53)),[19]設定!$H28))</f>
        <v>-0.39999999999999858</v>
      </c>
      <c r="K13" s="5"/>
      <c r="L13" s="3"/>
    </row>
    <row r="14" spans="1:12" s="4" customFormat="1" ht="22.5" customHeight="1" x14ac:dyDescent="0.45">
      <c r="A14" s="5"/>
      <c r="B14" s="30" t="str">
        <f>+[20]表１!B15</f>
        <v>卸売業，小売業</v>
      </c>
      <c r="C14" s="31">
        <f>IF($B14="","",[20]第７表!F15)</f>
        <v>131.69999999999999</v>
      </c>
      <c r="D14" s="32">
        <f>IF($B14="","",IF([19]設定!$H29="",INDEX([19]指数!$C$326:$AD$382,MATCH([19]設定!$D29,[19]指数!$B$326:$B$382,0),8),[19]設定!$H29))</f>
        <v>-2.2000000000000002</v>
      </c>
      <c r="E14" s="31">
        <f>IF($B14="","",[20]第７表!G15)</f>
        <v>123.7</v>
      </c>
      <c r="F14" s="32">
        <f>IF($B14="","",IF([19]設定!$H29="",INDEX([19]指数!$C$326:$AD$382,MATCH([19]設定!$D29,[19]指数!$B$326:$B$382,0),10),[19]設定!$H29))</f>
        <v>-2.7</v>
      </c>
      <c r="G14" s="31">
        <f>IF($B14="","",+[20]第７表!H15)</f>
        <v>8</v>
      </c>
      <c r="H14" s="32">
        <f>IF($B14="","",IF([19]設定!$H29="",INDEX([19]指数!$C$326:$AD$382,MATCH([19]設定!$D29,[19]指数!$B$326:$B$382,0),12),[19]設定!$H29))</f>
        <v>5.3</v>
      </c>
      <c r="I14" s="31">
        <f>IF($B14="","",[20]第７表!E15)</f>
        <v>17.7</v>
      </c>
      <c r="J14" s="33">
        <f>IF($B14="","",IF([19]設定!$H29="",IF([19]表１・表３!Q54="X","-",IF([19]表１・表３!Q54="-","-",+I14-[19]表１・表３!Q54)),[19]設定!$H29))</f>
        <v>-0.60000000000000142</v>
      </c>
      <c r="K14" s="5"/>
      <c r="L14" s="3"/>
    </row>
    <row r="15" spans="1:12" s="4" customFormat="1" ht="22.5" customHeight="1" x14ac:dyDescent="0.45">
      <c r="A15" s="5"/>
      <c r="B15" s="30" t="str">
        <f>+[20]表１!B16</f>
        <v>金融業，保険業</v>
      </c>
      <c r="C15" s="31">
        <f>IF($B15="","",[20]第７表!F16)</f>
        <v>145.9</v>
      </c>
      <c r="D15" s="32">
        <f>IF($B15="","",IF([19]設定!$H30="",INDEX([19]指数!$C$326:$AD$382,MATCH([19]設定!$D30,[19]指数!$B$326:$B$382,0),8),[19]設定!$H30))</f>
        <v>2.6</v>
      </c>
      <c r="E15" s="31">
        <f>IF($B15="","",[20]第７表!G16)</f>
        <v>139.5</v>
      </c>
      <c r="F15" s="32">
        <f>IF($B15="","",IF([19]設定!$H30="",INDEX([19]指数!$C$326:$AD$382,MATCH([19]設定!$D30,[19]指数!$B$326:$B$382,0),10),[19]設定!$H30))</f>
        <v>3.7</v>
      </c>
      <c r="G15" s="31">
        <f>IF($B15="","",+[20]第７表!H16)</f>
        <v>6.4</v>
      </c>
      <c r="H15" s="32">
        <f>IF($B15="","",IF([19]設定!$H30="",INDEX([19]指数!$C$326:$AD$382,MATCH([19]設定!$D30,[19]指数!$B$326:$B$382,0),12),[19]設定!$H30))</f>
        <v>-15.8</v>
      </c>
      <c r="I15" s="31">
        <f>IF($B15="","",[20]第７表!E16)</f>
        <v>18.899999999999999</v>
      </c>
      <c r="J15" s="33">
        <f>IF($B15="","",IF([19]設定!$H30="",IF([19]表１・表３!Q55="X","-",IF([19]表１・表３!Q55="-","-",+I15-[19]表１・表３!Q55)),[19]設定!$H30))</f>
        <v>0.79999999999999716</v>
      </c>
      <c r="K15" s="5"/>
    </row>
    <row r="16" spans="1:12" s="4" customFormat="1" ht="22.5" customHeight="1" x14ac:dyDescent="0.45">
      <c r="A16" s="5"/>
      <c r="B16" s="30" t="str">
        <f>+[20]表１!B17</f>
        <v>不動産業，物品賃貸業</v>
      </c>
      <c r="C16" s="31">
        <f>IF($B16="","",[20]第７表!F17)</f>
        <v>120.9</v>
      </c>
      <c r="D16" s="32">
        <f>IF($B16="","",IF([19]設定!$H31="",INDEX([19]指数!$C$326:$AD$382,MATCH([19]設定!$D31,[19]指数!$B$326:$B$382,0),8),[19]設定!$H31))</f>
        <v>-4.4000000000000004</v>
      </c>
      <c r="E16" s="31">
        <f>IF($B16="","",[20]第７表!G17)</f>
        <v>118.7</v>
      </c>
      <c r="F16" s="32">
        <f>IF($B16="","",IF([19]設定!$H31="",INDEX([19]指数!$C$326:$AD$382,MATCH([19]設定!$D31,[19]指数!$B$326:$B$382,0),10),[19]設定!$H31))</f>
        <v>0.7</v>
      </c>
      <c r="G16" s="31">
        <f>IF($B16="","",+[20]第７表!H17)</f>
        <v>2.2000000000000002</v>
      </c>
      <c r="H16" s="32">
        <f>IF($B16="","",IF([19]設定!$H31="",INDEX([19]指数!$C$326:$AD$382,MATCH([19]設定!$D31,[19]指数!$B$326:$B$382,0),12),[19]設定!$H31))</f>
        <v>-74.400000000000006</v>
      </c>
      <c r="I16" s="31">
        <f>IF($B16="","",[20]第７表!E17)</f>
        <v>17.100000000000001</v>
      </c>
      <c r="J16" s="33">
        <f>IF($B16="","",IF([19]設定!$H31="",IF([19]表１・表３!Q56="X","-",IF([19]表１・表３!Q56="-","-",+I16-[19]表１・表３!Q56)),[19]設定!$H31))</f>
        <v>-0.59999999999999787</v>
      </c>
      <c r="K16" s="5"/>
    </row>
    <row r="17" spans="1:12" s="4" customFormat="1" ht="22.5" customHeight="1" x14ac:dyDescent="0.45">
      <c r="A17" s="5"/>
      <c r="B17" s="35" t="str">
        <f>+[20]表１!B18</f>
        <v>学術研究，専門・技術サービス業</v>
      </c>
      <c r="C17" s="31">
        <f>IF($B17="","",[20]第７表!F18)</f>
        <v>156.1</v>
      </c>
      <c r="D17" s="32">
        <f>IF($B17="","",IF([19]設定!$H32="",INDEX([19]指数!$C$326:$AD$382,MATCH([19]設定!$D32,[19]指数!$B$326:$B$382,0),8),[19]設定!$H32))</f>
        <v>7.6</v>
      </c>
      <c r="E17" s="31">
        <f>IF($B17="","",[20]第７表!G18)</f>
        <v>147.80000000000001</v>
      </c>
      <c r="F17" s="32">
        <f>IF($B17="","",IF([19]設定!$H32="",INDEX([19]指数!$C$326:$AD$382,MATCH([19]設定!$D32,[19]指数!$B$326:$B$382,0),10),[19]設定!$H32))</f>
        <v>6</v>
      </c>
      <c r="G17" s="31">
        <f>IF($B17="","",+[20]第７表!H18)</f>
        <v>8.3000000000000007</v>
      </c>
      <c r="H17" s="32">
        <f>IF($B17="","",IF([19]設定!$H32="",INDEX([19]指数!$C$326:$AD$382,MATCH([19]設定!$D32,[19]指数!$B$326:$B$382,0),12),[19]設定!$H32))</f>
        <v>53.8</v>
      </c>
      <c r="I17" s="31">
        <f>IF($B17="","",[20]第７表!E18)</f>
        <v>19.899999999999999</v>
      </c>
      <c r="J17" s="33">
        <f>IF($B17="","",IF([19]設定!$H32="",IF([19]表１・表３!Q57="X","-",IF([19]表１・表３!Q57="-","-",+I17-[19]表１・表３!Q57)),[19]設定!$H32))</f>
        <v>1.2999999999999972</v>
      </c>
      <c r="K17" s="5"/>
      <c r="L17" s="3"/>
    </row>
    <row r="18" spans="1:12" s="4" customFormat="1" ht="22.5" customHeight="1" x14ac:dyDescent="0.45">
      <c r="A18" s="5"/>
      <c r="B18" s="30" t="str">
        <f>+[20]表１!B19</f>
        <v>宿泊業，飲食サービス業</v>
      </c>
      <c r="C18" s="31">
        <f>IF($B18="","",[20]第７表!F19)</f>
        <v>81.900000000000006</v>
      </c>
      <c r="D18" s="32">
        <f>IF($B18="","",IF([19]設定!$H33="",INDEX([19]指数!$C$326:$AD$382,MATCH([19]設定!$D33,[19]指数!$B$326:$B$382,0),8),[19]設定!$H33))</f>
        <v>-20</v>
      </c>
      <c r="E18" s="31">
        <f>IF($B18="","",[20]第７表!G19)</f>
        <v>78.400000000000006</v>
      </c>
      <c r="F18" s="32">
        <f>IF($B18="","",IF([19]設定!$H33="",INDEX([19]指数!$C$326:$AD$382,MATCH([19]設定!$D33,[19]指数!$B$326:$B$382,0),10),[19]設定!$H33))</f>
        <v>-20.9</v>
      </c>
      <c r="G18" s="31">
        <f>IF($B18="","",+[20]第７表!H19)</f>
        <v>3.5</v>
      </c>
      <c r="H18" s="32">
        <f>IF($B18="","",IF([19]設定!$H33="",INDEX([19]指数!$C$326:$AD$382,MATCH([19]設定!$D33,[19]指数!$B$326:$B$382,0),12),[19]設定!$H33))</f>
        <v>12.8</v>
      </c>
      <c r="I18" s="31">
        <f>IF($B18="","",[20]第７表!E19)</f>
        <v>14</v>
      </c>
      <c r="J18" s="33">
        <f>IF($B18="","",IF([19]設定!$H33="",IF([19]表１・表３!Q58="X","-",IF([19]表１・表３!Q58="-","-",+I18-[19]表１・表３!Q58)),[19]設定!$H33))</f>
        <v>-1.9000000000000004</v>
      </c>
      <c r="K18" s="5"/>
      <c r="L18" s="3"/>
    </row>
    <row r="19" spans="1:12" s="4" customFormat="1" ht="22.5" customHeight="1" x14ac:dyDescent="0.45">
      <c r="A19" s="5"/>
      <c r="B19" s="34" t="str">
        <f>+[20]表１!B20</f>
        <v>生活関連サービス業，娯楽業</v>
      </c>
      <c r="C19" s="31">
        <f>IF($B19="","",[20]第７表!F20)</f>
        <v>133.1</v>
      </c>
      <c r="D19" s="32">
        <f>IF($B19="","",IF([19]設定!$H34="",INDEX([19]指数!$C$326:$AD$382,MATCH([19]設定!$D34,[19]指数!$B$326:$B$382,0),8),[19]設定!$H34))</f>
        <v>-0.6</v>
      </c>
      <c r="E19" s="31">
        <f>IF($B19="","",[20]第７表!G20)</f>
        <v>123.3</v>
      </c>
      <c r="F19" s="32">
        <f>IF($B19="","",IF([19]設定!$H34="",INDEX([19]指数!$C$326:$AD$382,MATCH([19]設定!$D34,[19]指数!$B$326:$B$382,0),10),[19]設定!$H34))</f>
        <v>-1.6</v>
      </c>
      <c r="G19" s="31">
        <f>IF($B19="","",+[20]第７表!H20)</f>
        <v>9.8000000000000007</v>
      </c>
      <c r="H19" s="32">
        <f>IF($B19="","",IF([19]設定!$H34="",INDEX([19]指数!$C$326:$AD$382,MATCH([19]設定!$D34,[19]指数!$B$326:$B$382,0),12),[19]設定!$H34))</f>
        <v>15.4</v>
      </c>
      <c r="I19" s="31">
        <f>IF($B19="","",[20]第７表!E20)</f>
        <v>16.899999999999999</v>
      </c>
      <c r="J19" s="33">
        <f>IF($B19="","",IF([19]設定!$H34="",IF([19]表１・表３!Q59="X","-",IF([19]表１・表３!Q59="-","-",+I19-[19]表１・表３!Q59)),[19]設定!$H34))</f>
        <v>-1.4000000000000021</v>
      </c>
      <c r="K19" s="5"/>
      <c r="L19" s="3"/>
    </row>
    <row r="20" spans="1:12" s="4" customFormat="1" ht="22.5" customHeight="1" x14ac:dyDescent="0.45">
      <c r="A20" s="5"/>
      <c r="B20" s="34" t="str">
        <f>+[20]表１!B21</f>
        <v>教育，学習支援業</v>
      </c>
      <c r="C20" s="31">
        <f>IF($B20="","",[20]第７表!F21)</f>
        <v>154</v>
      </c>
      <c r="D20" s="32">
        <f>IF($B20="","",IF([19]設定!$H35="",INDEX([19]指数!$C$326:$AD$382,MATCH([19]設定!$D35,[19]指数!$B$326:$B$382,0),8),[19]設定!$H35))</f>
        <v>-4</v>
      </c>
      <c r="E20" s="31">
        <f>IF($B20="","",[20]第７表!G21)</f>
        <v>131.69999999999999</v>
      </c>
      <c r="F20" s="32">
        <f>IF($B20="","",IF([19]設定!$H35="",INDEX([19]指数!$C$326:$AD$382,MATCH([19]設定!$D35,[19]指数!$B$326:$B$382,0),10),[19]設定!$H35))</f>
        <v>-3.7</v>
      </c>
      <c r="G20" s="31">
        <f>IF($B20="","",+[20]第７表!H21)</f>
        <v>22.3</v>
      </c>
      <c r="H20" s="32">
        <f>IF($B20="","",IF([19]設定!$H35="",INDEX([19]指数!$C$326:$AD$382,MATCH([19]設定!$D35,[19]指数!$B$326:$B$382,0),12),[19]設定!$H35))</f>
        <v>-5.5</v>
      </c>
      <c r="I20" s="31">
        <f>IF($B20="","",[20]第７表!E21)</f>
        <v>18.3</v>
      </c>
      <c r="J20" s="33">
        <f>IF($B20="","",IF([19]設定!$H35="",IF([19]表１・表３!Q60="X","-",IF([19]表１・表３!Q60="-","-",+I20-[19]表１・表３!Q60)),[19]設定!$H35))</f>
        <v>-0.89999999999999858</v>
      </c>
      <c r="K20" s="5"/>
      <c r="L20" s="3"/>
    </row>
    <row r="21" spans="1:12" s="4" customFormat="1" ht="22.5" customHeight="1" x14ac:dyDescent="0.45">
      <c r="A21" s="5"/>
      <c r="B21" s="30" t="str">
        <f>+[20]表１!B22</f>
        <v>医療，福祉</v>
      </c>
      <c r="C21" s="36">
        <f>IF($B21="","",[20]第７表!F22)</f>
        <v>138.5</v>
      </c>
      <c r="D21" s="32">
        <f>IF($B21="","",IF([19]設定!$H36="",INDEX([19]指数!$C$326:$AD$382,MATCH([19]設定!$D36,[19]指数!$B$326:$B$382,0),8),[19]設定!$H36))</f>
        <v>2.1</v>
      </c>
      <c r="E21" s="31">
        <f>IF($B21="","",[20]第７表!G22)</f>
        <v>134.4</v>
      </c>
      <c r="F21" s="32">
        <f>IF($B21="","",IF([19]設定!$H36="",INDEX([19]指数!$C$326:$AD$382,MATCH([19]設定!$D36,[19]指数!$B$326:$B$382,0),10),[19]設定!$H36))</f>
        <v>1.8</v>
      </c>
      <c r="G21" s="31">
        <f>IF($B21="","",+[20]第７表!H22)</f>
        <v>4.0999999999999996</v>
      </c>
      <c r="H21" s="32">
        <f>IF($B21="","",IF([19]設定!$H36="",INDEX([19]指数!$C$326:$AD$382,MATCH([19]設定!$D36,[19]指数!$B$326:$B$382,0),12),[19]設定!$H36))</f>
        <v>7.9</v>
      </c>
      <c r="I21" s="31">
        <f>IF($B21="","",[20]第７表!E22)</f>
        <v>19</v>
      </c>
      <c r="J21" s="33">
        <f>IF($B21="","",IF([19]設定!$H36="",IF([19]表１・表３!Q61="X","-",IF([19]表１・表３!Q61="-","-",+I21-[19]表１・表３!Q61)),[19]設定!$H36))</f>
        <v>0.39999999999999858</v>
      </c>
      <c r="K21" s="5"/>
      <c r="L21" s="3"/>
    </row>
    <row r="22" spans="1:12" s="4" customFormat="1" ht="22.5" customHeight="1" x14ac:dyDescent="0.45">
      <c r="A22" s="5"/>
      <c r="B22" s="30" t="str">
        <f>+[20]表１!B23</f>
        <v>複合サービス事業</v>
      </c>
      <c r="C22" s="36">
        <f>IF($B22="","",[20]第７表!F23)</f>
        <v>152.6</v>
      </c>
      <c r="D22" s="32">
        <f>IF($B22="","",IF([19]設定!$H37="",INDEX([19]指数!$C$326:$AD$382,MATCH([19]設定!$D37,[19]指数!$B$326:$B$382,0),8),[19]設定!$H37))</f>
        <v>1.2</v>
      </c>
      <c r="E22" s="31">
        <f>IF($B22="","",[20]第７表!G23)</f>
        <v>149</v>
      </c>
      <c r="F22" s="32">
        <f>IF($B22="","",IF([19]設定!$H37="",INDEX([19]指数!$C$326:$AD$382,MATCH([19]設定!$D37,[19]指数!$B$326:$B$382,0),10),[19]設定!$H37))</f>
        <v>3</v>
      </c>
      <c r="G22" s="31">
        <f>IF($B22="","",+[20]第７表!H23)</f>
        <v>3.6</v>
      </c>
      <c r="H22" s="32">
        <f>IF($B22="","",IF([19]設定!$H37="",INDEX([19]指数!$C$326:$AD$382,MATCH([19]設定!$D37,[19]指数!$B$326:$B$382,0),12),[19]設定!$H37))</f>
        <v>-39.9</v>
      </c>
      <c r="I22" s="31">
        <f>IF($B22="","",[20]第７表!E23)</f>
        <v>19.3</v>
      </c>
      <c r="J22" s="33">
        <f>IF($B22="","",IF([19]設定!$H37="",IF([19]表１・表３!Q62="X","-",IF([19]表１・表３!Q62="-","-",+I22-[19]表１・表３!Q62)),[19]設定!$H37))</f>
        <v>0.60000000000000142</v>
      </c>
      <c r="K22" s="5"/>
      <c r="L22" s="3"/>
    </row>
    <row r="23" spans="1:12" s="4" customFormat="1" ht="22.5" customHeight="1" x14ac:dyDescent="0.45">
      <c r="A23" s="5"/>
      <c r="B23" s="37" t="str">
        <f>+[20]表１!B24</f>
        <v>サービス業（他に分類されないもの）</v>
      </c>
      <c r="C23" s="38">
        <f>IF($B23="","",[20]第７表!F24)</f>
        <v>145</v>
      </c>
      <c r="D23" s="39">
        <f>IF($B23="","",IF([19]設定!$H38="",INDEX([19]指数!$C$326:$AD$382,MATCH([19]設定!$D38,[19]指数!$B$326:$B$382,0),8),[19]設定!$H38))</f>
        <v>1.5</v>
      </c>
      <c r="E23" s="38">
        <f>IF($B23="","",[20]第７表!G24)</f>
        <v>136.1</v>
      </c>
      <c r="F23" s="39">
        <f>IF($B23="","",IF([19]設定!$H38="",INDEX([19]指数!$C$326:$AD$382,MATCH([19]設定!$D38,[19]指数!$B$326:$B$382,0),10),[19]設定!$H38))</f>
        <v>0.9</v>
      </c>
      <c r="G23" s="38">
        <f>IF($B23="","",+[20]第７表!H24)</f>
        <v>8.9</v>
      </c>
      <c r="H23" s="39">
        <f>IF($B23="","",IF([19]設定!$H38="",INDEX([19]指数!$C$326:$AD$382,MATCH([19]設定!$D38,[19]指数!$B$326:$B$382,0),12),[19]設定!$H38))</f>
        <v>12.7</v>
      </c>
      <c r="I23" s="38">
        <f>IF($B23="","",[20]第７表!E24)</f>
        <v>19</v>
      </c>
      <c r="J23" s="40">
        <f>IF($B23="","",IF([19]設定!$H38="",IF([19]表１・表３!Q63="X","-",IF([19]表１・表３!Q63="-","-",+I23-[19]表１・表３!Q63)),[19]設定!$H38))</f>
        <v>0.60000000000000142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IF($B30="","",+[20]第７表!F47)</f>
        <v>148.80000000000001</v>
      </c>
      <c r="D30" s="61">
        <f>IF($B30="","",IF([19]設定!$I23="",INDEX([19]指数!$C$6:$AD$62,MATCH([19]設定!$D23,[19]指数!$B$6:$B$62,0),8),[19]設定!$I23))</f>
        <v>1.3</v>
      </c>
      <c r="E30" s="31">
        <f>IF($B30="","",[20]第７表!G47)</f>
        <v>137.80000000000001</v>
      </c>
      <c r="F30" s="61">
        <f>IF($B30="","",IF([19]設定!$I23="",INDEX([19]指数!$C$6:$AD$62,MATCH([19]設定!$D23,[19]指数!$B$6:$B$62,0),10),[19]設定!$I23))</f>
        <v>2.7</v>
      </c>
      <c r="G30" s="62">
        <f>IF($B30="","",[20]第７表!H47)</f>
        <v>11</v>
      </c>
      <c r="H30" s="61">
        <f>IF($B30="","",IF([19]設定!$I23="",INDEX([19]指数!$C$6:$AD$62,MATCH([19]設定!$D23,[19]指数!$B$6:$B$62,0),12),[19]設定!$I23))</f>
        <v>-12.7</v>
      </c>
      <c r="I30" s="31">
        <f>IF($B30="","",+[20]第７表!E47)</f>
        <v>19</v>
      </c>
      <c r="J30" s="33">
        <f>IF($B30="","",IF([19]設定!$I23="",IF([19]表１・表３!Q69="X","-",IF([19]表１・表３!Q69="-","-",+I30-[19]表１・表３!Q69)),[19]設定!$I23))</f>
        <v>0.30000000000000071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IF($B31="","",+[20]第７表!F48)</f>
        <v>167.6</v>
      </c>
      <c r="D31" s="61">
        <f>IF($B31="","",IF([19]設定!$I24="",INDEX([19]指数!$C$6:$AD$62,MATCH([19]設定!$D24,[19]指数!$B$6:$B$62,0),8),[19]設定!$I24))</f>
        <v>-3.8</v>
      </c>
      <c r="E31" s="31">
        <f>IF($B31="","",[20]第７表!G48)</f>
        <v>157.30000000000001</v>
      </c>
      <c r="F31" s="61">
        <f>IF($B31="","",IF([19]設定!$I24="",INDEX([19]指数!$C$6:$AD$62,MATCH([19]設定!$D24,[19]指数!$B$6:$B$62,0),10),[19]設定!$I24))</f>
        <v>1.9</v>
      </c>
      <c r="G31" s="62">
        <f>IF($B31="","",[20]第７表!H48)</f>
        <v>10.3</v>
      </c>
      <c r="H31" s="63">
        <f>IF($B31="","",IF([19]設定!$I24="",INDEX([19]指数!$C$6:$AD$62,MATCH([19]設定!$D24,[19]指数!$B$6:$B$62,0),12),[19]設定!$I24))</f>
        <v>-48</v>
      </c>
      <c r="I31" s="31">
        <f>IF($B31="","",+[20]第７表!E48)</f>
        <v>20.6</v>
      </c>
      <c r="J31" s="33">
        <f>IF($B31="","",IF([19]設定!$I24="",IF([19]表１・表３!Q70="X","-",IF([19]表１・表３!Q70="-","-",+I31-[19]表１・表３!Q70)),[19]設定!$I24))</f>
        <v>0.20000000000000284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IF($B32="","",+[20]第７表!F49)</f>
        <v>162.30000000000001</v>
      </c>
      <c r="D32" s="61">
        <f>IF($B32="","",IF([19]設定!$I25="",INDEX([19]指数!$C$6:$AD$62,MATCH([19]設定!$D25,[19]指数!$B$6:$B$62,0),8),[19]設定!$I25))</f>
        <v>2.2999999999999998</v>
      </c>
      <c r="E32" s="31">
        <f>IF($B32="","",[20]第７表!G49)</f>
        <v>149.30000000000001</v>
      </c>
      <c r="F32" s="61">
        <f>IF($B32="","",IF([19]設定!$I25="",INDEX([19]指数!$C$6:$AD$62,MATCH([19]設定!$D25,[19]指数!$B$6:$B$62,0),10),[19]設定!$I25))</f>
        <v>3.3</v>
      </c>
      <c r="G32" s="62">
        <f>IF($B32="","",[20]第７表!H49)</f>
        <v>13</v>
      </c>
      <c r="H32" s="63">
        <f>IF($B32="","",IF([19]設定!$I25="",INDEX([19]指数!$C$6:$AD$62,MATCH([19]設定!$D25,[19]指数!$B$6:$B$62,0),12),[19]設定!$I25))</f>
        <v>-7.8</v>
      </c>
      <c r="I32" s="31">
        <f>IF($B32="","",+[20]第７表!E49)</f>
        <v>19.8</v>
      </c>
      <c r="J32" s="33">
        <f>IF($B32="","",IF([19]設定!$I25="",IF([19]表１・表３!Q71="X","-",IF([19]表１・表３!Q71="-","-",+I32-[19]表１・表３!Q71)),[19]設定!$I25))</f>
        <v>0.69999999999999929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IF($B33="","",+[20]第７表!F50)</f>
        <v>156.6</v>
      </c>
      <c r="D33" s="61">
        <f>IF($B33="","",IF([19]設定!$I26="",INDEX([19]指数!$C$6:$AD$62,MATCH([19]設定!$D26,[19]指数!$B$6:$B$62,0),8),[19]設定!$I26))</f>
        <v>13.2</v>
      </c>
      <c r="E33" s="31">
        <f>IF($B33="","",[20]第７表!G50)</f>
        <v>140.4</v>
      </c>
      <c r="F33" s="61">
        <f>IF($B33="","",IF([19]設定!$I26="",INDEX([19]指数!$C$6:$AD$62,MATCH([19]設定!$D26,[19]指数!$B$6:$B$62,0),10),[19]設定!$I26))</f>
        <v>7.4</v>
      </c>
      <c r="G33" s="62">
        <f>IF($B33="","",[20]第７表!H50)</f>
        <v>16.2</v>
      </c>
      <c r="H33" s="63">
        <f>IF($B33="","",IF([19]設定!$I26="",INDEX([19]指数!$C$6:$AD$62,MATCH([19]設定!$D26,[19]指数!$B$6:$B$62,0),12),[19]設定!$I26))</f>
        <v>107.6</v>
      </c>
      <c r="I33" s="31">
        <f>IF($B33="","",+[20]第７表!E50)</f>
        <v>19.2</v>
      </c>
      <c r="J33" s="33">
        <f>IF($B33="","",IF([19]設定!$I26="",IF([19]表１・表３!Q72="X","-",IF([19]表１・表３!Q72="-","-",+I33-[19]表１・表３!Q72)),[19]設定!$I26))</f>
        <v>1.5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IF($B34="","",+[20]第７表!F51)</f>
        <v>157.1</v>
      </c>
      <c r="D34" s="61">
        <f>IF($B34="","",IF([19]設定!$I27="",INDEX([19]指数!$C$6:$AD$62,MATCH([19]設定!$D27,[19]指数!$B$6:$B$62,0),8),[19]設定!$I27))</f>
        <v>4.0999999999999996</v>
      </c>
      <c r="E34" s="31">
        <f>IF($B34="","",[20]第７表!G51)</f>
        <v>144.19999999999999</v>
      </c>
      <c r="F34" s="61">
        <f>IF($B34="","",IF([19]設定!$I27="",INDEX([19]指数!$C$6:$AD$62,MATCH([19]設定!$D27,[19]指数!$B$6:$B$62,0),10),[19]設定!$I27))</f>
        <v>4.4000000000000004</v>
      </c>
      <c r="G34" s="62">
        <f>IF($B34="","",[20]第７表!H51)</f>
        <v>12.9</v>
      </c>
      <c r="H34" s="63">
        <f>IF($B34="","",IF([19]設定!$I27="",INDEX([19]指数!$C$6:$AD$62,MATCH([19]設定!$D27,[19]指数!$B$6:$B$62,0),12),[19]設定!$I27))</f>
        <v>0.8</v>
      </c>
      <c r="I34" s="31">
        <f>IF($B34="","",+[20]第７表!E51)</f>
        <v>19.3</v>
      </c>
      <c r="J34" s="33">
        <f>IF($B34="","",IF([19]設定!$I27="",IF([19]表１・表３!Q73="X","-",IF([19]表１・表３!Q73="-","-",+I34-[19]表１・表３!Q73)),[19]設定!$I27))</f>
        <v>0.60000000000000142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IF($B35="","",+[20]第７表!F52)</f>
        <v>174.7</v>
      </c>
      <c r="D35" s="61">
        <f>IF($B35="","",IF([19]設定!$I28="",INDEX([19]指数!$C$6:$AD$62,MATCH([19]設定!$D28,[19]指数!$B$6:$B$62,0),8),[19]設定!$I28))</f>
        <v>-5.0999999999999996</v>
      </c>
      <c r="E35" s="31">
        <f>IF($B35="","",[20]第７表!G52)</f>
        <v>150.9</v>
      </c>
      <c r="F35" s="61">
        <f>IF($B35="","",IF([19]設定!$I28="",INDEX([19]指数!$C$6:$AD$62,MATCH([19]設定!$D28,[19]指数!$B$6:$B$62,0),10),[19]設定!$I28))</f>
        <v>-0.7</v>
      </c>
      <c r="G35" s="62">
        <f>IF($B35="","",[20]第７表!H52)</f>
        <v>23.8</v>
      </c>
      <c r="H35" s="63">
        <f>IF($B35="","",IF([19]設定!$I28="",INDEX([19]指数!$C$6:$AD$62,MATCH([19]設定!$D28,[19]指数!$B$6:$B$62,0),12),[19]設定!$I28))</f>
        <v>-26.1</v>
      </c>
      <c r="I35" s="31">
        <f>IF($B35="","",+[20]第７表!E52)</f>
        <v>20.5</v>
      </c>
      <c r="J35" s="33">
        <f>IF($B35="","",IF([19]設定!$I28="",IF([19]表１・表３!Q74="X","-",IF([19]表１・表３!Q74="-","-",+I35-[19]表１・表３!Q74)),[19]設定!$I28))</f>
        <v>-0.5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IF($B36="","",+[20]第７表!F53)</f>
        <v>126.7</v>
      </c>
      <c r="D36" s="61">
        <f>IF($B36="","",IF([19]設定!$I29="",INDEX([19]指数!$C$6:$AD$62,MATCH([19]設定!$D29,[19]指数!$B$6:$B$62,0),8),[19]設定!$I29))</f>
        <v>-0.7</v>
      </c>
      <c r="E36" s="31">
        <f>IF($B36="","",[20]第７表!G53)</f>
        <v>119.4</v>
      </c>
      <c r="F36" s="61">
        <f>IF($B36="","",IF([19]設定!$I29="",INDEX([19]指数!$C$6:$AD$62,MATCH([19]設定!$D29,[19]指数!$B$6:$B$62,0),10),[19]設定!$I29))</f>
        <v>-0.2</v>
      </c>
      <c r="G36" s="62">
        <f>IF($B36="","",[20]第７表!H53)</f>
        <v>7.3</v>
      </c>
      <c r="H36" s="63">
        <f>IF($B36="","",IF([19]設定!$I29="",INDEX([19]指数!$C$6:$AD$62,MATCH([19]設定!$D29,[19]指数!$B$6:$B$62,0),12),[19]設定!$I29))</f>
        <v>-8.8000000000000007</v>
      </c>
      <c r="I36" s="31">
        <f>IF($B36="","",+[20]第７表!E53)</f>
        <v>18.2</v>
      </c>
      <c r="J36" s="33">
        <f>IF($B36="","",IF([19]設定!$I29="",IF([19]表１・表３!Q75="X","-",IF([19]表１・表３!Q75="-","-",+I36-[19]表１・表３!Q75)),[19]設定!$I29))</f>
        <v>-0.10000000000000142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>
        <f>IF($B37="","",+[20]第７表!F54)</f>
        <v>141</v>
      </c>
      <c r="D37" s="61">
        <f>IF($B37="","",IF([19]設定!$I30="",INDEX([19]指数!$C$6:$AD$62,MATCH([19]設定!$D30,[19]指数!$B$6:$B$62,0),8),[19]設定!$I30))</f>
        <v>-6.1</v>
      </c>
      <c r="E37" s="31">
        <f>IF($B37="","",[20]第７表!G54)</f>
        <v>136.6</v>
      </c>
      <c r="F37" s="61">
        <f>IF($B37="","",IF([19]設定!$I30="",INDEX([19]指数!$C$6:$AD$62,MATCH([19]設定!$D30,[19]指数!$B$6:$B$62,0),10),[19]設定!$I30))</f>
        <v>-1.4</v>
      </c>
      <c r="G37" s="62">
        <f>IF($B37="","",[20]第７表!H54)</f>
        <v>4.4000000000000004</v>
      </c>
      <c r="H37" s="63">
        <f>IF($B37="","",IF([19]設定!$I30="",INDEX([19]指数!$C$6:$AD$62,MATCH([19]設定!$D30,[19]指数!$B$6:$B$62,0),12),[19]設定!$I30))</f>
        <v>-62.4</v>
      </c>
      <c r="I37" s="31">
        <f>IF($B37="","",+[20]第７表!E54)</f>
        <v>19.600000000000001</v>
      </c>
      <c r="J37" s="33">
        <f>IF($B37="","",IF([19]設定!$I30="",IF([19]表１・表３!Q76="X","-",IF([19]表１・表３!Q76="-","-",+I37-[19]表１・表３!Q76)),[19]設定!$I30))</f>
        <v>0.70000000000000284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IF($B38="","",+[20]第７表!F55)</f>
        <v>158</v>
      </c>
      <c r="D38" s="61">
        <f>IF($B38="","",IF([19]設定!$I31="",INDEX([19]指数!$C$6:$AD$62,MATCH([19]設定!$D31,[19]指数!$B$6:$B$62,0),8),[19]設定!$I31))</f>
        <v>13.8</v>
      </c>
      <c r="E38" s="31">
        <f>IF($B38="","",[20]第７表!G55)</f>
        <v>153.80000000000001</v>
      </c>
      <c r="F38" s="61">
        <f>IF($B38="","",IF([19]設定!$I31="",INDEX([19]指数!$C$6:$AD$62,MATCH([19]設定!$D31,[19]指数!$B$6:$B$62,0),10),[19]設定!$I31))</f>
        <v>15.7</v>
      </c>
      <c r="G38" s="62">
        <f>IF($B38="","",[20]第７表!H55)</f>
        <v>4.2</v>
      </c>
      <c r="H38" s="63">
        <f>IF($B38="","",IF([19]設定!$I31="",INDEX([19]指数!$C$6:$AD$62,MATCH([19]設定!$D31,[19]指数!$B$6:$B$62,0),12),[19]設定!$I31))</f>
        <v>-28.8</v>
      </c>
      <c r="I38" s="31">
        <f>IF($B38="","",+[20]第７表!E55)</f>
        <v>20.5</v>
      </c>
      <c r="J38" s="33">
        <f>IF($B38="","",IF([19]設定!$I31="",IF([19]表１・表３!Q77="X","-",IF([19]表１・表３!Q77="-","-",+I38-[19]表１・表３!Q77)),[19]設定!$I31))</f>
        <v>0.89999999999999858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IF($B39="","",+[20]第７表!F56)</f>
        <v>164.8</v>
      </c>
      <c r="D39" s="61">
        <f>IF($B39="","",IF([19]設定!$I32="",INDEX([19]指数!$C$6:$AD$62,MATCH([19]設定!$D32,[19]指数!$B$6:$B$62,0),8),[19]設定!$I32))</f>
        <v>4.2</v>
      </c>
      <c r="E39" s="31">
        <f>IF($B39="","",[20]第７表!G56)</f>
        <v>150.30000000000001</v>
      </c>
      <c r="F39" s="61">
        <f>IF($B39="","",IF([19]設定!$I32="",INDEX([19]指数!$C$6:$AD$62,MATCH([19]設定!$D32,[19]指数!$B$6:$B$62,0),10),[19]設定!$I32))</f>
        <v>4.0999999999999996</v>
      </c>
      <c r="G39" s="62">
        <f>IF($B39="","",[20]第７表!H56)</f>
        <v>14.5</v>
      </c>
      <c r="H39" s="63">
        <f>IF($B39="","",IF([19]設定!$I32="",INDEX([19]指数!$C$6:$AD$62,MATCH([19]設定!$D32,[19]指数!$B$6:$B$62,0),12),[19]設定!$I32))</f>
        <v>5.9</v>
      </c>
      <c r="I39" s="31">
        <f>IF($B39="","",+[20]第７表!E56)</f>
        <v>19.5</v>
      </c>
      <c r="J39" s="33">
        <f>IF($B39="","",IF([19]設定!$I32="",IF([19]表１・表３!Q78="X","-",IF([19]表１・表３!Q78="-","-",+I39-[19]表１・表３!Q78)),[19]設定!$I32))</f>
        <v>0.89999999999999858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IF($B40="","",+[20]第７表!F57)</f>
        <v>106.3</v>
      </c>
      <c r="D40" s="61">
        <f>IF($B40="","",IF([19]設定!$I33="",INDEX([19]指数!$C$6:$AD$62,MATCH([19]設定!$D33,[19]指数!$B$6:$B$62,0),8),[19]設定!$I33))</f>
        <v>9.3000000000000007</v>
      </c>
      <c r="E40" s="31">
        <f>IF($B40="","",[20]第７表!G57)</f>
        <v>99.8</v>
      </c>
      <c r="F40" s="61">
        <f>IF($B40="","",IF([19]設定!$I33="",INDEX([19]指数!$C$6:$AD$62,MATCH([19]設定!$D33,[19]指数!$B$6:$B$62,0),10),[19]設定!$I33))</f>
        <v>8.6999999999999993</v>
      </c>
      <c r="G40" s="62">
        <f>IF($B40="","",[20]第７表!H57)</f>
        <v>6.5</v>
      </c>
      <c r="H40" s="63">
        <f>IF($B40="","",IF([19]設定!$I33="",INDEX([19]指数!$C$6:$AD$62,MATCH([19]設定!$D33,[19]指数!$B$6:$B$62,0),12),[19]設定!$I33))</f>
        <v>18.2</v>
      </c>
      <c r="I40" s="31">
        <f>IF($B40="","",+[20]第７表!E57)</f>
        <v>15.9</v>
      </c>
      <c r="J40" s="33">
        <f>IF($B40="","",IF([19]設定!$I33="",IF([19]表１・表３!Q79="X","-",IF([19]表１・表３!Q79="-","-",+I40-[19]表１・表３!Q79)),[19]設定!$I33))</f>
        <v>0.70000000000000107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IF($B41="","",+[20]第７表!F58)</f>
        <v>140.6</v>
      </c>
      <c r="D41" s="61">
        <f>IF($B41="","",IF([19]設定!$I34="",INDEX([19]指数!$C$6:$AD$62,MATCH([19]設定!$D34,[19]指数!$B$6:$B$62,0),8),[19]設定!$I34))</f>
        <v>22.3</v>
      </c>
      <c r="E41" s="31">
        <f>IF($B41="","",[20]第７表!G58)</f>
        <v>132.1</v>
      </c>
      <c r="F41" s="61">
        <f>IF($B41="","",IF([19]設定!$I34="",INDEX([19]指数!$C$6:$AD$62,MATCH([19]設定!$D34,[19]指数!$B$6:$B$62,0),10),[19]設定!$I34))</f>
        <v>19.5</v>
      </c>
      <c r="G41" s="62">
        <f>IF($B41="","",[20]第７表!H58)</f>
        <v>8.5</v>
      </c>
      <c r="H41" s="63">
        <f>IF($B41="","",IF([19]設定!$I34="",INDEX([19]指数!$C$6:$AD$62,MATCH([19]設定!$D34,[19]指数!$B$6:$B$62,0),12),[19]設定!$I34))</f>
        <v>97.6</v>
      </c>
      <c r="I41" s="31">
        <f>IF($B41="","",+[20]第７表!E58)</f>
        <v>16.899999999999999</v>
      </c>
      <c r="J41" s="33">
        <f>IF($B41="","",IF([19]設定!$I34="",IF([19]表１・表３!Q80="X","-",IF([19]表１・表３!Q80="-","-",+I41-[19]表１・表３!Q80)),[19]設定!$I34))</f>
        <v>2.1999999999999993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IF($B42="","",+[20]第７表!F59)</f>
        <v>170.2</v>
      </c>
      <c r="D42" s="61">
        <f>IF($B42="","",IF([19]設定!$I35="",INDEX([19]指数!$C$6:$AD$62,MATCH([19]設定!$D35,[19]指数!$B$6:$B$62,0),8),[19]設定!$I35))</f>
        <v>-1.6</v>
      </c>
      <c r="E42" s="31">
        <f>IF($B42="","",[20]第７表!G59)</f>
        <v>140.30000000000001</v>
      </c>
      <c r="F42" s="61">
        <f>IF($B42="","",IF([19]設定!$I35="",INDEX([19]指数!$C$6:$AD$62,MATCH([19]設定!$D35,[19]指数!$B$6:$B$62,0),10),[19]設定!$I35))</f>
        <v>0.7</v>
      </c>
      <c r="G42" s="62">
        <f>IF($B42="","",[20]第７表!H59)</f>
        <v>29.9</v>
      </c>
      <c r="H42" s="63">
        <f>IF($B42="","",IF([19]設定!$I35="",INDEX([19]指数!$C$6:$AD$62,MATCH([19]設定!$D35,[19]指数!$B$6:$B$62,0),12),[19]設定!$I35))</f>
        <v>-11</v>
      </c>
      <c r="I42" s="31">
        <f>IF($B42="","",+[20]第７表!E59)</f>
        <v>19.100000000000001</v>
      </c>
      <c r="J42" s="33">
        <f>IF($B42="","",IF([19]設定!$I35="",IF([19]表１・表３!Q81="X","-",IF([19]表１・表３!Q81="-","-",+I42-[19]表１・表３!Q81)),[19]設定!$I35))</f>
        <v>0.30000000000000071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IF($B43="","",+[20]第７表!F60)</f>
        <v>142.9</v>
      </c>
      <c r="D43" s="61">
        <f>IF($B43="","",IF([19]設定!$I36="",INDEX([19]指数!$C$6:$AD$62,MATCH([19]設定!$D36,[19]指数!$B$6:$B$62,0),8),[19]設定!$I36))</f>
        <v>4</v>
      </c>
      <c r="E43" s="31">
        <f>IF($B43="","",[20]第７表!G60)</f>
        <v>138.9</v>
      </c>
      <c r="F43" s="61">
        <f>IF($B43="","",IF([19]設定!$I36="",INDEX([19]指数!$C$6:$AD$62,MATCH([19]設定!$D36,[19]指数!$B$6:$B$62,0),10),[19]設定!$I36))</f>
        <v>4.8</v>
      </c>
      <c r="G43" s="62">
        <f>IF($B43="","",[20]第７表!H60)</f>
        <v>4</v>
      </c>
      <c r="H43" s="63">
        <f>IF($B43="","",IF([19]設定!$I36="",INDEX([19]指数!$C$6:$AD$62,MATCH([19]設定!$D36,[19]指数!$B$6:$B$62,0),12),[19]設定!$I36))</f>
        <v>-16.7</v>
      </c>
      <c r="I43" s="31">
        <f>IF($B43="","",+[20]第７表!E60)</f>
        <v>19.100000000000001</v>
      </c>
      <c r="J43" s="33">
        <f>IF($B43="","",IF([19]設定!$I36="",IF([19]表１・表３!Q82="X","-",IF([19]表１・表３!Q82="-","-",+I43-[19]表１・表３!Q82)),[19]設定!$I36))</f>
        <v>0.5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IF($B44="","",+[20]第７表!F61)</f>
        <v>151.69999999999999</v>
      </c>
      <c r="D44" s="61">
        <f>IF($B44="","",IF([19]設定!$I37="",INDEX([19]指数!$C$6:$AD$62,MATCH([19]設定!$D37,[19]指数!$B$6:$B$62,0),8),[19]設定!$I37))</f>
        <v>-3.6</v>
      </c>
      <c r="E44" s="31">
        <f>IF($B44="","",[20]第７表!G61)</f>
        <v>148</v>
      </c>
      <c r="F44" s="61">
        <f>IF($B44="","",IF([19]設定!$I37="",INDEX([19]指数!$C$6:$AD$62,MATCH([19]設定!$D37,[19]指数!$B$6:$B$62,0),10),[19]設定!$I37))</f>
        <v>-0.6</v>
      </c>
      <c r="G44" s="62">
        <f>IF($B44="","",[20]第７表!H61)</f>
        <v>3.7</v>
      </c>
      <c r="H44" s="63">
        <f>IF($B44="","",IF([19]設定!$I37="",INDEX([19]指数!$C$6:$AD$62,MATCH([19]設定!$D37,[19]指数!$B$6:$B$62,0),12),[19]設定!$I37))</f>
        <v>-55.9</v>
      </c>
      <c r="I44" s="31">
        <f>IF($B44="","",+[20]第７表!E61)</f>
        <v>19.2</v>
      </c>
      <c r="J44" s="33">
        <f>IF($B44="","",IF([19]設定!$I37="",IF([19]表１・表３!Q83="X","-",IF([19]表１・表３!Q83="-","-",+I44-[19]表１・表３!Q83)),[19]設定!$I37))</f>
        <v>-0.19999999999999929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IF($B45="","",+[20]第７表!F62)</f>
        <v>142.19999999999999</v>
      </c>
      <c r="D45" s="67">
        <f>IF($B45="","",IF([19]設定!$I38="",INDEX([19]指数!$C$6:$AD$62,MATCH([19]設定!$D38,[19]指数!$B$6:$B$62,0),8),[19]設定!$I38))</f>
        <v>0.2</v>
      </c>
      <c r="E45" s="38">
        <f>IF($B45="","",[20]第７表!G62)</f>
        <v>132.6</v>
      </c>
      <c r="F45" s="67">
        <f>IF($B45="","",IF([19]設定!$I38="",INDEX([19]指数!$C$6:$AD$62,MATCH([19]設定!$D38,[19]指数!$B$6:$B$62,0),10),[19]設定!$I38))</f>
        <v>-0.1</v>
      </c>
      <c r="G45" s="68">
        <f>IF($B45="","",[20]第７表!H62)</f>
        <v>9.6</v>
      </c>
      <c r="H45" s="69">
        <f>IF($B45="","",IF([19]設定!$I38="",INDEX([19]指数!$C$6:$AD$62,MATCH([19]設定!$D38,[19]指数!$B$6:$B$62,0),12),[19]設定!$I38))</f>
        <v>3.2</v>
      </c>
      <c r="I45" s="38">
        <f>IF($B45="","",+[20]第７表!E62)</f>
        <v>18.600000000000001</v>
      </c>
      <c r="J45" s="40">
        <f>IF($B45="","",IF([19]設定!$I38="",IF([19]表１・表３!Q84="X","-",IF([19]表１・表３!Q84="-","-",+I45-[19]表１・表３!Q84)),[19]設定!$I38))</f>
        <v>0.20000000000000284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8740157480314965" top="0.78740157480314965" bottom="0.59055118110236227" header="0" footer="0.39370078740157483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AAB5-1C7D-4E7F-BF09-712161C1ED21}">
  <sheetPr>
    <pageSetUpPr autoPageBreaks="0"/>
  </sheetPr>
  <dimension ref="A1:L75"/>
  <sheetViews>
    <sheetView showGridLines="0" view="pageBreakPreview" topLeftCell="A24" zoomScale="55" zoomScaleNormal="80" zoomScaleSheetLayoutView="55" zoomScalePageLayoutView="90" workbookViewId="0">
      <selection activeCell="E52" sqref="E5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産業別にみた労働時間の動き（"&amp;[21]設定!D8&amp;DBCS([21]設定!E8)&amp;"年"&amp;DBCS([21]設定!F8)&amp;"月）"</f>
        <v>表３ 産業別にみた労働時間の動き（令和５年１１月）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+[22]表１!B9</f>
        <v>調査産業計</v>
      </c>
      <c r="C8" s="31">
        <f>IF($B8="","",[22]第７表!F9)</f>
        <v>141.4</v>
      </c>
      <c r="D8" s="32">
        <f>IF($B8="","",IF([21]設定!$H23="",INDEX([21]指数!$C$326:$AD$382,MATCH([21]設定!$D23,[21]指数!$B$326:$B$382,0),8),[21]設定!$H23))</f>
        <v>-1.9</v>
      </c>
      <c r="E8" s="31">
        <f>IF($B8="","",[22]第７表!G9)</f>
        <v>132.19999999999999</v>
      </c>
      <c r="F8" s="32">
        <f>IF($B8="","",IF([21]設定!$H23="",INDEX([21]指数!$C$326:$AD$382,MATCH([21]設定!$D23,[21]指数!$B$326:$B$382,0),10),[21]設定!$H23))</f>
        <v>-2.1</v>
      </c>
      <c r="G8" s="31">
        <f>IF($B8="","",+[22]第７表!H9)</f>
        <v>9.1999999999999993</v>
      </c>
      <c r="H8" s="32">
        <f>IF($B8="","",IF([21]設定!$H23="",INDEX([21]指数!$C$326:$AD$382,MATCH([21]設定!$D23,[21]指数!$B$326:$B$382,0),12),[21]設定!$H23))</f>
        <v>0</v>
      </c>
      <c r="I8" s="31">
        <f>IF($B8="","",[22]第７表!E9)</f>
        <v>18.5</v>
      </c>
      <c r="J8" s="33">
        <f>IF($B8="","",IF([21]設定!$H23="",IF([21]表１・表３!Q48="X","-",IF([21]表１・表３!Q48="-","-",+I8-[21]表１・表３!Q48)),[21]設定!$H23))</f>
        <v>-0.30000000000000071</v>
      </c>
      <c r="K8" s="5"/>
      <c r="L8" s="3"/>
    </row>
    <row r="9" spans="1:12" s="4" customFormat="1" ht="22.5" customHeight="1" x14ac:dyDescent="0.45">
      <c r="A9" s="5"/>
      <c r="B9" s="30" t="str">
        <f>+[22]表１!B10</f>
        <v>建設業</v>
      </c>
      <c r="C9" s="31">
        <f>IF($B9="","",[22]第７表!F10)</f>
        <v>164.2</v>
      </c>
      <c r="D9" s="32">
        <f>IF($B9="","",IF([21]設定!$H24="",INDEX([21]指数!$C$326:$AD$382,MATCH([21]設定!$D24,[21]指数!$B$326:$B$382,0),8),[21]設定!$H24))</f>
        <v>-0.6</v>
      </c>
      <c r="E9" s="31">
        <f>IF($B9="","",[22]第７表!G10)</f>
        <v>156.5</v>
      </c>
      <c r="F9" s="32">
        <f>IF($B9="","",IF([21]設定!$H24="",INDEX([21]指数!$C$326:$AD$382,MATCH([21]設定!$D24,[21]指数!$B$326:$B$382,0),10),[21]設定!$H24))</f>
        <v>0.8</v>
      </c>
      <c r="G9" s="31">
        <f>IF($B9="","",+[22]第７表!H10)</f>
        <v>7.7</v>
      </c>
      <c r="H9" s="32">
        <f>IF($B9="","",IF([21]設定!$H24="",INDEX([21]指数!$C$326:$AD$382,MATCH([21]設定!$D24,[21]指数!$B$326:$B$382,0),12),[21]設定!$H24))</f>
        <v>-22.2</v>
      </c>
      <c r="I9" s="31">
        <f>IF($B9="","",[22]第７表!E10)</f>
        <v>21.1</v>
      </c>
      <c r="J9" s="33">
        <f>IF($B9="","",IF([21]設定!$H24="",IF([21]表１・表３!Q49="X","-",IF([21]表１・表３!Q49="-","-",+I9-[21]表１・表３!Q49)),[21]設定!$H24))</f>
        <v>-9.9999999999997868E-2</v>
      </c>
      <c r="K9" s="5"/>
      <c r="L9" s="3"/>
    </row>
    <row r="10" spans="1:12" s="4" customFormat="1" ht="22.5" customHeight="1" x14ac:dyDescent="0.45">
      <c r="A10" s="5"/>
      <c r="B10" s="30" t="str">
        <f>+[22]表１!B11</f>
        <v>製造業</v>
      </c>
      <c r="C10" s="31">
        <f>IF($B10="","",[22]第７表!F11)</f>
        <v>159.30000000000001</v>
      </c>
      <c r="D10" s="32">
        <f>IF($B10="","",IF([21]設定!$H25="",INDEX([21]指数!$C$326:$AD$382,MATCH([21]設定!$D25,[21]指数!$B$326:$B$382,0),8),[21]設定!$H25))</f>
        <v>-0.3</v>
      </c>
      <c r="E10" s="31">
        <f>IF($B10="","",[22]第７表!G11)</f>
        <v>146.1</v>
      </c>
      <c r="F10" s="32">
        <f>IF($B10="","",IF([21]設定!$H25="",INDEX([21]指数!$C$326:$AD$382,MATCH([21]設定!$D25,[21]指数!$B$326:$B$382,0),10),[21]設定!$H25))</f>
        <v>-1.1000000000000001</v>
      </c>
      <c r="G10" s="31">
        <f>IF($B10="","",+[22]第７表!H11)</f>
        <v>13.2</v>
      </c>
      <c r="H10" s="32">
        <f>IF($B10="","",IF([21]設定!$H25="",INDEX([21]指数!$C$326:$AD$382,MATCH([21]設定!$D25,[21]指数!$B$326:$B$382,0),12),[21]設定!$H25))</f>
        <v>10</v>
      </c>
      <c r="I10" s="31">
        <f>IF($B10="","",[22]第７表!E11)</f>
        <v>19.5</v>
      </c>
      <c r="J10" s="33">
        <f>IF($B10="","",IF([21]設定!$H25="",IF([21]表１・表３!Q50="X","-",IF([21]表１・表３!Q50="-","-",+I10-[21]表１・表３!Q50)),[21]設定!$H25))</f>
        <v>-0.10000000000000142</v>
      </c>
      <c r="K10" s="5"/>
      <c r="L10" s="3"/>
    </row>
    <row r="11" spans="1:12" s="4" customFormat="1" ht="22.5" customHeight="1" x14ac:dyDescent="0.45">
      <c r="A11" s="5"/>
      <c r="B11" s="34" t="str">
        <f>+[22]表１!B12</f>
        <v>電気・ガス・熱供給・水道業</v>
      </c>
      <c r="C11" s="31">
        <f>IF($B11="","",[22]第７表!F12)</f>
        <v>155.19999999999999</v>
      </c>
      <c r="D11" s="32">
        <f>IF($B11="","",IF([21]設定!$H26="",INDEX([21]指数!$C$326:$AD$382,MATCH([21]設定!$D26,[21]指数!$B$326:$B$382,0),8),[21]設定!$H26))</f>
        <v>9.9</v>
      </c>
      <c r="E11" s="31">
        <f>IF($B11="","",[22]第７表!G12)</f>
        <v>139.9</v>
      </c>
      <c r="F11" s="32">
        <f>IF($B11="","",IF([21]設定!$H26="",INDEX([21]指数!$C$326:$AD$382,MATCH([21]設定!$D26,[21]指数!$B$326:$B$382,0),10),[21]設定!$H26))</f>
        <v>5.2</v>
      </c>
      <c r="G11" s="31">
        <f>IF($B11="","",+[22]第７表!H12)</f>
        <v>15.3</v>
      </c>
      <c r="H11" s="32">
        <f>IF($B11="","",IF([21]設定!$H26="",INDEX([21]指数!$C$326:$AD$382,MATCH([21]設定!$D26,[21]指数!$B$326:$B$382,0),12),[21]設定!$H26))</f>
        <v>88.9</v>
      </c>
      <c r="I11" s="31">
        <f>IF($B11="","",[22]第７表!E12)</f>
        <v>18.399999999999999</v>
      </c>
      <c r="J11" s="33">
        <f>IF($B11="","",IF([21]設定!$H26="",IF([21]表１・表３!Q51="X","-",IF([21]表１・表３!Q51="-","-",+I11-[21]表１・表３!Q51)),[21]設定!$H26))</f>
        <v>0.5</v>
      </c>
      <c r="K11" s="5"/>
      <c r="L11" s="3"/>
    </row>
    <row r="12" spans="1:12" s="4" customFormat="1" ht="22.5" customHeight="1" x14ac:dyDescent="0.45">
      <c r="A12" s="5"/>
      <c r="B12" s="30" t="str">
        <f>+[22]表１!B13</f>
        <v>情報通信業</v>
      </c>
      <c r="C12" s="31">
        <f>IF($B12="","",[22]第７表!F13)</f>
        <v>159.69999999999999</v>
      </c>
      <c r="D12" s="32">
        <f>IF($B12="","",IF([21]設定!$H27="",INDEX([21]指数!$C$326:$AD$382,MATCH([21]設定!$D27,[21]指数!$B$326:$B$382,0),8),[21]設定!$H27))</f>
        <v>5.9</v>
      </c>
      <c r="E12" s="31">
        <f>IF($B12="","",[22]第７表!G13)</f>
        <v>147.4</v>
      </c>
      <c r="F12" s="32">
        <f>IF($B12="","",IF([21]設定!$H27="",INDEX([21]指数!$C$326:$AD$382,MATCH([21]設定!$D27,[21]指数!$B$326:$B$382,0),10),[21]設定!$H27))</f>
        <v>5</v>
      </c>
      <c r="G12" s="31">
        <f>IF($B12="","",+[22]第７表!H13)</f>
        <v>12.3</v>
      </c>
      <c r="H12" s="32">
        <f>IF($B12="","",IF([21]設定!$H27="",INDEX([21]指数!$C$326:$AD$382,MATCH([21]設定!$D27,[21]指数!$B$326:$B$382,0),12),[21]設定!$H27))</f>
        <v>17.2</v>
      </c>
      <c r="I12" s="31">
        <f>IF($B12="","",[22]第７表!E13)</f>
        <v>19.7</v>
      </c>
      <c r="J12" s="33">
        <f>IF($B12="","",IF([21]設定!$H27="",IF([21]表１・表３!Q52="X","-",IF([21]表１・表３!Q52="-","-",+I12-[21]表１・表３!Q52)),[21]設定!$H27))</f>
        <v>1</v>
      </c>
      <c r="K12" s="5"/>
      <c r="L12" s="3"/>
    </row>
    <row r="13" spans="1:12" s="4" customFormat="1" ht="22.5" customHeight="1" x14ac:dyDescent="0.45">
      <c r="A13" s="5"/>
      <c r="B13" s="30" t="str">
        <f>+[22]表１!B14</f>
        <v>運輸業，郵便業</v>
      </c>
      <c r="C13" s="31">
        <f>IF($B13="","",[22]第７表!F14)</f>
        <v>192.7</v>
      </c>
      <c r="D13" s="32">
        <f>IF($B13="","",IF([21]設定!$H28="",INDEX([21]指数!$C$326:$AD$382,MATCH([21]設定!$D28,[21]指数!$B$326:$B$382,0),8),[21]設定!$H28))</f>
        <v>3.7</v>
      </c>
      <c r="E13" s="31">
        <f>IF($B13="","",[22]第７表!G14)</f>
        <v>160.5</v>
      </c>
      <c r="F13" s="32">
        <f>IF($B13="","",IF([21]設定!$H28="",INDEX([21]指数!$C$326:$AD$382,MATCH([21]設定!$D28,[21]指数!$B$326:$B$382,0),10),[21]設定!$H28))</f>
        <v>3</v>
      </c>
      <c r="G13" s="31">
        <f>IF($B13="","",+[22]第７表!H14)</f>
        <v>32.200000000000003</v>
      </c>
      <c r="H13" s="32">
        <f>IF($B13="","",IF([21]設定!$H28="",INDEX([21]指数!$C$326:$AD$382,MATCH([21]設定!$D28,[21]指数!$B$326:$B$382,0),12),[21]設定!$H28))</f>
        <v>8.1</v>
      </c>
      <c r="I13" s="31">
        <f>IF($B13="","",[22]第７表!E14)</f>
        <v>21.2</v>
      </c>
      <c r="J13" s="33">
        <f>IF($B13="","",IF([21]設定!$H28="",IF([21]表１・表３!Q53="X","-",IF([21]表１・表３!Q53="-","-",+I13-[21]表１・表３!Q53)),[21]設定!$H28))</f>
        <v>9.9999999999997868E-2</v>
      </c>
      <c r="K13" s="5"/>
      <c r="L13" s="3"/>
    </row>
    <row r="14" spans="1:12" s="4" customFormat="1" ht="22.5" customHeight="1" x14ac:dyDescent="0.45">
      <c r="A14" s="5"/>
      <c r="B14" s="30" t="str">
        <f>+[22]表１!B15</f>
        <v>卸売業，小売業</v>
      </c>
      <c r="C14" s="31">
        <f>IF($B14="","",[22]第７表!F15)</f>
        <v>131.6</v>
      </c>
      <c r="D14" s="32">
        <f>IF($B14="","",IF([21]設定!$H29="",INDEX([21]指数!$C$326:$AD$382,MATCH([21]設定!$D29,[21]指数!$B$326:$B$382,0),8),[21]設定!$H29))</f>
        <v>-3.9</v>
      </c>
      <c r="E14" s="31">
        <f>IF($B14="","",[22]第７表!G15)</f>
        <v>123.8</v>
      </c>
      <c r="F14" s="32">
        <f>IF($B14="","",IF([21]設定!$H29="",INDEX([21]指数!$C$326:$AD$382,MATCH([21]設定!$D29,[21]指数!$B$326:$B$382,0),10),[21]設定!$H29))</f>
        <v>-4.5</v>
      </c>
      <c r="G14" s="31">
        <f>IF($B14="","",+[22]第７表!H15)</f>
        <v>7.8</v>
      </c>
      <c r="H14" s="32">
        <f>IF($B14="","",IF([21]設定!$H29="",INDEX([21]指数!$C$326:$AD$382,MATCH([21]設定!$D29,[21]指数!$B$326:$B$382,0),12),[21]設定!$H29))</f>
        <v>8.3000000000000007</v>
      </c>
      <c r="I14" s="31">
        <f>IF($B14="","",[22]第７表!E15)</f>
        <v>17.899999999999999</v>
      </c>
      <c r="J14" s="33">
        <f>IF($B14="","",IF([21]設定!$H29="",IF([21]表１・表３!Q54="X","-",IF([21]表１・表３!Q54="-","-",+I14-[21]表１・表３!Q54)),[21]設定!$H29))</f>
        <v>-0.60000000000000142</v>
      </c>
      <c r="K14" s="5"/>
      <c r="L14" s="3"/>
    </row>
    <row r="15" spans="1:12" s="4" customFormat="1" ht="22.5" customHeight="1" x14ac:dyDescent="0.45">
      <c r="A15" s="5"/>
      <c r="B15" s="30" t="str">
        <f>+[22]表１!B16</f>
        <v>金融業，保険業</v>
      </c>
      <c r="C15" s="31">
        <f>IF($B15="","",[22]第７表!F16)</f>
        <v>139.5</v>
      </c>
      <c r="D15" s="32">
        <f>IF($B15="","",IF([21]設定!$H30="",INDEX([21]指数!$C$326:$AD$382,MATCH([21]設定!$D30,[21]指数!$B$326:$B$382,0),8),[21]設定!$H30))</f>
        <v>-1</v>
      </c>
      <c r="E15" s="31">
        <f>IF($B15="","",[22]第７表!G16)</f>
        <v>133.1</v>
      </c>
      <c r="F15" s="32">
        <f>IF($B15="","",IF([21]設定!$H30="",INDEX([21]指数!$C$326:$AD$382,MATCH([21]設定!$D30,[21]指数!$B$326:$B$382,0),10),[21]設定!$H30))</f>
        <v>-1.3</v>
      </c>
      <c r="G15" s="31">
        <f>IF($B15="","",+[22]第７表!H16)</f>
        <v>6.4</v>
      </c>
      <c r="H15" s="32">
        <f>IF($B15="","",IF([21]設定!$H30="",INDEX([21]指数!$C$326:$AD$382,MATCH([21]設定!$D30,[21]指数!$B$326:$B$382,0),12),[21]設定!$H30))</f>
        <v>5</v>
      </c>
      <c r="I15" s="31">
        <f>IF($B15="","",[22]第７表!E16)</f>
        <v>18.2</v>
      </c>
      <c r="J15" s="33">
        <f>IF($B15="","",IF([21]設定!$H30="",IF([21]表１・表３!Q55="X","-",IF([21]表１・表３!Q55="-","-",+I15-[21]表１・表３!Q55)),[21]設定!$H30))</f>
        <v>0</v>
      </c>
      <c r="K15" s="5"/>
    </row>
    <row r="16" spans="1:12" s="4" customFormat="1" ht="22.5" customHeight="1" x14ac:dyDescent="0.45">
      <c r="A16" s="5"/>
      <c r="B16" s="30" t="str">
        <f>+[22]表１!B17</f>
        <v>不動産業，物品賃貸業</v>
      </c>
      <c r="C16" s="31">
        <f>IF($B16="","",[22]第７表!F17)</f>
        <v>119.5</v>
      </c>
      <c r="D16" s="32">
        <f>IF($B16="","",IF([21]設定!$H31="",INDEX([21]指数!$C$326:$AD$382,MATCH([21]設定!$D31,[21]指数!$B$326:$B$382,0),8),[21]設定!$H31))</f>
        <v>-11.4</v>
      </c>
      <c r="E16" s="31">
        <f>IF($B16="","",[22]第７表!G17)</f>
        <v>118</v>
      </c>
      <c r="F16" s="32">
        <f>IF($B16="","",IF([21]設定!$H31="",INDEX([21]指数!$C$326:$AD$382,MATCH([21]設定!$D31,[21]指数!$B$326:$B$382,0),10),[21]設定!$H31))</f>
        <v>-6.5</v>
      </c>
      <c r="G16" s="31">
        <f>IF($B16="","",+[22]第７表!H17)</f>
        <v>1.5</v>
      </c>
      <c r="H16" s="32">
        <f>IF($B16="","",IF([21]設定!$H31="",INDEX([21]指数!$C$326:$AD$382,MATCH([21]設定!$D31,[21]指数!$B$326:$B$382,0),12),[21]設定!$H31))</f>
        <v>-82.8</v>
      </c>
      <c r="I16" s="31">
        <f>IF($B16="","",[22]第７表!E17)</f>
        <v>17.399999999999999</v>
      </c>
      <c r="J16" s="33">
        <f>IF($B16="","",IF([21]設定!$H31="",IF([21]表１・表３!Q56="X","-",IF([21]表１・表３!Q56="-","-",+I16-[21]表１・表３!Q56)),[21]設定!$H31))</f>
        <v>-1.5</v>
      </c>
      <c r="K16" s="5"/>
    </row>
    <row r="17" spans="1:12" s="4" customFormat="1" ht="22.5" customHeight="1" x14ac:dyDescent="0.45">
      <c r="A17" s="5"/>
      <c r="B17" s="35" t="str">
        <f>+[22]表１!B18</f>
        <v>学術研究，専門・技術サービス業</v>
      </c>
      <c r="C17" s="31">
        <f>IF($B17="","",[22]第７表!F18)</f>
        <v>147.6</v>
      </c>
      <c r="D17" s="32">
        <f>IF($B17="","",IF([21]設定!$H32="",INDEX([21]指数!$C$326:$AD$382,MATCH([21]設定!$D32,[21]指数!$B$326:$B$382,0),8),[21]設定!$H32))</f>
        <v>2</v>
      </c>
      <c r="E17" s="31">
        <f>IF($B17="","",[22]第７表!G18)</f>
        <v>139.4</v>
      </c>
      <c r="F17" s="32">
        <f>IF($B17="","",IF([21]設定!$H32="",INDEX([21]指数!$C$326:$AD$382,MATCH([21]設定!$D32,[21]指数!$B$326:$B$382,0),10),[21]設定!$H32))</f>
        <v>0.7</v>
      </c>
      <c r="G17" s="31">
        <f>IF($B17="","",+[22]第７表!H18)</f>
        <v>8.1999999999999993</v>
      </c>
      <c r="H17" s="32">
        <f>IF($B17="","",IF([21]設定!$H32="",INDEX([21]指数!$C$326:$AD$382,MATCH([21]設定!$D32,[21]指数!$B$326:$B$382,0),12),[21]設定!$H32))</f>
        <v>28.1</v>
      </c>
      <c r="I17" s="31">
        <f>IF($B17="","",[22]第７表!E18)</f>
        <v>18.899999999999999</v>
      </c>
      <c r="J17" s="33">
        <f>IF($B17="","",IF([21]設定!$H32="",IF([21]表１・表３!Q57="X","-",IF([21]表１・表３!Q57="-","-",+I17-[21]表１・表３!Q57)),[21]設定!$H32))</f>
        <v>-0.10000000000000142</v>
      </c>
      <c r="K17" s="5"/>
      <c r="L17" s="3"/>
    </row>
    <row r="18" spans="1:12" s="4" customFormat="1" ht="22.5" customHeight="1" x14ac:dyDescent="0.45">
      <c r="A18" s="5"/>
      <c r="B18" s="30" t="str">
        <f>+[22]表１!B19</f>
        <v>宿泊業，飲食サービス業</v>
      </c>
      <c r="C18" s="31">
        <f>IF($B18="","",[22]第７表!F19)</f>
        <v>76</v>
      </c>
      <c r="D18" s="32">
        <f>IF($B18="","",IF([21]設定!$H33="",INDEX([21]指数!$C$326:$AD$382,MATCH([21]設定!$D33,[21]指数!$B$326:$B$382,0),8),[21]設定!$H33))</f>
        <v>-25</v>
      </c>
      <c r="E18" s="31">
        <f>IF($B18="","",[22]第７表!G19)</f>
        <v>73.099999999999994</v>
      </c>
      <c r="F18" s="32">
        <f>IF($B18="","",IF([21]設定!$H33="",INDEX([21]指数!$C$326:$AD$382,MATCH([21]設定!$D33,[21]指数!$B$326:$B$382,0),10),[21]設定!$H33))</f>
        <v>-25.4</v>
      </c>
      <c r="G18" s="31">
        <f>IF($B18="","",+[22]第７表!H19)</f>
        <v>2.9</v>
      </c>
      <c r="H18" s="32">
        <f>IF($B18="","",IF([21]設定!$H33="",INDEX([21]指数!$C$326:$AD$382,MATCH([21]設定!$D33,[21]指数!$B$326:$B$382,0),12),[21]設定!$H33))</f>
        <v>-12.2</v>
      </c>
      <c r="I18" s="31">
        <f>IF($B18="","",[22]第７表!E19)</f>
        <v>13.4</v>
      </c>
      <c r="J18" s="33">
        <f>IF($B18="","",IF([21]設定!$H33="",IF([21]表１・表３!Q58="X","-",IF([21]表１・表３!Q58="-","-",+I18-[21]表１・表３!Q58)),[21]設定!$H33))</f>
        <v>-2.4000000000000004</v>
      </c>
      <c r="K18" s="5"/>
      <c r="L18" s="3"/>
    </row>
    <row r="19" spans="1:12" s="4" customFormat="1" ht="22.5" customHeight="1" x14ac:dyDescent="0.45">
      <c r="A19" s="5"/>
      <c r="B19" s="34" t="str">
        <f>+[22]表１!B20</f>
        <v>生活関連サービス業，娯楽業</v>
      </c>
      <c r="C19" s="31">
        <f>IF($B19="","",[22]第７表!F20)</f>
        <v>130.9</v>
      </c>
      <c r="D19" s="32">
        <f>IF($B19="","",IF([21]設定!$H34="",INDEX([21]指数!$C$326:$AD$382,MATCH([21]設定!$D34,[21]指数!$B$326:$B$382,0),8),[21]設定!$H34))</f>
        <v>1.9</v>
      </c>
      <c r="E19" s="31">
        <f>IF($B19="","",[22]第７表!G20)</f>
        <v>123.1</v>
      </c>
      <c r="F19" s="32">
        <f>IF($B19="","",IF([21]設定!$H34="",INDEX([21]指数!$C$326:$AD$382,MATCH([21]設定!$D34,[21]指数!$B$326:$B$382,0),10),[21]設定!$H34))</f>
        <v>3.7</v>
      </c>
      <c r="G19" s="31">
        <f>IF($B19="","",+[22]第７表!H20)</f>
        <v>7.8</v>
      </c>
      <c r="H19" s="32">
        <f>IF($B19="","",IF([21]設定!$H34="",INDEX([21]指数!$C$326:$AD$382,MATCH([21]設定!$D34,[21]指数!$B$326:$B$382,0),12),[21]設定!$H34))</f>
        <v>-19.5</v>
      </c>
      <c r="I19" s="31">
        <f>IF($B19="","",[22]第７表!E20)</f>
        <v>16.8</v>
      </c>
      <c r="J19" s="33">
        <f>IF($B19="","",IF([21]設定!$H34="",IF([21]表１・表３!Q59="X","-",IF([21]表１・表３!Q59="-","-",+I19-[21]表１・表３!Q59)),[21]設定!$H34))</f>
        <v>-0.59999999999999787</v>
      </c>
      <c r="K19" s="5"/>
      <c r="L19" s="3"/>
    </row>
    <row r="20" spans="1:12" s="4" customFormat="1" ht="22.5" customHeight="1" x14ac:dyDescent="0.45">
      <c r="A20" s="5"/>
      <c r="B20" s="34" t="str">
        <f>+[22]表１!B21</f>
        <v>教育，学習支援業</v>
      </c>
      <c r="C20" s="31">
        <f>IF($B20="","",[22]第７表!F21)</f>
        <v>153.19999999999999</v>
      </c>
      <c r="D20" s="32">
        <f>IF($B20="","",IF([21]設定!$H35="",INDEX([21]指数!$C$326:$AD$382,MATCH([21]設定!$D35,[21]指数!$B$326:$B$382,0),8),[21]設定!$H35))</f>
        <v>-2.2999999999999998</v>
      </c>
      <c r="E20" s="31">
        <f>IF($B20="","",[22]第７表!G21)</f>
        <v>134.19999999999999</v>
      </c>
      <c r="F20" s="32">
        <f>IF($B20="","",IF([21]設定!$H35="",INDEX([21]指数!$C$326:$AD$382,MATCH([21]設定!$D35,[21]指数!$B$326:$B$382,0),10),[21]設定!$H35))</f>
        <v>-0.5</v>
      </c>
      <c r="G20" s="31">
        <f>IF($B20="","",+[22]第７表!H21)</f>
        <v>19</v>
      </c>
      <c r="H20" s="32">
        <f>IF($B20="","",IF([21]設定!$H35="",INDEX([21]指数!$C$326:$AD$382,MATCH([21]設定!$D35,[21]指数!$B$326:$B$382,0),12),[21]設定!$H35))</f>
        <v>-13.2</v>
      </c>
      <c r="I20" s="31">
        <f>IF($B20="","",[22]第７表!E21)</f>
        <v>18.3</v>
      </c>
      <c r="J20" s="33">
        <f>IF($B20="","",IF([21]設定!$H35="",IF([21]表１・表３!Q60="X","-",IF([21]表１・表３!Q60="-","-",+I20-[21]表１・表３!Q60)),[21]設定!$H35))</f>
        <v>-0.69999999999999929</v>
      </c>
      <c r="K20" s="5"/>
      <c r="L20" s="3"/>
    </row>
    <row r="21" spans="1:12" s="4" customFormat="1" ht="22.5" customHeight="1" x14ac:dyDescent="0.45">
      <c r="A21" s="5"/>
      <c r="B21" s="30" t="str">
        <f>+[22]表１!B22</f>
        <v>医療，福祉</v>
      </c>
      <c r="C21" s="36">
        <f>IF($B21="","",[22]第７表!F22)</f>
        <v>140.80000000000001</v>
      </c>
      <c r="D21" s="32">
        <f>IF($B21="","",IF([21]設定!$H36="",INDEX([21]指数!$C$326:$AD$382,MATCH([21]設定!$D36,[21]指数!$B$326:$B$382,0),8),[21]設定!$H36))</f>
        <v>1.9</v>
      </c>
      <c r="E21" s="31">
        <f>IF($B21="","",[22]第７表!G22)</f>
        <v>137</v>
      </c>
      <c r="F21" s="32">
        <f>IF($B21="","",IF([21]設定!$H36="",INDEX([21]指数!$C$326:$AD$382,MATCH([21]設定!$D36,[21]指数!$B$326:$B$382,0),10),[21]設定!$H36))</f>
        <v>1.6</v>
      </c>
      <c r="G21" s="31">
        <f>IF($B21="","",+[22]第７表!H22)</f>
        <v>3.8</v>
      </c>
      <c r="H21" s="32">
        <f>IF($B21="","",IF([21]設定!$H36="",INDEX([21]指数!$C$326:$AD$382,MATCH([21]設定!$D36,[21]指数!$B$326:$B$382,0),12),[21]設定!$H36))</f>
        <v>11.8</v>
      </c>
      <c r="I21" s="31">
        <f>IF($B21="","",[22]第７表!E22)</f>
        <v>18.899999999999999</v>
      </c>
      <c r="J21" s="33">
        <f>IF($B21="","",IF([21]設定!$H36="",IF([21]表１・表３!Q61="X","-",IF([21]表１・表３!Q61="-","-",+I21-[21]表１・表３!Q61)),[21]設定!$H36))</f>
        <v>9.9999999999997868E-2</v>
      </c>
      <c r="K21" s="5"/>
      <c r="L21" s="3"/>
    </row>
    <row r="22" spans="1:12" s="4" customFormat="1" ht="22.5" customHeight="1" x14ac:dyDescent="0.45">
      <c r="A22" s="5"/>
      <c r="B22" s="30" t="str">
        <f>+[22]表１!B23</f>
        <v>複合サービス事業</v>
      </c>
      <c r="C22" s="36">
        <f>IF($B22="","",[22]第７表!F23)</f>
        <v>154.19999999999999</v>
      </c>
      <c r="D22" s="32">
        <f>IF($B22="","",IF([21]設定!$H37="",INDEX([21]指数!$C$326:$AD$382,MATCH([21]設定!$D37,[21]指数!$B$326:$B$382,0),8),[21]設定!$H37))</f>
        <v>2.6</v>
      </c>
      <c r="E22" s="31">
        <f>IF($B22="","",[22]第７表!G23)</f>
        <v>149.80000000000001</v>
      </c>
      <c r="F22" s="32">
        <f>IF($B22="","",IF([21]設定!$H37="",INDEX([21]指数!$C$326:$AD$382,MATCH([21]設定!$D37,[21]指数!$B$326:$B$382,0),10),[21]設定!$H37))</f>
        <v>3.6</v>
      </c>
      <c r="G22" s="31">
        <f>IF($B22="","",+[22]第７表!H23)</f>
        <v>4.4000000000000004</v>
      </c>
      <c r="H22" s="32">
        <f>IF($B22="","",IF([21]設定!$H37="",INDEX([21]指数!$C$326:$AD$382,MATCH([21]設定!$D37,[21]指数!$B$326:$B$382,0),12),[21]設定!$H37))</f>
        <v>-21.4</v>
      </c>
      <c r="I22" s="31">
        <f>IF($B22="","",[22]第７表!E23)</f>
        <v>19.5</v>
      </c>
      <c r="J22" s="33">
        <f>IF($B22="","",IF([21]設定!$H37="",IF([21]表１・表３!Q62="X","-",IF([21]表１・表３!Q62="-","-",+I22-[21]表１・表３!Q62)),[21]設定!$H37))</f>
        <v>0.60000000000000142</v>
      </c>
      <c r="K22" s="5"/>
      <c r="L22" s="3"/>
    </row>
    <row r="23" spans="1:12" s="4" customFormat="1" ht="22.5" customHeight="1" x14ac:dyDescent="0.45">
      <c r="A23" s="5"/>
      <c r="B23" s="37" t="str">
        <f>+[22]表１!B24</f>
        <v>サービス業（他に分類されないもの）</v>
      </c>
      <c r="C23" s="38">
        <f>IF($B23="","",[22]第７表!F24)</f>
        <v>143.19999999999999</v>
      </c>
      <c r="D23" s="39">
        <f>IF($B23="","",IF([21]設定!$H38="",INDEX([21]指数!$C$326:$AD$382,MATCH([21]設定!$D38,[21]指数!$B$326:$B$382,0),8),[21]設定!$H38))</f>
        <v>0.2</v>
      </c>
      <c r="E23" s="38">
        <f>IF($B23="","",[22]第７表!G24)</f>
        <v>135.1</v>
      </c>
      <c r="F23" s="39">
        <f>IF($B23="","",IF([21]設定!$H38="",INDEX([21]指数!$C$326:$AD$382,MATCH([21]設定!$D38,[21]指数!$B$326:$B$382,0),10),[21]設定!$H38))</f>
        <v>0.3</v>
      </c>
      <c r="G23" s="38">
        <f>IF($B23="","",+[22]第７表!H24)</f>
        <v>8.1</v>
      </c>
      <c r="H23" s="39">
        <f>IF($B23="","",IF([21]設定!$H38="",INDEX([21]指数!$C$326:$AD$382,MATCH([21]設定!$D38,[21]指数!$B$326:$B$382,0),12),[21]設定!$H38))</f>
        <v>-2.4</v>
      </c>
      <c r="I23" s="38">
        <f>IF($B23="","",[22]第７表!E24)</f>
        <v>19.100000000000001</v>
      </c>
      <c r="J23" s="40">
        <f>IF($B23="","",IF([21]設定!$H38="",IF([21]表１・表３!Q63="X","-",IF([21]表１・表３!Q63="-","-",+I23-[21]表１・表３!Q63)),[21]設定!$H38))</f>
        <v>0.70000000000000284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IF($B30="","",+[22]第７表!F47)</f>
        <v>147.4</v>
      </c>
      <c r="D30" s="61">
        <f>IF($B30="","",IF([21]設定!$I23="",INDEX([21]指数!$C$6:$AD$62,MATCH([21]設定!$D23,[21]指数!$B$6:$B$62,0),8),[21]設定!$I23))</f>
        <v>-0.7</v>
      </c>
      <c r="E30" s="31">
        <f>IF($B30="","",[22]第７表!G47)</f>
        <v>136.69999999999999</v>
      </c>
      <c r="F30" s="61">
        <f>IF($B30="","",IF([21]設定!$I23="",INDEX([21]指数!$C$6:$AD$62,MATCH([21]設定!$D23,[21]指数!$B$6:$B$62,0),10),[21]設定!$I23))</f>
        <v>0.2</v>
      </c>
      <c r="G30" s="62">
        <f>IF($B30="","",[22]第７表!H47)</f>
        <v>10.7</v>
      </c>
      <c r="H30" s="61">
        <f>IF($B30="","",IF([21]設定!$I23="",INDEX([21]指数!$C$6:$AD$62,MATCH([21]設定!$D23,[21]指数!$B$6:$B$62,0),12),[21]設定!$I23))</f>
        <v>-10.8</v>
      </c>
      <c r="I30" s="31">
        <f>IF($B30="","",+[22]第７表!E47)</f>
        <v>18.899999999999999</v>
      </c>
      <c r="J30" s="33">
        <f>IF($B30="","",IF([21]設定!$I23="",IF([21]表１・表３!Q69="X","-",IF([21]表１・表３!Q69="-","-",+I30-[21]表１・表３!Q69)),[21]設定!$I23))</f>
        <v>9.9999999999997868E-2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IF($B31="","",+[22]第７表!F48)</f>
        <v>166.1</v>
      </c>
      <c r="D31" s="61">
        <f>IF($B31="","",IF([21]設定!$I24="",INDEX([21]指数!$C$6:$AD$62,MATCH([21]設定!$D24,[21]指数!$B$6:$B$62,0),8),[21]設定!$I24))</f>
        <v>-1.8</v>
      </c>
      <c r="E31" s="31">
        <f>IF($B31="","",[22]第７表!G48)</f>
        <v>155.19999999999999</v>
      </c>
      <c r="F31" s="61">
        <f>IF($B31="","",IF([21]設定!$I24="",INDEX([21]指数!$C$6:$AD$62,MATCH([21]設定!$D24,[21]指数!$B$6:$B$62,0),10),[21]設定!$I24))</f>
        <v>1.5</v>
      </c>
      <c r="G31" s="62">
        <f>IF($B31="","",[22]第７表!H48)</f>
        <v>10.9</v>
      </c>
      <c r="H31" s="63">
        <f>IF($B31="","",IF([21]設定!$I24="",INDEX([21]指数!$C$6:$AD$62,MATCH([21]設定!$D24,[21]指数!$B$6:$B$62,0),12),[21]設定!$I24))</f>
        <v>-32.700000000000003</v>
      </c>
      <c r="I31" s="31">
        <f>IF($B31="","",+[22]第７表!E48)</f>
        <v>20.7</v>
      </c>
      <c r="J31" s="33">
        <f>IF($B31="","",IF([21]設定!$I24="",IF([21]表１・表３!Q70="X","-",IF([21]表１・表３!Q70="-","-",+I31-[21]表１・表３!Q70)),[21]設定!$I24))</f>
        <v>0.59999999999999787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IF($B32="","",+[22]第７表!F49)</f>
        <v>163.5</v>
      </c>
      <c r="D32" s="61">
        <f>IF($B32="","",IF([21]設定!$I25="",INDEX([21]指数!$C$6:$AD$62,MATCH([21]設定!$D25,[21]指数!$B$6:$B$62,0),8),[21]設定!$I25))</f>
        <v>0.3</v>
      </c>
      <c r="E32" s="31">
        <f>IF($B32="","",[22]第７表!G49)</f>
        <v>149.80000000000001</v>
      </c>
      <c r="F32" s="61">
        <f>IF($B32="","",IF([21]設定!$I25="",INDEX([21]指数!$C$6:$AD$62,MATCH([21]設定!$D25,[21]指数!$B$6:$B$62,0),10),[21]設定!$I25))</f>
        <v>0.6</v>
      </c>
      <c r="G32" s="62">
        <f>IF($B32="","",[22]第７表!H49)</f>
        <v>13.7</v>
      </c>
      <c r="H32" s="63">
        <f>IF($B32="","",IF([21]設定!$I25="",INDEX([21]指数!$C$6:$AD$62,MATCH([21]設定!$D25,[21]指数!$B$6:$B$62,0),12),[21]設定!$I25))</f>
        <v>-2.2000000000000002</v>
      </c>
      <c r="I32" s="31">
        <f>IF($B32="","",+[22]第７表!E49)</f>
        <v>19.8</v>
      </c>
      <c r="J32" s="33">
        <f>IF($B32="","",IF([21]設定!$I25="",IF([21]表１・表３!Q71="X","-",IF([21]表１・表３!Q71="-","-",+I32-[21]表１・表３!Q71)),[21]設定!$I25))</f>
        <v>0.19999999999999929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IF($B33="","",+[22]第７表!F50)</f>
        <v>155.19999999999999</v>
      </c>
      <c r="D33" s="61">
        <f>IF($B33="","",IF([21]設定!$I26="",INDEX([21]指数!$C$6:$AD$62,MATCH([21]設定!$D26,[21]指数!$B$6:$B$62,0),8),[21]設定!$I26))</f>
        <v>12.2</v>
      </c>
      <c r="E33" s="31">
        <f>IF($B33="","",[22]第７表!G50)</f>
        <v>139.9</v>
      </c>
      <c r="F33" s="61">
        <f>IF($B33="","",IF([21]設定!$I26="",INDEX([21]指数!$C$6:$AD$62,MATCH([21]設定!$D26,[21]指数!$B$6:$B$62,0),10),[21]設定!$I26))</f>
        <v>6.9</v>
      </c>
      <c r="G33" s="62">
        <f>IF($B33="","",[22]第７表!H50)</f>
        <v>15.3</v>
      </c>
      <c r="H33" s="63">
        <f>IF($B33="","",IF([21]設定!$I26="",INDEX([21]指数!$C$6:$AD$62,MATCH([21]設定!$D26,[21]指数!$B$6:$B$62,0),12),[21]設定!$I26))</f>
        <v>106.9</v>
      </c>
      <c r="I33" s="31">
        <f>IF($B33="","",+[22]第７表!E50)</f>
        <v>18.399999999999999</v>
      </c>
      <c r="J33" s="33">
        <f>IF($B33="","",IF([21]設定!$I26="",IF([21]表１・表３!Q72="X","-",IF([21]表１・表３!Q72="-","-",+I33-[21]表１・表３!Q72)),[21]設定!$I26))</f>
        <v>0.59999999999999787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IF($B34="","",+[22]第７表!F51)</f>
        <v>157.5</v>
      </c>
      <c r="D34" s="61">
        <f>IF($B34="","",IF([21]設定!$I27="",INDEX([21]指数!$C$6:$AD$62,MATCH([21]設定!$D27,[21]指数!$B$6:$B$62,0),8),[21]設定!$I27))</f>
        <v>5.3</v>
      </c>
      <c r="E34" s="31">
        <f>IF($B34="","",[22]第７表!G51)</f>
        <v>142.1</v>
      </c>
      <c r="F34" s="61">
        <f>IF($B34="","",IF([21]設定!$I27="",INDEX([21]指数!$C$6:$AD$62,MATCH([21]設定!$D27,[21]指数!$B$6:$B$62,0),10),[21]設定!$I27))</f>
        <v>3.4</v>
      </c>
      <c r="G34" s="62">
        <f>IF($B34="","",[22]第７表!H51)</f>
        <v>15.4</v>
      </c>
      <c r="H34" s="63">
        <f>IF($B34="","",IF([21]設定!$I27="",INDEX([21]指数!$C$6:$AD$62,MATCH([21]設定!$D27,[21]指数!$B$6:$B$62,0),12),[21]設定!$I27))</f>
        <v>26.2</v>
      </c>
      <c r="I34" s="31">
        <f>IF($B34="","",+[22]第７表!E51)</f>
        <v>19.2</v>
      </c>
      <c r="J34" s="33">
        <f>IF($B34="","",IF([21]設定!$I27="",IF([21]表１・表３!Q73="X","-",IF([21]表１・表３!Q73="-","-",+I34-[21]表１・表３!Q73)),[21]設定!$I27))</f>
        <v>0.80000000000000071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IF($B35="","",+[22]第７表!F52)</f>
        <v>177.4</v>
      </c>
      <c r="D35" s="61">
        <f>IF($B35="","",IF([21]設定!$I28="",INDEX([21]指数!$C$6:$AD$62,MATCH([21]設定!$D28,[21]指数!$B$6:$B$62,0),8),[21]設定!$I28))</f>
        <v>-4.5999999999999996</v>
      </c>
      <c r="E35" s="31">
        <f>IF($B35="","",[22]第７表!G52)</f>
        <v>152.69999999999999</v>
      </c>
      <c r="F35" s="61">
        <f>IF($B35="","",IF([21]設定!$I28="",INDEX([21]指数!$C$6:$AD$62,MATCH([21]設定!$D28,[21]指数!$B$6:$B$62,0),10),[21]設定!$I28))</f>
        <v>-0.7</v>
      </c>
      <c r="G35" s="62">
        <f>IF($B35="","",[22]第７表!H52)</f>
        <v>24.7</v>
      </c>
      <c r="H35" s="63">
        <f>IF($B35="","",IF([21]設定!$I28="",INDEX([21]指数!$C$6:$AD$62,MATCH([21]設定!$D28,[21]指数!$B$6:$B$62,0),12),[21]設定!$I28))</f>
        <v>-22.8</v>
      </c>
      <c r="I35" s="31">
        <f>IF($B35="","",+[22]第７表!E52)</f>
        <v>20.9</v>
      </c>
      <c r="J35" s="33">
        <f>IF($B35="","",IF([21]設定!$I28="",IF([21]表１・表３!Q74="X","-",IF([21]表１・表３!Q74="-","-",+I35-[21]表１・表３!Q74)),[21]設定!$I28))</f>
        <v>-0.5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IF($B36="","",+[22]第７表!F53)</f>
        <v>128</v>
      </c>
      <c r="D36" s="61">
        <f>IF($B36="","",IF([21]設定!$I29="",INDEX([21]指数!$C$6:$AD$62,MATCH([21]設定!$D29,[21]指数!$B$6:$B$62,0),8),[21]設定!$I29))</f>
        <v>-2.2000000000000002</v>
      </c>
      <c r="E36" s="31">
        <f>IF($B36="","",[22]第７表!G53)</f>
        <v>121</v>
      </c>
      <c r="F36" s="61">
        <f>IF($B36="","",IF([21]設定!$I29="",INDEX([21]指数!$C$6:$AD$62,MATCH([21]設定!$D29,[21]指数!$B$6:$B$62,0),10),[21]設定!$I29))</f>
        <v>-1.7</v>
      </c>
      <c r="G36" s="62">
        <f>IF($B36="","",[22]第７表!H53)</f>
        <v>7</v>
      </c>
      <c r="H36" s="63">
        <f>IF($B36="","",IF([21]設定!$I29="",INDEX([21]指数!$C$6:$AD$62,MATCH([21]設定!$D29,[21]指数!$B$6:$B$62,0),12),[21]設定!$I29))</f>
        <v>-10.3</v>
      </c>
      <c r="I36" s="31">
        <f>IF($B36="","",+[22]第７表!E53)</f>
        <v>18.399999999999999</v>
      </c>
      <c r="J36" s="33">
        <f>IF($B36="","",IF([21]設定!$I29="",IF([21]表１・表３!Q75="X","-",IF([21]表１・表３!Q75="-","-",+I36-[21]表１・表３!Q75)),[21]設定!$I29))</f>
        <v>-0.10000000000000142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>
        <f>IF($B37="","",+[22]第７表!F54)</f>
        <v>134.9</v>
      </c>
      <c r="D37" s="61">
        <f>IF($B37="","",IF([21]設定!$I30="",INDEX([21]指数!$C$6:$AD$62,MATCH([21]設定!$D30,[21]指数!$B$6:$B$62,0),8),[21]設定!$I30))</f>
        <v>-9.3000000000000007</v>
      </c>
      <c r="E37" s="31">
        <f>IF($B37="","",[22]第７表!G54)</f>
        <v>130.4</v>
      </c>
      <c r="F37" s="61">
        <f>IF($B37="","",IF([21]設定!$I30="",INDEX([21]指数!$C$6:$AD$62,MATCH([21]設定!$D30,[21]指数!$B$6:$B$62,0),10),[21]設定!$I30))</f>
        <v>-8.3000000000000007</v>
      </c>
      <c r="G37" s="62">
        <f>IF($B37="","",[22]第７表!H54)</f>
        <v>4.5</v>
      </c>
      <c r="H37" s="63">
        <f>IF($B37="","",IF([21]設定!$I30="",INDEX([21]指数!$C$6:$AD$62,MATCH([21]設定!$D30,[21]指数!$B$6:$B$62,0),12),[21]設定!$I30))</f>
        <v>-30.8</v>
      </c>
      <c r="I37" s="31">
        <f>IF($B37="","",+[22]第７表!E54)</f>
        <v>18.8</v>
      </c>
      <c r="J37" s="33">
        <f>IF($B37="","",IF([21]設定!$I30="",IF([21]表１・表３!Q76="X","-",IF([21]表１・表３!Q76="-","-",+I37-[21]表１・表３!Q76)),[21]設定!$I30))</f>
        <v>-0.5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IF($B38="","",+[22]第７表!F55)</f>
        <v>150.19999999999999</v>
      </c>
      <c r="D38" s="61">
        <f>IF($B38="","",IF([21]設定!$I31="",INDEX([21]指数!$C$6:$AD$62,MATCH([21]設定!$D31,[21]指数!$B$6:$B$62,0),8),[21]設定!$I31))</f>
        <v>6.7</v>
      </c>
      <c r="E38" s="31">
        <f>IF($B38="","",[22]第７表!G55)</f>
        <v>146.4</v>
      </c>
      <c r="F38" s="61">
        <f>IF($B38="","",IF([21]設定!$I31="",INDEX([21]指数!$C$6:$AD$62,MATCH([21]設定!$D31,[21]指数!$B$6:$B$62,0),10),[21]設定!$I31))</f>
        <v>7.9</v>
      </c>
      <c r="G38" s="62">
        <f>IF($B38="","",[22]第７表!H55)</f>
        <v>3.8</v>
      </c>
      <c r="H38" s="63">
        <f>IF($B38="","",IF([21]設定!$I31="",INDEX([21]指数!$C$6:$AD$62,MATCH([21]設定!$D31,[21]指数!$B$6:$B$62,0),12),[21]設定!$I31))</f>
        <v>-25.5</v>
      </c>
      <c r="I38" s="31">
        <f>IF($B38="","",+[22]第７表!E55)</f>
        <v>19.8</v>
      </c>
      <c r="J38" s="33">
        <f>IF($B38="","",IF([21]設定!$I31="",IF([21]表１・表３!Q77="X","-",IF([21]表１・表３!Q77="-","-",+I38-[21]表１・表３!Q77)),[21]設定!$I31))</f>
        <v>-0.19999999999999929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IF($B39="","",+[22]第７表!F56)</f>
        <v>156.4</v>
      </c>
      <c r="D39" s="61">
        <f>IF($B39="","",IF([21]設定!$I32="",INDEX([21]指数!$C$6:$AD$62,MATCH([21]設定!$D32,[21]指数!$B$6:$B$62,0),8),[21]設定!$I32))</f>
        <v>-0.4</v>
      </c>
      <c r="E39" s="31">
        <f>IF($B39="","",[22]第７表!G56)</f>
        <v>142</v>
      </c>
      <c r="F39" s="61">
        <f>IF($B39="","",IF([21]設定!$I32="",INDEX([21]指数!$C$6:$AD$62,MATCH([21]設定!$D32,[21]指数!$B$6:$B$62,0),10),[21]設定!$I32))</f>
        <v>-0.1</v>
      </c>
      <c r="G39" s="62">
        <f>IF($B39="","",[22]第７表!H56)</f>
        <v>14.4</v>
      </c>
      <c r="H39" s="63">
        <f>IF($B39="","",IF([21]設定!$I32="",INDEX([21]指数!$C$6:$AD$62,MATCH([21]設定!$D32,[21]指数!$B$6:$B$62,0),12),[21]設定!$I32))</f>
        <v>-3.4</v>
      </c>
      <c r="I39" s="31">
        <f>IF($B39="","",+[22]第７表!E56)</f>
        <v>18.600000000000001</v>
      </c>
      <c r="J39" s="33">
        <f>IF($B39="","",IF([21]設定!$I32="",IF([21]表１・表３!Q78="X","-",IF([21]表１・表３!Q78="-","-",+I39-[21]表１・表３!Q78)),[21]設定!$I32))</f>
        <v>0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IF($B40="","",+[22]第７表!F57)</f>
        <v>94.9</v>
      </c>
      <c r="D40" s="61">
        <f>IF($B40="","",IF([21]設定!$I33="",INDEX([21]指数!$C$6:$AD$62,MATCH([21]設定!$D33,[21]指数!$B$6:$B$62,0),8),[21]設定!$I33))</f>
        <v>-1.6</v>
      </c>
      <c r="E40" s="31">
        <f>IF($B40="","",[22]第７表!G57)</f>
        <v>89.6</v>
      </c>
      <c r="F40" s="61">
        <f>IF($B40="","",IF([21]設定!$I33="",INDEX([21]指数!$C$6:$AD$62,MATCH([21]設定!$D33,[21]指数!$B$6:$B$62,0),10),[21]設定!$I33))</f>
        <v>-1.7</v>
      </c>
      <c r="G40" s="62">
        <f>IF($B40="","",[22]第７表!H57)</f>
        <v>5.3</v>
      </c>
      <c r="H40" s="63">
        <f>IF($B40="","",IF([21]設定!$I33="",INDEX([21]指数!$C$6:$AD$62,MATCH([21]設定!$D33,[21]指数!$B$6:$B$62,0),12),[21]設定!$I33))</f>
        <v>2</v>
      </c>
      <c r="I40" s="31">
        <f>IF($B40="","",+[22]第７表!E57)</f>
        <v>15.2</v>
      </c>
      <c r="J40" s="33">
        <f>IF($B40="","",IF([21]設定!$I33="",IF([21]表１・表３!Q79="X","-",IF([21]表１・表３!Q79="-","-",+I40-[21]表１・表３!Q79)),[21]設定!$I33))</f>
        <v>9.9999999999999645E-2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IF($B41="","",+[22]第７表!F58)</f>
        <v>142.1</v>
      </c>
      <c r="D41" s="61">
        <f>IF($B41="","",IF([21]設定!$I34="",INDEX([21]指数!$C$6:$AD$62,MATCH([21]設定!$D34,[21]指数!$B$6:$B$62,0),8),[21]設定!$I34))</f>
        <v>21.7</v>
      </c>
      <c r="E41" s="31">
        <f>IF($B41="","",[22]第７表!G58)</f>
        <v>132.4</v>
      </c>
      <c r="F41" s="61">
        <f>IF($B41="","",IF([21]設定!$I34="",INDEX([21]指数!$C$6:$AD$62,MATCH([21]設定!$D34,[21]指数!$B$6:$B$62,0),10),[21]設定!$I34))</f>
        <v>20</v>
      </c>
      <c r="G41" s="62">
        <f>IF($B41="","",[22]第７表!H58)</f>
        <v>9.6999999999999993</v>
      </c>
      <c r="H41" s="63">
        <f>IF($B41="","",IF([21]設定!$I34="",INDEX([21]指数!$C$6:$AD$62,MATCH([21]設定!$D34,[21]指数!$B$6:$B$62,0),12),[21]設定!$I34))</f>
        <v>51.6</v>
      </c>
      <c r="I41" s="31">
        <f>IF($B41="","",+[22]第７表!E58)</f>
        <v>16.600000000000001</v>
      </c>
      <c r="J41" s="33">
        <f>IF($B41="","",IF([21]設定!$I34="",IF([21]表１・表３!Q80="X","-",IF([21]表１・表３!Q80="-","-",+I41-[21]表１・表３!Q80)),[21]設定!$I34))</f>
        <v>1.9000000000000021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IF($B42="","",+[22]第７表!F59)</f>
        <v>157.6</v>
      </c>
      <c r="D42" s="61">
        <f>IF($B42="","",IF([21]設定!$I35="",INDEX([21]指数!$C$6:$AD$62,MATCH([21]設定!$D35,[21]指数!$B$6:$B$62,0),8),[21]設定!$I35))</f>
        <v>-6</v>
      </c>
      <c r="E42" s="31">
        <f>IF($B42="","",[22]第７表!G59)</f>
        <v>132.1</v>
      </c>
      <c r="F42" s="61">
        <f>IF($B42="","",IF([21]設定!$I35="",INDEX([21]指数!$C$6:$AD$62,MATCH([21]設定!$D35,[21]指数!$B$6:$B$62,0),10),[21]設定!$I35))</f>
        <v>-3</v>
      </c>
      <c r="G42" s="62">
        <f>IF($B42="","",[22]第７表!H59)</f>
        <v>25.5</v>
      </c>
      <c r="H42" s="63">
        <f>IF($B42="","",IF([21]設定!$I35="",INDEX([21]指数!$C$6:$AD$62,MATCH([21]設定!$D35,[21]指数!$B$6:$B$62,0),12),[21]設定!$I35))</f>
        <v>-19.3</v>
      </c>
      <c r="I42" s="31">
        <f>IF($B42="","",+[22]第７表!E59)</f>
        <v>18</v>
      </c>
      <c r="J42" s="33">
        <f>IF($B42="","",IF([21]設定!$I35="",IF([21]表１・表３!Q81="X","-",IF([21]表１・表３!Q81="-","-",+I42-[21]表１・表３!Q81)),[21]設定!$I35))</f>
        <v>-0.30000000000000071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IF($B43="","",+[22]第７表!F60)</f>
        <v>141.9</v>
      </c>
      <c r="D43" s="61">
        <f>IF($B43="","",IF([21]設定!$I36="",INDEX([21]指数!$C$6:$AD$62,MATCH([21]設定!$D36,[21]指数!$B$6:$B$62,0),8),[21]設定!$I36))</f>
        <v>0.8</v>
      </c>
      <c r="E43" s="31">
        <f>IF($B43="","",[22]第７表!G60)</f>
        <v>138</v>
      </c>
      <c r="F43" s="61">
        <f>IF($B43="","",IF([21]設定!$I36="",INDEX([21]指数!$C$6:$AD$62,MATCH([21]設定!$D36,[21]指数!$B$6:$B$62,0),10),[21]設定!$I36))</f>
        <v>1.2</v>
      </c>
      <c r="G43" s="62">
        <f>IF($B43="","",[22]第７表!H60)</f>
        <v>3.9</v>
      </c>
      <c r="H43" s="63">
        <f>IF($B43="","",IF([21]設定!$I36="",INDEX([21]指数!$C$6:$AD$62,MATCH([21]設定!$D36,[21]指数!$B$6:$B$62,0),12),[21]設定!$I36))</f>
        <v>-9.3000000000000007</v>
      </c>
      <c r="I43" s="31">
        <f>IF($B43="","",+[22]第７表!E60)</f>
        <v>18.8</v>
      </c>
      <c r="J43" s="33">
        <f>IF($B43="","",IF([21]設定!$I36="",IF([21]表１・表３!Q82="X","-",IF([21]表１・表３!Q82="-","-",+I43-[21]表１・表３!Q82)),[21]設定!$I36))</f>
        <v>-9.9999999999997868E-2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IF($B44="","",+[22]第７表!F61)</f>
        <v>157.30000000000001</v>
      </c>
      <c r="D44" s="61">
        <f>IF($B44="","",IF([21]設定!$I37="",INDEX([21]指数!$C$6:$AD$62,MATCH([21]設定!$D37,[21]指数!$B$6:$B$62,0),8),[21]設定!$I37))</f>
        <v>-2.4</v>
      </c>
      <c r="E44" s="31">
        <f>IF($B44="","",[22]第７表!G61)</f>
        <v>153.69999999999999</v>
      </c>
      <c r="F44" s="61">
        <f>IF($B44="","",IF([21]設定!$I37="",INDEX([21]指数!$C$6:$AD$62,MATCH([21]設定!$D37,[21]指数!$B$6:$B$62,0),10),[21]設定!$I37))</f>
        <v>0.3</v>
      </c>
      <c r="G44" s="62">
        <f>IF($B44="","",[22]第７表!H61)</f>
        <v>3.6</v>
      </c>
      <c r="H44" s="63">
        <f>IF($B44="","",IF([21]設定!$I37="",INDEX([21]指数!$C$6:$AD$62,MATCH([21]設定!$D37,[21]指数!$B$6:$B$62,0),12),[21]設定!$I37))</f>
        <v>-54.4</v>
      </c>
      <c r="I44" s="31">
        <f>IF($B44="","",+[22]第７表!E61)</f>
        <v>20</v>
      </c>
      <c r="J44" s="33">
        <f>IF($B44="","",IF([21]設定!$I37="",IF([21]表１・表３!Q83="X","-",IF([21]表１・表３!Q83="-","-",+I44-[21]表１・表３!Q83)),[21]設定!$I37))</f>
        <v>-0.10000000000000142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IF($B45="","",+[22]第７表!F62)</f>
        <v>139.6</v>
      </c>
      <c r="D45" s="67">
        <f>IF($B45="","",IF([21]設定!$I38="",INDEX([21]指数!$C$6:$AD$62,MATCH([21]設定!$D38,[21]指数!$B$6:$B$62,0),8),[21]設定!$I38))</f>
        <v>-2.6</v>
      </c>
      <c r="E45" s="38">
        <f>IF($B45="","",[22]第７表!G62)</f>
        <v>131</v>
      </c>
      <c r="F45" s="67">
        <f>IF($B45="","",IF([21]設定!$I38="",INDEX([21]指数!$C$6:$AD$62,MATCH([21]設定!$D38,[21]指数!$B$6:$B$62,0),10),[21]設定!$I38))</f>
        <v>-2.2000000000000002</v>
      </c>
      <c r="G45" s="68">
        <f>IF($B45="","",[22]第７表!H62)</f>
        <v>8.6</v>
      </c>
      <c r="H45" s="69">
        <f>IF($B45="","",IF([21]設定!$I38="",INDEX([21]指数!$C$6:$AD$62,MATCH([21]設定!$D38,[21]指数!$B$6:$B$62,0),12),[21]設定!$I38))</f>
        <v>-7.5</v>
      </c>
      <c r="I45" s="38">
        <f>IF($B45="","",+[22]第７表!E62)</f>
        <v>18.600000000000001</v>
      </c>
      <c r="J45" s="40">
        <f>IF($B45="","",IF([21]設定!$I38="",IF([21]表１・表３!Q84="X","-",IF([21]表１・表３!Q84="-","-",+I45-[21]表１・表３!Q84)),[21]設定!$I38))</f>
        <v>0.10000000000000142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8740157480314965" top="0.78740157480314965" bottom="0.59055118110236227" header="0" footer="0.39370078740157483"/>
  <pageSetup paperSize="9" scale="66" orientation="portrait" blackAndWhite="1" cellComments="atEnd" r:id="rId1"/>
  <headerFooter scaleWithDoc="0" alignWithMargins="0">
    <oddFooter>&amp;C- 6 -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3183-D41C-448D-92AE-9F68F7431C62}">
  <sheetPr>
    <pageSetUpPr autoPageBreaks="0"/>
  </sheetPr>
  <dimension ref="A1:L75"/>
  <sheetViews>
    <sheetView showGridLines="0" view="pageBreakPreview" topLeftCell="A24" zoomScale="55" zoomScaleNormal="80" zoomScaleSheetLayoutView="55" zoomScalePageLayoutView="90" workbookViewId="0">
      <selection activeCell="K53" sqref="K5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産業別にみた労働時間の動き（"&amp;[23]設定!D8&amp;DBCS([23]設定!E8)&amp;"年"&amp;DBCS([23]設定!F8)&amp;"月）"</f>
        <v>表３ 産業別にみた労働時間の動き（令和５年１２月）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+[24]表１!B9</f>
        <v>調査産業計</v>
      </c>
      <c r="C8" s="31">
        <f>IF($B8="","",[24]第７表!F9)</f>
        <v>140.4</v>
      </c>
      <c r="D8" s="32">
        <f>IF($B8="","",IF([23]設定!$H23="",INDEX([23]指数!$C$326:$AD$382,MATCH([23]設定!$D23,[23]指数!$B$326:$B$382,0),8),[23]設定!$H23))</f>
        <v>-1.9</v>
      </c>
      <c r="E8" s="31">
        <f>IF($B8="","",[24]第７表!G9)</f>
        <v>130.9</v>
      </c>
      <c r="F8" s="32">
        <f>IF($B8="","",IF([23]設定!$H23="",INDEX([23]指数!$C$326:$AD$382,MATCH([23]設定!$D23,[23]指数!$B$326:$B$382,0),10),[23]設定!$H23))</f>
        <v>-2.2999999999999998</v>
      </c>
      <c r="G8" s="31">
        <f>IF($B8="","",+[24]第７表!H9)</f>
        <v>9.5</v>
      </c>
      <c r="H8" s="32">
        <f>IF($B8="","",IF([23]設定!$H23="",INDEX([23]指数!$C$326:$AD$382,MATCH([23]設定!$D23,[23]指数!$B$326:$B$382,0),12),[23]設定!$H23))</f>
        <v>2.2000000000000002</v>
      </c>
      <c r="I8" s="31">
        <f>IF($B8="","",[24]第７表!E9)</f>
        <v>18.2</v>
      </c>
      <c r="J8" s="33">
        <f>IF($B8="","",IF([23]設定!$H23="",IF([23]表１・表３!Q48="X","-",IF([23]表１・表３!Q48="-","-",+I8-[23]表１・表３!Q48)),[23]設定!$H23))</f>
        <v>-0.5</v>
      </c>
      <c r="K8" s="5"/>
      <c r="L8" s="3"/>
    </row>
    <row r="9" spans="1:12" s="4" customFormat="1" ht="22.5" customHeight="1" x14ac:dyDescent="0.45">
      <c r="A9" s="5"/>
      <c r="B9" s="30" t="str">
        <f>+[24]表１!B10</f>
        <v>建設業</v>
      </c>
      <c r="C9" s="31">
        <f>IF($B9="","",[24]第７表!F10)</f>
        <v>161.6</v>
      </c>
      <c r="D9" s="32">
        <f>IF($B9="","",IF([23]設定!$H24="",INDEX([23]指数!$C$326:$AD$382,MATCH([23]設定!$D24,[23]指数!$B$326:$B$382,0),8),[23]設定!$H24))</f>
        <v>-1</v>
      </c>
      <c r="E9" s="31">
        <f>IF($B9="","",[24]第７表!G10)</f>
        <v>151.69999999999999</v>
      </c>
      <c r="F9" s="32">
        <f>IF($B9="","",IF([23]設定!$H24="",INDEX([23]指数!$C$326:$AD$382,MATCH([23]設定!$D24,[23]指数!$B$326:$B$382,0),10),[23]設定!$H24))</f>
        <v>-1.8</v>
      </c>
      <c r="G9" s="31">
        <f>IF($B9="","",+[24]第７表!H10)</f>
        <v>9.9</v>
      </c>
      <c r="H9" s="32">
        <f>IF($B9="","",IF([23]設定!$H24="",INDEX([23]指数!$C$326:$AD$382,MATCH([23]設定!$D24,[23]指数!$B$326:$B$382,0),12),[23]設定!$H24))</f>
        <v>12.5</v>
      </c>
      <c r="I9" s="31">
        <f>IF($B9="","",[24]第７表!E10)</f>
        <v>20.3</v>
      </c>
      <c r="J9" s="33">
        <f>IF($B9="","",IF([23]設定!$H24="",IF([23]表１・表３!Q49="X","-",IF([23]表１・表３!Q49="-","-",+I9-[23]表１・表３!Q49)),[23]設定!$H24))</f>
        <v>-0.80000000000000071</v>
      </c>
      <c r="K9" s="5"/>
      <c r="L9" s="3"/>
    </row>
    <row r="10" spans="1:12" s="4" customFormat="1" ht="22.5" customHeight="1" x14ac:dyDescent="0.45">
      <c r="A10" s="5"/>
      <c r="B10" s="30" t="str">
        <f>+[24]表１!B11</f>
        <v>製造業</v>
      </c>
      <c r="C10" s="31">
        <f>IF($B10="","",[24]第７表!F11)</f>
        <v>159.80000000000001</v>
      </c>
      <c r="D10" s="32">
        <f>IF($B10="","",IF([23]設定!$H25="",INDEX([23]指数!$C$326:$AD$382,MATCH([23]設定!$D25,[23]指数!$B$326:$B$382,0),8),[23]設定!$H25))</f>
        <v>-0.2</v>
      </c>
      <c r="E10" s="31">
        <f>IF($B10="","",[24]第７表!G11)</f>
        <v>146.80000000000001</v>
      </c>
      <c r="F10" s="32">
        <f>IF($B10="","",IF([23]設定!$H25="",INDEX([23]指数!$C$326:$AD$382,MATCH([23]設定!$D25,[23]指数!$B$326:$B$382,0),10),[23]設定!$H25))</f>
        <v>-0.4</v>
      </c>
      <c r="G10" s="31">
        <f>IF($B10="","",+[24]第７表!H11)</f>
        <v>13</v>
      </c>
      <c r="H10" s="32">
        <f>IF($B10="","",IF([23]設定!$H25="",INDEX([23]指数!$C$326:$AD$382,MATCH([23]設定!$D25,[23]指数!$B$326:$B$382,0),12),[23]設定!$H25))</f>
        <v>2.4</v>
      </c>
      <c r="I10" s="31">
        <f>IF($B10="","",[24]第７表!E11)</f>
        <v>19.600000000000001</v>
      </c>
      <c r="J10" s="33">
        <f>IF($B10="","",IF([23]設定!$H25="",IF([23]表１・表３!Q50="X","-",IF([23]表１・表３!Q50="-","-",+I10-[23]表１・表３!Q50)),[23]設定!$H25))</f>
        <v>0</v>
      </c>
      <c r="K10" s="5"/>
      <c r="L10" s="3"/>
    </row>
    <row r="11" spans="1:12" s="4" customFormat="1" ht="22.5" customHeight="1" x14ac:dyDescent="0.45">
      <c r="A11" s="5"/>
      <c r="B11" s="34" t="str">
        <f>+[24]表１!B12</f>
        <v>電気・ガス・熱供給・水道業</v>
      </c>
      <c r="C11" s="31">
        <f>IF($B11="","",[24]第７表!F12)</f>
        <v>150.5</v>
      </c>
      <c r="D11" s="32">
        <f>IF($B11="","",IF([23]設定!$H26="",INDEX([23]指数!$C$326:$AD$382,MATCH([23]設定!$D26,[23]指数!$B$326:$B$382,0),8),[23]設定!$H26))</f>
        <v>11.2</v>
      </c>
      <c r="E11" s="31">
        <f>IF($B11="","",[24]第７表!G12)</f>
        <v>138.4</v>
      </c>
      <c r="F11" s="32">
        <f>IF($B11="","",IF([23]設定!$H26="",INDEX([23]指数!$C$326:$AD$382,MATCH([23]設定!$D26,[23]指数!$B$326:$B$382,0),10),[23]設定!$H26))</f>
        <v>8.1</v>
      </c>
      <c r="G11" s="31">
        <f>IF($B11="","",+[24]第７表!H12)</f>
        <v>12.1</v>
      </c>
      <c r="H11" s="32">
        <f>IF($B11="","",IF([23]設定!$H26="",INDEX([23]指数!$C$326:$AD$382,MATCH([23]設定!$D26,[23]指数!$B$326:$B$382,0),12),[23]設定!$H26))</f>
        <v>65.599999999999994</v>
      </c>
      <c r="I11" s="31">
        <f>IF($B11="","",[24]第７表!E12)</f>
        <v>17.7</v>
      </c>
      <c r="J11" s="33">
        <f>IF($B11="","",IF([23]設定!$H26="",IF([23]表１・表３!Q51="X","-",IF([23]表１・表３!Q51="-","-",+I11-[23]表１・表３!Q51)),[23]設定!$H26))</f>
        <v>0.30000000000000071</v>
      </c>
      <c r="K11" s="5"/>
      <c r="L11" s="3"/>
    </row>
    <row r="12" spans="1:12" s="4" customFormat="1" ht="22.5" customHeight="1" x14ac:dyDescent="0.45">
      <c r="A12" s="5"/>
      <c r="B12" s="30" t="str">
        <f>+[24]表１!B13</f>
        <v>情報通信業</v>
      </c>
      <c r="C12" s="31">
        <f>IF($B12="","",[24]第７表!F13)</f>
        <v>155.6</v>
      </c>
      <c r="D12" s="32">
        <f>IF($B12="","",IF([23]設定!$H27="",INDEX([23]指数!$C$326:$AD$382,MATCH([23]設定!$D27,[23]指数!$B$326:$B$382,0),8),[23]設定!$H27))</f>
        <v>-0.3</v>
      </c>
      <c r="E12" s="31">
        <f>IF($B12="","",[24]第７表!G13)</f>
        <v>144.6</v>
      </c>
      <c r="F12" s="32">
        <f>IF($B12="","",IF([23]設定!$H27="",INDEX([23]指数!$C$326:$AD$382,MATCH([23]設定!$D27,[23]指数!$B$326:$B$382,0),10),[23]設定!$H27))</f>
        <v>-0.4</v>
      </c>
      <c r="G12" s="31">
        <f>IF($B12="","",+[24]第７表!H13)</f>
        <v>11</v>
      </c>
      <c r="H12" s="32">
        <f>IF($B12="","",IF([23]設定!$H27="",INDEX([23]指数!$C$326:$AD$382,MATCH([23]設定!$D27,[23]指数!$B$326:$B$382,0),12),[23]設定!$H27))</f>
        <v>1.9</v>
      </c>
      <c r="I12" s="31">
        <f>IF($B12="","",[24]第７表!E13)</f>
        <v>19.2</v>
      </c>
      <c r="J12" s="33">
        <f>IF($B12="","",IF([23]設定!$H27="",IF([23]表１・表３!Q52="X","-",IF([23]表１・表３!Q52="-","-",+I12-[23]表１・表３!Q52)),[23]設定!$H27))</f>
        <v>-0.10000000000000142</v>
      </c>
      <c r="K12" s="5"/>
      <c r="L12" s="3"/>
    </row>
    <row r="13" spans="1:12" s="4" customFormat="1" ht="22.5" customHeight="1" x14ac:dyDescent="0.45">
      <c r="A13" s="5"/>
      <c r="B13" s="30" t="str">
        <f>+[24]表１!B14</f>
        <v>運輸業，郵便業</v>
      </c>
      <c r="C13" s="31">
        <f>IF($B13="","",[24]第７表!F14)</f>
        <v>199.8</v>
      </c>
      <c r="D13" s="32">
        <f>IF($B13="","",IF([23]設定!$H28="",INDEX([23]指数!$C$326:$AD$382,MATCH([23]設定!$D28,[23]指数!$B$326:$B$382,0),8),[23]設定!$H28))</f>
        <v>8.6</v>
      </c>
      <c r="E13" s="31">
        <f>IF($B13="","",[24]第７表!G14)</f>
        <v>164.9</v>
      </c>
      <c r="F13" s="32">
        <f>IF($B13="","",IF([23]設定!$H28="",INDEX([23]指数!$C$326:$AD$382,MATCH([23]設定!$D28,[23]指数!$B$326:$B$382,0),10),[23]設定!$H28))</f>
        <v>6.6</v>
      </c>
      <c r="G13" s="31">
        <f>IF($B13="","",+[24]第７表!H14)</f>
        <v>34.9</v>
      </c>
      <c r="H13" s="32">
        <f>IF($B13="","",IF([23]設定!$H28="",INDEX([23]指数!$C$326:$AD$382,MATCH([23]設定!$D28,[23]指数!$B$326:$B$382,0),12),[23]設定!$H28))</f>
        <v>19.2</v>
      </c>
      <c r="I13" s="31">
        <f>IF($B13="","",[24]第７表!E14)</f>
        <v>21.3</v>
      </c>
      <c r="J13" s="33">
        <f>IF($B13="","",IF([23]設定!$H28="",IF([23]表１・表３!Q53="X","-",IF([23]表１・表３!Q53="-","-",+I13-[23]表１・表３!Q53)),[23]設定!$H28))</f>
        <v>0.40000000000000213</v>
      </c>
      <c r="K13" s="5"/>
      <c r="L13" s="3"/>
    </row>
    <row r="14" spans="1:12" s="4" customFormat="1" ht="22.5" customHeight="1" x14ac:dyDescent="0.45">
      <c r="A14" s="5"/>
      <c r="B14" s="30" t="str">
        <f>+[24]表１!B15</f>
        <v>卸売業，小売業</v>
      </c>
      <c r="C14" s="31">
        <f>IF($B14="","",[24]第７表!F15)</f>
        <v>131.5</v>
      </c>
      <c r="D14" s="32">
        <f>IF($B14="","",IF([23]設定!$H29="",INDEX([23]指数!$C$326:$AD$382,MATCH([23]設定!$D29,[23]指数!$B$326:$B$382,0),8),[23]設定!$H29))</f>
        <v>-4</v>
      </c>
      <c r="E14" s="31">
        <f>IF($B14="","",[24]第７表!G15)</f>
        <v>123.4</v>
      </c>
      <c r="F14" s="32">
        <f>IF($B14="","",IF([23]設定!$H29="",INDEX([23]指数!$C$326:$AD$382,MATCH([23]設定!$D29,[23]指数!$B$326:$B$382,0),10),[23]設定!$H29))</f>
        <v>-4.5999999999999996</v>
      </c>
      <c r="G14" s="31">
        <f>IF($B14="","",+[24]第７表!H15)</f>
        <v>8.1</v>
      </c>
      <c r="H14" s="32">
        <f>IF($B14="","",IF([23]設定!$H29="",INDEX([23]指数!$C$326:$AD$382,MATCH([23]設定!$D29,[23]指数!$B$326:$B$382,0),12),[23]設定!$H29))</f>
        <v>5.2</v>
      </c>
      <c r="I14" s="31">
        <f>IF($B14="","",[24]第７表!E15)</f>
        <v>17.7</v>
      </c>
      <c r="J14" s="33">
        <f>IF($B14="","",IF([23]設定!$H29="",IF([23]表１・表３!Q54="X","-",IF([23]表１・表３!Q54="-","-",+I14-[23]表１・表３!Q54)),[23]設定!$H29))</f>
        <v>-0.80000000000000071</v>
      </c>
      <c r="K14" s="5"/>
      <c r="L14" s="3"/>
    </row>
    <row r="15" spans="1:12" s="4" customFormat="1" ht="22.5" customHeight="1" x14ac:dyDescent="0.45">
      <c r="A15" s="5"/>
      <c r="B15" s="30" t="str">
        <f>+[24]表１!B16</f>
        <v>金融業，保険業</v>
      </c>
      <c r="C15" s="31">
        <f>IF($B15="","",[24]第７表!F16)</f>
        <v>144.1</v>
      </c>
      <c r="D15" s="32">
        <f>IF($B15="","",IF([23]設定!$H30="",INDEX([23]指数!$C$326:$AD$382,MATCH([23]設定!$D30,[23]指数!$B$326:$B$382,0),8),[23]設定!$H30))</f>
        <v>1.6</v>
      </c>
      <c r="E15" s="31">
        <f>IF($B15="","",[24]第７表!G16)</f>
        <v>138</v>
      </c>
      <c r="F15" s="32">
        <f>IF($B15="","",IF([23]設定!$H30="",INDEX([23]指数!$C$326:$AD$382,MATCH([23]設定!$D30,[23]指数!$B$326:$B$382,0),10),[23]設定!$H30))</f>
        <v>1.5</v>
      </c>
      <c r="G15" s="31">
        <f>IF($B15="","",+[24]第７表!H16)</f>
        <v>6.1</v>
      </c>
      <c r="H15" s="32">
        <f>IF($B15="","",IF([23]設定!$H30="",INDEX([23]指数!$C$326:$AD$382,MATCH([23]設定!$D30,[23]指数!$B$326:$B$382,0),12),[23]設定!$H30))</f>
        <v>3.4</v>
      </c>
      <c r="I15" s="31">
        <f>IF($B15="","",[24]第７表!E16)</f>
        <v>18.7</v>
      </c>
      <c r="J15" s="33">
        <f>IF($B15="","",IF([23]設定!$H30="",IF([23]表１・表３!Q55="X","-",IF([23]表１・表３!Q55="-","-",+I15-[23]表１・表３!Q55)),[23]設定!$H30))</f>
        <v>0.30000000000000071</v>
      </c>
      <c r="K15" s="5"/>
    </row>
    <row r="16" spans="1:12" s="4" customFormat="1" ht="22.5" customHeight="1" x14ac:dyDescent="0.45">
      <c r="A16" s="5"/>
      <c r="B16" s="30" t="str">
        <f>+[24]表１!B17</f>
        <v>不動産業，物品賃貸業</v>
      </c>
      <c r="C16" s="31">
        <f>IF($B16="","",[24]第７表!F17)</f>
        <v>116.8</v>
      </c>
      <c r="D16" s="32">
        <f>IF($B16="","",IF([23]設定!$H31="",INDEX([23]指数!$C$326:$AD$382,MATCH([23]設定!$D31,[23]指数!$B$326:$B$382,0),8),[23]設定!$H31))</f>
        <v>-0.1</v>
      </c>
      <c r="E16" s="31">
        <f>IF($B16="","",[24]第７表!G17)</f>
        <v>115.3</v>
      </c>
      <c r="F16" s="32">
        <f>IF($B16="","",IF([23]設定!$H31="",INDEX([23]指数!$C$326:$AD$382,MATCH([23]設定!$D31,[23]指数!$B$326:$B$382,0),10),[23]設定!$H31))</f>
        <v>3.1</v>
      </c>
      <c r="G16" s="31">
        <f>IF($B16="","",+[24]第７表!H17)</f>
        <v>1.5</v>
      </c>
      <c r="H16" s="32">
        <f>IF($B16="","",IF([23]設定!$H31="",INDEX([23]指数!$C$326:$AD$382,MATCH([23]設定!$D31,[23]指数!$B$326:$B$382,0),12),[23]設定!$H31))</f>
        <v>-70</v>
      </c>
      <c r="I16" s="31">
        <f>IF($B16="","",[24]第７表!E17)</f>
        <v>17</v>
      </c>
      <c r="J16" s="33">
        <f>IF($B16="","",IF([23]設定!$H31="",IF([23]表１・表３!Q56="X","-",IF([23]表１・表３!Q56="-","-",+I16-[23]表１・表３!Q56)),[23]設定!$H31))</f>
        <v>-0.19999999999999929</v>
      </c>
      <c r="K16" s="5"/>
    </row>
    <row r="17" spans="1:12" s="4" customFormat="1" ht="22.5" customHeight="1" x14ac:dyDescent="0.45">
      <c r="A17" s="5"/>
      <c r="B17" s="35" t="str">
        <f>+[24]表１!B18</f>
        <v>学術研究，専門・技術サービス業</v>
      </c>
      <c r="C17" s="31">
        <f>IF($B17="","",[24]第７表!F18)</f>
        <v>148.19999999999999</v>
      </c>
      <c r="D17" s="32">
        <f>IF($B17="","",IF([23]設定!$H32="",INDEX([23]指数!$C$326:$AD$382,MATCH([23]設定!$D32,[23]指数!$B$326:$B$382,0),8),[23]設定!$H32))</f>
        <v>1.5</v>
      </c>
      <c r="E17" s="31">
        <f>IF($B17="","",[24]第７表!G18)</f>
        <v>139.30000000000001</v>
      </c>
      <c r="F17" s="32">
        <f>IF($B17="","",IF([23]設定!$H32="",INDEX([23]指数!$C$326:$AD$382,MATCH([23]設定!$D32,[23]指数!$B$326:$B$382,0),10),[23]設定!$H32))</f>
        <v>0.4</v>
      </c>
      <c r="G17" s="31">
        <f>IF($B17="","",+[24]第７表!H18)</f>
        <v>8.9</v>
      </c>
      <c r="H17" s="32">
        <f>IF($B17="","",IF([23]設定!$H32="",INDEX([23]指数!$C$326:$AD$382,MATCH([23]設定!$D32,[23]指数!$B$326:$B$382,0),12),[23]設定!$H32))</f>
        <v>20.3</v>
      </c>
      <c r="I17" s="31">
        <f>IF($B17="","",[24]第７表!E18)</f>
        <v>19.2</v>
      </c>
      <c r="J17" s="33">
        <f>IF($B17="","",IF([23]設定!$H32="",IF([23]表１・表３!Q57="X","-",IF([23]表１・表３!Q57="-","-",+I17-[23]表１・表３!Q57)),[23]設定!$H32))</f>
        <v>0.69999999999999929</v>
      </c>
      <c r="K17" s="5"/>
      <c r="L17" s="3"/>
    </row>
    <row r="18" spans="1:12" s="4" customFormat="1" ht="22.5" customHeight="1" x14ac:dyDescent="0.45">
      <c r="A18" s="5"/>
      <c r="B18" s="30" t="str">
        <f>+[24]表１!B19</f>
        <v>宿泊業，飲食サービス業</v>
      </c>
      <c r="C18" s="31">
        <f>IF($B18="","",[24]第７表!F19)</f>
        <v>77.2</v>
      </c>
      <c r="D18" s="32">
        <f>IF($B18="","",IF([23]設定!$H33="",INDEX([23]指数!$C$326:$AD$382,MATCH([23]設定!$D33,[23]指数!$B$326:$B$382,0),8),[23]設定!$H33))</f>
        <v>-24.1</v>
      </c>
      <c r="E18" s="31">
        <f>IF($B18="","",[24]第７表!G19)</f>
        <v>74.2</v>
      </c>
      <c r="F18" s="32">
        <f>IF($B18="","",IF([23]設定!$H33="",INDEX([23]指数!$C$326:$AD$382,MATCH([23]設定!$D33,[23]指数!$B$326:$B$382,0),10),[23]設定!$H33))</f>
        <v>-24.5</v>
      </c>
      <c r="G18" s="31">
        <f>IF($B18="","",+[24]第７表!H19)</f>
        <v>3</v>
      </c>
      <c r="H18" s="32">
        <f>IF($B18="","",IF([23]設定!$H33="",INDEX([23]指数!$C$326:$AD$382,MATCH([23]設定!$D33,[23]指数!$B$326:$B$382,0),12),[23]設定!$H33))</f>
        <v>-14.3</v>
      </c>
      <c r="I18" s="31">
        <f>IF($B18="","",[24]第７表!E19)</f>
        <v>13.9</v>
      </c>
      <c r="J18" s="33">
        <f>IF($B18="","",IF([23]設定!$H33="",IF([23]表１・表３!Q58="X","-",IF([23]表１・表３!Q58="-","-",+I18-[23]表１・表３!Q58)),[23]設定!$H33))</f>
        <v>-1.6999999999999993</v>
      </c>
      <c r="K18" s="5"/>
      <c r="L18" s="3"/>
    </row>
    <row r="19" spans="1:12" s="4" customFormat="1" ht="22.5" customHeight="1" x14ac:dyDescent="0.45">
      <c r="A19" s="5"/>
      <c r="B19" s="34" t="str">
        <f>+[24]表１!B20</f>
        <v>生活関連サービス業，娯楽業</v>
      </c>
      <c r="C19" s="31">
        <f>IF($B19="","",[24]第７表!F20)</f>
        <v>120.9</v>
      </c>
      <c r="D19" s="32">
        <f>IF($B19="","",IF([23]設定!$H34="",INDEX([23]指数!$C$326:$AD$382,MATCH([23]設定!$D34,[23]指数!$B$326:$B$382,0),8),[23]設定!$H34))</f>
        <v>-2.1</v>
      </c>
      <c r="E19" s="31">
        <f>IF($B19="","",[24]第７表!G20)</f>
        <v>114.3</v>
      </c>
      <c r="F19" s="32">
        <f>IF($B19="","",IF([23]設定!$H34="",INDEX([23]指数!$C$326:$AD$382,MATCH([23]設定!$D34,[23]指数!$B$326:$B$382,0),10),[23]設定!$H34))</f>
        <v>-1.3</v>
      </c>
      <c r="G19" s="31">
        <f>IF($B19="","",+[24]第７表!H20)</f>
        <v>6.6</v>
      </c>
      <c r="H19" s="32">
        <f>IF($B19="","",IF([23]設定!$H34="",INDEX([23]指数!$C$326:$AD$382,MATCH([23]設定!$D34,[23]指数!$B$326:$B$382,0),12),[23]設定!$H34))</f>
        <v>-14.2</v>
      </c>
      <c r="I19" s="31">
        <f>IF($B19="","",[24]第７表!E20)</f>
        <v>15.9</v>
      </c>
      <c r="J19" s="33">
        <f>IF($B19="","",IF([23]設定!$H34="",IF([23]表１・表３!Q59="X","-",IF([23]表１・表３!Q59="-","-",+I19-[23]表１・表３!Q59)),[23]設定!$H34))</f>
        <v>-1.2999999999999989</v>
      </c>
      <c r="K19" s="5"/>
      <c r="L19" s="3"/>
    </row>
    <row r="20" spans="1:12" s="4" customFormat="1" ht="22.5" customHeight="1" x14ac:dyDescent="0.45">
      <c r="A20" s="5"/>
      <c r="B20" s="34" t="str">
        <f>+[24]表１!B21</f>
        <v>教育，学習支援業</v>
      </c>
      <c r="C20" s="31">
        <f>IF($B20="","",[24]第７表!F21)</f>
        <v>138.19999999999999</v>
      </c>
      <c r="D20" s="32">
        <f>IF($B20="","",IF([23]設定!$H35="",INDEX([23]指数!$C$326:$AD$382,MATCH([23]設定!$D35,[23]指数!$B$326:$B$382,0),8),[23]設定!$H35))</f>
        <v>-5.2</v>
      </c>
      <c r="E20" s="31">
        <f>IF($B20="","",[24]第７表!G21)</f>
        <v>120.4</v>
      </c>
      <c r="F20" s="32">
        <f>IF($B20="","",IF([23]設定!$H35="",INDEX([23]指数!$C$326:$AD$382,MATCH([23]設定!$D35,[23]指数!$B$326:$B$382,0),10),[23]設定!$H35))</f>
        <v>-4.8</v>
      </c>
      <c r="G20" s="31">
        <f>IF($B20="","",+[24]第７表!H21)</f>
        <v>17.8</v>
      </c>
      <c r="H20" s="32">
        <f>IF($B20="","",IF([23]設定!$H35="",INDEX([23]指数!$C$326:$AD$382,MATCH([23]設定!$D35,[23]指数!$B$326:$B$382,0),12),[23]設定!$H35))</f>
        <v>-7.8</v>
      </c>
      <c r="I20" s="31">
        <f>IF($B20="","",[24]第７表!E21)</f>
        <v>16.7</v>
      </c>
      <c r="J20" s="33">
        <f>IF($B20="","",IF([23]設定!$H35="",IF([23]表１・表３!Q60="X","-",IF([23]表１・表３!Q60="-","-",+I20-[23]表１・表３!Q60)),[23]設定!$H35))</f>
        <v>-0.69999999999999929</v>
      </c>
      <c r="K20" s="5"/>
      <c r="L20" s="3"/>
    </row>
    <row r="21" spans="1:12" s="4" customFormat="1" ht="22.5" customHeight="1" x14ac:dyDescent="0.45">
      <c r="A21" s="5"/>
      <c r="B21" s="30" t="str">
        <f>+[24]表１!B22</f>
        <v>医療，福祉</v>
      </c>
      <c r="C21" s="36">
        <f>IF($B21="","",[24]第７表!F22)</f>
        <v>142.5</v>
      </c>
      <c r="D21" s="32">
        <f>IF($B21="","",IF([23]設定!$H36="",INDEX([23]指数!$C$326:$AD$382,MATCH([23]設定!$D36,[23]指数!$B$326:$B$382,0),8),[23]設定!$H36))</f>
        <v>2.7</v>
      </c>
      <c r="E21" s="31">
        <f>IF($B21="","",[24]第７表!G22)</f>
        <v>138.1</v>
      </c>
      <c r="F21" s="32">
        <f>IF($B21="","",IF([23]設定!$H36="",INDEX([23]指数!$C$326:$AD$382,MATCH([23]設定!$D36,[23]指数!$B$326:$B$382,0),10),[23]設定!$H36))</f>
        <v>2.5</v>
      </c>
      <c r="G21" s="31">
        <f>IF($B21="","",+[24]第７表!H22)</f>
        <v>4.4000000000000004</v>
      </c>
      <c r="H21" s="32">
        <f>IF($B21="","",IF([23]設定!$H36="",INDEX([23]指数!$C$326:$AD$382,MATCH([23]設定!$D36,[23]指数!$B$326:$B$382,0),12),[23]設定!$H36))</f>
        <v>9.9</v>
      </c>
      <c r="I21" s="31">
        <f>IF($B21="","",[24]第７表!E22)</f>
        <v>18.8</v>
      </c>
      <c r="J21" s="33">
        <f>IF($B21="","",IF([23]設定!$H36="",IF([23]表１・表３!Q61="X","-",IF([23]表１・表３!Q61="-","-",+I21-[23]表１・表３!Q61)),[23]設定!$H36))</f>
        <v>0</v>
      </c>
      <c r="K21" s="5"/>
      <c r="L21" s="3"/>
    </row>
    <row r="22" spans="1:12" s="4" customFormat="1" ht="22.5" customHeight="1" x14ac:dyDescent="0.45">
      <c r="A22" s="5"/>
      <c r="B22" s="30" t="str">
        <f>+[24]表１!B23</f>
        <v>複合サービス事業</v>
      </c>
      <c r="C22" s="36">
        <f>IF($B22="","",[24]第７表!F23)</f>
        <v>157.19999999999999</v>
      </c>
      <c r="D22" s="32">
        <f>IF($B22="","",IF([23]設定!$H37="",INDEX([23]指数!$C$326:$AD$382,MATCH([23]設定!$D37,[23]指数!$B$326:$B$382,0),8),[23]設定!$H37))</f>
        <v>-1.3</v>
      </c>
      <c r="E22" s="31">
        <f>IF($B22="","",[24]第７表!G23)</f>
        <v>152</v>
      </c>
      <c r="F22" s="32">
        <f>IF($B22="","",IF([23]設定!$H37="",INDEX([23]指数!$C$326:$AD$382,MATCH([23]設定!$D37,[23]指数!$B$326:$B$382,0),10),[23]設定!$H37))</f>
        <v>-0.3</v>
      </c>
      <c r="G22" s="31">
        <f>IF($B22="","",+[24]第７表!H23)</f>
        <v>5.2</v>
      </c>
      <c r="H22" s="32">
        <f>IF($B22="","",IF([23]設定!$H37="",INDEX([23]指数!$C$326:$AD$382,MATCH([23]設定!$D37,[23]指数!$B$326:$B$382,0),12),[23]設定!$H37))</f>
        <v>-24.6</v>
      </c>
      <c r="I22" s="31">
        <f>IF($B22="","",[24]第７表!E23)</f>
        <v>19.7</v>
      </c>
      <c r="J22" s="33">
        <f>IF($B22="","",IF([23]設定!$H37="",IF([23]表１・表３!Q62="X","-",IF([23]表１・表３!Q62="-","-",+I22-[23]表１・表３!Q62)),[23]設定!$H37))</f>
        <v>-0.10000000000000142</v>
      </c>
      <c r="K22" s="5"/>
      <c r="L22" s="3"/>
    </row>
    <row r="23" spans="1:12" s="4" customFormat="1" ht="22.5" customHeight="1" x14ac:dyDescent="0.45">
      <c r="A23" s="5"/>
      <c r="B23" s="37" t="str">
        <f>+[24]表１!B24</f>
        <v>サービス業（他に分類されないもの）</v>
      </c>
      <c r="C23" s="38">
        <f>IF($B23="","",[24]第７表!F24)</f>
        <v>139.6</v>
      </c>
      <c r="D23" s="39">
        <f>IF($B23="","",IF([23]設定!$H38="",INDEX([23]指数!$C$326:$AD$382,MATCH([23]設定!$D38,[23]指数!$B$326:$B$382,0),8),[23]設定!$H38))</f>
        <v>-1.9</v>
      </c>
      <c r="E23" s="38">
        <f>IF($B23="","",[24]第７表!G24)</f>
        <v>132</v>
      </c>
      <c r="F23" s="39">
        <f>IF($B23="","",IF([23]設定!$H38="",INDEX([23]指数!$C$326:$AD$382,MATCH([23]設定!$D38,[23]指数!$B$326:$B$382,0),10),[23]設定!$H38))</f>
        <v>-1.4</v>
      </c>
      <c r="G23" s="38">
        <f>IF($B23="","",+[24]第７表!H24)</f>
        <v>7.6</v>
      </c>
      <c r="H23" s="39">
        <f>IF($B23="","",IF([23]設定!$H38="",INDEX([23]指数!$C$326:$AD$382,MATCH([23]設定!$D38,[23]指数!$B$326:$B$382,0),12),[23]設定!$H38))</f>
        <v>-11.6</v>
      </c>
      <c r="I23" s="38">
        <f>IF($B23="","",[24]第７表!E24)</f>
        <v>18.5</v>
      </c>
      <c r="J23" s="40">
        <f>IF($B23="","",IF([23]設定!$H38="",IF([23]表１・表３!Q63="X","-",IF([23]表１・表３!Q63="-","-",+I23-[23]表１・表３!Q63)),[23]設定!$H38))</f>
        <v>0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IF($B30="","",+[24]第７表!F47)</f>
        <v>145.19999999999999</v>
      </c>
      <c r="D30" s="61">
        <f>IF($B30="","",IF([23]設定!$I23="",INDEX([23]指数!$C$6:$AD$62,MATCH([23]設定!$D23,[23]指数!$B$6:$B$62,0),8),[23]設定!$I23))</f>
        <v>-1.3</v>
      </c>
      <c r="E30" s="31">
        <f>IF($B30="","",[24]第７表!G47)</f>
        <v>134.69999999999999</v>
      </c>
      <c r="F30" s="61">
        <f>IF($B30="","",IF([23]設定!$I23="",INDEX([23]指数!$C$6:$AD$62,MATCH([23]設定!$D23,[23]指数!$B$6:$B$62,0),10),[23]設定!$I23))</f>
        <v>-0.2</v>
      </c>
      <c r="G30" s="62">
        <f>IF($B30="","",[24]第７表!H47)</f>
        <v>10.5</v>
      </c>
      <c r="H30" s="61">
        <f>IF($B30="","",IF([23]設定!$I23="",INDEX([23]指数!$C$6:$AD$62,MATCH([23]設定!$D23,[23]指数!$B$6:$B$62,0),12),[23]設定!$I23))</f>
        <v>-13.9</v>
      </c>
      <c r="I30" s="31">
        <f>IF($B30="","",+[24]第７表!E47)</f>
        <v>18.600000000000001</v>
      </c>
      <c r="J30" s="33">
        <f>IF($B30="","",IF([23]設定!$I23="",IF([23]表１・表３!Q69="X","-",IF([23]表１・表３!Q69="-","-",+I30-[23]表１・表３!Q69)),[23]設定!$I23))</f>
        <v>0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IF($B31="","",+[24]第７表!F48)</f>
        <v>172.7</v>
      </c>
      <c r="D31" s="61">
        <f>IF($B31="","",IF([23]設定!$I24="",INDEX([23]指数!$C$6:$AD$62,MATCH([23]設定!$D24,[23]指数!$B$6:$B$62,0),8),[23]設定!$I24))</f>
        <v>3.8</v>
      </c>
      <c r="E31" s="31">
        <f>IF($B31="","",[24]第７表!G48)</f>
        <v>159</v>
      </c>
      <c r="F31" s="61">
        <f>IF($B31="","",IF([23]設定!$I24="",INDEX([23]指数!$C$6:$AD$62,MATCH([23]設定!$D24,[23]指数!$B$6:$B$62,0),10),[23]設定!$I24))</f>
        <v>3.8</v>
      </c>
      <c r="G31" s="62">
        <f>IF($B31="","",[24]第７表!H48)</f>
        <v>13.7</v>
      </c>
      <c r="H31" s="63">
        <f>IF($B31="","",IF([23]設定!$I24="",INDEX([23]指数!$C$6:$AD$62,MATCH([23]設定!$D24,[23]指数!$B$6:$B$62,0),12),[23]設定!$I24))</f>
        <v>4.5999999999999996</v>
      </c>
      <c r="I31" s="31">
        <f>IF($B31="","",+[24]第７表!E48)</f>
        <v>21.2</v>
      </c>
      <c r="J31" s="33">
        <f>IF($B31="","",IF([23]設定!$I24="",IF([23]表１・表３!Q70="X","-",IF([23]表１・表３!Q70="-","-",+I31-[23]表１・表３!Q70)),[23]設定!$I24))</f>
        <v>1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IF($B32="","",+[24]第７表!F49)</f>
        <v>163.1</v>
      </c>
      <c r="D32" s="61">
        <f>IF($B32="","",IF([23]設定!$I25="",INDEX([23]指数!$C$6:$AD$62,MATCH([23]設定!$D25,[23]指数!$B$6:$B$62,0),8),[23]設定!$I25))</f>
        <v>0.2</v>
      </c>
      <c r="E32" s="31">
        <f>IF($B32="","",[24]第７表!G49)</f>
        <v>149.6</v>
      </c>
      <c r="F32" s="61">
        <f>IF($B32="","",IF([23]設定!$I25="",INDEX([23]指数!$C$6:$AD$62,MATCH([23]設定!$D25,[23]指数!$B$6:$B$62,0),10),[23]設定!$I25))</f>
        <v>1.3</v>
      </c>
      <c r="G32" s="62">
        <f>IF($B32="","",[24]第７表!H49)</f>
        <v>13.5</v>
      </c>
      <c r="H32" s="63">
        <f>IF($B32="","",IF([23]設定!$I25="",INDEX([23]指数!$C$6:$AD$62,MATCH([23]設定!$D25,[23]指数!$B$6:$B$62,0),12),[23]設定!$I25))</f>
        <v>-10</v>
      </c>
      <c r="I32" s="31">
        <f>IF($B32="","",+[24]第７表!E49)</f>
        <v>19.8</v>
      </c>
      <c r="J32" s="33">
        <f>IF($B32="","",IF([23]設定!$I25="",IF([23]表１・表３!Q71="X","-",IF([23]表１・表３!Q71="-","-",+I32-[23]表１・表３!Q71)),[23]設定!$I25))</f>
        <v>0.40000000000000213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IF($B33="","",+[24]第７表!F50)</f>
        <v>150.5</v>
      </c>
      <c r="D33" s="61">
        <f>IF($B33="","",IF([23]設定!$I26="",INDEX([23]指数!$C$6:$AD$62,MATCH([23]設定!$D26,[23]指数!$B$6:$B$62,0),8),[23]設定!$I26))</f>
        <v>14</v>
      </c>
      <c r="E33" s="31">
        <f>IF($B33="","",[24]第７表!G50)</f>
        <v>138.4</v>
      </c>
      <c r="F33" s="61">
        <f>IF($B33="","",IF([23]設定!$I26="",INDEX([23]指数!$C$6:$AD$62,MATCH([23]設定!$D26,[23]指数!$B$6:$B$62,0),10),[23]設定!$I26))</f>
        <v>11.1</v>
      </c>
      <c r="G33" s="62">
        <f>IF($B33="","",[24]第７表!H50)</f>
        <v>12.1</v>
      </c>
      <c r="H33" s="63">
        <f>IF($B33="","",IF([23]設定!$I26="",INDEX([23]指数!$C$6:$AD$62,MATCH([23]設定!$D26,[23]指数!$B$6:$B$62,0),12),[23]設定!$I26))</f>
        <v>63.6</v>
      </c>
      <c r="I33" s="31">
        <f>IF($B33="","",+[24]第７表!E50)</f>
        <v>17.7</v>
      </c>
      <c r="J33" s="33">
        <f>IF($B33="","",IF([23]設定!$I26="",IF([23]表１・表３!Q72="X","-",IF([23]表１・表３!Q72="-","-",+I33-[23]表１・表３!Q72)),[23]設定!$I26))</f>
        <v>0.59999999999999787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IF($B34="","",+[24]第７表!F51)</f>
        <v>154.69999999999999</v>
      </c>
      <c r="D34" s="61">
        <f>IF($B34="","",IF([23]設定!$I27="",INDEX([23]指数!$C$6:$AD$62,MATCH([23]設定!$D27,[23]指数!$B$6:$B$62,0),8),[23]設定!$I27))</f>
        <v>-0.1</v>
      </c>
      <c r="E34" s="31">
        <f>IF($B34="","",[24]第７表!G51)</f>
        <v>142</v>
      </c>
      <c r="F34" s="61">
        <f>IF($B34="","",IF([23]設定!$I27="",INDEX([23]指数!$C$6:$AD$62,MATCH([23]設定!$D27,[23]指数!$B$6:$B$62,0),10),[23]設定!$I27))</f>
        <v>-0.1</v>
      </c>
      <c r="G34" s="62">
        <f>IF($B34="","",[24]第７表!H51)</f>
        <v>12.7</v>
      </c>
      <c r="H34" s="63">
        <f>IF($B34="","",IF([23]設定!$I27="",INDEX([23]指数!$C$6:$AD$62,MATCH([23]設定!$D27,[23]指数!$B$6:$B$62,0),12),[23]設定!$I27))</f>
        <v>-0.8</v>
      </c>
      <c r="I34" s="31">
        <f>IF($B34="","",+[24]第７表!E51)</f>
        <v>19</v>
      </c>
      <c r="J34" s="33">
        <f>IF($B34="","",IF([23]設定!$I27="",IF([23]表１・表３!Q73="X","-",IF([23]表１・表３!Q73="-","-",+I34-[23]表１・表３!Q73)),[23]設定!$I27))</f>
        <v>-0.10000000000000142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IF($B35="","",+[24]第７表!F52)</f>
        <v>185.5</v>
      </c>
      <c r="D35" s="61">
        <f>IF($B35="","",IF([23]設定!$I28="",INDEX([23]指数!$C$6:$AD$62,MATCH([23]設定!$D28,[23]指数!$B$6:$B$62,0),8),[23]設定!$I28))</f>
        <v>0.4</v>
      </c>
      <c r="E35" s="31">
        <f>IF($B35="","",[24]第７表!G52)</f>
        <v>158.6</v>
      </c>
      <c r="F35" s="61">
        <f>IF($B35="","",IF([23]設定!$I28="",INDEX([23]指数!$C$6:$AD$62,MATCH([23]設定!$D28,[23]指数!$B$6:$B$62,0),10),[23]設定!$I28))</f>
        <v>2.9</v>
      </c>
      <c r="G35" s="62">
        <f>IF($B35="","",[24]第７表!H52)</f>
        <v>26.9</v>
      </c>
      <c r="H35" s="63">
        <f>IF($B35="","",IF([23]設定!$I28="",INDEX([23]指数!$C$6:$AD$62,MATCH([23]設定!$D28,[23]指数!$B$6:$B$62,0),12),[23]設定!$I28))</f>
        <v>-12.4</v>
      </c>
      <c r="I35" s="31">
        <f>IF($B35="","",+[24]第７表!E52)</f>
        <v>21</v>
      </c>
      <c r="J35" s="33">
        <f>IF($B35="","",IF([23]設定!$I28="",IF([23]表１・表３!Q74="X","-",IF([23]表１・表３!Q74="-","-",+I35-[23]表１・表３!Q74)),[23]設定!$I28))</f>
        <v>0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IF($B36="","",+[24]第７表!F53)</f>
        <v>125.4</v>
      </c>
      <c r="D36" s="61">
        <f>IF($B36="","",IF([23]設定!$I29="",INDEX([23]指数!$C$6:$AD$62,MATCH([23]設定!$D29,[23]指数!$B$6:$B$62,0),8),[23]設定!$I29))</f>
        <v>-3.1</v>
      </c>
      <c r="E36" s="31">
        <f>IF($B36="","",[24]第７表!G53)</f>
        <v>118.5</v>
      </c>
      <c r="F36" s="61">
        <f>IF($B36="","",IF([23]設定!$I29="",INDEX([23]指数!$C$6:$AD$62,MATCH([23]設定!$D29,[23]指数!$B$6:$B$62,0),10),[23]設定!$I29))</f>
        <v>-2.2000000000000002</v>
      </c>
      <c r="G36" s="62">
        <f>IF($B36="","",[24]第７表!H53)</f>
        <v>6.9</v>
      </c>
      <c r="H36" s="63">
        <f>IF($B36="","",IF([23]設定!$I29="",INDEX([23]指数!$C$6:$AD$62,MATCH([23]設定!$D29,[23]指数!$B$6:$B$62,0),12),[23]設定!$I29))</f>
        <v>-15.9</v>
      </c>
      <c r="I36" s="31">
        <f>IF($B36="","",+[24]第７表!E53)</f>
        <v>17.899999999999999</v>
      </c>
      <c r="J36" s="33">
        <f>IF($B36="","",IF([23]設定!$I29="",IF([23]表１・表３!Q75="X","-",IF([23]表１・表３!Q75="-","-",+I36-[23]表１・表３!Q75)),[23]設定!$I29))</f>
        <v>-0.40000000000000213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>
        <f>IF($B37="","",+[24]第７表!F54)</f>
        <v>131</v>
      </c>
      <c r="D37" s="61">
        <f>IF($B37="","",IF([23]設定!$I30="",INDEX([23]指数!$C$6:$AD$62,MATCH([23]設定!$D30,[23]指数!$B$6:$B$62,0),8),[23]設定!$I30))</f>
        <v>-8.4</v>
      </c>
      <c r="E37" s="31">
        <f>IF($B37="","",[24]第７表!G54)</f>
        <v>127.2</v>
      </c>
      <c r="F37" s="61">
        <f>IF($B37="","",IF([23]設定!$I30="",INDEX([23]指数!$C$6:$AD$62,MATCH([23]設定!$D30,[23]指数!$B$6:$B$62,0),10),[23]設定!$I30))</f>
        <v>-7.4</v>
      </c>
      <c r="G37" s="62">
        <f>IF($B37="","",[24]第７表!H54)</f>
        <v>3.8</v>
      </c>
      <c r="H37" s="63">
        <f>IF($B37="","",IF([23]設定!$I30="",INDEX([23]指数!$C$6:$AD$62,MATCH([23]設定!$D30,[23]指数!$B$6:$B$62,0),12),[23]設定!$I30))</f>
        <v>-32.1</v>
      </c>
      <c r="I37" s="31">
        <f>IF($B37="","",+[24]第７表!E54)</f>
        <v>18.100000000000001</v>
      </c>
      <c r="J37" s="33">
        <f>IF($B37="","",IF([23]設定!$I30="",IF([23]表１・表３!Q76="X","-",IF([23]表１・表３!Q76="-","-",+I37-[23]表１・表３!Q76)),[23]設定!$I30))</f>
        <v>-0.39999999999999858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IF($B38="","",+[24]第７表!F55)</f>
        <v>138.9</v>
      </c>
      <c r="D38" s="61">
        <f>IF($B38="","",IF([23]設定!$I31="",INDEX([23]指数!$C$6:$AD$62,MATCH([23]設定!$D31,[23]指数!$B$6:$B$62,0),8),[23]設定!$I31))</f>
        <v>-0.5</v>
      </c>
      <c r="E38" s="31">
        <f>IF($B38="","",[24]第７表!G55)</f>
        <v>135.5</v>
      </c>
      <c r="F38" s="61">
        <f>IF($B38="","",IF([23]設定!$I31="",INDEX([23]指数!$C$6:$AD$62,MATCH([23]設定!$D31,[23]指数!$B$6:$B$62,0),10),[23]設定!$I31))</f>
        <v>2.8</v>
      </c>
      <c r="G38" s="62">
        <f>IF($B38="","",[24]第７表!H55)</f>
        <v>3.4</v>
      </c>
      <c r="H38" s="63">
        <f>IF($B38="","",IF([23]設定!$I31="",INDEX([23]指数!$C$6:$AD$62,MATCH([23]設定!$D31,[23]指数!$B$6:$B$62,0),12),[23]設定!$I31))</f>
        <v>-56.4</v>
      </c>
      <c r="I38" s="31">
        <f>IF($B38="","",+[24]第７表!E55)</f>
        <v>18.399999999999999</v>
      </c>
      <c r="J38" s="33">
        <f>IF($B38="","",IF([23]設定!$I31="",IF([23]表１・表３!Q77="X","-",IF([23]表１・表３!Q77="-","-",+I38-[23]表１・表３!Q77)),[23]設定!$I31))</f>
        <v>-1.4000000000000021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IF($B39="","",+[24]第７表!F56)</f>
        <v>158.30000000000001</v>
      </c>
      <c r="D39" s="61">
        <f>IF($B39="","",IF([23]設定!$I32="",INDEX([23]指数!$C$6:$AD$62,MATCH([23]設定!$D32,[23]指数!$B$6:$B$62,0),8),[23]設定!$I32))</f>
        <v>6.3</v>
      </c>
      <c r="E39" s="31">
        <f>IF($B39="","",[24]第７表!G56)</f>
        <v>143.19999999999999</v>
      </c>
      <c r="F39" s="61">
        <f>IF($B39="","",IF([23]設定!$I32="",INDEX([23]指数!$C$6:$AD$62,MATCH([23]設定!$D32,[23]指数!$B$6:$B$62,0),10),[23]設定!$I32))</f>
        <v>3.7</v>
      </c>
      <c r="G39" s="62">
        <f>IF($B39="","",[24]第７表!H56)</f>
        <v>15.1</v>
      </c>
      <c r="H39" s="63">
        <f>IF($B39="","",IF([23]設定!$I32="",INDEX([23]指数!$C$6:$AD$62,MATCH([23]設定!$D32,[23]指数!$B$6:$B$62,0),12),[23]設定!$I32))</f>
        <v>38.5</v>
      </c>
      <c r="I39" s="31">
        <f>IF($B39="","",+[24]第７表!E56)</f>
        <v>18.7</v>
      </c>
      <c r="J39" s="33">
        <f>IF($B39="","",IF([23]設定!$I32="",IF([23]表１・表３!Q78="X","-",IF([23]表１・表３!Q78="-","-",+I39-[23]表１・表３!Q78)),[23]設定!$I32))</f>
        <v>0.39999999999999858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IF($B40="","",+[24]第７表!F57)</f>
        <v>90.9</v>
      </c>
      <c r="D40" s="61">
        <f>IF($B40="","",IF([23]設定!$I33="",INDEX([23]指数!$C$6:$AD$62,MATCH([23]設定!$D33,[23]指数!$B$6:$B$62,0),8),[23]設定!$I33))</f>
        <v>-8.1</v>
      </c>
      <c r="E40" s="31">
        <f>IF($B40="","",[24]第７表!G57)</f>
        <v>86.1</v>
      </c>
      <c r="F40" s="61">
        <f>IF($B40="","",IF([23]設定!$I33="",INDEX([23]指数!$C$6:$AD$62,MATCH([23]設定!$D33,[23]指数!$B$6:$B$62,0),10),[23]設定!$I33))</f>
        <v>-7.3</v>
      </c>
      <c r="G40" s="62">
        <f>IF($B40="","",[24]第７表!H57)</f>
        <v>4.8</v>
      </c>
      <c r="H40" s="63">
        <f>IF($B40="","",IF([23]設定!$I33="",INDEX([23]指数!$C$6:$AD$62,MATCH([23]設定!$D33,[23]指数!$B$6:$B$62,0),12),[23]設定!$I33))</f>
        <v>-22.6</v>
      </c>
      <c r="I40" s="31">
        <f>IF($B40="","",+[24]第７表!E57)</f>
        <v>14.8</v>
      </c>
      <c r="J40" s="33">
        <f>IF($B40="","",IF([23]設定!$I33="",IF([23]表１・表３!Q79="X","-",IF([23]表１・表３!Q79="-","-",+I40-[23]表１・表３!Q79)),[23]設定!$I33))</f>
        <v>-0.29999999999999893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 t="str">
        <f>IF($B41="","",+[24]第７表!F58)</f>
        <v>x</v>
      </c>
      <c r="D41" s="61" t="str">
        <f>IF($B41="","",IF([23]設定!$I34="",INDEX([23]指数!$C$6:$AD$62,MATCH([23]設定!$D34,[23]指数!$B$6:$B$62,0),8),[23]設定!$I34))</f>
        <v>x</v>
      </c>
      <c r="E41" s="31" t="str">
        <f>IF($B41="","",[24]第７表!G58)</f>
        <v>x</v>
      </c>
      <c r="F41" s="61" t="str">
        <f>IF($B41="","",IF([23]設定!$I34="",INDEX([23]指数!$C$6:$AD$62,MATCH([23]設定!$D34,[23]指数!$B$6:$B$62,0),10),[23]設定!$I34))</f>
        <v>x</v>
      </c>
      <c r="G41" s="62" t="str">
        <f>IF($B41="","",[24]第７表!H58)</f>
        <v>x</v>
      </c>
      <c r="H41" s="63" t="str">
        <f>IF($B41="","",IF([23]設定!$I34="",INDEX([23]指数!$C$6:$AD$62,MATCH([23]設定!$D34,[23]指数!$B$6:$B$62,0),12),[23]設定!$I34))</f>
        <v>x</v>
      </c>
      <c r="I41" s="31" t="str">
        <f>IF($B41="","",+[24]第７表!E58)</f>
        <v>x</v>
      </c>
      <c r="J41" s="33" t="str">
        <f>IF($B41="","",IF([23]設定!$I34="",IF([23]表１・表３!Q80="X","-",IF([23]表１・表３!Q80="-","-",+I41-[23]表１・表３!Q80)),[23]設定!$I34))</f>
        <v>x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IF($B42="","",+[24]第７表!F59)</f>
        <v>146.1</v>
      </c>
      <c r="D42" s="61">
        <f>IF($B42="","",IF([23]設定!$I35="",INDEX([23]指数!$C$6:$AD$62,MATCH([23]設定!$D35,[23]指数!$B$6:$B$62,0),8),[23]設定!$I35))</f>
        <v>-7.2</v>
      </c>
      <c r="E42" s="31">
        <f>IF($B42="","",[24]第７表!G59)</f>
        <v>123</v>
      </c>
      <c r="F42" s="61">
        <f>IF($B42="","",IF([23]設定!$I35="",INDEX([23]指数!$C$6:$AD$62,MATCH([23]設定!$D35,[23]指数!$B$6:$B$62,0),10),[23]設定!$I35))</f>
        <v>-4</v>
      </c>
      <c r="G42" s="62">
        <f>IF($B42="","",[24]第７表!H59)</f>
        <v>23.1</v>
      </c>
      <c r="H42" s="63">
        <f>IF($B42="","",IF([23]設定!$I35="",INDEX([23]指数!$C$6:$AD$62,MATCH([23]設定!$D35,[23]指数!$B$6:$B$62,0),12),[23]設定!$I35))</f>
        <v>-20.9</v>
      </c>
      <c r="I42" s="31">
        <f>IF($B42="","",+[24]第７表!E59)</f>
        <v>16.899999999999999</v>
      </c>
      <c r="J42" s="33">
        <f>IF($B42="","",IF([23]設定!$I35="",IF([23]表１・表３!Q81="X","-",IF([23]表１・表３!Q81="-","-",+I42-[23]表１・表３!Q81)),[23]設定!$I35))</f>
        <v>-0.40000000000000213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IF($B43="","",+[24]第７表!F60)</f>
        <v>141.30000000000001</v>
      </c>
      <c r="D43" s="61">
        <f>IF($B43="","",IF([23]設定!$I36="",INDEX([23]指数!$C$6:$AD$62,MATCH([23]設定!$D36,[23]指数!$B$6:$B$62,0),8),[23]設定!$I36))</f>
        <v>0.6</v>
      </c>
      <c r="E43" s="31">
        <f>IF($B43="","",[24]第７表!G60)</f>
        <v>137.1</v>
      </c>
      <c r="F43" s="61">
        <f>IF($B43="","",IF([23]設定!$I36="",INDEX([23]指数!$C$6:$AD$62,MATCH([23]設定!$D36,[23]指数!$B$6:$B$62,0),10),[23]設定!$I36))</f>
        <v>1.5</v>
      </c>
      <c r="G43" s="62">
        <f>IF($B43="","",[24]第７表!H60)</f>
        <v>4.2</v>
      </c>
      <c r="H43" s="63">
        <f>IF($B43="","",IF([23]設定!$I36="",INDEX([23]指数!$C$6:$AD$62,MATCH([23]設定!$D36,[23]指数!$B$6:$B$62,0),12),[23]設定!$I36))</f>
        <v>-20.7</v>
      </c>
      <c r="I43" s="31">
        <f>IF($B43="","",+[24]第７表!E60)</f>
        <v>18.8</v>
      </c>
      <c r="J43" s="33">
        <f>IF($B43="","",IF([23]設定!$I36="",IF([23]表１・表３!Q82="X","-",IF([23]表１・表３!Q82="-","-",+I43-[23]表１・表３!Q82)),[23]設定!$I36))</f>
        <v>0.10000000000000142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IF($B44="","",+[24]第７表!F61)</f>
        <v>156.19999999999999</v>
      </c>
      <c r="D44" s="61">
        <f>IF($B44="","",IF([23]設定!$I37="",INDEX([23]指数!$C$6:$AD$62,MATCH([23]設定!$D37,[23]指数!$B$6:$B$62,0),8),[23]設定!$I37))</f>
        <v>-6.6</v>
      </c>
      <c r="E44" s="31">
        <f>IF($B44="","",[24]第７表!G61)</f>
        <v>151.9</v>
      </c>
      <c r="F44" s="61">
        <f>IF($B44="","",IF([23]設定!$I37="",INDEX([23]指数!$C$6:$AD$62,MATCH([23]設定!$D37,[23]指数!$B$6:$B$62,0),10),[23]設定!$I37))</f>
        <v>-3.5</v>
      </c>
      <c r="G44" s="62">
        <f>IF($B44="","",[24]第７表!H61)</f>
        <v>4.3</v>
      </c>
      <c r="H44" s="63">
        <f>IF($B44="","",IF([23]設定!$I37="",INDEX([23]指数!$C$6:$AD$62,MATCH([23]設定!$D37,[23]指数!$B$6:$B$62,0),12),[23]設定!$I37))</f>
        <v>-56.2</v>
      </c>
      <c r="I44" s="31">
        <f>IF($B44="","",+[24]第７表!E61)</f>
        <v>19.8</v>
      </c>
      <c r="J44" s="33">
        <f>IF($B44="","",IF([23]設定!$I37="",IF([23]表１・表３!Q83="X","-",IF([23]表１・表３!Q83="-","-",+I44-[23]表１・表３!Q83)),[23]設定!$I37))</f>
        <v>-0.89999999999999858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IF($B45="","",+[24]第７表!F62)</f>
        <v>137.1</v>
      </c>
      <c r="D45" s="67">
        <f>IF($B45="","",IF([23]設定!$I38="",INDEX([23]指数!$C$6:$AD$62,MATCH([23]設定!$D38,[23]指数!$B$6:$B$62,0),8),[23]設定!$I38))</f>
        <v>-4</v>
      </c>
      <c r="E45" s="38">
        <f>IF($B45="","",[24]第７表!G62)</f>
        <v>128.6</v>
      </c>
      <c r="F45" s="67">
        <f>IF($B45="","",IF([23]設定!$I38="",INDEX([23]指数!$C$6:$AD$62,MATCH([23]設定!$D38,[23]指数!$B$6:$B$62,0),10),[23]設定!$I38))</f>
        <v>-3.1</v>
      </c>
      <c r="G45" s="68">
        <f>IF($B45="","",[24]第７表!H62)</f>
        <v>8.5</v>
      </c>
      <c r="H45" s="69">
        <f>IF($B45="","",IF([23]設定!$I38="",INDEX([23]指数!$C$6:$AD$62,MATCH([23]設定!$D38,[23]指数!$B$6:$B$62,0),12),[23]設定!$I38))</f>
        <v>-15</v>
      </c>
      <c r="I45" s="38">
        <f>IF($B45="","",+[24]第７表!E62)</f>
        <v>18.100000000000001</v>
      </c>
      <c r="J45" s="40">
        <f>IF($B45="","",IF([23]設定!$I38="",IF([23]表１・表３!Q84="X","-",IF([23]表１・表３!Q84="-","-",+I45-[23]表１・表３!Q84)),[23]設定!$I38))</f>
        <v>-0.19999999999999929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8740157480314965" top="0.78740157480314965" bottom="0.59055118110236227" header="0" footer="0.39370078740157483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87EDB-A87E-482E-B9B8-3E03127C6DE1}">
  <sheetPr codeName="Sheet2">
    <pageSetUpPr autoPageBreaks="0"/>
  </sheetPr>
  <dimension ref="A1:L75"/>
  <sheetViews>
    <sheetView showGridLines="0" view="pageBreakPreview" topLeftCell="A41" zoomScale="115" zoomScaleNormal="80" zoomScaleSheetLayoutView="115" zoomScalePageLayoutView="90" workbookViewId="0">
      <selection activeCell="E49" sqref="E49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産業別にみた労働時間の動き（"&amp;[3]設定!D8&amp;DBCS([3]設定!E8)&amp;"年"&amp;DBCS([3]設定!F8)&amp;"月）"</f>
        <v>表３ 産業別にみた労働時間の動き（令和５年２月）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+[4]表１!B9</f>
        <v>調査産業計</v>
      </c>
      <c r="C8" s="31">
        <f>IF($B8="","",[4]第７表!F9)</f>
        <v>137.30000000000001</v>
      </c>
      <c r="D8" s="32">
        <f>IF($B8="","",IF([3]設定!$H23="",INDEX([3]指数!$C$326:$AD$382,MATCH([3]設定!$D23,[3]指数!$B$326:$B$382,0),8),[3]設定!$H23))</f>
        <v>0.2</v>
      </c>
      <c r="E8" s="31">
        <f>IF($B8="","",[4]第７表!G9)</f>
        <v>128.4</v>
      </c>
      <c r="F8" s="32">
        <f>IF($B8="","",IF([3]設定!$H23="",INDEX([3]指数!$C$326:$AD$382,MATCH([3]設定!$D23,[3]指数!$B$326:$B$382,0),10),[3]設定!$H23))</f>
        <v>0.2</v>
      </c>
      <c r="G8" s="31">
        <f>IF($B8="","",+[4]第７表!H9)</f>
        <v>8.9</v>
      </c>
      <c r="H8" s="32">
        <f>IF($B8="","",IF([3]設定!$H23="",INDEX([3]指数!$C$326:$AD$382,MATCH([3]設定!$D23,[3]指数!$B$326:$B$382,0),12),[3]設定!$H23))</f>
        <v>0</v>
      </c>
      <c r="I8" s="31">
        <f>IF($B8="","",[4]第７表!E9)</f>
        <v>18.100000000000001</v>
      </c>
      <c r="J8" s="33">
        <f>IF($B8="","",IF([3]設定!$H23="",IF([3]表１・表３!Q48="X","-",IF([3]表１・表３!Q48="-","-",+I8-[3]表１・表３!Q48)),[3]設定!$H23))</f>
        <v>0.30000000000000071</v>
      </c>
      <c r="K8" s="5"/>
      <c r="L8" s="3"/>
    </row>
    <row r="9" spans="1:12" s="4" customFormat="1" ht="22.5" customHeight="1" x14ac:dyDescent="0.45">
      <c r="A9" s="5"/>
      <c r="B9" s="30" t="str">
        <f>+[4]表１!B10</f>
        <v>建設業</v>
      </c>
      <c r="C9" s="31">
        <f>IF($B9="","",[4]第７表!F10)</f>
        <v>156.69999999999999</v>
      </c>
      <c r="D9" s="32">
        <f>IF($B9="","",IF([3]設定!$H24="",INDEX([3]指数!$C$326:$AD$382,MATCH([3]設定!$D24,[3]指数!$B$326:$B$382,0),8),[3]設定!$H24))</f>
        <v>-4.5999999999999996</v>
      </c>
      <c r="E9" s="31">
        <f>IF($B9="","",[4]第７表!G10)</f>
        <v>148.1</v>
      </c>
      <c r="F9" s="32">
        <f>IF($B9="","",IF([3]設定!$H24="",INDEX([3]指数!$C$326:$AD$382,MATCH([3]設定!$D24,[3]指数!$B$326:$B$382,0),10),[3]設定!$H24))</f>
        <v>-4.3</v>
      </c>
      <c r="G9" s="31">
        <f>IF($B9="","",+[4]第７表!H10)</f>
        <v>8.6</v>
      </c>
      <c r="H9" s="32">
        <f>IF($B9="","",IF([3]設定!$H24="",INDEX([3]指数!$C$326:$AD$382,MATCH([3]設定!$D24,[3]指数!$B$326:$B$382,0),12),[3]設定!$H24))</f>
        <v>-10.4</v>
      </c>
      <c r="I9" s="31">
        <f>IF($B9="","",[4]第７表!E10)</f>
        <v>20.3</v>
      </c>
      <c r="J9" s="33">
        <f>IF($B9="","",IF([3]設定!$H24="",IF([3]表１・表３!Q49="X","-",IF([3]表１・表３!Q49="-","-",+I9-[3]表１・表３!Q49)),[3]設定!$H24))</f>
        <v>-0.19999999999999929</v>
      </c>
      <c r="K9" s="5"/>
      <c r="L9" s="3"/>
    </row>
    <row r="10" spans="1:12" s="4" customFormat="1" ht="22.5" customHeight="1" x14ac:dyDescent="0.45">
      <c r="A10" s="5"/>
      <c r="B10" s="30" t="str">
        <f>+[4]表１!B11</f>
        <v>製造業</v>
      </c>
      <c r="C10" s="31">
        <f>IF($B10="","",[4]第７表!F11)</f>
        <v>156.4</v>
      </c>
      <c r="D10" s="32">
        <f>IF($B10="","",IF([3]設定!$H25="",INDEX([3]指数!$C$326:$AD$382,MATCH([3]設定!$D25,[3]指数!$B$326:$B$382,0),8),[3]設定!$H25))</f>
        <v>-0.4</v>
      </c>
      <c r="E10" s="31">
        <f>IF($B10="","",[4]第７表!G11)</f>
        <v>143.9</v>
      </c>
      <c r="F10" s="32">
        <f>IF($B10="","",IF([3]設定!$H25="",INDEX([3]指数!$C$326:$AD$382,MATCH([3]設定!$D25,[3]指数!$B$326:$B$382,0),10),[3]設定!$H25))</f>
        <v>0.6</v>
      </c>
      <c r="G10" s="31">
        <f>IF($B10="","",+[4]第７表!H11)</f>
        <v>12.5</v>
      </c>
      <c r="H10" s="32">
        <f>IF($B10="","",IF([3]設定!$H25="",INDEX([3]指数!$C$326:$AD$382,MATCH([3]設定!$D25,[3]指数!$B$326:$B$382,0),12),[3]設定!$H25))</f>
        <v>-10.7</v>
      </c>
      <c r="I10" s="31">
        <f>IF($B10="","",[4]第７表!E11)</f>
        <v>19.2</v>
      </c>
      <c r="J10" s="33">
        <f>IF($B10="","",IF([3]設定!$H25="",IF([3]表１・表３!Q50="X","-",IF([3]表１・表３!Q50="-","-",+I10-[3]表１・表３!Q50)),[3]設定!$H25))</f>
        <v>9.9999999999997868E-2</v>
      </c>
      <c r="K10" s="5"/>
      <c r="L10" s="3"/>
    </row>
    <row r="11" spans="1:12" s="4" customFormat="1" ht="22.5" customHeight="1" x14ac:dyDescent="0.45">
      <c r="A11" s="5"/>
      <c r="B11" s="34" t="str">
        <f>+[4]表１!B12</f>
        <v>電気・ガス・熱供給・水道業</v>
      </c>
      <c r="C11" s="31">
        <f>IF($B11="","",[4]第７表!F12)</f>
        <v>140.19999999999999</v>
      </c>
      <c r="D11" s="32">
        <f>IF($B11="","",IF([3]設定!$H26="",INDEX([3]指数!$C$326:$AD$382,MATCH([3]設定!$D26,[3]指数!$B$326:$B$382,0),8),[3]設定!$H26))</f>
        <v>9.5</v>
      </c>
      <c r="E11" s="31">
        <f>IF($B11="","",[4]第７表!G12)</f>
        <v>127.6</v>
      </c>
      <c r="F11" s="32">
        <f>IF($B11="","",IF([3]設定!$H26="",INDEX([3]指数!$C$326:$AD$382,MATCH([3]設定!$D26,[3]指数!$B$326:$B$382,0),10),[3]設定!$H26))</f>
        <v>6.2</v>
      </c>
      <c r="G11" s="31">
        <f>IF($B11="","",+[4]第７表!H12)</f>
        <v>12.6</v>
      </c>
      <c r="H11" s="32">
        <f>IF($B11="","",IF([3]設定!$H26="",INDEX([3]指数!$C$326:$AD$382,MATCH([3]設定!$D26,[3]指数!$B$326:$B$382,0),12),[3]設定!$H26))</f>
        <v>59.4</v>
      </c>
      <c r="I11" s="31">
        <f>IF($B11="","",[4]第７表!E12)</f>
        <v>17.2</v>
      </c>
      <c r="J11" s="33">
        <f>IF($B11="","",IF([3]設定!$H26="",IF([3]表１・表３!Q51="X","-",IF([3]表１・表３!Q51="-","-",+I11-[3]表１・表３!Q51)),[3]設定!$H26))</f>
        <v>1.0999999999999979</v>
      </c>
      <c r="K11" s="5"/>
      <c r="L11" s="3"/>
    </row>
    <row r="12" spans="1:12" s="4" customFormat="1" ht="22.5" customHeight="1" x14ac:dyDescent="0.45">
      <c r="A12" s="5"/>
      <c r="B12" s="30" t="str">
        <f>+[4]表１!B13</f>
        <v>情報通信業</v>
      </c>
      <c r="C12" s="31">
        <f>IF($B12="","",[4]第７表!F13)</f>
        <v>150.4</v>
      </c>
      <c r="D12" s="32">
        <f>IF($B12="","",IF([3]設定!$H27="",INDEX([3]指数!$C$326:$AD$382,MATCH([3]設定!$D27,[3]指数!$B$326:$B$382,0),8),[3]設定!$H27))</f>
        <v>6</v>
      </c>
      <c r="E12" s="31">
        <f>IF($B12="","",[4]第７表!G13)</f>
        <v>139.6</v>
      </c>
      <c r="F12" s="32">
        <f>IF($B12="","",IF([3]設定!$H27="",INDEX([3]指数!$C$326:$AD$382,MATCH([3]設定!$D27,[3]指数!$B$326:$B$382,0),10),[3]設定!$H27))</f>
        <v>6.1</v>
      </c>
      <c r="G12" s="31">
        <f>IF($B12="","",+[4]第７表!H13)</f>
        <v>10.8</v>
      </c>
      <c r="H12" s="32">
        <f>IF($B12="","",IF([3]設定!$H27="",INDEX([3]指数!$C$326:$AD$382,MATCH([3]設定!$D27,[3]指数!$B$326:$B$382,0),12),[3]設定!$H27))</f>
        <v>3.9</v>
      </c>
      <c r="I12" s="31">
        <f>IF($B12="","",[4]第７表!E13)</f>
        <v>18.100000000000001</v>
      </c>
      <c r="J12" s="33">
        <f>IF($B12="","",IF([3]設定!$H27="",IF([3]表１・表３!Q52="X","-",IF([3]表１・表３!Q52="-","-",+I12-[3]表１・表３!Q52)),[3]設定!$H27))</f>
        <v>0.70000000000000284</v>
      </c>
      <c r="K12" s="5"/>
      <c r="L12" s="3"/>
    </row>
    <row r="13" spans="1:12" s="4" customFormat="1" ht="22.5" customHeight="1" x14ac:dyDescent="0.45">
      <c r="A13" s="5"/>
      <c r="B13" s="30" t="str">
        <f>+[4]表１!B14</f>
        <v>運輸業，郵便業</v>
      </c>
      <c r="C13" s="31">
        <f>IF($B13="","",[4]第７表!F14)</f>
        <v>172.7</v>
      </c>
      <c r="D13" s="32">
        <f>IF($B13="","",IF([3]設定!$H28="",INDEX([3]指数!$C$326:$AD$382,MATCH([3]設定!$D28,[3]指数!$B$326:$B$382,0),8),[3]設定!$H28))</f>
        <v>7.4</v>
      </c>
      <c r="E13" s="31">
        <f>IF($B13="","",[4]第７表!G14)</f>
        <v>145.1</v>
      </c>
      <c r="F13" s="32">
        <f>IF($B13="","",IF([3]設定!$H28="",INDEX([3]指数!$C$326:$AD$382,MATCH([3]設定!$D28,[3]指数!$B$326:$B$382,0),10),[3]設定!$H28))</f>
        <v>7</v>
      </c>
      <c r="G13" s="31">
        <f>IF($B13="","",+[4]第７表!H14)</f>
        <v>27.6</v>
      </c>
      <c r="H13" s="32">
        <f>IF($B13="","",IF([3]設定!$H28="",INDEX([3]指数!$C$326:$AD$382,MATCH([3]設定!$D28,[3]指数!$B$326:$B$382,0),12),[3]設定!$H28))</f>
        <v>8.5</v>
      </c>
      <c r="I13" s="31">
        <f>IF($B13="","",[4]第７表!E14)</f>
        <v>19.399999999999999</v>
      </c>
      <c r="J13" s="33">
        <f>IF($B13="","",IF([3]設定!$H28="",IF([3]表１・表３!Q53="X","-",IF([3]表１・表３!Q53="-","-",+I13-[3]表１・表３!Q53)),[3]設定!$H28))</f>
        <v>0.5</v>
      </c>
      <c r="K13" s="5"/>
      <c r="L13" s="3"/>
    </row>
    <row r="14" spans="1:12" s="4" customFormat="1" ht="22.5" customHeight="1" x14ac:dyDescent="0.45">
      <c r="A14" s="5"/>
      <c r="B14" s="30" t="str">
        <f>+[4]表１!B15</f>
        <v>卸売業，小売業</v>
      </c>
      <c r="C14" s="31">
        <f>IF($B14="","",[4]第７表!F15)</f>
        <v>132.9</v>
      </c>
      <c r="D14" s="32">
        <f>IF($B14="","",IF([3]設定!$H29="",INDEX([3]指数!$C$326:$AD$382,MATCH([3]設定!$D29,[3]指数!$B$326:$B$382,0),8),[3]設定!$H29))</f>
        <v>-0.5</v>
      </c>
      <c r="E14" s="31">
        <f>IF($B14="","",[4]第７表!G15)</f>
        <v>125.8</v>
      </c>
      <c r="F14" s="32">
        <f>IF($B14="","",IF([3]設定!$H29="",INDEX([3]指数!$C$326:$AD$382,MATCH([3]設定!$D29,[3]指数!$B$326:$B$382,0),10),[3]設定!$H29))</f>
        <v>-1.5</v>
      </c>
      <c r="G14" s="31">
        <f>IF($B14="","",+[4]第７表!H15)</f>
        <v>7.1</v>
      </c>
      <c r="H14" s="32">
        <f>IF($B14="","",IF([3]設定!$H29="",INDEX([3]指数!$C$326:$AD$382,MATCH([3]設定!$D29,[3]指数!$B$326:$B$382,0),12),[3]設定!$H29))</f>
        <v>22.4</v>
      </c>
      <c r="I14" s="31">
        <f>IF($B14="","",[4]第７表!E15)</f>
        <v>18.100000000000001</v>
      </c>
      <c r="J14" s="33">
        <f>IF($B14="","",IF([3]設定!$H29="",IF([3]表１・表３!Q54="X","-",IF([3]表１・表３!Q54="-","-",+I14-[3]表１・表３!Q54)),[3]設定!$H29))</f>
        <v>-9.9999999999997868E-2</v>
      </c>
      <c r="K14" s="5"/>
      <c r="L14" s="3"/>
    </row>
    <row r="15" spans="1:12" s="4" customFormat="1" ht="22.5" customHeight="1" x14ac:dyDescent="0.45">
      <c r="A15" s="5"/>
      <c r="B15" s="30" t="str">
        <f>+[4]表１!B16</f>
        <v>金融業，保険業</v>
      </c>
      <c r="C15" s="31">
        <f>IF($B15="","",[4]第７表!F16)</f>
        <v>129.6</v>
      </c>
      <c r="D15" s="32">
        <f>IF($B15="","",IF([3]設定!$H30="",INDEX([3]指数!$C$326:$AD$382,MATCH([3]設定!$D30,[3]指数!$B$326:$B$382,0),8),[3]設定!$H30))</f>
        <v>4.9000000000000004</v>
      </c>
      <c r="E15" s="31">
        <f>IF($B15="","",[4]第７表!G16)</f>
        <v>125.3</v>
      </c>
      <c r="F15" s="32">
        <f>IF($B15="","",IF([3]設定!$H30="",INDEX([3]指数!$C$326:$AD$382,MATCH([3]設定!$D30,[3]指数!$B$326:$B$382,0),10),[3]設定!$H30))</f>
        <v>3</v>
      </c>
      <c r="G15" s="31">
        <f>IF($B15="","",+[4]第７表!H16)</f>
        <v>4.3</v>
      </c>
      <c r="H15" s="32">
        <f>IF($B15="","",IF([3]設定!$H30="",INDEX([3]指数!$C$326:$AD$382,MATCH([3]設定!$D30,[3]指数!$B$326:$B$382,0),12),[3]設定!$H30))</f>
        <v>138.5</v>
      </c>
      <c r="I15" s="31">
        <f>IF($B15="","",[4]第７表!E16)</f>
        <v>16.899999999999999</v>
      </c>
      <c r="J15" s="33">
        <f>IF($B15="","",IF([3]設定!$H30="",IF([3]表１・表３!Q55="X","-",IF([3]表１・表３!Q55="-","-",+I15-[3]表１・表３!Q55)),[3]設定!$H30))</f>
        <v>0</v>
      </c>
      <c r="K15" s="5"/>
    </row>
    <row r="16" spans="1:12" s="4" customFormat="1" ht="22.5" customHeight="1" x14ac:dyDescent="0.45">
      <c r="A16" s="5"/>
      <c r="B16" s="30" t="str">
        <f>+[4]表１!B17</f>
        <v>不動産業，物品賃貸業</v>
      </c>
      <c r="C16" s="31">
        <f>IF($B16="","",[4]第７表!F17)</f>
        <v>108.6</v>
      </c>
      <c r="D16" s="32">
        <f>IF($B16="","",IF([3]設定!$H31="",INDEX([3]指数!$C$326:$AD$382,MATCH([3]設定!$D31,[3]指数!$B$326:$B$382,0),8),[3]設定!$H31))</f>
        <v>-28</v>
      </c>
      <c r="E16" s="31">
        <f>IF($B16="","",[4]第７表!G17)</f>
        <v>105.8</v>
      </c>
      <c r="F16" s="32">
        <f>IF($B16="","",IF([3]設定!$H31="",INDEX([3]指数!$C$326:$AD$382,MATCH([3]設定!$D31,[3]指数!$B$326:$B$382,0),10),[3]設定!$H31))</f>
        <v>-24.7</v>
      </c>
      <c r="G16" s="31">
        <f>IF($B16="","",+[4]第７表!H17)</f>
        <v>2.8</v>
      </c>
      <c r="H16" s="32">
        <f>IF($B16="","",IF([3]設定!$H31="",INDEX([3]指数!$C$326:$AD$382,MATCH([3]設定!$D31,[3]指数!$B$326:$B$382,0),12),[3]設定!$H31))</f>
        <v>-73.099999999999994</v>
      </c>
      <c r="I16" s="31">
        <f>IF($B16="","",[4]第７表!E17)</f>
        <v>16</v>
      </c>
      <c r="J16" s="33">
        <f>IF($B16="","",IF([3]設定!$H31="",IF([3]表１・表３!Q56="X","-",IF([3]表１・表３!Q56="-","-",+I16-[3]表１・表３!Q56)),[3]設定!$H31))</f>
        <v>-3.3000000000000007</v>
      </c>
      <c r="K16" s="5"/>
    </row>
    <row r="17" spans="1:12" s="4" customFormat="1" ht="22.5" customHeight="1" x14ac:dyDescent="0.45">
      <c r="A17" s="5"/>
      <c r="B17" s="35" t="str">
        <f>+[4]表１!B18</f>
        <v>学術研究，専門・技術サービス業</v>
      </c>
      <c r="C17" s="31">
        <f>IF($B17="","",[4]第７表!F18)</f>
        <v>156.4</v>
      </c>
      <c r="D17" s="32">
        <f>IF($B17="","",IF([3]設定!$H32="",INDEX([3]指数!$C$326:$AD$382,MATCH([3]設定!$D32,[3]指数!$B$326:$B$382,0),8),[3]設定!$H32))</f>
        <v>12.8</v>
      </c>
      <c r="E17" s="31">
        <f>IF($B17="","",[4]第７表!G18)</f>
        <v>145</v>
      </c>
      <c r="F17" s="32">
        <f>IF($B17="","",IF([3]設定!$H32="",INDEX([3]指数!$C$326:$AD$382,MATCH([3]設定!$D32,[3]指数!$B$326:$B$382,0),10),[3]設定!$H32))</f>
        <v>11.6</v>
      </c>
      <c r="G17" s="31">
        <f>IF($B17="","",+[4]第７表!H18)</f>
        <v>11.4</v>
      </c>
      <c r="H17" s="32">
        <f>IF($B17="","",IF([3]設定!$H32="",INDEX([3]指数!$C$326:$AD$382,MATCH([3]設定!$D32,[3]指数!$B$326:$B$382,0),12),[3]設定!$H32))</f>
        <v>31</v>
      </c>
      <c r="I17" s="31">
        <f>IF($B17="","",[4]第７表!E18)</f>
        <v>18.8</v>
      </c>
      <c r="J17" s="33">
        <f>IF($B17="","",IF([3]設定!$H32="",IF([3]表１・表３!Q57="X","-",IF([3]表１・表３!Q57="-","-",+I17-[3]表１・表３!Q57)),[3]設定!$H32))</f>
        <v>1.5</v>
      </c>
      <c r="K17" s="5"/>
      <c r="L17" s="3"/>
    </row>
    <row r="18" spans="1:12" s="4" customFormat="1" ht="22.5" customHeight="1" x14ac:dyDescent="0.45">
      <c r="A18" s="5"/>
      <c r="B18" s="30" t="str">
        <f>+[4]表１!B19</f>
        <v>宿泊業，飲食サービス業</v>
      </c>
      <c r="C18" s="31">
        <f>IF($B18="","",[4]第７表!F19)</f>
        <v>76.8</v>
      </c>
      <c r="D18" s="32">
        <f>IF($B18="","",IF([3]設定!$H33="",INDEX([3]指数!$C$326:$AD$382,MATCH([3]設定!$D33,[3]指数!$B$326:$B$382,0),8),[3]設定!$H33))</f>
        <v>-12.9</v>
      </c>
      <c r="E18" s="31">
        <f>IF($B18="","",[4]第７表!G19)</f>
        <v>73.400000000000006</v>
      </c>
      <c r="F18" s="32">
        <f>IF($B18="","",IF([3]設定!$H33="",INDEX([3]指数!$C$326:$AD$382,MATCH([3]設定!$D33,[3]指数!$B$326:$B$382,0),10),[3]設定!$H33))</f>
        <v>-15.1</v>
      </c>
      <c r="G18" s="31">
        <f>IF($B18="","",+[4]第７表!H19)</f>
        <v>3.4</v>
      </c>
      <c r="H18" s="32">
        <f>IF($B18="","",IF([3]設定!$H33="",INDEX([3]指数!$C$326:$AD$382,MATCH([3]設定!$D33,[3]指数!$B$326:$B$382,0),12),[3]設定!$H33))</f>
        <v>89</v>
      </c>
      <c r="I18" s="31">
        <f>IF($B18="","",[4]第７表!E19)</f>
        <v>13.8</v>
      </c>
      <c r="J18" s="33">
        <f>IF($B18="","",IF([3]設定!$H33="",IF([3]表１・表３!Q58="X","-",IF([3]表１・表３!Q58="-","-",+I18-[3]表１・表３!Q58)),[3]設定!$H33))</f>
        <v>-0.19999999999999929</v>
      </c>
      <c r="K18" s="5"/>
      <c r="L18" s="3"/>
    </row>
    <row r="19" spans="1:12" s="4" customFormat="1" ht="22.5" customHeight="1" x14ac:dyDescent="0.45">
      <c r="A19" s="5"/>
      <c r="B19" s="34" t="str">
        <f>+[4]表１!B20</f>
        <v>生活関連サービス業，娯楽業</v>
      </c>
      <c r="C19" s="31">
        <f>IF($B19="","",[4]第７表!F20)</f>
        <v>113.3</v>
      </c>
      <c r="D19" s="32">
        <f>IF($B19="","",IF([3]設定!$H34="",INDEX([3]指数!$C$326:$AD$382,MATCH([3]設定!$D34,[3]指数!$B$326:$B$382,0),8),[3]設定!$H34))</f>
        <v>-6.5</v>
      </c>
      <c r="E19" s="31">
        <f>IF($B19="","",[4]第７表!G20)</f>
        <v>109.7</v>
      </c>
      <c r="F19" s="32">
        <f>IF($B19="","",IF([3]設定!$H34="",INDEX([3]指数!$C$326:$AD$382,MATCH([3]設定!$D34,[3]指数!$B$326:$B$382,0),10),[3]設定!$H34))</f>
        <v>-6.7</v>
      </c>
      <c r="G19" s="31">
        <f>IF($B19="","",+[4]第７表!H20)</f>
        <v>3.6</v>
      </c>
      <c r="H19" s="32">
        <f>IF($B19="","",IF([3]設定!$H34="",INDEX([3]指数!$C$326:$AD$382,MATCH([3]設定!$D34,[3]指数!$B$326:$B$382,0),12),[3]設定!$H34))</f>
        <v>0</v>
      </c>
      <c r="I19" s="31">
        <f>IF($B19="","",[4]第７表!E20)</f>
        <v>16.100000000000001</v>
      </c>
      <c r="J19" s="33">
        <f>IF($B19="","",IF([3]設定!$H34="",IF([3]表１・表３!Q59="X","-",IF([3]表１・表３!Q59="-","-",+I19-[3]表１・表３!Q59)),[3]設定!$H34))</f>
        <v>-9.9999999999997868E-2</v>
      </c>
      <c r="K19" s="5"/>
      <c r="L19" s="3"/>
    </row>
    <row r="20" spans="1:12" s="4" customFormat="1" ht="22.5" customHeight="1" x14ac:dyDescent="0.45">
      <c r="A20" s="5"/>
      <c r="B20" s="30" t="str">
        <f>+[4]表１!B21</f>
        <v>教育，学習支援業</v>
      </c>
      <c r="C20" s="31">
        <f>IF($B20="","",[4]第７表!F21)</f>
        <v>147.80000000000001</v>
      </c>
      <c r="D20" s="32">
        <f>IF($B20="","",IF([3]設定!$H35="",INDEX([3]指数!$C$326:$AD$382,MATCH([3]設定!$D35,[3]指数!$B$326:$B$382,0),8),[3]設定!$H35))</f>
        <v>4.8</v>
      </c>
      <c r="E20" s="31">
        <f>IF($B20="","",[4]第７表!G21)</f>
        <v>129.5</v>
      </c>
      <c r="F20" s="32">
        <f>IF($B20="","",IF([3]設定!$H35="",INDEX([3]指数!$C$326:$AD$382,MATCH([3]設定!$D35,[3]指数!$B$326:$B$382,0),10),[3]設定!$H35))</f>
        <v>7.6</v>
      </c>
      <c r="G20" s="31">
        <f>IF($B20="","",+[4]第７表!H21)</f>
        <v>18.3</v>
      </c>
      <c r="H20" s="32">
        <f>IF($B20="","",IF([3]設定!$H35="",INDEX([3]指数!$C$326:$AD$382,MATCH([3]設定!$D35,[3]指数!$B$326:$B$382,0),12),[3]設定!$H35))</f>
        <v>-11.2</v>
      </c>
      <c r="I20" s="31">
        <f>IF($B20="","",[4]第７表!E21)</f>
        <v>18.5</v>
      </c>
      <c r="J20" s="33">
        <f>IF($B20="","",IF([3]設定!$H35="",IF([3]表１・表３!Q60="X","-",IF([3]表１・表３!Q60="-","-",+I20-[3]表１・表３!Q60)),[3]設定!$H35))</f>
        <v>1.6000000000000014</v>
      </c>
      <c r="K20" s="5"/>
      <c r="L20" s="3"/>
    </row>
    <row r="21" spans="1:12" s="4" customFormat="1" ht="22.5" customHeight="1" x14ac:dyDescent="0.45">
      <c r="A21" s="5"/>
      <c r="B21" s="30" t="str">
        <f>+[4]表１!B22</f>
        <v>医療，福祉</v>
      </c>
      <c r="C21" s="36">
        <f>IF($B21="","",[4]第７表!F22)</f>
        <v>134.9</v>
      </c>
      <c r="D21" s="32">
        <f>IF($B21="","",IF([3]設定!$H36="",INDEX([3]指数!$C$326:$AD$382,MATCH([3]設定!$D36,[3]指数!$B$326:$B$382,0),8),[3]設定!$H36))</f>
        <v>4.3</v>
      </c>
      <c r="E21" s="31">
        <f>IF($B21="","",[4]第７表!G22)</f>
        <v>130.6</v>
      </c>
      <c r="F21" s="32">
        <f>IF($B21="","",IF([3]設定!$H36="",INDEX([3]指数!$C$326:$AD$382,MATCH([3]設定!$D36,[3]指数!$B$326:$B$382,0),10),[3]設定!$H36))</f>
        <v>4</v>
      </c>
      <c r="G21" s="31">
        <f>IF($B21="","",+[4]第７表!H22)</f>
        <v>4.3</v>
      </c>
      <c r="H21" s="32">
        <f>IF($B21="","",IF([3]設定!$H36="",INDEX([3]指数!$C$326:$AD$382,MATCH([3]設定!$D36,[3]指数!$B$326:$B$382,0),12),[3]設定!$H36))</f>
        <v>10.3</v>
      </c>
      <c r="I21" s="31">
        <f>IF($B21="","",[4]第７表!E22)</f>
        <v>18.2</v>
      </c>
      <c r="J21" s="33">
        <f>IF($B21="","",IF([3]設定!$H36="",IF([3]表１・表３!Q61="X","-",IF([3]表１・表３!Q61="-","-",+I21-[3]表１・表３!Q61)),[3]設定!$H36))</f>
        <v>0.59999999999999787</v>
      </c>
      <c r="K21" s="5"/>
      <c r="L21" s="3"/>
    </row>
    <row r="22" spans="1:12" s="4" customFormat="1" ht="22.5" customHeight="1" x14ac:dyDescent="0.45">
      <c r="A22" s="5"/>
      <c r="B22" s="30" t="str">
        <f>+[4]表１!B23</f>
        <v>複合サービス事業</v>
      </c>
      <c r="C22" s="36">
        <f>IF($B22="","",[4]第７表!F23)</f>
        <v>140.9</v>
      </c>
      <c r="D22" s="32">
        <f>IF($B22="","",IF([3]設定!$H37="",INDEX([3]指数!$C$326:$AD$382,MATCH([3]設定!$D37,[3]指数!$B$326:$B$382,0),8),[3]設定!$H37))</f>
        <v>0.4</v>
      </c>
      <c r="E22" s="31">
        <f>IF($B22="","",[4]第７表!G23)</f>
        <v>137.80000000000001</v>
      </c>
      <c r="F22" s="32">
        <f>IF($B22="","",IF([3]設定!$H37="",INDEX([3]指数!$C$326:$AD$382,MATCH([3]設定!$D37,[3]指数!$B$326:$B$382,0),10),[3]設定!$H37))</f>
        <v>2.5</v>
      </c>
      <c r="G22" s="31">
        <f>IF($B22="","",+[4]第７表!H23)</f>
        <v>3.1</v>
      </c>
      <c r="H22" s="32">
        <f>IF($B22="","",IF([3]設定!$H37="",INDEX([3]指数!$C$326:$AD$382,MATCH([3]設定!$D37,[3]指数!$B$326:$B$382,0),12),[3]設定!$H37))</f>
        <v>-47.4</v>
      </c>
      <c r="I22" s="31">
        <f>IF($B22="","",[4]第７表!E23)</f>
        <v>17.899999999999999</v>
      </c>
      <c r="J22" s="33">
        <f>IF($B22="","",IF([3]設定!$H37="",IF([3]表１・表３!Q62="X","-",IF([3]表１・表３!Q62="-","-",+I22-[3]表１・表３!Q62)),[3]設定!$H37))</f>
        <v>0.39999999999999858</v>
      </c>
      <c r="K22" s="5"/>
      <c r="L22" s="3"/>
    </row>
    <row r="23" spans="1:12" s="4" customFormat="1" ht="22.5" customHeight="1" x14ac:dyDescent="0.45">
      <c r="A23" s="5"/>
      <c r="B23" s="37" t="str">
        <f>+[4]表１!B24</f>
        <v>サービス業（他に分類されないもの）</v>
      </c>
      <c r="C23" s="38">
        <f>IF($B23="","",[4]第７表!F24)</f>
        <v>134.9</v>
      </c>
      <c r="D23" s="39">
        <f>IF($B23="","",IF([3]設定!$H38="",INDEX([3]指数!$C$326:$AD$382,MATCH([3]設定!$D38,[3]指数!$B$326:$B$382,0),8),[3]設定!$H38))</f>
        <v>-1.6</v>
      </c>
      <c r="E23" s="38">
        <f>IF($B23="","",[4]第７表!G24)</f>
        <v>126.3</v>
      </c>
      <c r="F23" s="39">
        <f>IF($B23="","",IF([3]設定!$H38="",INDEX([3]指数!$C$326:$AD$382,MATCH([3]設定!$D38,[3]指数!$B$326:$B$382,0),10),[3]設定!$H38))</f>
        <v>-1.8</v>
      </c>
      <c r="G23" s="38">
        <f>IF($B23="","",+[4]第７表!H24)</f>
        <v>8.6</v>
      </c>
      <c r="H23" s="39">
        <f>IF($B23="","",IF([3]設定!$H38="",INDEX([3]指数!$C$326:$AD$382,MATCH([3]設定!$D38,[3]指数!$B$326:$B$382,0),12),[3]設定!$H38))</f>
        <v>2.2999999999999998</v>
      </c>
      <c r="I23" s="38">
        <f>IF($B23="","",[4]第７表!E24)</f>
        <v>17.8</v>
      </c>
      <c r="J23" s="40">
        <f>IF($B23="","",IF([3]設定!$H38="",IF([3]表１・表３!Q63="X","-",IF([3]表１・表３!Q63="-","-",+I23-[3]表１・表３!Q63)),[3]設定!$H38))</f>
        <v>0.40000000000000213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IF($B30="","",+[4]第７表!F47)</f>
        <v>140.80000000000001</v>
      </c>
      <c r="D30" s="61">
        <f>IF($B30="","",IF([3]設定!$I23="",INDEX([3]指数!$C$6:$AD$62,MATCH([3]設定!$D23,[3]指数!$B$6:$B$62,0),8),[3]設定!$I23))</f>
        <v>1.6</v>
      </c>
      <c r="E30" s="31">
        <f>IF($B30="","",[4]第７表!G47)</f>
        <v>130.6</v>
      </c>
      <c r="F30" s="61">
        <f>IF($B30="","",IF([3]設定!$I23="",INDEX([3]指数!$C$6:$AD$62,MATCH([3]設定!$D23,[3]指数!$B$6:$B$62,0),10),[3]設定!$I23))</f>
        <v>2.1</v>
      </c>
      <c r="G30" s="62">
        <f>IF($B30="","",[4]第７表!H47)</f>
        <v>10.199999999999999</v>
      </c>
      <c r="H30" s="61">
        <f>IF($B30="","",IF([3]設定!$I23="",INDEX([3]指数!$C$6:$AD$62,MATCH([3]設定!$D23,[3]指数!$B$6:$B$62,0),12),[3]設定!$I23))</f>
        <v>-6.4</v>
      </c>
      <c r="I30" s="31">
        <f>IF($B30="","",+[4]第７表!E47)</f>
        <v>18.100000000000001</v>
      </c>
      <c r="J30" s="33">
        <f>IF($B30="","",IF([3]設定!$I23="",IF([3]表１・表３!Q69="X","-",IF([3]表１・表３!Q69="-","-",+I30-[3]表１・表３!Q69)),[3]設定!$I23))</f>
        <v>0.5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IF($B31="","",+[4]第７表!F48)</f>
        <v>162.69999999999999</v>
      </c>
      <c r="D31" s="61">
        <f>IF($B31="","",IF([3]設定!$I24="",INDEX([3]指数!$C$6:$AD$62,MATCH([3]設定!$D24,[3]指数!$B$6:$B$62,0),8),[3]設定!$I24))</f>
        <v>-1.2</v>
      </c>
      <c r="E31" s="31">
        <f>IF($B31="","",[4]第７表!G48)</f>
        <v>149.19999999999999</v>
      </c>
      <c r="F31" s="61">
        <f>IF($B31="","",IF([3]設定!$I24="",INDEX([3]指数!$C$6:$AD$62,MATCH([3]設定!$D24,[3]指数!$B$6:$B$62,0),10),[3]設定!$I24))</f>
        <v>0.6</v>
      </c>
      <c r="G31" s="62">
        <f>IF($B31="","",[4]第７表!H48)</f>
        <v>13.5</v>
      </c>
      <c r="H31" s="63">
        <f>IF($B31="","",IF([3]設定!$I24="",INDEX([3]指数!$C$6:$AD$62,MATCH([3]設定!$D24,[3]指数!$B$6:$B$62,0),12),[3]設定!$I24))</f>
        <v>-17.2</v>
      </c>
      <c r="I31" s="31">
        <f>IF($B31="","",+[4]第７表!E48)</f>
        <v>20.100000000000001</v>
      </c>
      <c r="J31" s="33">
        <f>IF($B31="","",IF([3]設定!$I24="",IF([3]表１・表３!Q70="X","-",IF([3]表１・表３!Q70="-","-",+I31-[3]表１・表３!Q70)),[3]設定!$I24))</f>
        <v>0.80000000000000071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IF($B32="","",+[4]第７表!F49)</f>
        <v>158.1</v>
      </c>
      <c r="D32" s="61">
        <f>IF($B32="","",IF([3]設定!$I25="",INDEX([3]指数!$C$6:$AD$62,MATCH([3]設定!$D25,[3]指数!$B$6:$B$62,0),8),[3]設定!$I25))</f>
        <v>-0.8</v>
      </c>
      <c r="E32" s="31">
        <f>IF($B32="","",[4]第７表!G49)</f>
        <v>145</v>
      </c>
      <c r="F32" s="61">
        <f>IF($B32="","",IF([3]設定!$I25="",INDEX([3]指数!$C$6:$AD$62,MATCH([3]設定!$D25,[3]指数!$B$6:$B$62,0),10),[3]設定!$I25))</f>
        <v>0.8</v>
      </c>
      <c r="G32" s="62">
        <f>IF($B32="","",[4]第７表!H49)</f>
        <v>13.1</v>
      </c>
      <c r="H32" s="63">
        <f>IF($B32="","",IF([3]設定!$I25="",INDEX([3]指数!$C$6:$AD$62,MATCH([3]設定!$D25,[3]指数!$B$6:$B$62,0),12),[3]設定!$I25))</f>
        <v>-16</v>
      </c>
      <c r="I32" s="31">
        <f>IF($B32="","",+[4]第７表!E49)</f>
        <v>19.100000000000001</v>
      </c>
      <c r="J32" s="33">
        <f>IF($B32="","",IF([3]設定!$I25="",IF([3]表１・表３!Q71="X","-",IF([3]表１・表３!Q71="-","-",+I32-[3]表１・表３!Q71)),[3]設定!$I25))</f>
        <v>0.20000000000000284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IF($B33="","",+[4]第７表!F50)</f>
        <v>139.4</v>
      </c>
      <c r="D33" s="61">
        <f>IF($B33="","",IF([3]設定!$I26="",INDEX([3]指数!$C$6:$AD$62,MATCH([3]設定!$D26,[3]指数!$B$6:$B$62,0),8),[3]設定!$I26))</f>
        <v>10.1</v>
      </c>
      <c r="E33" s="31">
        <f>IF($B33="","",[4]第７表!G50)</f>
        <v>126.3</v>
      </c>
      <c r="F33" s="61">
        <f>IF($B33="","",IF([3]設定!$I26="",INDEX([3]指数!$C$6:$AD$62,MATCH([3]設定!$D26,[3]指数!$B$6:$B$62,0),10),[3]設定!$I26))</f>
        <v>5.4</v>
      </c>
      <c r="G33" s="62">
        <f>IF($B33="","",[4]第７表!H50)</f>
        <v>13.1</v>
      </c>
      <c r="H33" s="63">
        <f>IF($B33="","",IF([3]設定!$I26="",INDEX([3]指数!$C$6:$AD$62,MATCH([3]設定!$D26,[3]指数!$B$6:$B$62,0),12),[3]設定!$I26))</f>
        <v>92.5</v>
      </c>
      <c r="I33" s="31">
        <f>IF($B33="","",+[4]第７表!E50)</f>
        <v>17.100000000000001</v>
      </c>
      <c r="J33" s="33">
        <f>IF($B33="","",IF([3]設定!$I26="",IF([3]表１・表３!Q72="X","-",IF([3]表１・表３!Q72="-","-",+I33-[3]表１・表３!Q72)),[3]設定!$I26))</f>
        <v>1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IF($B34="","",+[4]第７表!F51)</f>
        <v>150.5</v>
      </c>
      <c r="D34" s="61">
        <f>IF($B34="","",IF([3]設定!$I27="",INDEX([3]指数!$C$6:$AD$62,MATCH([3]設定!$D27,[3]指数!$B$6:$B$62,0),8),[3]設定!$I27))</f>
        <v>9.1999999999999993</v>
      </c>
      <c r="E34" s="31">
        <f>IF($B34="","",[4]第７表!G51)</f>
        <v>138.19999999999999</v>
      </c>
      <c r="F34" s="61">
        <f>IF($B34="","",IF([3]設定!$I27="",INDEX([3]指数!$C$6:$AD$62,MATCH([3]設定!$D27,[3]指数!$B$6:$B$62,0),10),[3]設定!$I27))</f>
        <v>9.4</v>
      </c>
      <c r="G34" s="62">
        <f>IF($B34="","",[4]第７表!H51)</f>
        <v>12.3</v>
      </c>
      <c r="H34" s="63">
        <f>IF($B34="","",IF([3]設定!$I27="",INDEX([3]指数!$C$6:$AD$62,MATCH([3]設定!$D27,[3]指数!$B$6:$B$62,0),12),[3]設定!$I27))</f>
        <v>7.9</v>
      </c>
      <c r="I34" s="31">
        <f>IF($B34="","",+[4]第７表!E51)</f>
        <v>17.8</v>
      </c>
      <c r="J34" s="33">
        <f>IF($B34="","",IF([3]設定!$I27="",IF([3]表１・表３!Q73="X","-",IF([3]表１・表３!Q73="-","-",+I34-[3]表１・表３!Q73)),[3]設定!$I27))</f>
        <v>0.80000000000000071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IF($B35="","",+[4]第７表!F52)</f>
        <v>161.4</v>
      </c>
      <c r="D35" s="61">
        <f>IF($B35="","",IF([3]設定!$I28="",INDEX([3]指数!$C$6:$AD$62,MATCH([3]設定!$D28,[3]指数!$B$6:$B$62,0),8),[3]設定!$I28))</f>
        <v>5.5</v>
      </c>
      <c r="E35" s="31">
        <f>IF($B35="","",[4]第７表!G52)</f>
        <v>138.19999999999999</v>
      </c>
      <c r="F35" s="61">
        <f>IF($B35="","",IF([3]設定!$I28="",INDEX([3]指数!$C$6:$AD$62,MATCH([3]設定!$D28,[3]指数!$B$6:$B$62,0),10),[3]設定!$I28))</f>
        <v>6</v>
      </c>
      <c r="G35" s="62">
        <f>IF($B35="","",[4]第７表!H52)</f>
        <v>23.2</v>
      </c>
      <c r="H35" s="63">
        <f>IF($B35="","",IF([3]設定!$I28="",INDEX([3]指数!$C$6:$AD$62,MATCH([3]設定!$D28,[3]指数!$B$6:$B$62,0),12),[3]設定!$I28))</f>
        <v>2.7</v>
      </c>
      <c r="I35" s="31">
        <f>IF($B35="","",+[4]第７表!E52)</f>
        <v>19</v>
      </c>
      <c r="J35" s="33">
        <f>IF($B35="","",IF([3]設定!$I28="",IF([3]表１・表３!Q74="X","-",IF([3]表１・表３!Q74="-","-",+I35-[3]表１・表３!Q74)),[3]設定!$I28))</f>
        <v>0.89999999999999858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IF($B36="","",+[4]第７表!F53)</f>
        <v>125.7</v>
      </c>
      <c r="D36" s="61">
        <f>IF($B36="","",IF([3]設定!$I29="",INDEX([3]指数!$C$6:$AD$62,MATCH([3]設定!$D29,[3]指数!$B$6:$B$62,0),8),[3]設定!$I29))</f>
        <v>-1</v>
      </c>
      <c r="E36" s="31">
        <f>IF($B36="","",[4]第７表!G53)</f>
        <v>119</v>
      </c>
      <c r="F36" s="61">
        <f>IF($B36="","",IF([3]設定!$I29="",INDEX([3]指数!$C$6:$AD$62,MATCH([3]設定!$D29,[3]指数!$B$6:$B$62,0),10),[3]設定!$I29))</f>
        <v>0</v>
      </c>
      <c r="G36" s="62">
        <f>IF($B36="","",[4]第７表!H53)</f>
        <v>6.7</v>
      </c>
      <c r="H36" s="63">
        <f>IF($B36="","",IF([3]設定!$I29="",INDEX([3]指数!$C$6:$AD$62,MATCH([3]設定!$D29,[3]指数!$B$6:$B$62,0),12),[3]設定!$I29))</f>
        <v>-15.2</v>
      </c>
      <c r="I36" s="31">
        <f>IF($B36="","",+[4]第７表!E53)</f>
        <v>18.2</v>
      </c>
      <c r="J36" s="33">
        <f>IF($B36="","",IF([3]設定!$I29="",IF([3]表１・表３!Q75="X","-",IF([3]表１・表３!Q75="-","-",+I36-[3]表１・表３!Q75)),[3]設定!$I29))</f>
        <v>9.9999999999997868E-2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 t="str">
        <f>IF($B37="","",+[4]第７表!F54)</f>
        <v>ｘ</v>
      </c>
      <c r="D37" s="61" t="str">
        <f>IF($B37="","",IF([3]設定!$I30="",INDEX([3]指数!$C$6:$AD$62,MATCH([3]設定!$D30,[3]指数!$B$6:$B$62,0),8),[3]設定!$I30))</f>
        <v>ｘ</v>
      </c>
      <c r="E37" s="31" t="str">
        <f>IF($B37="","",[4]第７表!G54)</f>
        <v>ｘ</v>
      </c>
      <c r="F37" s="61" t="str">
        <f>IF($B37="","",IF([3]設定!$I30="",INDEX([3]指数!$C$6:$AD$62,MATCH([3]設定!$D30,[3]指数!$B$6:$B$62,0),10),[3]設定!$I30))</f>
        <v>ｘ</v>
      </c>
      <c r="G37" s="62" t="str">
        <f>IF($B37="","",[4]第７表!H54)</f>
        <v>ｘ</v>
      </c>
      <c r="H37" s="63" t="str">
        <f>IF($B37="","",IF([3]設定!$I30="",INDEX([3]指数!$C$6:$AD$62,MATCH([3]設定!$D30,[3]指数!$B$6:$B$62,0),12),[3]設定!$I30))</f>
        <v>ｘ</v>
      </c>
      <c r="I37" s="31" t="str">
        <f>IF($B37="","",+[4]第７表!E54)</f>
        <v>ｘ</v>
      </c>
      <c r="J37" s="33" t="str">
        <f>IF($B37="","",IF([3]設定!$I30="",IF([3]表１・表３!Q76="X","-",IF([3]表１・表３!Q76="-","-",+I37-[3]表１・表３!Q76)),[3]設定!$I30))</f>
        <v>ｘ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IF($B38="","",+[4]第７表!F55)</f>
        <v>140</v>
      </c>
      <c r="D38" s="61">
        <f>IF($B38="","",IF([3]設定!$I31="",INDEX([3]指数!$C$6:$AD$62,MATCH([3]設定!$D31,[3]指数!$B$6:$B$62,0),8),[3]設定!$I31))</f>
        <v>3.1</v>
      </c>
      <c r="E38" s="31">
        <f>IF($B38="","",[4]第７表!G55)</f>
        <v>136.1</v>
      </c>
      <c r="F38" s="61">
        <f>IF($B38="","",IF([3]設定!$I31="",INDEX([3]指数!$C$6:$AD$62,MATCH([3]設定!$D31,[3]指数!$B$6:$B$62,0),10),[3]設定!$I31))</f>
        <v>4.5999999999999996</v>
      </c>
      <c r="G38" s="62">
        <f>IF($B38="","",[4]第７表!H55)</f>
        <v>3.9</v>
      </c>
      <c r="H38" s="63">
        <f>IF($B38="","",IF([3]設定!$I31="",INDEX([3]指数!$C$6:$AD$62,MATCH([3]設定!$D31,[3]指数!$B$6:$B$62,0),12),[3]設定!$I31))</f>
        <v>-30.3</v>
      </c>
      <c r="I38" s="31">
        <f>IF($B38="","",+[4]第７表!E55)</f>
        <v>18.600000000000001</v>
      </c>
      <c r="J38" s="33">
        <f>IF($B38="","",IF([3]設定!$I31="",IF([3]表１・表３!Q77="X","-",IF([3]表１・表３!Q77="-","-",+I38-[3]表１・表３!Q77)),[3]設定!$I31))</f>
        <v>-0.59999999999999787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IF($B39="","",+[4]第７表!F56)</f>
        <v>156.30000000000001</v>
      </c>
      <c r="D39" s="61">
        <f>IF($B39="","",IF([3]設定!$I32="",INDEX([3]指数!$C$6:$AD$62,MATCH([3]設定!$D32,[3]指数!$B$6:$B$62,0),8),[3]設定!$I32))</f>
        <v>6.4</v>
      </c>
      <c r="E39" s="31">
        <f>IF($B39="","",[4]第７表!G56)</f>
        <v>140.1</v>
      </c>
      <c r="F39" s="61">
        <f>IF($B39="","",IF([3]設定!$I32="",INDEX([3]指数!$C$6:$AD$62,MATCH([3]設定!$D32,[3]指数!$B$6:$B$62,0),10),[3]設定!$I32))</f>
        <v>6.7</v>
      </c>
      <c r="G39" s="62">
        <f>IF($B39="","",[4]第７表!H56)</f>
        <v>16.2</v>
      </c>
      <c r="H39" s="63">
        <f>IF($B39="","",IF([3]設定!$I32="",INDEX([3]指数!$C$6:$AD$62,MATCH([3]設定!$D32,[3]指数!$B$6:$B$62,0),12),[3]設定!$I32))</f>
        <v>3.9</v>
      </c>
      <c r="I39" s="31">
        <f>IF($B39="","",+[4]第７表!E56)</f>
        <v>18</v>
      </c>
      <c r="J39" s="33">
        <f>IF($B39="","",IF([3]設定!$I32="",IF([3]表１・表３!Q78="X","-",IF([3]表１・表３!Q78="-","-",+I39-[3]表１・表３!Q78)),[3]設定!$I32))</f>
        <v>0.89999999999999858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IF($B40="","",+[4]第７表!F57)</f>
        <v>94.8</v>
      </c>
      <c r="D40" s="61">
        <f>IF($B40="","",IF([3]設定!$I33="",INDEX([3]指数!$C$6:$AD$62,MATCH([3]設定!$D33,[3]指数!$B$6:$B$62,0),8),[3]設定!$I33))</f>
        <v>25.5</v>
      </c>
      <c r="E40" s="31">
        <f>IF($B40="","",[4]第７表!G57)</f>
        <v>89.8</v>
      </c>
      <c r="F40" s="61">
        <f>IF($B40="","",IF([3]設定!$I33="",INDEX([3]指数!$C$6:$AD$62,MATCH([3]設定!$D33,[3]指数!$B$6:$B$62,0),10),[3]設定!$I33))</f>
        <v>23.7</v>
      </c>
      <c r="G40" s="62">
        <f>IF($B40="","",[4]第７表!H57)</f>
        <v>5</v>
      </c>
      <c r="H40" s="63">
        <f>IF($B40="","",IF([3]設定!$I33="",INDEX([3]指数!$C$6:$AD$62,MATCH([3]設定!$D33,[3]指数!$B$6:$B$62,0),12),[3]設定!$I33))</f>
        <v>72.599999999999994</v>
      </c>
      <c r="I40" s="31">
        <f>IF($B40="","",+[4]第７表!E57)</f>
        <v>14.8</v>
      </c>
      <c r="J40" s="33">
        <f>IF($B40="","",IF([3]設定!$I33="",IF([3]表１・表３!Q79="X","-",IF([3]表１・表３!Q79="-","-",+I40-[3]表１・表３!Q79)),[3]設定!$I33))</f>
        <v>2.7000000000000011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IF($B41="","",+[4]第７表!F58)</f>
        <v>131.9</v>
      </c>
      <c r="D41" s="61">
        <f>IF($B41="","",IF([3]設定!$I34="",INDEX([3]指数!$C$6:$AD$62,MATCH([3]設定!$D34,[3]指数!$B$6:$B$62,0),8),[3]設定!$I34))</f>
        <v>19.899999999999999</v>
      </c>
      <c r="E41" s="31">
        <f>IF($B41="","",[4]第７表!G58)</f>
        <v>124.5</v>
      </c>
      <c r="F41" s="61">
        <f>IF($B41="","",IF([3]設定!$I34="",INDEX([3]指数!$C$6:$AD$62,MATCH([3]設定!$D34,[3]指数!$B$6:$B$62,0),10),[3]設定!$I34))</f>
        <v>15.8</v>
      </c>
      <c r="G41" s="62">
        <f>IF($B41="","",[4]第７表!H58)</f>
        <v>7.4</v>
      </c>
      <c r="H41" s="63">
        <f>IF($B41="","",IF([3]設定!$I34="",INDEX([3]指数!$C$6:$AD$62,MATCH([3]設定!$D34,[3]指数!$B$6:$B$62,0),12),[3]設定!$I34))</f>
        <v>195.5</v>
      </c>
      <c r="I41" s="31">
        <f>IF($B41="","",+[4]第７表!E58)</f>
        <v>16</v>
      </c>
      <c r="J41" s="33">
        <f>IF($B41="","",IF([3]設定!$I34="",IF([3]表１・表３!Q80="X","-",IF([3]表１・表３!Q80="-","-",+I41-[3]表１・表３!Q80)),[3]設定!$I34))</f>
        <v>1.9000000000000004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IF($B42="","",+[4]第７表!F59)</f>
        <v>148.80000000000001</v>
      </c>
      <c r="D42" s="61">
        <f>IF($B42="","",IF([3]設定!$I35="",INDEX([3]指数!$C$6:$AD$62,MATCH([3]設定!$D35,[3]指数!$B$6:$B$62,0),8),[3]設定!$I35))</f>
        <v>3.4</v>
      </c>
      <c r="E42" s="31">
        <f>IF($B42="","",[4]第７表!G59)</f>
        <v>127.3</v>
      </c>
      <c r="F42" s="61">
        <f>IF($B42="","",IF([3]設定!$I35="",INDEX([3]指数!$C$6:$AD$62,MATCH([3]設定!$D35,[3]指数!$B$6:$B$62,0),10),[3]設定!$I35))</f>
        <v>3.7</v>
      </c>
      <c r="G42" s="62">
        <f>IF($B42="","",[4]第７表!H59)</f>
        <v>21.5</v>
      </c>
      <c r="H42" s="63">
        <f>IF($B42="","",IF([3]設定!$I35="",INDEX([3]指数!$C$6:$AD$62,MATCH([3]設定!$D35,[3]指数!$B$6:$B$62,0),12),[3]設定!$I35))</f>
        <v>1.9</v>
      </c>
      <c r="I42" s="31">
        <f>IF($B42="","",+[4]第７表!E59)</f>
        <v>17.3</v>
      </c>
      <c r="J42" s="33">
        <f>IF($B42="","",IF([3]設定!$I35="",IF([3]表１・表３!Q81="X","-",IF([3]表１・表３!Q81="-","-",+I42-[3]表１・表３!Q81)),[3]設定!$I35))</f>
        <v>0.40000000000000213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IF($B43="","",+[4]第７表!F60)</f>
        <v>135.19999999999999</v>
      </c>
      <c r="D43" s="61">
        <f>IF($B43="","",IF([3]設定!$I36="",INDEX([3]指数!$C$6:$AD$62,MATCH([3]設定!$D36,[3]指数!$B$6:$B$62,0),8),[3]設定!$I36))</f>
        <v>1.6</v>
      </c>
      <c r="E43" s="31">
        <f>IF($B43="","",[4]第７表!G60)</f>
        <v>130.30000000000001</v>
      </c>
      <c r="F43" s="61">
        <f>IF($B43="","",IF([3]設定!$I36="",INDEX([3]指数!$C$6:$AD$62,MATCH([3]設定!$D36,[3]指数!$B$6:$B$62,0),10),[3]設定!$I36))</f>
        <v>2</v>
      </c>
      <c r="G43" s="62">
        <f>IF($B43="","",[4]第７表!H60)</f>
        <v>4.9000000000000004</v>
      </c>
      <c r="H43" s="63">
        <f>IF($B43="","",IF([3]設定!$I36="",INDEX([3]指数!$C$6:$AD$62,MATCH([3]設定!$D36,[3]指数!$B$6:$B$62,0),12),[3]設定!$I36))</f>
        <v>-7.5</v>
      </c>
      <c r="I43" s="31">
        <f>IF($B43="","",+[4]第７表!E60)</f>
        <v>18</v>
      </c>
      <c r="J43" s="33">
        <f>IF($B43="","",IF([3]設定!$I36="",IF([3]表１・表３!Q82="X","-",IF([3]表１・表３!Q82="-","-",+I43-[3]表１・表３!Q82)),[3]設定!$I36))</f>
        <v>0.30000000000000071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IF($B44="","",+[4]第７表!F61)</f>
        <v>141.1</v>
      </c>
      <c r="D44" s="61">
        <f>IF($B44="","",IF([3]設定!$I37="",INDEX([3]指数!$C$6:$AD$62,MATCH([3]設定!$D37,[3]指数!$B$6:$B$62,0),8),[3]設定!$I37))</f>
        <v>-6.9</v>
      </c>
      <c r="E44" s="31">
        <f>IF($B44="","",[4]第７表!G61)</f>
        <v>136.9</v>
      </c>
      <c r="F44" s="61">
        <f>IF($B44="","",IF([3]設定!$I37="",INDEX([3]指数!$C$6:$AD$62,MATCH([3]設定!$D37,[3]指数!$B$6:$B$62,0),10),[3]設定!$I37))</f>
        <v>-4.5</v>
      </c>
      <c r="G44" s="62">
        <f>IF($B44="","",[4]第７表!H61)</f>
        <v>4.2</v>
      </c>
      <c r="H44" s="63">
        <f>IF($B44="","",IF([3]設定!$I37="",INDEX([3]指数!$C$6:$AD$62,MATCH([3]設定!$D37,[3]指数!$B$6:$B$62,0),12),[3]設定!$I37))</f>
        <v>-49.3</v>
      </c>
      <c r="I44" s="31">
        <f>IF($B44="","",+[4]第７表!E61)</f>
        <v>17.8</v>
      </c>
      <c r="J44" s="33">
        <f>IF($B44="","",IF([3]設定!$I37="",IF([3]表１・表３!Q83="X","-",IF([3]表１・表３!Q83="-","-",+I44-[3]表１・表３!Q83)),[3]設定!$I37))</f>
        <v>-0.89999999999999858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IF($B45="","",+[4]第７表!F62)</f>
        <v>132.6</v>
      </c>
      <c r="D45" s="67">
        <f>IF($B45="","",IF([3]設定!$I38="",INDEX([3]指数!$C$6:$AD$62,MATCH([3]設定!$D38,[3]指数!$B$6:$B$62,0),8),[3]設定!$I38))</f>
        <v>-1.6</v>
      </c>
      <c r="E45" s="38">
        <f>IF($B45="","",[4]第７表!G62)</f>
        <v>124.1</v>
      </c>
      <c r="F45" s="67">
        <f>IF($B45="","",IF([3]設定!$I38="",INDEX([3]指数!$C$6:$AD$62,MATCH([3]設定!$D38,[3]指数!$B$6:$B$62,0),10),[3]設定!$I38))</f>
        <v>-1.6</v>
      </c>
      <c r="G45" s="68">
        <f>IF($B45="","",[4]第７表!H62)</f>
        <v>8.5</v>
      </c>
      <c r="H45" s="69">
        <f>IF($B45="","",IF([3]設定!$I38="",INDEX([3]指数!$C$6:$AD$62,MATCH([3]設定!$D38,[3]指数!$B$6:$B$62,0),12),[3]設定!$I38))</f>
        <v>-1.2</v>
      </c>
      <c r="I45" s="38">
        <f>IF($B45="","",+[4]第７表!E62)</f>
        <v>17.5</v>
      </c>
      <c r="J45" s="40">
        <f>IF($B45="","",IF([3]設定!$I38="",IF([3]表１・表３!Q84="X","-",IF([3]表１・表３!Q84="-","-",+I45-[3]表１・表３!Q84)),[3]設定!$I38))</f>
        <v>0.19999999999999929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&amp;C- 7 -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5CF9-9DEA-417A-B53F-8461DDFAF017}">
  <sheetPr codeName="Sheet3">
    <pageSetUpPr autoPageBreaks="0"/>
  </sheetPr>
  <dimension ref="A1:L75"/>
  <sheetViews>
    <sheetView showGridLines="0" view="pageBreakPreview" topLeftCell="A38" zoomScale="126" zoomScaleNormal="80" zoomScaleSheetLayoutView="126" zoomScalePageLayoutView="90" workbookViewId="0">
      <selection activeCell="E49" sqref="E49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産業別にみた労働時間の動き（"&amp;[5]設定!D8&amp;DBCS([5]設定!E8)&amp;"年"&amp;DBCS([5]設定!F8)&amp;"月）"</f>
        <v>表３ 産業別にみた労働時間の動き（令和５年３月）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+[6]表１!B9</f>
        <v>調査産業計</v>
      </c>
      <c r="C8" s="31">
        <f>IF($B8="","",[6]第７表!F9)</f>
        <v>141.1</v>
      </c>
      <c r="D8" s="32">
        <f>IF($B8="","",IF([5]設定!$H23="",INDEX([5]指数!$C$326:$AD$382,MATCH([5]設定!$D23,[5]指数!$B$326:$B$382,0),8),[5]設定!$H23))</f>
        <v>-4.3</v>
      </c>
      <c r="E8" s="31">
        <f>IF($B8="","",[6]第７表!G9)</f>
        <v>131.9</v>
      </c>
      <c r="F8" s="32">
        <f>IF($B8="","",IF([5]設定!$H23="",INDEX([5]指数!$C$326:$AD$382,MATCH([5]設定!$D23,[5]指数!$B$326:$B$382,0),10),[5]設定!$H23))</f>
        <v>-4</v>
      </c>
      <c r="G8" s="31">
        <f>IF($B8="","",+[6]第７表!H9)</f>
        <v>9.1999999999999993</v>
      </c>
      <c r="H8" s="32">
        <f>IF($B8="","",IF([5]設定!$H23="",INDEX([5]指数!$C$326:$AD$382,MATCH([5]設定!$D23,[5]指数!$B$326:$B$382,0),12),[5]設定!$H23))</f>
        <v>-8</v>
      </c>
      <c r="I8" s="31">
        <f>IF($B8="","",[6]第７表!E9)</f>
        <v>18.7</v>
      </c>
      <c r="J8" s="33">
        <f>IF($B8="","",IF([5]設定!$H23="",IF([5]表１・表３!Q48="X","-",IF([5]表１・表３!Q48="-","-",+I8-[5]表１・表３!Q48)),[5]設定!$H23))</f>
        <v>-0.30000000000000071</v>
      </c>
      <c r="K8" s="5"/>
      <c r="L8" s="3"/>
    </row>
    <row r="9" spans="1:12" s="4" customFormat="1" ht="22.5" customHeight="1" x14ac:dyDescent="0.45">
      <c r="A9" s="5"/>
      <c r="B9" s="30" t="str">
        <f>+[6]表１!B10</f>
        <v>建設業</v>
      </c>
      <c r="C9" s="31">
        <f>IF($B9="","",[6]第７表!F10)</f>
        <v>163.1</v>
      </c>
      <c r="D9" s="32">
        <f>IF($B9="","",IF([5]設定!$H24="",INDEX([5]指数!$C$326:$AD$382,MATCH([5]設定!$D24,[5]指数!$B$326:$B$382,0),8),[5]設定!$H24))</f>
        <v>-2.5</v>
      </c>
      <c r="E9" s="31">
        <f>IF($B9="","",[6]第７表!G10)</f>
        <v>152.6</v>
      </c>
      <c r="F9" s="32">
        <f>IF($B9="","",IF([5]設定!$H24="",INDEX([5]指数!$C$326:$AD$382,MATCH([5]設定!$D24,[5]指数!$B$326:$B$382,0),10),[5]設定!$H24))</f>
        <v>-2.8</v>
      </c>
      <c r="G9" s="31">
        <f>IF($B9="","",+[6]第７表!H10)</f>
        <v>10.5</v>
      </c>
      <c r="H9" s="32">
        <f>IF($B9="","",IF([5]設定!$H24="",INDEX([5]指数!$C$326:$AD$382,MATCH([5]設定!$D24,[5]指数!$B$326:$B$382,0),12),[5]設定!$H24))</f>
        <v>4.9000000000000004</v>
      </c>
      <c r="I9" s="31">
        <f>IF($B9="","",[6]第７表!E10)</f>
        <v>20.7</v>
      </c>
      <c r="J9" s="33">
        <f>IF($B9="","",IF([5]設定!$H24="",IF([5]表１・表３!Q49="X","-",IF([5]表１・表３!Q49="-","-",+I9-[5]表１・表３!Q49)),[5]設定!$H24))</f>
        <v>0</v>
      </c>
      <c r="K9" s="5"/>
      <c r="L9" s="3"/>
    </row>
    <row r="10" spans="1:12" s="4" customFormat="1" ht="22.5" customHeight="1" x14ac:dyDescent="0.45">
      <c r="A10" s="5"/>
      <c r="B10" s="30" t="str">
        <f>+[6]表１!B11</f>
        <v>製造業</v>
      </c>
      <c r="C10" s="31">
        <f>IF($B10="","",[6]第７表!F11)</f>
        <v>157.9</v>
      </c>
      <c r="D10" s="32">
        <f>IF($B10="","",IF([5]設定!$H25="",INDEX([5]指数!$C$326:$AD$382,MATCH([5]設定!$D25,[5]指数!$B$326:$B$382,0),8),[5]設定!$H25))</f>
        <v>-3.6</v>
      </c>
      <c r="E10" s="31">
        <f>IF($B10="","",[6]第７表!G11)</f>
        <v>145.19999999999999</v>
      </c>
      <c r="F10" s="32">
        <f>IF($B10="","",IF([5]設定!$H25="",INDEX([5]指数!$C$326:$AD$382,MATCH([5]設定!$D25,[5]指数!$B$326:$B$382,0),10),[5]設定!$H25))</f>
        <v>-2.8</v>
      </c>
      <c r="G10" s="31">
        <f>IF($B10="","",+[6]第７表!H11)</f>
        <v>12.7</v>
      </c>
      <c r="H10" s="32">
        <f>IF($B10="","",IF([5]設定!$H25="",INDEX([5]指数!$C$326:$AD$382,MATCH([5]設定!$D25,[5]指数!$B$326:$B$382,0),12),[5]設定!$H25))</f>
        <v>-11.8</v>
      </c>
      <c r="I10" s="31">
        <f>IF($B10="","",[6]第７表!E11)</f>
        <v>19.5</v>
      </c>
      <c r="J10" s="33">
        <f>IF($B10="","",IF([5]設定!$H25="",IF([5]表１・表３!Q50="X","-",IF([5]表１・表３!Q50="-","-",+I10-[5]表１・表３!Q50)),[5]設定!$H25))</f>
        <v>-0.39999999999999858</v>
      </c>
      <c r="K10" s="5"/>
      <c r="L10" s="3"/>
    </row>
    <row r="11" spans="1:12" s="4" customFormat="1" ht="22.5" customHeight="1" x14ac:dyDescent="0.45">
      <c r="A11" s="5"/>
      <c r="B11" s="34" t="str">
        <f>+[6]表１!B12</f>
        <v>電気・ガス・熱供給・水道業</v>
      </c>
      <c r="C11" s="31">
        <f>IF($B11="","",[6]第７表!F12)</f>
        <v>164.1</v>
      </c>
      <c r="D11" s="32">
        <f>IF($B11="","",IF([5]設定!$H26="",INDEX([5]指数!$C$326:$AD$382,MATCH([5]設定!$D26,[5]指数!$B$326:$B$382,0),8),[5]設定!$H26))</f>
        <v>6.7</v>
      </c>
      <c r="E11" s="31">
        <f>IF($B11="","",[6]第７表!G12)</f>
        <v>149</v>
      </c>
      <c r="F11" s="32">
        <f>IF($B11="","",IF([5]設定!$H26="",INDEX([5]指数!$C$326:$AD$382,MATCH([5]設定!$D26,[5]指数!$B$326:$B$382,0),10),[5]設定!$H26))</f>
        <v>3.5</v>
      </c>
      <c r="G11" s="31">
        <f>IF($B11="","",+[6]第７表!H12)</f>
        <v>15.1</v>
      </c>
      <c r="H11" s="32">
        <f>IF($B11="","",IF([5]設定!$H26="",INDEX([5]指数!$C$326:$AD$382,MATCH([5]設定!$D26,[5]指数!$B$326:$B$382,0),12),[5]設定!$H26))</f>
        <v>54</v>
      </c>
      <c r="I11" s="31">
        <f>IF($B11="","",[6]第７表!E12)</f>
        <v>19.899999999999999</v>
      </c>
      <c r="J11" s="33">
        <f>IF($B11="","",IF([5]設定!$H26="",IF([5]表１・表３!Q51="X","-",IF([5]表１・表３!Q51="-","-",+I11-[5]表１・表３!Q51)),[5]設定!$H26))</f>
        <v>0.59999999999999787</v>
      </c>
      <c r="K11" s="5"/>
      <c r="L11" s="3"/>
    </row>
    <row r="12" spans="1:12" s="4" customFormat="1" ht="22.5" customHeight="1" x14ac:dyDescent="0.45">
      <c r="A12" s="5"/>
      <c r="B12" s="30" t="str">
        <f>+[6]表１!B13</f>
        <v>情報通信業</v>
      </c>
      <c r="C12" s="31">
        <f>IF($B12="","",[6]第７表!F13)</f>
        <v>161.30000000000001</v>
      </c>
      <c r="D12" s="32">
        <f>IF($B12="","",IF([5]設定!$H27="",INDEX([5]指数!$C$326:$AD$382,MATCH([5]設定!$D27,[5]指数!$B$326:$B$382,0),8),[5]設定!$H27))</f>
        <v>2.7</v>
      </c>
      <c r="E12" s="31">
        <f>IF($B12="","",[6]第７表!G13)</f>
        <v>148.6</v>
      </c>
      <c r="F12" s="32">
        <f>IF($B12="","",IF([5]設定!$H27="",INDEX([5]指数!$C$326:$AD$382,MATCH([5]設定!$D27,[5]指数!$B$326:$B$382,0),10),[5]設定!$H27))</f>
        <v>2.2000000000000002</v>
      </c>
      <c r="G12" s="31">
        <f>IF($B12="","",+[6]第７表!H13)</f>
        <v>12.7</v>
      </c>
      <c r="H12" s="32">
        <f>IF($B12="","",IF([5]設定!$H27="",INDEX([5]指数!$C$326:$AD$382,MATCH([5]設定!$D27,[5]指数!$B$326:$B$382,0),12),[5]設定!$H27))</f>
        <v>8.6</v>
      </c>
      <c r="I12" s="31">
        <f>IF($B12="","",[6]第７表!E13)</f>
        <v>19.600000000000001</v>
      </c>
      <c r="J12" s="33">
        <f>IF($B12="","",IF([5]設定!$H27="",IF([5]表１・表３!Q52="X","-",IF([5]表１・表３!Q52="-","-",+I12-[5]表１・表３!Q52)),[5]設定!$H27))</f>
        <v>0.40000000000000213</v>
      </c>
      <c r="K12" s="5"/>
      <c r="L12" s="3"/>
    </row>
    <row r="13" spans="1:12" s="4" customFormat="1" ht="22.5" customHeight="1" x14ac:dyDescent="0.45">
      <c r="A13" s="5"/>
      <c r="B13" s="30" t="str">
        <f>+[6]表１!B14</f>
        <v>運輸業，郵便業</v>
      </c>
      <c r="C13" s="31">
        <f>IF($B13="","",[6]第７表!F14)</f>
        <v>176.1</v>
      </c>
      <c r="D13" s="32">
        <f>IF($B13="","",IF([5]設定!$H28="",INDEX([5]指数!$C$326:$AD$382,MATCH([5]設定!$D28,[5]指数!$B$326:$B$382,0),8),[5]設定!$H28))</f>
        <v>-7.2</v>
      </c>
      <c r="E13" s="31">
        <f>IF($B13="","",[6]第７表!G14)</f>
        <v>150</v>
      </c>
      <c r="F13" s="32">
        <f>IF($B13="","",IF([5]設定!$H28="",INDEX([5]指数!$C$326:$AD$382,MATCH([5]設定!$D28,[5]指数!$B$326:$B$382,0),10),[5]設定!$H28))</f>
        <v>-4.2</v>
      </c>
      <c r="G13" s="31">
        <f>IF($B13="","",+[6]第７表!H14)</f>
        <v>26.1</v>
      </c>
      <c r="H13" s="32">
        <f>IF($B13="","",IF([5]設定!$H28="",INDEX([5]指数!$C$326:$AD$382,MATCH([5]設定!$D28,[5]指数!$B$326:$B$382,0),12),[5]設定!$H28))</f>
        <v>-22.1</v>
      </c>
      <c r="I13" s="31">
        <f>IF($B13="","",[6]第７表!E14)</f>
        <v>20.2</v>
      </c>
      <c r="J13" s="33">
        <f>IF($B13="","",IF([5]設定!$H28="",IF([5]表１・表３!Q53="X","-",IF([5]表１・表３!Q53="-","-",+I13-[5]表１・表３!Q53)),[5]設定!$H28))</f>
        <v>-1.3000000000000007</v>
      </c>
      <c r="K13" s="5"/>
      <c r="L13" s="3"/>
    </row>
    <row r="14" spans="1:12" s="4" customFormat="1" ht="22.5" customHeight="1" x14ac:dyDescent="0.45">
      <c r="A14" s="5"/>
      <c r="B14" s="30" t="str">
        <f>+[6]表１!B15</f>
        <v>卸売業，小売業</v>
      </c>
      <c r="C14" s="31">
        <f>IF($B14="","",[6]第７表!F15)</f>
        <v>131.80000000000001</v>
      </c>
      <c r="D14" s="32">
        <f>IF($B14="","",IF([5]設定!$H29="",INDEX([5]指数!$C$326:$AD$382,MATCH([5]設定!$D29,[5]指数!$B$326:$B$382,0),8),[5]設定!$H29))</f>
        <v>-3.3</v>
      </c>
      <c r="E14" s="31">
        <f>IF($B14="","",[6]第７表!G15)</f>
        <v>124.6</v>
      </c>
      <c r="F14" s="32">
        <f>IF($B14="","",IF([5]設定!$H29="",INDEX([5]指数!$C$326:$AD$382,MATCH([5]設定!$D29,[5]指数!$B$326:$B$382,0),10),[5]設定!$H29))</f>
        <v>-4.5</v>
      </c>
      <c r="G14" s="31">
        <f>IF($B14="","",+[6]第７表!H15)</f>
        <v>7.2</v>
      </c>
      <c r="H14" s="32">
        <f>IF($B14="","",IF([5]設定!$H29="",INDEX([5]指数!$C$326:$AD$382,MATCH([5]設定!$D29,[5]指数!$B$326:$B$382,0),12),[5]設定!$H29))</f>
        <v>26.3</v>
      </c>
      <c r="I14" s="31">
        <f>IF($B14="","",[6]第７表!E15)</f>
        <v>17.7</v>
      </c>
      <c r="J14" s="33">
        <f>IF($B14="","",IF([5]設定!$H29="",IF([5]表１・表３!Q54="X","-",IF([5]表１・表３!Q54="-","-",+I14-[5]表１・表３!Q54)),[5]設定!$H29))</f>
        <v>-0.80000000000000071</v>
      </c>
      <c r="K14" s="5"/>
      <c r="L14" s="3"/>
    </row>
    <row r="15" spans="1:12" s="4" customFormat="1" ht="22.5" customHeight="1" x14ac:dyDescent="0.45">
      <c r="A15" s="5"/>
      <c r="B15" s="30" t="str">
        <f>+[6]表１!B16</f>
        <v>金融業，保険業</v>
      </c>
      <c r="C15" s="31">
        <f>IF($B15="","",[6]第７表!F16)</f>
        <v>149.4</v>
      </c>
      <c r="D15" s="32">
        <f>IF($B15="","",IF([5]設定!$H30="",INDEX([5]指数!$C$326:$AD$382,MATCH([5]設定!$D30,[5]指数!$B$326:$B$382,0),8),[5]設定!$H30))</f>
        <v>9.4</v>
      </c>
      <c r="E15" s="31">
        <f>IF($B15="","",[6]第７表!G16)</f>
        <v>143.69999999999999</v>
      </c>
      <c r="F15" s="32">
        <f>IF($B15="","",IF([5]設定!$H30="",INDEX([5]指数!$C$326:$AD$382,MATCH([5]設定!$D30,[5]指数!$B$326:$B$382,0),10),[5]設定!$H30))</f>
        <v>6.7</v>
      </c>
      <c r="G15" s="31">
        <f>IF($B15="","",+[6]第７表!H16)</f>
        <v>5.7</v>
      </c>
      <c r="H15" s="32">
        <f>IF($B15="","",IF([5]設定!$H30="",INDEX([5]指数!$C$326:$AD$382,MATCH([5]設定!$D30,[5]指数!$B$326:$B$382,0),12),[5]設定!$H30))</f>
        <v>185.1</v>
      </c>
      <c r="I15" s="31">
        <f>IF($B15="","",[6]第７表!E16)</f>
        <v>20</v>
      </c>
      <c r="J15" s="33">
        <f>IF($B15="","",IF([5]設定!$H30="",IF([5]表１・表３!Q55="X","-",IF([5]表１・表３!Q55="-","-",+I15-[5]表１・表３!Q55)),[5]設定!$H30))</f>
        <v>1.1000000000000014</v>
      </c>
      <c r="K15" s="5"/>
    </row>
    <row r="16" spans="1:12" s="4" customFormat="1" ht="22.5" customHeight="1" x14ac:dyDescent="0.45">
      <c r="A16" s="5"/>
      <c r="B16" s="30" t="str">
        <f>+[6]表１!B17</f>
        <v>不動産業，物品賃貸業</v>
      </c>
      <c r="C16" s="31">
        <f>IF($B16="","",[6]第７表!F17)</f>
        <v>110.3</v>
      </c>
      <c r="D16" s="32">
        <f>IF($B16="","",IF([5]設定!$H31="",INDEX([5]指数!$C$326:$AD$382,MATCH([5]設定!$D31,[5]指数!$B$326:$B$382,0),8),[5]設定!$H31))</f>
        <v>-26.6</v>
      </c>
      <c r="E16" s="31">
        <f>IF($B16="","",[6]第７表!G17)</f>
        <v>107</v>
      </c>
      <c r="F16" s="32">
        <f>IF($B16="","",IF([5]設定!$H31="",INDEX([5]指数!$C$326:$AD$382,MATCH([5]設定!$D31,[5]指数!$B$326:$B$382,0),10),[5]設定!$H31))</f>
        <v>-23.9</v>
      </c>
      <c r="G16" s="31">
        <f>IF($B16="","",+[6]第７表!H17)</f>
        <v>3.3</v>
      </c>
      <c r="H16" s="32">
        <f>IF($B16="","",IF([5]設定!$H31="",INDEX([5]指数!$C$326:$AD$382,MATCH([5]設定!$D31,[5]指数!$B$326:$B$382,0),12),[5]設定!$H31))</f>
        <v>-66.3</v>
      </c>
      <c r="I16" s="31">
        <f>IF($B16="","",[6]第７表!E17)</f>
        <v>17.2</v>
      </c>
      <c r="J16" s="33">
        <f>IF($B16="","",IF([5]設定!$H31="",IF([5]表１・表３!Q56="X","-",IF([5]表１・表３!Q56="-","-",+I16-[5]表１・表３!Q56)),[5]設定!$H31))</f>
        <v>-2.1000000000000014</v>
      </c>
      <c r="K16" s="5"/>
    </row>
    <row r="17" spans="1:12" s="4" customFormat="1" ht="22.5" customHeight="1" x14ac:dyDescent="0.45">
      <c r="A17" s="5"/>
      <c r="B17" s="35" t="str">
        <f>+[6]表１!B18</f>
        <v>学術研究，専門・技術サービス業</v>
      </c>
      <c r="C17" s="31">
        <f>IF($B17="","",[6]第７表!F18)</f>
        <v>161.30000000000001</v>
      </c>
      <c r="D17" s="32">
        <f>IF($B17="","",IF([5]設定!$H32="",INDEX([5]指数!$C$326:$AD$382,MATCH([5]設定!$D32,[5]指数!$B$326:$B$382,0),8),[5]設定!$H32))</f>
        <v>-0.4</v>
      </c>
      <c r="E17" s="31">
        <f>IF($B17="","",[6]第７表!G18)</f>
        <v>151.6</v>
      </c>
      <c r="F17" s="32">
        <f>IF($B17="","",IF([5]設定!$H32="",INDEX([5]指数!$C$326:$AD$382,MATCH([5]設定!$D32,[5]指数!$B$326:$B$382,0),10),[5]設定!$H32))</f>
        <v>-0.9</v>
      </c>
      <c r="G17" s="31">
        <f>IF($B17="","",+[6]第７表!H18)</f>
        <v>9.6999999999999993</v>
      </c>
      <c r="H17" s="32">
        <f>IF($B17="","",IF([5]設定!$H32="",INDEX([5]指数!$C$326:$AD$382,MATCH([5]設定!$D32,[5]指数!$B$326:$B$382,0),12),[5]設定!$H32))</f>
        <v>7.8</v>
      </c>
      <c r="I17" s="31">
        <f>IF($B17="","",[6]第７表!E18)</f>
        <v>20.100000000000001</v>
      </c>
      <c r="J17" s="33">
        <f>IF($B17="","",IF([5]設定!$H32="",IF([5]表１・表３!Q57="X","-",IF([5]表１・表３!Q57="-","-",+I17-[5]表１・表３!Q57)),[5]設定!$H32))</f>
        <v>-0.39999999999999858</v>
      </c>
      <c r="K17" s="5"/>
      <c r="L17" s="3"/>
    </row>
    <row r="18" spans="1:12" s="4" customFormat="1" ht="22.5" customHeight="1" x14ac:dyDescent="0.45">
      <c r="A18" s="5"/>
      <c r="B18" s="30" t="str">
        <f>+[6]表１!B19</f>
        <v>宿泊業，飲食サービス業</v>
      </c>
      <c r="C18" s="31">
        <f>IF($B18="","",[6]第７表!F19)</f>
        <v>85.5</v>
      </c>
      <c r="D18" s="32">
        <f>IF($B18="","",IF([5]設定!$H33="",INDEX([5]指数!$C$326:$AD$382,MATCH([5]設定!$D33,[5]指数!$B$326:$B$382,0),8),[5]設定!$H33))</f>
        <v>-17.3</v>
      </c>
      <c r="E18" s="31">
        <f>IF($B18="","",[6]第７表!G19)</f>
        <v>81.900000000000006</v>
      </c>
      <c r="F18" s="32">
        <f>IF($B18="","",IF([5]設定!$H33="",INDEX([5]指数!$C$326:$AD$382,MATCH([5]設定!$D33,[5]指数!$B$326:$B$382,0),10),[5]設定!$H33))</f>
        <v>-18.3</v>
      </c>
      <c r="G18" s="31">
        <f>IF($B18="","",+[6]第７表!H19)</f>
        <v>3.6</v>
      </c>
      <c r="H18" s="32">
        <f>IF($B18="","",IF([5]設定!$H33="",INDEX([5]指数!$C$326:$AD$382,MATCH([5]設定!$D33,[5]指数!$B$326:$B$382,0),12),[5]設定!$H33))</f>
        <v>12.5</v>
      </c>
      <c r="I18" s="31">
        <f>IF($B18="","",[6]第７表!E19)</f>
        <v>15.1</v>
      </c>
      <c r="J18" s="33">
        <f>IF($B18="","",IF([5]設定!$H33="",IF([5]表１・表３!Q58="X","-",IF([5]表１・表３!Q58="-","-",+I18-[5]表１・表３!Q58)),[5]設定!$H33))</f>
        <v>-1.0000000000000018</v>
      </c>
      <c r="K18" s="5"/>
      <c r="L18" s="3"/>
    </row>
    <row r="19" spans="1:12" s="4" customFormat="1" ht="22.5" customHeight="1" x14ac:dyDescent="0.45">
      <c r="A19" s="5"/>
      <c r="B19" s="34" t="str">
        <f>+[6]表１!B20</f>
        <v>生活関連サービス業，娯楽業</v>
      </c>
      <c r="C19" s="31">
        <f>IF($B19="","",[6]第７表!F20)</f>
        <v>120.8</v>
      </c>
      <c r="D19" s="32">
        <f>IF($B19="","",IF([5]設定!$H34="",INDEX([5]指数!$C$326:$AD$382,MATCH([5]設定!$D34,[5]指数!$B$326:$B$382,0),8),[5]設定!$H34))</f>
        <v>-8.5</v>
      </c>
      <c r="E19" s="31">
        <f>IF($B19="","",[6]第７表!G20)</f>
        <v>116</v>
      </c>
      <c r="F19" s="32">
        <f>IF($B19="","",IF([5]設定!$H34="",INDEX([5]指数!$C$326:$AD$382,MATCH([5]設定!$D34,[5]指数!$B$326:$B$382,0),10),[5]設定!$H34))</f>
        <v>-8.9</v>
      </c>
      <c r="G19" s="31">
        <f>IF($B19="","",+[6]第７表!H20)</f>
        <v>4.8</v>
      </c>
      <c r="H19" s="32">
        <f>IF($B19="","",IF([5]設定!$H34="",INDEX([5]指数!$C$326:$AD$382,MATCH([5]設定!$D34,[5]指数!$B$326:$B$382,0),12),[5]設定!$H34))</f>
        <v>2</v>
      </c>
      <c r="I19" s="31">
        <f>IF($B19="","",[6]第７表!E20)</f>
        <v>16.899999999999999</v>
      </c>
      <c r="J19" s="33">
        <f>IF($B19="","",IF([5]設定!$H34="",IF([5]表１・表３!Q59="X","-",IF([5]表１・表３!Q59="-","-",+I19-[5]表１・表３!Q59)),[5]設定!$H34))</f>
        <v>-1.3000000000000007</v>
      </c>
      <c r="K19" s="5"/>
      <c r="L19" s="3"/>
    </row>
    <row r="20" spans="1:12" s="4" customFormat="1" ht="22.5" customHeight="1" x14ac:dyDescent="0.45">
      <c r="A20" s="5"/>
      <c r="B20" s="30" t="str">
        <f>+[6]表１!B21</f>
        <v>教育，学習支援業</v>
      </c>
      <c r="C20" s="31">
        <f>IF($B20="","",[6]第７表!F21)</f>
        <v>157.19999999999999</v>
      </c>
      <c r="D20" s="32">
        <f>IF($B20="","",IF([5]設定!$H35="",INDEX([5]指数!$C$326:$AD$382,MATCH([5]設定!$D35,[5]指数!$B$326:$B$382,0),8),[5]設定!$H35))</f>
        <v>-2.6</v>
      </c>
      <c r="E20" s="31">
        <f>IF($B20="","",[6]第７表!G21)</f>
        <v>137.4</v>
      </c>
      <c r="F20" s="32">
        <f>IF($B20="","",IF([5]設定!$H35="",INDEX([5]指数!$C$326:$AD$382,MATCH([5]設定!$D35,[5]指数!$B$326:$B$382,0),10),[5]設定!$H35))</f>
        <v>1</v>
      </c>
      <c r="G20" s="31">
        <f>IF($B20="","",+[6]第７表!H21)</f>
        <v>19.8</v>
      </c>
      <c r="H20" s="32">
        <f>IF($B20="","",IF([5]設定!$H35="",INDEX([5]指数!$C$326:$AD$382,MATCH([5]設定!$D35,[5]指数!$B$326:$B$382,0),12),[5]設定!$H35))</f>
        <v>-21.7</v>
      </c>
      <c r="I20" s="31">
        <f>IF($B20="","",[6]第７表!E21)</f>
        <v>19.2</v>
      </c>
      <c r="J20" s="33">
        <f>IF($B20="","",IF([5]設定!$H35="",IF([5]表１・表３!Q60="X","-",IF([5]表１・表３!Q60="-","-",+I20-[5]表１・表３!Q60)),[5]設定!$H35))</f>
        <v>0.19999999999999929</v>
      </c>
      <c r="K20" s="5"/>
      <c r="L20" s="3"/>
    </row>
    <row r="21" spans="1:12" s="4" customFormat="1" ht="22.5" customHeight="1" x14ac:dyDescent="0.45">
      <c r="A21" s="5"/>
      <c r="B21" s="30" t="str">
        <f>+[6]表１!B22</f>
        <v>医療，福祉</v>
      </c>
      <c r="C21" s="36">
        <f>IF($B21="","",[6]第７表!F22)</f>
        <v>134.69999999999999</v>
      </c>
      <c r="D21" s="32">
        <f>IF($B21="","",IF([5]設定!$H36="",INDEX([5]指数!$C$326:$AD$382,MATCH([5]設定!$D36,[5]指数!$B$326:$B$382,0),8),[5]設定!$H36))</f>
        <v>-2.5</v>
      </c>
      <c r="E21" s="31">
        <f>IF($B21="","",[6]第７表!G22)</f>
        <v>130.80000000000001</v>
      </c>
      <c r="F21" s="32">
        <f>IF($B21="","",IF([5]設定!$H36="",INDEX([5]指数!$C$326:$AD$382,MATCH([5]設定!$D36,[5]指数!$B$326:$B$382,0),10),[5]設定!$H36))</f>
        <v>-2.4</v>
      </c>
      <c r="G21" s="31">
        <f>IF($B21="","",+[6]第７表!H22)</f>
        <v>3.9</v>
      </c>
      <c r="H21" s="32">
        <f>IF($B21="","",IF([5]設定!$H36="",INDEX([5]指数!$C$326:$AD$382,MATCH([5]設定!$D36,[5]指数!$B$326:$B$382,0),12),[5]設定!$H36))</f>
        <v>-4.9000000000000004</v>
      </c>
      <c r="I21" s="31">
        <f>IF($B21="","",[6]第７表!E22)</f>
        <v>18.7</v>
      </c>
      <c r="J21" s="33">
        <f>IF($B21="","",IF([5]設定!$H36="",IF([5]表１・表３!Q61="X","-",IF([5]表１・表３!Q61="-","-",+I21-[5]表１・表３!Q61)),[5]設定!$H36))</f>
        <v>0</v>
      </c>
      <c r="K21" s="5"/>
      <c r="L21" s="3"/>
    </row>
    <row r="22" spans="1:12" s="4" customFormat="1" ht="22.5" customHeight="1" x14ac:dyDescent="0.45">
      <c r="A22" s="5"/>
      <c r="B22" s="30" t="str">
        <f>+[6]表１!B23</f>
        <v>複合サービス事業</v>
      </c>
      <c r="C22" s="36">
        <f>IF($B22="","",[6]第７表!F23)</f>
        <v>154</v>
      </c>
      <c r="D22" s="32">
        <f>IF($B22="","",IF([5]設定!$H37="",INDEX([5]指数!$C$326:$AD$382,MATCH([5]設定!$D37,[5]指数!$B$326:$B$382,0),8),[5]設定!$H37))</f>
        <v>-3.8</v>
      </c>
      <c r="E22" s="31">
        <f>IF($B22="","",[6]第７表!G23)</f>
        <v>148.30000000000001</v>
      </c>
      <c r="F22" s="32">
        <f>IF($B22="","",IF([5]設定!$H37="",INDEX([5]指数!$C$326:$AD$382,MATCH([5]設定!$D37,[5]指数!$B$326:$B$382,0),10),[5]設定!$H37))</f>
        <v>-3.9</v>
      </c>
      <c r="G22" s="31">
        <f>IF($B22="","",+[6]第７表!H23)</f>
        <v>5.7</v>
      </c>
      <c r="H22" s="32">
        <f>IF($B22="","",IF([5]設定!$H37="",INDEX([5]指数!$C$326:$AD$382,MATCH([5]設定!$D37,[5]指数!$B$326:$B$382,0),12),[5]設定!$H37))</f>
        <v>0</v>
      </c>
      <c r="I22" s="31">
        <f>IF($B22="","",[6]第７表!E23)</f>
        <v>19.3</v>
      </c>
      <c r="J22" s="33">
        <f>IF($B22="","",IF([5]設定!$H37="",IF([5]表１・表３!Q62="X","-",IF([5]表１・表３!Q62="-","-",+I22-[5]表１・表３!Q62)),[5]設定!$H37))</f>
        <v>-0.69999999999999929</v>
      </c>
      <c r="K22" s="5"/>
      <c r="L22" s="3"/>
    </row>
    <row r="23" spans="1:12" s="4" customFormat="1" ht="22.5" customHeight="1" x14ac:dyDescent="0.45">
      <c r="A23" s="5"/>
      <c r="B23" s="37" t="str">
        <f>+[6]表１!B24</f>
        <v>サービス業（他に分類されないもの）</v>
      </c>
      <c r="C23" s="38">
        <f>IF($B23="","",[6]第７表!F24)</f>
        <v>145.4</v>
      </c>
      <c r="D23" s="39">
        <f>IF($B23="","",IF([5]設定!$H38="",INDEX([5]指数!$C$326:$AD$382,MATCH([5]設定!$D38,[5]指数!$B$326:$B$382,0),8),[5]設定!$H38))</f>
        <v>-3.1</v>
      </c>
      <c r="E23" s="38">
        <f>IF($B23="","",[6]第７表!G24)</f>
        <v>136.4</v>
      </c>
      <c r="F23" s="39">
        <f>IF($B23="","",IF([5]設定!$H38="",INDEX([5]指数!$C$326:$AD$382,MATCH([5]設定!$D38,[5]指数!$B$326:$B$382,0),10),[5]設定!$H38))</f>
        <v>-3</v>
      </c>
      <c r="G23" s="38">
        <f>IF($B23="","",+[6]第７表!H24)</f>
        <v>9</v>
      </c>
      <c r="H23" s="39">
        <f>IF($B23="","",IF([5]設定!$H38="",INDEX([5]指数!$C$326:$AD$382,MATCH([5]設定!$D38,[5]指数!$B$326:$B$382,0),12),[5]設定!$H38))</f>
        <v>-4.3</v>
      </c>
      <c r="I23" s="38">
        <f>IF($B23="","",[6]第７表!E24)</f>
        <v>19.100000000000001</v>
      </c>
      <c r="J23" s="40">
        <f>IF($B23="","",IF([5]設定!$H38="",IF([5]表１・表３!Q63="X","-",IF([5]表１・表３!Q63="-","-",+I23-[5]表１・表３!Q63)),[5]設定!$H38))</f>
        <v>-9.9999999999997868E-2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IF($B30="","",+[6]第７表!F47)</f>
        <v>146.5</v>
      </c>
      <c r="D30" s="61">
        <f>IF($B30="","",IF([5]設定!$I23="",INDEX([5]指数!$C$6:$AD$62,MATCH([5]設定!$D23,[5]指数!$B$6:$B$62,0),8),[5]設定!$I23))</f>
        <v>-1.8</v>
      </c>
      <c r="E30" s="31">
        <f>IF($B30="","",[6]第７表!G47)</f>
        <v>135.80000000000001</v>
      </c>
      <c r="F30" s="61">
        <f>IF($B30="","",IF([5]設定!$I23="",INDEX([5]指数!$C$6:$AD$62,MATCH([5]設定!$D23,[5]指数!$B$6:$B$62,0),10),[5]設定!$I23))</f>
        <v>-0.7</v>
      </c>
      <c r="G30" s="62">
        <f>IF($B30="","",[6]第７表!H47)</f>
        <v>10.7</v>
      </c>
      <c r="H30" s="61">
        <f>IF($B30="","",IF([5]設定!$I23="",INDEX([5]指数!$C$6:$AD$62,MATCH([5]設定!$D23,[5]指数!$B$6:$B$62,0),12),[5]設定!$I23))</f>
        <v>-14.4</v>
      </c>
      <c r="I30" s="31">
        <f>IF($B30="","",+[6]第７表!E47)</f>
        <v>18.899999999999999</v>
      </c>
      <c r="J30" s="33">
        <f>IF($B30="","",IF([5]設定!$I23="",IF([5]表１・表３!Q69="X","-",IF([5]表１・表３!Q69="-","-",+I30-[5]表１・表３!Q69)),[5]設定!$I23))</f>
        <v>0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IF($B31="","",+[6]第７表!F48)</f>
        <v>164.2</v>
      </c>
      <c r="D31" s="61">
        <f>IF($B31="","",IF([5]設定!$I24="",INDEX([5]指数!$C$6:$AD$62,MATCH([5]設定!$D24,[5]指数!$B$6:$B$62,0),8),[5]設定!$I24))</f>
        <v>-4.4000000000000004</v>
      </c>
      <c r="E31" s="31">
        <f>IF($B31="","",[6]第７表!G48)</f>
        <v>151.69999999999999</v>
      </c>
      <c r="F31" s="61">
        <f>IF($B31="","",IF([5]設定!$I24="",INDEX([5]指数!$C$6:$AD$62,MATCH([5]設定!$D24,[5]指数!$B$6:$B$62,0),10),[5]設定!$I24))</f>
        <v>-1.9</v>
      </c>
      <c r="G31" s="62">
        <f>IF($B31="","",[6]第７表!H48)</f>
        <v>12.5</v>
      </c>
      <c r="H31" s="63">
        <f>IF($B31="","",IF([5]設定!$I24="",INDEX([5]指数!$C$6:$AD$62,MATCH([5]設定!$D24,[5]指数!$B$6:$B$62,0),12),[5]設定!$I24))</f>
        <v>-26.9</v>
      </c>
      <c r="I31" s="31">
        <f>IF($B31="","",+[6]第７表!E48)</f>
        <v>20.5</v>
      </c>
      <c r="J31" s="33">
        <f>IF($B31="","",IF([5]設定!$I24="",IF([5]表１・表３!Q70="X","-",IF([5]表１・表３!Q70="-","-",+I31-[5]表１・表３!Q70)),[5]設定!$I24))</f>
        <v>0.30000000000000071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IF($B32="","",+[6]第７表!F49)</f>
        <v>161.6</v>
      </c>
      <c r="D32" s="61">
        <f>IF($B32="","",IF([5]設定!$I25="",INDEX([5]指数!$C$6:$AD$62,MATCH([5]設定!$D25,[5]指数!$B$6:$B$62,0),8),[5]設定!$I25))</f>
        <v>-1.6</v>
      </c>
      <c r="E32" s="31">
        <f>IF($B32="","",[6]第７表!G49)</f>
        <v>148.1</v>
      </c>
      <c r="F32" s="61">
        <f>IF($B32="","",IF([5]設定!$I25="",INDEX([5]指数!$C$6:$AD$62,MATCH([5]設定!$D25,[5]指数!$B$6:$B$62,0),10),[5]設定!$I25))</f>
        <v>-0.1</v>
      </c>
      <c r="G32" s="62">
        <f>IF($B32="","",[6]第７表!H49)</f>
        <v>13.5</v>
      </c>
      <c r="H32" s="63">
        <f>IF($B32="","",IF([5]設定!$I25="",INDEX([5]指数!$C$6:$AD$62,MATCH([5]設定!$D25,[5]指数!$B$6:$B$62,0),12),[5]設定!$I25))</f>
        <v>-16.100000000000001</v>
      </c>
      <c r="I32" s="31">
        <f>IF($B32="","",+[6]第７表!E49)</f>
        <v>19.600000000000001</v>
      </c>
      <c r="J32" s="33">
        <f>IF($B32="","",IF([5]設定!$I25="",IF([5]表１・表３!Q71="X","-",IF([5]表１・表３!Q71="-","-",+I32-[5]表１・表３!Q71)),[5]設定!$I25))</f>
        <v>0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IF($B33="","",+[6]第７表!F50)</f>
        <v>164.3</v>
      </c>
      <c r="D33" s="61">
        <f>IF($B33="","",IF([5]設定!$I26="",INDEX([5]指数!$C$6:$AD$62,MATCH([5]設定!$D26,[5]指数!$B$6:$B$62,0),8),[5]設定!$I26))</f>
        <v>8.6999999999999993</v>
      </c>
      <c r="E33" s="31">
        <f>IF($B33="","",[6]第７表!G50)</f>
        <v>147.9</v>
      </c>
      <c r="F33" s="61">
        <f>IF($B33="","",IF([5]設定!$I26="",INDEX([5]指数!$C$6:$AD$62,MATCH([5]設定!$D26,[5]指数!$B$6:$B$62,0),10),[5]設定!$I26))</f>
        <v>3.8</v>
      </c>
      <c r="G33" s="62">
        <f>IF($B33="","",[6]第７表!H50)</f>
        <v>16.399999999999999</v>
      </c>
      <c r="H33" s="63">
        <f>IF($B33="","",IF([5]設定!$I26="",INDEX([5]指数!$C$6:$AD$62,MATCH([5]設定!$D26,[5]指数!$B$6:$B$62,0),12),[5]設定!$I26))</f>
        <v>88.5</v>
      </c>
      <c r="I33" s="31">
        <f>IF($B33="","",+[6]第７表!E50)</f>
        <v>19.899999999999999</v>
      </c>
      <c r="J33" s="33">
        <f>IF($B33="","",IF([5]設定!$I26="",IF([5]表１・表３!Q72="X","-",IF([5]表１・表３!Q72="-","-",+I33-[5]表１・表３!Q72)),[5]設定!$I26))</f>
        <v>0.79999999999999716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IF($B34="","",+[6]第７表!F51)</f>
        <v>161.9</v>
      </c>
      <c r="D34" s="61">
        <f>IF($B34="","",IF([5]設定!$I27="",INDEX([5]指数!$C$6:$AD$62,MATCH([5]設定!$D27,[5]指数!$B$6:$B$62,0),8),[5]設定!$I27))</f>
        <v>6.6</v>
      </c>
      <c r="E34" s="31">
        <f>IF($B34="","",[6]第７表!G51)</f>
        <v>146.9</v>
      </c>
      <c r="F34" s="61">
        <f>IF($B34="","",IF([5]設定!$I27="",INDEX([5]指数!$C$6:$AD$62,MATCH([5]設定!$D27,[5]指数!$B$6:$B$62,0),10),[5]設定!$I27))</f>
        <v>5.5</v>
      </c>
      <c r="G34" s="62">
        <f>IF($B34="","",[6]第７表!H51)</f>
        <v>15</v>
      </c>
      <c r="H34" s="63">
        <f>IF($B34="","",IF([5]設定!$I27="",INDEX([5]指数!$C$6:$AD$62,MATCH([5]設定!$D27,[5]指数!$B$6:$B$62,0),12),[5]設定!$I27))</f>
        <v>18.100000000000001</v>
      </c>
      <c r="I34" s="31">
        <f>IF($B34="","",+[6]第７表!E51)</f>
        <v>19.399999999999999</v>
      </c>
      <c r="J34" s="33">
        <f>IF($B34="","",IF([5]設定!$I27="",IF([5]表１・表３!Q73="X","-",IF([5]表１・表３!Q73="-","-",+I34-[5]表１・表３!Q73)),[5]設定!$I27))</f>
        <v>0.79999999999999716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IF($B35="","",+[6]第７表!F52)</f>
        <v>170.7</v>
      </c>
      <c r="D35" s="61">
        <f>IF($B35="","",IF([5]設定!$I28="",INDEX([5]指数!$C$6:$AD$62,MATCH([5]設定!$D28,[5]指数!$B$6:$B$62,0),8),[5]設定!$I28))</f>
        <v>-9.9</v>
      </c>
      <c r="E35" s="31">
        <f>IF($B35="","",[6]第７表!G52)</f>
        <v>147.80000000000001</v>
      </c>
      <c r="F35" s="61">
        <f>IF($B35="","",IF([5]設定!$I28="",INDEX([5]指数!$C$6:$AD$62,MATCH([5]設定!$D28,[5]指数!$B$6:$B$62,0),10),[5]設定!$I28))</f>
        <v>-5.3</v>
      </c>
      <c r="G35" s="62">
        <f>IF($B35="","",[6]第７表!H52)</f>
        <v>22.9</v>
      </c>
      <c r="H35" s="63">
        <f>IF($B35="","",IF([5]設定!$I28="",INDEX([5]指数!$C$6:$AD$62,MATCH([5]設定!$D28,[5]指数!$B$6:$B$62,0),12),[5]設定!$I28))</f>
        <v>-30.9</v>
      </c>
      <c r="I35" s="31">
        <f>IF($B35="","",+[6]第７表!E52)</f>
        <v>20.3</v>
      </c>
      <c r="J35" s="33">
        <f>IF($B35="","",IF([5]設定!$I28="",IF([5]表１・表３!Q74="X","-",IF([5]表１・表３!Q74="-","-",+I35-[5]表１・表３!Q74)),[5]設定!$I28))</f>
        <v>-1.0999999999999979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IF($B36="","",+[6]第７表!F53)</f>
        <v>123</v>
      </c>
      <c r="D36" s="61">
        <f>IF($B36="","",IF([5]設定!$I29="",INDEX([5]指数!$C$6:$AD$62,MATCH([5]設定!$D29,[5]指数!$B$6:$B$62,0),8),[5]設定!$I29))</f>
        <v>0.1</v>
      </c>
      <c r="E36" s="31">
        <f>IF($B36="","",[6]第７表!G53)</f>
        <v>116.4</v>
      </c>
      <c r="F36" s="61">
        <f>IF($B36="","",IF([5]設定!$I29="",INDEX([5]指数!$C$6:$AD$62,MATCH([5]設定!$D29,[5]指数!$B$6:$B$62,0),10),[5]設定!$I29))</f>
        <v>0.2</v>
      </c>
      <c r="G36" s="62">
        <f>IF($B36="","",[6]第７表!H53)</f>
        <v>6.6</v>
      </c>
      <c r="H36" s="63">
        <f>IF($B36="","",IF([5]設定!$I29="",INDEX([5]指数!$C$6:$AD$62,MATCH([5]設定!$D29,[5]指数!$B$6:$B$62,0),12),[5]設定!$I29))</f>
        <v>-1.5</v>
      </c>
      <c r="I36" s="31">
        <f>IF($B36="","",+[6]第７表!E53)</f>
        <v>17.600000000000001</v>
      </c>
      <c r="J36" s="33">
        <f>IF($B36="","",IF([5]設定!$I29="",IF([5]表１・表３!Q75="X","-",IF([5]表１・表３!Q75="-","-",+I36-[5]表１・表３!Q75)),[5]設定!$I29))</f>
        <v>0.10000000000000142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>
        <f>IF($B37="","",+[6]第７表!F54)</f>
        <v>145.80000000000001</v>
      </c>
      <c r="D37" s="61">
        <f>IF($B37="","",IF([5]設定!$I30="",INDEX([5]指数!$C$6:$AD$62,MATCH([5]設定!$D30,[5]指数!$B$6:$B$62,0),8),[5]設定!$I30))</f>
        <v>-3.1</v>
      </c>
      <c r="E37" s="31">
        <f>IF($B37="","",[6]第７表!G54)</f>
        <v>140.9</v>
      </c>
      <c r="F37" s="61">
        <f>IF($B37="","",IF([5]設定!$I30="",INDEX([5]指数!$C$6:$AD$62,MATCH([5]設定!$D30,[5]指数!$B$6:$B$62,0),10),[5]設定!$I30))</f>
        <v>-3.5</v>
      </c>
      <c r="G37" s="62">
        <f>IF($B37="","",[6]第７表!H54)</f>
        <v>4.9000000000000004</v>
      </c>
      <c r="H37" s="63">
        <f>IF($B37="","",IF([5]設定!$I30="",INDEX([5]指数!$C$6:$AD$62,MATCH([5]設定!$D30,[5]指数!$B$6:$B$62,0),12),[5]設定!$I30))</f>
        <v>6.5</v>
      </c>
      <c r="I37" s="31">
        <f>IF($B37="","",+[6]第７表!E54)</f>
        <v>20.2</v>
      </c>
      <c r="J37" s="33">
        <f>IF($B37="","",IF([5]設定!$I30="",IF([5]表１・表３!Q76="X","-",IF([5]表１・表３!Q76="-","-",+I37-[5]表１・表３!Q76)),[5]設定!$I30))</f>
        <v>0.39999999999999858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IF($B38="","",+[6]第７表!F55)</f>
        <v>156.30000000000001</v>
      </c>
      <c r="D38" s="61">
        <f>IF($B38="","",IF([5]設定!$I31="",INDEX([5]指数!$C$6:$AD$62,MATCH([5]設定!$D31,[5]指数!$B$6:$B$62,0),8),[5]設定!$I31))</f>
        <v>12.3</v>
      </c>
      <c r="E38" s="31">
        <f>IF($B38="","",[6]第７表!G55)</f>
        <v>151.1</v>
      </c>
      <c r="F38" s="61">
        <f>IF($B38="","",IF([5]設定!$I31="",INDEX([5]指数!$C$6:$AD$62,MATCH([5]設定!$D31,[5]指数!$B$6:$B$62,0),10),[5]設定!$I31))</f>
        <v>13.6</v>
      </c>
      <c r="G38" s="62">
        <f>IF($B38="","",[6]第７表!H55)</f>
        <v>5.2</v>
      </c>
      <c r="H38" s="63">
        <f>IF($B38="","",IF([5]設定!$I31="",INDEX([5]指数!$C$6:$AD$62,MATCH([5]設定!$D31,[5]指数!$B$6:$B$62,0),12),[5]設定!$I31))</f>
        <v>-16.2</v>
      </c>
      <c r="I38" s="31">
        <f>IF($B38="","",+[6]第７表!E55)</f>
        <v>20.3</v>
      </c>
      <c r="J38" s="33">
        <f>IF($B38="","",IF([5]設定!$I31="",IF([5]表１・表３!Q77="X","-",IF([5]表１・表３!Q77="-","-",+I38-[5]表１・表３!Q77)),[5]設定!$I31))</f>
        <v>0.60000000000000142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IF($B39="","",+[6]第７表!F56)</f>
        <v>163.9</v>
      </c>
      <c r="D39" s="61">
        <f>IF($B39="","",IF([5]設定!$I32="",INDEX([5]指数!$C$6:$AD$62,MATCH([5]設定!$D32,[5]指数!$B$6:$B$62,0),8),[5]設定!$I32))</f>
        <v>-3.8</v>
      </c>
      <c r="E39" s="31">
        <f>IF($B39="","",[6]第７表!G56)</f>
        <v>149.1</v>
      </c>
      <c r="F39" s="61">
        <f>IF($B39="","",IF([5]設定!$I32="",INDEX([5]指数!$C$6:$AD$62,MATCH([5]設定!$D32,[5]指数!$B$6:$B$62,0),10),[5]設定!$I32))</f>
        <v>-3.8</v>
      </c>
      <c r="G39" s="62">
        <f>IF($B39="","",[6]第７表!H56)</f>
        <v>14.8</v>
      </c>
      <c r="H39" s="63">
        <f>IF($B39="","",IF([5]設定!$I32="",INDEX([5]指数!$C$6:$AD$62,MATCH([5]設定!$D32,[5]指数!$B$6:$B$62,0),12),[5]設定!$I32))</f>
        <v>-3.2</v>
      </c>
      <c r="I39" s="31">
        <f>IF($B39="","",+[6]第７表!E56)</f>
        <v>19.600000000000001</v>
      </c>
      <c r="J39" s="33">
        <f>IF($B39="","",IF([5]設定!$I32="",IF([5]表１・表３!Q78="X","-",IF([5]表１・表３!Q78="-","-",+I39-[5]表１・表３!Q78)),[5]設定!$I32))</f>
        <v>-0.5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IF($B40="","",+[6]第７表!F57)</f>
        <v>97.8</v>
      </c>
      <c r="D40" s="61">
        <f>IF($B40="","",IF([5]設定!$I33="",INDEX([5]指数!$C$6:$AD$62,MATCH([5]設定!$D33,[5]指数!$B$6:$B$62,0),8),[5]設定!$I33))</f>
        <v>7.7</v>
      </c>
      <c r="E40" s="31">
        <f>IF($B40="","",[6]第７表!G57)</f>
        <v>92.3</v>
      </c>
      <c r="F40" s="61">
        <f>IF($B40="","",IF([5]設定!$I33="",INDEX([5]指数!$C$6:$AD$62,MATCH([5]設定!$D33,[5]指数!$B$6:$B$62,0),10),[5]設定!$I33))</f>
        <v>6.9</v>
      </c>
      <c r="G40" s="62">
        <f>IF($B40="","",[6]第７表!H57)</f>
        <v>5.5</v>
      </c>
      <c r="H40" s="63">
        <f>IF($B40="","",IF([5]設定!$I33="",INDEX([5]指数!$C$6:$AD$62,MATCH([5]設定!$D33,[5]指数!$B$6:$B$62,0),12),[5]設定!$I33))</f>
        <v>25</v>
      </c>
      <c r="I40" s="31">
        <f>IF($B40="","",+[6]第７表!E57)</f>
        <v>15</v>
      </c>
      <c r="J40" s="33">
        <f>IF($B40="","",IF([5]設定!$I33="",IF([5]表１・表３!Q79="X","-",IF([5]表１・表３!Q79="-","-",+I40-[5]表１・表３!Q79)),[5]設定!$I33))</f>
        <v>1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IF($B41="","",+[6]第７表!F58)</f>
        <v>137.30000000000001</v>
      </c>
      <c r="D41" s="61">
        <f>IF($B41="","",IF([5]設定!$I34="",INDEX([5]指数!$C$6:$AD$62,MATCH([5]設定!$D34,[5]指数!$B$6:$B$62,0),8),[5]設定!$I34))</f>
        <v>29.4</v>
      </c>
      <c r="E41" s="31">
        <f>IF($B41="","",[6]第７表!G58)</f>
        <v>127.8</v>
      </c>
      <c r="F41" s="61">
        <f>IF($B41="","",IF([5]設定!$I34="",INDEX([5]指数!$C$6:$AD$62,MATCH([5]設定!$D34,[5]指数!$B$6:$B$62,0),10),[5]設定!$I34))</f>
        <v>22.8</v>
      </c>
      <c r="G41" s="62">
        <f>IF($B41="","",[6]第７表!H58)</f>
        <v>9.5</v>
      </c>
      <c r="H41" s="63">
        <f>IF($B41="","",IF([5]設定!$I34="",INDEX([5]指数!$C$6:$AD$62,MATCH([5]設定!$D34,[5]指数!$B$6:$B$62,0),12),[5]設定!$I34))</f>
        <v>351.7</v>
      </c>
      <c r="I41" s="31">
        <f>IF($B41="","",+[6]第７表!E58)</f>
        <v>16.8</v>
      </c>
      <c r="J41" s="33">
        <f>IF($B41="","",IF([5]設定!$I34="",IF([5]表１・表３!Q80="X","-",IF([5]表１・表３!Q80="-","-",+I41-[5]表１・表３!Q80)),[5]設定!$I34))</f>
        <v>1.8000000000000007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IF($B42="","",+[6]第７表!F59)</f>
        <v>162.6</v>
      </c>
      <c r="D42" s="61">
        <f>IF($B42="","",IF([5]設定!$I35="",INDEX([5]指数!$C$6:$AD$62,MATCH([5]設定!$D35,[5]指数!$B$6:$B$62,0),8),[5]設定!$I35))</f>
        <v>-3.2</v>
      </c>
      <c r="E42" s="31">
        <f>IF($B42="","",[6]第７表!G59)</f>
        <v>138.4</v>
      </c>
      <c r="F42" s="61">
        <f>IF($B42="","",IF([5]設定!$I35="",INDEX([5]指数!$C$6:$AD$62,MATCH([5]設定!$D35,[5]指数!$B$6:$B$62,0),10),[5]設定!$I35))</f>
        <v>-0.4</v>
      </c>
      <c r="G42" s="62">
        <f>IF($B42="","",[6]第７表!H59)</f>
        <v>24.2</v>
      </c>
      <c r="H42" s="63">
        <f>IF($B42="","",IF([5]設定!$I35="",INDEX([5]指数!$C$6:$AD$62,MATCH([5]設定!$D35,[5]指数!$B$6:$B$62,0),12),[5]設定!$I35))</f>
        <v>-16.8</v>
      </c>
      <c r="I42" s="31">
        <f>IF($B42="","",+[6]第７表!E59)</f>
        <v>18.7</v>
      </c>
      <c r="J42" s="33">
        <f>IF($B42="","",IF([5]設定!$I35="",IF([5]表１・表３!Q81="X","-",IF([5]表１・表３!Q81="-","-",+I42-[5]表１・表３!Q81)),[5]設定!$I35))</f>
        <v>-0.60000000000000142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IF($B43="","",+[6]第７表!F60)</f>
        <v>140.1</v>
      </c>
      <c r="D43" s="61">
        <f>IF($B43="","",IF([5]設定!$I36="",INDEX([5]指数!$C$6:$AD$62,MATCH([5]設定!$D36,[5]指数!$B$6:$B$62,0),8),[5]設定!$I36))</f>
        <v>-1.9</v>
      </c>
      <c r="E43" s="31">
        <f>IF($B43="","",[6]第７表!G60)</f>
        <v>135.5</v>
      </c>
      <c r="F43" s="61">
        <f>IF($B43="","",IF([5]設定!$I36="",INDEX([5]指数!$C$6:$AD$62,MATCH([5]設定!$D36,[5]指数!$B$6:$B$62,0),10),[5]設定!$I36))</f>
        <v>-1.3</v>
      </c>
      <c r="G43" s="62">
        <f>IF($B43="","",[6]第７表!H60)</f>
        <v>4.5999999999999996</v>
      </c>
      <c r="H43" s="63">
        <f>IF($B43="","",IF([5]設定!$I36="",INDEX([5]指数!$C$6:$AD$62,MATCH([5]設定!$D36,[5]指数!$B$6:$B$62,0),12),[5]設定!$I36))</f>
        <v>-16.3</v>
      </c>
      <c r="I43" s="31">
        <f>IF($B43="","",+[6]第７表!E60)</f>
        <v>19.100000000000001</v>
      </c>
      <c r="J43" s="33">
        <f>IF($B43="","",IF([5]設定!$I36="",IF([5]表１・表３!Q82="X","-",IF([5]表１・表３!Q82="-","-",+I43-[5]表１・表３!Q82)),[5]設定!$I36))</f>
        <v>0.20000000000000284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IF($B44="","",+[6]第７表!F61)</f>
        <v>152.69999999999999</v>
      </c>
      <c r="D44" s="61">
        <f>IF($B44="","",IF([5]設定!$I37="",INDEX([5]指数!$C$6:$AD$62,MATCH([5]設定!$D37,[5]指数!$B$6:$B$62,0),8),[5]設定!$I37))</f>
        <v>-6.8</v>
      </c>
      <c r="E44" s="31">
        <f>IF($B44="","",[6]第７表!G61)</f>
        <v>146.69999999999999</v>
      </c>
      <c r="F44" s="61">
        <f>IF($B44="","",IF([5]設定!$I37="",INDEX([5]指数!$C$6:$AD$62,MATCH([5]設定!$D37,[5]指数!$B$6:$B$62,0),10),[5]設定!$I37))</f>
        <v>-6</v>
      </c>
      <c r="G44" s="62">
        <f>IF($B44="","",[6]第７表!H61)</f>
        <v>6</v>
      </c>
      <c r="H44" s="63">
        <f>IF($B44="","",IF([5]設定!$I37="",INDEX([5]指数!$C$6:$AD$62,MATCH([5]設定!$D37,[5]指数!$B$6:$B$62,0),12),[5]設定!$I37))</f>
        <v>-24</v>
      </c>
      <c r="I44" s="31">
        <f>IF($B44="","",+[6]第７表!E61)</f>
        <v>19.100000000000001</v>
      </c>
      <c r="J44" s="33">
        <f>IF($B44="","",IF([5]設定!$I37="",IF([5]表１・表３!Q83="X","-",IF([5]表１・表３!Q83="-","-",+I44-[5]表１・表３!Q83)),[5]設定!$I37))</f>
        <v>-1.2999999999999972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IF($B45="","",+[6]第７表!F62)</f>
        <v>143</v>
      </c>
      <c r="D45" s="67">
        <f>IF($B45="","",IF([5]設定!$I38="",INDEX([5]指数!$C$6:$AD$62,MATCH([5]設定!$D38,[5]指数!$B$6:$B$62,0),8),[5]設定!$I38))</f>
        <v>-2.5</v>
      </c>
      <c r="E45" s="38">
        <f>IF($B45="","",[6]第７表!G62)</f>
        <v>133</v>
      </c>
      <c r="F45" s="67">
        <f>IF($B45="","",IF([5]設定!$I38="",INDEX([5]指数!$C$6:$AD$62,MATCH([5]設定!$D38,[5]指数!$B$6:$B$62,0),10),[5]設定!$I38))</f>
        <v>-2.5</v>
      </c>
      <c r="G45" s="68">
        <f>IF($B45="","",[6]第７表!H62)</f>
        <v>10</v>
      </c>
      <c r="H45" s="69">
        <f>IF($B45="","",IF([5]設定!$I38="",INDEX([5]指数!$C$6:$AD$62,MATCH([5]設定!$D38,[5]指数!$B$6:$B$62,0),12),[5]設定!$I38))</f>
        <v>-1.9</v>
      </c>
      <c r="I45" s="38">
        <f>IF($B45="","",+[6]第７表!E62)</f>
        <v>18.899999999999999</v>
      </c>
      <c r="J45" s="40">
        <f>IF($B45="","",IF([5]設定!$I38="",IF([5]表１・表３!Q84="X","-",IF([5]表１・表３!Q84="-","-",+I45-[5]表１・表３!Q84)),[5]設定!$I38))</f>
        <v>9.9999999999997868E-2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83F2D-6DC9-4D1C-8617-E310A0043C50}">
  <sheetPr codeName="Sheet4">
    <pageSetUpPr autoPageBreaks="0"/>
  </sheetPr>
  <dimension ref="A1:L75"/>
  <sheetViews>
    <sheetView showGridLines="0" view="pageBreakPreview" topLeftCell="A32" zoomScale="55" zoomScaleNormal="80" zoomScaleSheetLayoutView="55" zoomScalePageLayoutView="90" workbookViewId="0">
      <selection activeCell="F51" sqref="F5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産業別にみた労働時間の動き（"&amp;[7]設定!D8&amp;DBCS([7]設定!E8)&amp;"年"&amp;DBCS([7]設定!F8)&amp;"月）"</f>
        <v>表３ 産業別にみた労働時間の動き（令和５年４月）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+[8]表１!B9</f>
        <v>調査産業計</v>
      </c>
      <c r="C8" s="31">
        <f>IF($B8="","",[8]第７表!F9)</f>
        <v>145.30000000000001</v>
      </c>
      <c r="D8" s="32">
        <f>IF($B8="","",IF([7]設定!$H23="",INDEX([7]指数!$C$326:$AD$382,MATCH([7]設定!$D23,[7]指数!$B$326:$B$382,0),8),[7]設定!$H23))</f>
        <v>-1.4</v>
      </c>
      <c r="E8" s="31">
        <f>IF($B8="","",[8]第７表!G9)</f>
        <v>135.19999999999999</v>
      </c>
      <c r="F8" s="32">
        <f>IF($B8="","",IF([7]設定!$H23="",INDEX([7]指数!$C$326:$AD$382,MATCH([7]設定!$D23,[7]指数!$B$326:$B$382,0),10),[7]設定!$H23))</f>
        <v>-1.5</v>
      </c>
      <c r="G8" s="31">
        <f>IF($B8="","",+[8]第７表!H9)</f>
        <v>10.1</v>
      </c>
      <c r="H8" s="32">
        <f>IF($B8="","",IF([7]設定!$H23="",INDEX([7]指数!$C$326:$AD$382,MATCH([7]設定!$D23,[7]指数!$B$326:$B$382,0),12),[7]設定!$H23))</f>
        <v>0</v>
      </c>
      <c r="I8" s="31">
        <f>IF($B8="","",[8]第７表!E9)</f>
        <v>18.899999999999999</v>
      </c>
      <c r="J8" s="33">
        <f>IF($B8="","",IF([7]設定!$H23="",IF([7]表１・表３!Q48="X","-",IF([7]表１・表３!Q48="-","-",+I8-[7]表１・表３!Q48)),[7]設定!$H23))</f>
        <v>-0.20000000000000284</v>
      </c>
      <c r="K8" s="5"/>
      <c r="L8" s="3"/>
    </row>
    <row r="9" spans="1:12" s="4" customFormat="1" ht="22.5" customHeight="1" x14ac:dyDescent="0.45">
      <c r="A9" s="5"/>
      <c r="B9" s="30" t="str">
        <f>+[8]表１!B10</f>
        <v>建設業</v>
      </c>
      <c r="C9" s="31">
        <f>IF($B9="","",[8]第７表!F10)</f>
        <v>163</v>
      </c>
      <c r="D9" s="32">
        <f>IF($B9="","",IF([7]設定!$H24="",INDEX([7]指数!$C$326:$AD$382,MATCH([7]設定!$D24,[7]指数!$B$326:$B$382,0),8),[7]設定!$H24))</f>
        <v>-0.9</v>
      </c>
      <c r="E9" s="31">
        <f>IF($B9="","",[8]第７表!G10)</f>
        <v>156.19999999999999</v>
      </c>
      <c r="F9" s="32">
        <f>IF($B9="","",IF([7]設定!$H24="",INDEX([7]指数!$C$326:$AD$382,MATCH([7]設定!$D24,[7]指数!$B$326:$B$382,0),10),[7]設定!$H24))</f>
        <v>0.7</v>
      </c>
      <c r="G9" s="31">
        <f>IF($B9="","",+[8]第７表!H10)</f>
        <v>6.8</v>
      </c>
      <c r="H9" s="32">
        <f>IF($B9="","",IF([7]設定!$H24="",INDEX([7]指数!$C$326:$AD$382,MATCH([7]設定!$D24,[7]指数!$B$326:$B$382,0),12),[7]設定!$H24))</f>
        <v>-26.9</v>
      </c>
      <c r="I9" s="31">
        <f>IF($B9="","",[8]第７表!E10)</f>
        <v>21.4</v>
      </c>
      <c r="J9" s="33">
        <f>IF($B9="","",IF([7]設定!$H24="",IF([7]表１・表３!Q49="X","-",IF([7]表１・表３!Q49="-","-",+I9-[7]表１・表３!Q49)),[7]設定!$H24))</f>
        <v>1</v>
      </c>
      <c r="K9" s="5"/>
      <c r="L9" s="3"/>
    </row>
    <row r="10" spans="1:12" s="4" customFormat="1" ht="22.5" customHeight="1" x14ac:dyDescent="0.45">
      <c r="A10" s="5"/>
      <c r="B10" s="30" t="str">
        <f>+[8]表１!B11</f>
        <v>製造業</v>
      </c>
      <c r="C10" s="31">
        <f>IF($B10="","",[8]第７表!F11)</f>
        <v>162.6</v>
      </c>
      <c r="D10" s="32">
        <f>IF($B10="","",IF([7]設定!$H25="",INDEX([7]指数!$C$326:$AD$382,MATCH([7]設定!$D25,[7]指数!$B$326:$B$382,0),8),[7]設定!$H25))</f>
        <v>0.3</v>
      </c>
      <c r="E10" s="31">
        <f>IF($B10="","",[8]第７表!G11)</f>
        <v>149.19999999999999</v>
      </c>
      <c r="F10" s="32">
        <f>IF($B10="","",IF([7]設定!$H25="",INDEX([7]指数!$C$326:$AD$382,MATCH([7]設定!$D25,[7]指数!$B$326:$B$382,0),10),[7]設定!$H25))</f>
        <v>0.3</v>
      </c>
      <c r="G10" s="31">
        <f>IF($B10="","",+[8]第７表!H11)</f>
        <v>13.4</v>
      </c>
      <c r="H10" s="32">
        <f>IF($B10="","",IF([7]設定!$H25="",INDEX([7]指数!$C$326:$AD$382,MATCH([7]設定!$D25,[7]指数!$B$326:$B$382,0),12),[7]設定!$H25))</f>
        <v>0</v>
      </c>
      <c r="I10" s="31">
        <f>IF($B10="","",[8]第７表!E11)</f>
        <v>20</v>
      </c>
      <c r="J10" s="33">
        <f>IF($B10="","",IF([7]設定!$H25="",IF([7]表１・表３!Q50="X","-",IF([7]表１・表３!Q50="-","-",+I10-[7]表１・表３!Q50)),[7]設定!$H25))</f>
        <v>0.19999999999999929</v>
      </c>
      <c r="K10" s="5"/>
      <c r="L10" s="3"/>
    </row>
    <row r="11" spans="1:12" s="4" customFormat="1" ht="22.5" customHeight="1" x14ac:dyDescent="0.45">
      <c r="A11" s="5"/>
      <c r="B11" s="34" t="str">
        <f>+[8]表１!B12</f>
        <v>電気・ガス・熱供給・水道業</v>
      </c>
      <c r="C11" s="31">
        <f>IF($B11="","",[8]第７表!F12)</f>
        <v>158.9</v>
      </c>
      <c r="D11" s="32">
        <f>IF($B11="","",IF([7]設定!$H26="",INDEX([7]指数!$C$326:$AD$382,MATCH([7]設定!$D26,[7]指数!$B$326:$B$382,0),8),[7]設定!$H26))</f>
        <v>7.1</v>
      </c>
      <c r="E11" s="31">
        <f>IF($B11="","",[8]第７表!G12)</f>
        <v>142.80000000000001</v>
      </c>
      <c r="F11" s="32">
        <f>IF($B11="","",IF([7]設定!$H26="",INDEX([7]指数!$C$326:$AD$382,MATCH([7]設定!$D26,[7]指数!$B$326:$B$382,0),10),[7]設定!$H26))</f>
        <v>3.2</v>
      </c>
      <c r="G11" s="31">
        <f>IF($B11="","",+[8]第７表!H12)</f>
        <v>16.100000000000001</v>
      </c>
      <c r="H11" s="32">
        <f>IF($B11="","",IF([7]設定!$H26="",INDEX([7]指数!$C$326:$AD$382,MATCH([7]設定!$D26,[7]指数!$B$326:$B$382,0),12),[7]設定!$H26))</f>
        <v>62.5</v>
      </c>
      <c r="I11" s="31">
        <f>IF($B11="","",[8]第７表!E12)</f>
        <v>19.5</v>
      </c>
      <c r="J11" s="33">
        <f>IF($B11="","",IF([7]設定!$H26="",IF([7]表１・表３!Q51="X","-",IF([7]表１・表３!Q51="-","-",+I11-[7]表１・表３!Q51)),[7]設定!$H26))</f>
        <v>0.89999999999999858</v>
      </c>
      <c r="K11" s="5"/>
      <c r="L11" s="3"/>
    </row>
    <row r="12" spans="1:12" s="4" customFormat="1" ht="22.5" customHeight="1" x14ac:dyDescent="0.45">
      <c r="A12" s="5"/>
      <c r="B12" s="30" t="str">
        <f>+[8]表１!B13</f>
        <v>情報通信業</v>
      </c>
      <c r="C12" s="31">
        <f>IF($B12="","",[8]第７表!F13)</f>
        <v>160.9</v>
      </c>
      <c r="D12" s="32">
        <f>IF($B12="","",IF([7]設定!$H27="",INDEX([7]指数!$C$326:$AD$382,MATCH([7]設定!$D27,[7]指数!$B$326:$B$382,0),8),[7]設定!$H27))</f>
        <v>3.6</v>
      </c>
      <c r="E12" s="31">
        <f>IF($B12="","",[8]第７表!G13)</f>
        <v>149.4</v>
      </c>
      <c r="F12" s="32">
        <f>IF($B12="","",IF([7]設定!$H27="",INDEX([7]指数!$C$326:$AD$382,MATCH([7]設定!$D27,[7]指数!$B$326:$B$382,0),10),[7]設定!$H27))</f>
        <v>3.7</v>
      </c>
      <c r="G12" s="31">
        <f>IF($B12="","",+[8]第７表!H13)</f>
        <v>11.5</v>
      </c>
      <c r="H12" s="32">
        <f>IF($B12="","",IF([7]設定!$H27="",INDEX([7]指数!$C$326:$AD$382,MATCH([7]設定!$D27,[7]指数!$B$326:$B$382,0),12),[7]設定!$H27))</f>
        <v>1.7</v>
      </c>
      <c r="I12" s="31">
        <f>IF($B12="","",[8]第７表!E13)</f>
        <v>19.7</v>
      </c>
      <c r="J12" s="33">
        <f>IF($B12="","",IF([7]設定!$H27="",IF([7]表１・表３!Q52="X","-",IF([7]表１・表３!Q52="-","-",+I12-[7]表１・表３!Q52)),[7]設定!$H27))</f>
        <v>0.59999999999999787</v>
      </c>
      <c r="K12" s="5"/>
      <c r="L12" s="3"/>
    </row>
    <row r="13" spans="1:12" s="4" customFormat="1" ht="22.5" customHeight="1" x14ac:dyDescent="0.45">
      <c r="A13" s="5"/>
      <c r="B13" s="30" t="str">
        <f>+[8]表１!B14</f>
        <v>運輸業，郵便業</v>
      </c>
      <c r="C13" s="31">
        <f>IF($B13="","",[8]第７表!F14)</f>
        <v>178.1</v>
      </c>
      <c r="D13" s="32">
        <f>IF($B13="","",IF([7]設定!$H28="",INDEX([7]指数!$C$326:$AD$382,MATCH([7]設定!$D28,[7]指数!$B$326:$B$382,0),8),[7]設定!$H28))</f>
        <v>-4.3</v>
      </c>
      <c r="E13" s="31">
        <f>IF($B13="","",[8]第７表!G14)</f>
        <v>147.1</v>
      </c>
      <c r="F13" s="32">
        <f>IF($B13="","",IF([7]設定!$H28="",INDEX([7]指数!$C$326:$AD$382,MATCH([7]設定!$D28,[7]指数!$B$326:$B$382,0),10),[7]設定!$H28))</f>
        <v>-3.3</v>
      </c>
      <c r="G13" s="31">
        <f>IF($B13="","",+[8]第７表!H14)</f>
        <v>31</v>
      </c>
      <c r="H13" s="32">
        <f>IF($B13="","",IF([7]設定!$H28="",INDEX([7]指数!$C$326:$AD$382,MATCH([7]設定!$D28,[7]指数!$B$326:$B$382,0),12),[7]設定!$H28))</f>
        <v>-8.8000000000000007</v>
      </c>
      <c r="I13" s="31">
        <f>IF($B13="","",[8]第７表!E14)</f>
        <v>20.100000000000001</v>
      </c>
      <c r="J13" s="33">
        <f>IF($B13="","",IF([7]設定!$H28="",IF([7]表１・表３!Q53="X","-",IF([7]表１・表３!Q53="-","-",+I13-[7]表１・表３!Q53)),[7]設定!$H28))</f>
        <v>-0.89999999999999858</v>
      </c>
      <c r="K13" s="5"/>
      <c r="L13" s="3"/>
    </row>
    <row r="14" spans="1:12" s="4" customFormat="1" ht="22.5" customHeight="1" x14ac:dyDescent="0.45">
      <c r="A14" s="5"/>
      <c r="B14" s="30" t="str">
        <f>+[8]表１!B15</f>
        <v>卸売業，小売業</v>
      </c>
      <c r="C14" s="31">
        <f>IF($B14="","",[8]第７表!F15)</f>
        <v>140.1</v>
      </c>
      <c r="D14" s="32">
        <f>IF($B14="","",IF([7]設定!$H29="",INDEX([7]指数!$C$326:$AD$382,MATCH([7]設定!$D29,[7]指数!$B$326:$B$382,0),8),[7]設定!$H29))</f>
        <v>1.7</v>
      </c>
      <c r="E14" s="31">
        <f>IF($B14="","",[8]第７表!G15)</f>
        <v>131.5</v>
      </c>
      <c r="F14" s="32">
        <f>IF($B14="","",IF([7]設定!$H29="",INDEX([7]指数!$C$326:$AD$382,MATCH([7]設定!$D29,[7]指数!$B$326:$B$382,0),10),[7]設定!$H29))</f>
        <v>0</v>
      </c>
      <c r="G14" s="31">
        <f>IF($B14="","",+[8]第７表!H15)</f>
        <v>8.6</v>
      </c>
      <c r="H14" s="32">
        <f>IF($B14="","",IF([7]設定!$H29="",INDEX([7]指数!$C$326:$AD$382,MATCH([7]設定!$D29,[7]指数!$B$326:$B$382,0),12),[7]設定!$H29))</f>
        <v>43.2</v>
      </c>
      <c r="I14" s="31">
        <f>IF($B14="","",[8]第７表!E15)</f>
        <v>18.7</v>
      </c>
      <c r="J14" s="33">
        <f>IF($B14="","",IF([7]設定!$H29="",IF([7]表１・表３!Q54="X","-",IF([7]表１・表３!Q54="-","-",+I14-[7]表１・表３!Q54)),[7]設定!$H29))</f>
        <v>-0.19999999999999929</v>
      </c>
      <c r="K14" s="5"/>
      <c r="L14" s="3"/>
    </row>
    <row r="15" spans="1:12" s="4" customFormat="1" ht="22.5" customHeight="1" x14ac:dyDescent="0.45">
      <c r="A15" s="5"/>
      <c r="B15" s="30" t="str">
        <f>+[8]表１!B16</f>
        <v>金融業，保険業</v>
      </c>
      <c r="C15" s="31">
        <f>IF($B15="","",[8]第７表!F16)</f>
        <v>146.6</v>
      </c>
      <c r="D15" s="32">
        <f>IF($B15="","",IF([7]設定!$H30="",INDEX([7]指数!$C$326:$AD$382,MATCH([7]設定!$D30,[7]指数!$B$326:$B$382,0),8),[7]設定!$H30))</f>
        <v>13.1</v>
      </c>
      <c r="E15" s="31">
        <f>IF($B15="","",[8]第７表!G16)</f>
        <v>140.4</v>
      </c>
      <c r="F15" s="32">
        <f>IF($B15="","",IF([7]設定!$H30="",INDEX([7]指数!$C$326:$AD$382,MATCH([7]設定!$D30,[7]指数!$B$326:$B$382,0),10),[7]設定!$H30))</f>
        <v>10.7</v>
      </c>
      <c r="G15" s="31">
        <f>IF($B15="","",+[8]第７表!H16)</f>
        <v>6.2</v>
      </c>
      <c r="H15" s="32">
        <f>IF($B15="","",IF([7]設定!$H30="",INDEX([7]指数!$C$326:$AD$382,MATCH([7]設定!$D30,[7]指数!$B$326:$B$382,0),12),[7]設定!$H30))</f>
        <v>113.9</v>
      </c>
      <c r="I15" s="31">
        <f>IF($B15="","",[8]第７表!E16)</f>
        <v>18.8</v>
      </c>
      <c r="J15" s="33">
        <f>IF($B15="","",IF([7]設定!$H30="",IF([7]表１・表３!Q55="X","-",IF([7]表１・表３!Q55="-","-",+I15-[7]表１・表３!Q55)),[7]設定!$H30))</f>
        <v>0.69999999999999929</v>
      </c>
      <c r="K15" s="5"/>
    </row>
    <row r="16" spans="1:12" s="4" customFormat="1" ht="22.5" customHeight="1" x14ac:dyDescent="0.45">
      <c r="A16" s="5"/>
      <c r="B16" s="30" t="str">
        <f>+[8]表１!B17</f>
        <v>不動産業，物品賃貸業</v>
      </c>
      <c r="C16" s="31">
        <f>IF($B16="","",[8]第７表!F17)</f>
        <v>110.3</v>
      </c>
      <c r="D16" s="32">
        <f>IF($B16="","",IF([7]設定!$H31="",INDEX([7]指数!$C$326:$AD$382,MATCH([7]設定!$D31,[7]指数!$B$326:$B$382,0),8),[7]設定!$H31))</f>
        <v>-26.7</v>
      </c>
      <c r="E16" s="31">
        <f>IF($B16="","",[8]第７表!G17)</f>
        <v>106.6</v>
      </c>
      <c r="F16" s="32">
        <f>IF($B16="","",IF([7]設定!$H31="",INDEX([7]指数!$C$326:$AD$382,MATCH([7]設定!$D31,[7]指数!$B$326:$B$382,0),10),[7]設定!$H31))</f>
        <v>-23.8</v>
      </c>
      <c r="G16" s="31">
        <f>IF($B16="","",+[8]第７表!H17)</f>
        <v>3.7</v>
      </c>
      <c r="H16" s="32">
        <f>IF($B16="","",IF([7]設定!$H31="",INDEX([7]指数!$C$326:$AD$382,MATCH([7]設定!$D31,[7]指数!$B$326:$B$382,0),12),[7]設定!$H31))</f>
        <v>-64.8</v>
      </c>
      <c r="I16" s="31">
        <f>IF($B16="","",[8]第７表!E17)</f>
        <v>17.2</v>
      </c>
      <c r="J16" s="33">
        <f>IF($B16="","",IF([7]設定!$H31="",IF([7]表１・表３!Q56="X","-",IF([7]表１・表３!Q56="-","-",+I16-[7]表１・表３!Q56)),[7]設定!$H31))</f>
        <v>-2.1999999999999993</v>
      </c>
      <c r="K16" s="5"/>
    </row>
    <row r="17" spans="1:12" s="4" customFormat="1" ht="22.5" customHeight="1" x14ac:dyDescent="0.45">
      <c r="A17" s="5"/>
      <c r="B17" s="35" t="str">
        <f>+[8]表１!B18</f>
        <v>学術研究，専門・技術サービス業</v>
      </c>
      <c r="C17" s="31">
        <f>IF($B17="","",[8]第７表!F18)</f>
        <v>162.19999999999999</v>
      </c>
      <c r="D17" s="32">
        <f>IF($B17="","",IF([7]設定!$H32="",INDEX([7]指数!$C$326:$AD$382,MATCH([7]設定!$D32,[7]指数!$B$326:$B$382,0),8),[7]設定!$H32))</f>
        <v>6.2</v>
      </c>
      <c r="E17" s="31">
        <f>IF($B17="","",[8]第７表!G18)</f>
        <v>155</v>
      </c>
      <c r="F17" s="32">
        <f>IF($B17="","",IF([7]設定!$H32="",INDEX([7]指数!$C$326:$AD$382,MATCH([7]設定!$D32,[7]指数!$B$326:$B$382,0),10),[7]設定!$H32))</f>
        <v>8.6999999999999993</v>
      </c>
      <c r="G17" s="31">
        <f>IF($B17="","",+[8]第７表!H18)</f>
        <v>7.2</v>
      </c>
      <c r="H17" s="32">
        <f>IF($B17="","",IF([7]設定!$H32="",INDEX([7]指数!$C$326:$AD$382,MATCH([7]設定!$D32,[7]指数!$B$326:$B$382,0),12),[7]設定!$H32))</f>
        <v>-29.4</v>
      </c>
      <c r="I17" s="31">
        <f>IF($B17="","",[8]第７表!E18)</f>
        <v>19.7</v>
      </c>
      <c r="J17" s="33">
        <f>IF($B17="","",IF([7]設定!$H32="",IF([7]表１・表３!Q57="X","-",IF([7]表１・表３!Q57="-","-",+I17-[7]表１・表３!Q57)),[7]設定!$H32))</f>
        <v>0.89999999999999858</v>
      </c>
      <c r="K17" s="5"/>
      <c r="L17" s="3"/>
    </row>
    <row r="18" spans="1:12" s="4" customFormat="1" ht="22.5" customHeight="1" x14ac:dyDescent="0.45">
      <c r="A18" s="5"/>
      <c r="B18" s="30" t="str">
        <f>+[8]表１!B19</f>
        <v>宿泊業，飲食サービス業</v>
      </c>
      <c r="C18" s="31">
        <f>IF($B18="","",[8]第７表!F19)</f>
        <v>89.9</v>
      </c>
      <c r="D18" s="32">
        <f>IF($B18="","",IF([7]設定!$H33="",INDEX([7]指数!$C$326:$AD$382,MATCH([7]設定!$D33,[7]指数!$B$326:$B$382,0),8),[7]設定!$H33))</f>
        <v>-14.3</v>
      </c>
      <c r="E18" s="31">
        <f>IF($B18="","",[8]第７表!G19)</f>
        <v>86.3</v>
      </c>
      <c r="F18" s="32">
        <f>IF($B18="","",IF([7]設定!$H33="",INDEX([7]指数!$C$326:$AD$382,MATCH([7]設定!$D33,[7]指数!$B$326:$B$382,0),10),[7]設定!$H33))</f>
        <v>-15.4</v>
      </c>
      <c r="G18" s="31">
        <f>IF($B18="","",+[8]第７表!H19)</f>
        <v>3.6</v>
      </c>
      <c r="H18" s="32">
        <f>IF($B18="","",IF([7]設定!$H33="",INDEX([7]指数!$C$326:$AD$382,MATCH([7]設定!$D33,[7]指数!$B$326:$B$382,0),12),[7]設定!$H33))</f>
        <v>24.2</v>
      </c>
      <c r="I18" s="31">
        <f>IF($B18="","",[8]第７表!E19)</f>
        <v>14.8</v>
      </c>
      <c r="J18" s="33">
        <f>IF($B18="","",IF([7]設定!$H33="",IF([7]表１・表３!Q58="X","-",IF([7]表１・表３!Q58="-","-",+I18-[7]表１・表３!Q58)),[7]設定!$H33))</f>
        <v>-1.3000000000000007</v>
      </c>
      <c r="K18" s="5"/>
      <c r="L18" s="3"/>
    </row>
    <row r="19" spans="1:12" s="4" customFormat="1" ht="22.5" customHeight="1" x14ac:dyDescent="0.45">
      <c r="A19" s="5"/>
      <c r="B19" s="34" t="str">
        <f>+[8]表１!B20</f>
        <v>生活関連サービス業，娯楽業</v>
      </c>
      <c r="C19" s="31">
        <f>IF($B19="","",[8]第７表!F20)</f>
        <v>121.1</v>
      </c>
      <c r="D19" s="32">
        <f>IF($B19="","",IF([7]設定!$H34="",INDEX([7]指数!$C$326:$AD$382,MATCH([7]設定!$D34,[7]指数!$B$326:$B$382,0),8),[7]設定!$H34))</f>
        <v>-10.1</v>
      </c>
      <c r="E19" s="31">
        <f>IF($B19="","",[8]第７表!G20)</f>
        <v>117.1</v>
      </c>
      <c r="F19" s="32">
        <f>IF($B19="","",IF([7]設定!$H34="",INDEX([7]指数!$C$326:$AD$382,MATCH([7]設定!$D34,[7]指数!$B$326:$B$382,0),10),[7]設定!$H34))</f>
        <v>-9.3000000000000007</v>
      </c>
      <c r="G19" s="31">
        <f>IF($B19="","",+[8]第７表!H20)</f>
        <v>4</v>
      </c>
      <c r="H19" s="32">
        <f>IF($B19="","",IF([7]設定!$H34="",INDEX([7]指数!$C$326:$AD$382,MATCH([7]設定!$D34,[7]指数!$B$326:$B$382,0),12),[7]設定!$H34))</f>
        <v>-29.8</v>
      </c>
      <c r="I19" s="31">
        <f>IF($B19="","",[8]第７表!E20)</f>
        <v>16.600000000000001</v>
      </c>
      <c r="J19" s="33">
        <f>IF($B19="","",IF([7]設定!$H34="",IF([7]表１・表３!Q59="X","-",IF([7]表１・表３!Q59="-","-",+I19-[7]表１・表３!Q59)),[7]設定!$H34))</f>
        <v>-1.2999999999999972</v>
      </c>
      <c r="K19" s="5"/>
      <c r="L19" s="3"/>
    </row>
    <row r="20" spans="1:12" s="4" customFormat="1" ht="22.5" customHeight="1" x14ac:dyDescent="0.45">
      <c r="A20" s="5"/>
      <c r="B20" s="30" t="str">
        <f>+[8]表１!B21</f>
        <v>教育，学習支援業</v>
      </c>
      <c r="C20" s="31">
        <f>IF($B20="","",[8]第７表!F21)</f>
        <v>167.7</v>
      </c>
      <c r="D20" s="32">
        <f>IF($B20="","",IF([7]設定!$H35="",INDEX([7]指数!$C$326:$AD$382,MATCH([7]設定!$D35,[7]指数!$B$326:$B$382,0),8),[7]設定!$H35))</f>
        <v>1.6</v>
      </c>
      <c r="E20" s="31">
        <f>IF($B20="","",[8]第７表!G21)</f>
        <v>139.80000000000001</v>
      </c>
      <c r="F20" s="32">
        <f>IF($B20="","",IF([7]設定!$H35="",INDEX([7]指数!$C$326:$AD$382,MATCH([7]設定!$D35,[7]指数!$B$326:$B$382,0),10),[7]設定!$H35))</f>
        <v>2.2999999999999998</v>
      </c>
      <c r="G20" s="31">
        <f>IF($B20="","",+[8]第７表!H21)</f>
        <v>27.9</v>
      </c>
      <c r="H20" s="32">
        <f>IF($B20="","",IF([7]設定!$H35="",INDEX([7]指数!$C$326:$AD$382,MATCH([7]設定!$D35,[7]指数!$B$326:$B$382,0),12),[7]設定!$H35))</f>
        <v>-1.8</v>
      </c>
      <c r="I20" s="31">
        <f>IF($B20="","",[8]第７表!E21)</f>
        <v>19.3</v>
      </c>
      <c r="J20" s="33">
        <f>IF($B20="","",IF([7]設定!$H35="",IF([7]表１・表３!Q60="X","-",IF([7]表１・表３!Q60="-","-",+I20-[7]表１・表３!Q60)),[7]設定!$H35))</f>
        <v>0.19999999999999929</v>
      </c>
      <c r="K20" s="5"/>
      <c r="L20" s="3"/>
    </row>
    <row r="21" spans="1:12" s="4" customFormat="1" ht="22.5" customHeight="1" x14ac:dyDescent="0.45">
      <c r="A21" s="5"/>
      <c r="B21" s="30" t="str">
        <f>+[8]表１!B22</f>
        <v>医療，福祉</v>
      </c>
      <c r="C21" s="36">
        <f>IF($B21="","",[8]第７表!F22)</f>
        <v>139.4</v>
      </c>
      <c r="D21" s="32">
        <f>IF($B21="","",IF([7]設定!$H36="",INDEX([7]指数!$C$326:$AD$382,MATCH([7]設定!$D36,[7]指数!$B$326:$B$382,0),8),[7]設定!$H36))</f>
        <v>-1.3</v>
      </c>
      <c r="E21" s="31">
        <f>IF($B21="","",[8]第７表!G22)</f>
        <v>135.30000000000001</v>
      </c>
      <c r="F21" s="32">
        <f>IF($B21="","",IF([7]設定!$H36="",INDEX([7]指数!$C$326:$AD$382,MATCH([7]設定!$D36,[7]指数!$B$326:$B$382,0),10),[7]設定!$H36))</f>
        <v>-1.2</v>
      </c>
      <c r="G21" s="31">
        <f>IF($B21="","",+[8]第７表!H22)</f>
        <v>4.0999999999999996</v>
      </c>
      <c r="H21" s="32">
        <f>IF($B21="","",IF([7]設定!$H36="",INDEX([7]指数!$C$326:$AD$382,MATCH([7]設定!$D36,[7]指数!$B$326:$B$382,0),12),[7]設定!$H36))</f>
        <v>-6.8</v>
      </c>
      <c r="I21" s="31">
        <f>IF($B21="","",[8]第７表!E22)</f>
        <v>19</v>
      </c>
      <c r="J21" s="33">
        <f>IF($B21="","",IF([7]設定!$H36="",IF([7]表１・表３!Q61="X","-",IF([7]表１・表３!Q61="-","-",+I21-[7]表１・表３!Q61)),[7]設定!$H36))</f>
        <v>-0.19999999999999929</v>
      </c>
      <c r="K21" s="5"/>
      <c r="L21" s="3"/>
    </row>
    <row r="22" spans="1:12" s="4" customFormat="1" ht="22.5" customHeight="1" x14ac:dyDescent="0.45">
      <c r="A22" s="5"/>
      <c r="B22" s="30" t="str">
        <f>+[8]表１!B23</f>
        <v>複合サービス事業</v>
      </c>
      <c r="C22" s="36">
        <f>IF($B22="","",[8]第７表!F23)</f>
        <v>163.4</v>
      </c>
      <c r="D22" s="32">
        <f>IF($B22="","",IF([7]設定!$H37="",INDEX([7]指数!$C$326:$AD$382,MATCH([7]設定!$D37,[7]指数!$B$326:$B$382,0),8),[7]設定!$H37))</f>
        <v>6.1</v>
      </c>
      <c r="E22" s="31">
        <f>IF($B22="","",[8]第７表!G23)</f>
        <v>157.69999999999999</v>
      </c>
      <c r="F22" s="32">
        <f>IF($B22="","",IF([7]設定!$H37="",INDEX([7]指数!$C$326:$AD$382,MATCH([7]設定!$D37,[7]指数!$B$326:$B$382,0),10),[7]設定!$H37))</f>
        <v>7</v>
      </c>
      <c r="G22" s="31">
        <f>IF($B22="","",+[8]第７表!H23)</f>
        <v>5.7</v>
      </c>
      <c r="H22" s="32">
        <f>IF($B22="","",IF([7]設定!$H37="",INDEX([7]指数!$C$326:$AD$382,MATCH([7]設定!$D37,[7]指数!$B$326:$B$382,0),12),[7]設定!$H37))</f>
        <v>-14.9</v>
      </c>
      <c r="I22" s="31">
        <f>IF($B22="","",[8]第７表!E23)</f>
        <v>20.2</v>
      </c>
      <c r="J22" s="33">
        <f>IF($B22="","",IF([7]設定!$H37="",IF([7]表１・表３!Q62="X","-",IF([7]表１・表３!Q62="-","-",+I22-[7]表１・表３!Q62)),[7]設定!$H37))</f>
        <v>1.1999999999999993</v>
      </c>
      <c r="K22" s="5"/>
      <c r="L22" s="3"/>
    </row>
    <row r="23" spans="1:12" s="4" customFormat="1" ht="22.5" customHeight="1" x14ac:dyDescent="0.45">
      <c r="A23" s="5"/>
      <c r="B23" s="37" t="str">
        <f>+[8]表１!B24</f>
        <v>サービス業（他に分類されないもの）</v>
      </c>
      <c r="C23" s="38">
        <f>IF($B23="","",[8]第７表!F24)</f>
        <v>139.6</v>
      </c>
      <c r="D23" s="39">
        <f>IF($B23="","",IF([7]設定!$H38="",INDEX([7]指数!$C$326:$AD$382,MATCH([7]設定!$D38,[7]指数!$B$326:$B$382,0),8),[7]設定!$H38))</f>
        <v>-4</v>
      </c>
      <c r="E23" s="38">
        <f>IF($B23="","",[8]第７表!G24)</f>
        <v>131.4</v>
      </c>
      <c r="F23" s="39">
        <f>IF($B23="","",IF([7]設定!$H38="",INDEX([7]指数!$C$326:$AD$382,MATCH([7]設定!$D38,[7]指数!$B$326:$B$382,0),10),[7]設定!$H38))</f>
        <v>-4.3</v>
      </c>
      <c r="G23" s="38">
        <f>IF($B23="","",+[8]第７表!H24)</f>
        <v>8.1999999999999993</v>
      </c>
      <c r="H23" s="39">
        <f>IF($B23="","",IF([7]設定!$H38="",INDEX([7]指数!$C$326:$AD$382,MATCH([7]設定!$D38,[7]指数!$B$326:$B$382,0),12),[7]設定!$H38))</f>
        <v>2.5</v>
      </c>
      <c r="I23" s="38">
        <f>IF($B23="","",[8]第７表!E24)</f>
        <v>18.5</v>
      </c>
      <c r="J23" s="40">
        <f>IF($B23="","",IF([7]設定!$H38="",IF([7]表１・表３!Q63="X","-",IF([7]表１・表３!Q63="-","-",+I23-[7]表１・表３!Q63)),[7]設定!$H38))</f>
        <v>0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IF($B30="","",+[8]第７表!F47)</f>
        <v>149.19999999999999</v>
      </c>
      <c r="D30" s="61">
        <f>IF($B30="","",IF([7]設定!$I23="",INDEX([7]指数!$C$6:$AD$62,MATCH([7]設定!$D23,[7]指数!$B$6:$B$62,0),8),[7]設定!$I23))</f>
        <v>-0.7</v>
      </c>
      <c r="E30" s="31">
        <f>IF($B30="","",[8]第７表!G47)</f>
        <v>137.4</v>
      </c>
      <c r="F30" s="61">
        <f>IF($B30="","",IF([7]設定!$I23="",INDEX([7]指数!$C$6:$AD$62,MATCH([7]設定!$D23,[7]指数!$B$6:$B$62,0),10),[7]設定!$I23))</f>
        <v>0.1</v>
      </c>
      <c r="G30" s="62">
        <f>IF($B30="","",[8]第７表!H47)</f>
        <v>11.8</v>
      </c>
      <c r="H30" s="61">
        <f>IF($B30="","",IF([7]設定!$I23="",INDEX([7]指数!$C$6:$AD$62,MATCH([7]設定!$D23,[7]指数!$B$6:$B$62,0),12),[7]設定!$I23))</f>
        <v>-8.5</v>
      </c>
      <c r="I30" s="31">
        <f>IF($B30="","",+[8]第７表!E47)</f>
        <v>18.899999999999999</v>
      </c>
      <c r="J30" s="33">
        <f>IF($B30="","",IF([7]設定!$I23="",IF([7]表１・表３!Q69="X","-",IF([7]表１・表３!Q69="-","-",+I30-[7]表１・表３!Q69)),[7]設定!$I23))</f>
        <v>-0.10000000000000142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IF($B31="","",+[8]第７表!F48)</f>
        <v>168</v>
      </c>
      <c r="D31" s="61">
        <f>IF($B31="","",IF([7]設定!$I24="",INDEX([7]指数!$C$6:$AD$62,MATCH([7]設定!$D24,[7]指数!$B$6:$B$62,0),8),[7]設定!$I24))</f>
        <v>-5.2</v>
      </c>
      <c r="E31" s="31">
        <f>IF($B31="","",[8]第７表!G48)</f>
        <v>157.1</v>
      </c>
      <c r="F31" s="61">
        <f>IF($B31="","",IF([7]設定!$I24="",INDEX([7]指数!$C$6:$AD$62,MATCH([7]設定!$D24,[7]指数!$B$6:$B$62,0),10),[7]設定!$I24))</f>
        <v>-2.5</v>
      </c>
      <c r="G31" s="62">
        <f>IF($B31="","",[8]第７表!H48)</f>
        <v>10.9</v>
      </c>
      <c r="H31" s="63">
        <f>IF($B31="","",IF([7]設定!$I24="",INDEX([7]指数!$C$6:$AD$62,MATCH([7]設定!$D24,[7]指数!$B$6:$B$62,0),12),[7]設定!$I24))</f>
        <v>-32.299999999999997</v>
      </c>
      <c r="I31" s="31">
        <f>IF($B31="","",+[8]第７表!E48)</f>
        <v>21.1</v>
      </c>
      <c r="J31" s="33">
        <f>IF($B31="","",IF([7]設定!$I24="",IF([7]表１・表３!Q70="X","-",IF([7]表１・表３!Q70="-","-",+I31-[7]表１・表３!Q70)),[7]設定!$I24))</f>
        <v>0.10000000000000142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IF($B32="","",+[8]第７表!F49)</f>
        <v>165.5</v>
      </c>
      <c r="D32" s="61">
        <f>IF($B32="","",IF([7]設定!$I25="",INDEX([7]指数!$C$6:$AD$62,MATCH([7]設定!$D25,[7]指数!$B$6:$B$62,0),8),[7]設定!$I25))</f>
        <v>0.6</v>
      </c>
      <c r="E32" s="31">
        <f>IF($B32="","",[8]第７表!G49)</f>
        <v>151.30000000000001</v>
      </c>
      <c r="F32" s="61">
        <f>IF($B32="","",IF([7]設定!$I25="",INDEX([7]指数!$C$6:$AD$62,MATCH([7]設定!$D25,[7]指数!$B$6:$B$62,0),10),[7]設定!$I25))</f>
        <v>1.4</v>
      </c>
      <c r="G32" s="62">
        <f>IF($B32="","",[8]第７表!H49)</f>
        <v>14.2</v>
      </c>
      <c r="H32" s="63">
        <f>IF($B32="","",IF([7]設定!$I25="",INDEX([7]指数!$C$6:$AD$62,MATCH([7]設定!$D25,[7]指数!$B$6:$B$62,0),12),[7]設定!$I25))</f>
        <v>-6.6</v>
      </c>
      <c r="I32" s="31">
        <f>IF($B32="","",+[8]第７表!E49)</f>
        <v>20</v>
      </c>
      <c r="J32" s="33">
        <f>IF($B32="","",IF([7]設定!$I25="",IF([7]表１・表３!Q71="X","-",IF([7]表１・表３!Q71="-","-",+I32-[7]表１・表３!Q71)),[7]設定!$I25))</f>
        <v>0.39999999999999858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IF($B33="","",+[8]第７表!F50)</f>
        <v>163.30000000000001</v>
      </c>
      <c r="D33" s="61">
        <f>IF($B33="","",IF([7]設定!$I26="",INDEX([7]指数!$C$6:$AD$62,MATCH([7]設定!$D26,[7]指数!$B$6:$B$62,0),8),[7]設定!$I26))</f>
        <v>11.9</v>
      </c>
      <c r="E33" s="31">
        <f>IF($B33="","",[8]第７表!G50)</f>
        <v>143.80000000000001</v>
      </c>
      <c r="F33" s="61">
        <f>IF($B33="","",IF([7]設定!$I26="",INDEX([7]指数!$C$6:$AD$62,MATCH([7]設定!$D26,[7]指数!$B$6:$B$62,0),10),[7]設定!$I26))</f>
        <v>4.9000000000000004</v>
      </c>
      <c r="G33" s="62">
        <f>IF($B33="","",[8]第７表!H50)</f>
        <v>19.5</v>
      </c>
      <c r="H33" s="63">
        <f>IF($B33="","",IF([7]設定!$I26="",INDEX([7]指数!$C$6:$AD$62,MATCH([7]設定!$D26,[7]指数!$B$6:$B$62,0),12),[7]設定!$I26))</f>
        <v>124.2</v>
      </c>
      <c r="I33" s="31">
        <f>IF($B33="","",+[8]第７表!E50)</f>
        <v>19.7</v>
      </c>
      <c r="J33" s="33">
        <f>IF($B33="","",IF([7]設定!$I26="",IF([7]表１・表３!Q72="X","-",IF([7]表１・表３!Q72="-","-",+I33-[7]表１・表３!Q72)),[7]設定!$I26))</f>
        <v>1.3000000000000007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IF($B34="","",+[8]第７表!F51)</f>
        <v>160.4</v>
      </c>
      <c r="D34" s="61">
        <f>IF($B34="","",IF([7]設定!$I27="",INDEX([7]指数!$C$6:$AD$62,MATCH([7]設定!$D27,[7]指数!$B$6:$B$62,0),8),[7]設定!$I27))</f>
        <v>3.9</v>
      </c>
      <c r="E34" s="31">
        <f>IF($B34="","",[8]第７表!G51)</f>
        <v>146.9</v>
      </c>
      <c r="F34" s="61">
        <f>IF($B34="","",IF([7]設定!$I27="",INDEX([7]指数!$C$6:$AD$62,MATCH([7]設定!$D27,[7]指数!$B$6:$B$62,0),10),[7]設定!$I27))</f>
        <v>3.6</v>
      </c>
      <c r="G34" s="62">
        <f>IF($B34="","",[8]第７表!H51)</f>
        <v>13.5</v>
      </c>
      <c r="H34" s="63">
        <f>IF($B34="","",IF([7]設定!$I27="",INDEX([7]指数!$C$6:$AD$62,MATCH([7]設定!$D27,[7]指数!$B$6:$B$62,0),12),[7]設定!$I27))</f>
        <v>7.2</v>
      </c>
      <c r="I34" s="31">
        <f>IF($B34="","",+[8]第７表!E51)</f>
        <v>19.5</v>
      </c>
      <c r="J34" s="33">
        <f>IF($B34="","",IF([7]設定!$I27="",IF([7]表１・表３!Q73="X","-",IF([7]表１・表３!Q73="-","-",+I34-[7]表１・表３!Q73)),[7]設定!$I27))</f>
        <v>0.5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IF($B35="","",+[8]第７表!F52)</f>
        <v>167.1</v>
      </c>
      <c r="D35" s="61">
        <f>IF($B35="","",IF([7]設定!$I28="",INDEX([7]指数!$C$6:$AD$62,MATCH([7]設定!$D28,[7]指数!$B$6:$B$62,0),8),[7]設定!$I28))</f>
        <v>-10</v>
      </c>
      <c r="E35" s="31">
        <f>IF($B35="","",[8]第７表!G52)</f>
        <v>143.6</v>
      </c>
      <c r="F35" s="61">
        <f>IF($B35="","",IF([7]設定!$I28="",INDEX([7]指数!$C$6:$AD$62,MATCH([7]設定!$D28,[7]指数!$B$6:$B$62,0),10),[7]設定!$I28))</f>
        <v>-4.8</v>
      </c>
      <c r="G35" s="62">
        <f>IF($B35="","",[8]第７表!H52)</f>
        <v>23.5</v>
      </c>
      <c r="H35" s="63">
        <f>IF($B35="","",IF([7]設定!$I28="",INDEX([7]指数!$C$6:$AD$62,MATCH([7]設定!$D28,[7]指数!$B$6:$B$62,0),12),[7]設定!$I28))</f>
        <v>-32.799999999999997</v>
      </c>
      <c r="I35" s="31">
        <f>IF($B35="","",+[8]第７表!E52)</f>
        <v>19.7</v>
      </c>
      <c r="J35" s="33">
        <f>IF($B35="","",IF([7]設定!$I28="",IF([7]表１・表３!Q74="X","-",IF([7]表１・表３!Q74="-","-",+I35-[7]表１・表３!Q74)),[7]設定!$I28))</f>
        <v>-1.1000000000000014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IF($B36="","",+[8]第７表!F53)</f>
        <v>132.5</v>
      </c>
      <c r="D36" s="61">
        <f>IF($B36="","",IF([7]設定!$I29="",INDEX([7]指数!$C$6:$AD$62,MATCH([7]設定!$D29,[7]指数!$B$6:$B$62,0),8),[7]設定!$I29))</f>
        <v>2.2000000000000002</v>
      </c>
      <c r="E36" s="31">
        <f>IF($B36="","",[8]第７表!G53)</f>
        <v>124</v>
      </c>
      <c r="F36" s="61">
        <f>IF($B36="","",IF([7]設定!$I29="",INDEX([7]指数!$C$6:$AD$62,MATCH([7]設定!$D29,[7]指数!$B$6:$B$62,0),10),[7]設定!$I29))</f>
        <v>1.6</v>
      </c>
      <c r="G36" s="62">
        <f>IF($B36="","",[8]第７表!H53)</f>
        <v>8.5</v>
      </c>
      <c r="H36" s="63">
        <f>IF($B36="","",IF([7]設定!$I29="",INDEX([7]指数!$C$6:$AD$62,MATCH([7]設定!$D29,[7]指数!$B$6:$B$62,0),12),[7]設定!$I29))</f>
        <v>11.9</v>
      </c>
      <c r="I36" s="31">
        <f>IF($B36="","",+[8]第７表!E53)</f>
        <v>18.7</v>
      </c>
      <c r="J36" s="33">
        <f>IF($B36="","",IF([7]設定!$I29="",IF([7]表１・表３!Q75="X","-",IF([7]表１・表３!Q75="-","-",+I36-[7]表１・表３!Q75)),[7]設定!$I29))</f>
        <v>0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 t="str">
        <f>IF($B37="","",+[8]第７表!F54)</f>
        <v>x</v>
      </c>
      <c r="D37" s="61" t="str">
        <f>IF($B37="","",IF([7]設定!$I30="",INDEX([7]指数!$C$6:$AD$62,MATCH([7]設定!$D30,[7]指数!$B$6:$B$62,0),8),[7]設定!$I30))</f>
        <v>x</v>
      </c>
      <c r="E37" s="31" t="str">
        <f>IF($B37="","",[8]第７表!G54)</f>
        <v>x</v>
      </c>
      <c r="F37" s="61" t="str">
        <f>IF($B37="","",IF([7]設定!$I30="",INDEX([7]指数!$C$6:$AD$62,MATCH([7]設定!$D30,[7]指数!$B$6:$B$62,0),10),[7]設定!$I30))</f>
        <v>x</v>
      </c>
      <c r="G37" s="62" t="str">
        <f>IF($B37="","",[8]第７表!H54)</f>
        <v>x</v>
      </c>
      <c r="H37" s="63" t="str">
        <f>IF($B37="","",IF([7]設定!$I30="",INDEX([7]指数!$C$6:$AD$62,MATCH([7]設定!$D30,[7]指数!$B$6:$B$62,0),12),[7]設定!$I30))</f>
        <v>x</v>
      </c>
      <c r="I37" s="31" t="str">
        <f>IF($B37="","",+[8]第７表!E54)</f>
        <v>x</v>
      </c>
      <c r="J37" s="33" t="str">
        <f>IF($B37="","",IF([7]設定!$I30="",IF([7]表１・表３!Q76="X","-",IF([7]表１・表３!Q76="-","-",+I37-[7]表１・表３!Q76)),[7]設定!$I30))</f>
        <v>x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IF($B38="","",+[8]第７表!F55)</f>
        <v>160.69999999999999</v>
      </c>
      <c r="D38" s="61">
        <f>IF($B38="","",IF([7]設定!$I31="",INDEX([7]指数!$C$6:$AD$62,MATCH([7]設定!$D31,[7]指数!$B$6:$B$62,0),8),[7]設定!$I31))</f>
        <v>11.9</v>
      </c>
      <c r="E38" s="31">
        <f>IF($B38="","",[8]第７表!G55)</f>
        <v>154.4</v>
      </c>
      <c r="F38" s="61">
        <f>IF($B38="","",IF([7]設定!$I31="",INDEX([7]指数!$C$6:$AD$62,MATCH([7]設定!$D31,[7]指数!$B$6:$B$62,0),10),[7]設定!$I31))</f>
        <v>12.6</v>
      </c>
      <c r="G38" s="62">
        <f>IF($B38="","",[8]第７表!H55)</f>
        <v>6.3</v>
      </c>
      <c r="H38" s="63">
        <f>IF($B38="","",IF([7]設定!$I31="",INDEX([7]指数!$C$6:$AD$62,MATCH([7]設定!$D31,[7]指数!$B$6:$B$62,0),12),[7]設定!$I31))</f>
        <v>-3.1</v>
      </c>
      <c r="I38" s="31">
        <f>IF($B38="","",+[8]第７表!E55)</f>
        <v>21</v>
      </c>
      <c r="J38" s="33">
        <f>IF($B38="","",IF([7]設定!$I31="",IF([7]表１・表３!Q77="X","-",IF([7]表１・表３!Q77="-","-",+I38-[7]表１・表３!Q77)),[7]設定!$I31))</f>
        <v>0.80000000000000071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IF($B39="","",+[8]第７表!F56)</f>
        <v>165.8</v>
      </c>
      <c r="D39" s="61">
        <f>IF($B39="","",IF([7]設定!$I32="",INDEX([7]指数!$C$6:$AD$62,MATCH([7]設定!$D32,[7]指数!$B$6:$B$62,0),8),[7]設定!$I32))</f>
        <v>1.6</v>
      </c>
      <c r="E39" s="31">
        <f>IF($B39="","",[8]第７表!G56)</f>
        <v>150.4</v>
      </c>
      <c r="F39" s="61">
        <f>IF($B39="","",IF([7]設定!$I32="",INDEX([7]指数!$C$6:$AD$62,MATCH([7]設定!$D32,[7]指数!$B$6:$B$62,0),10),[7]設定!$I32))</f>
        <v>1.9</v>
      </c>
      <c r="G39" s="62">
        <f>IF($B39="","",[8]第７表!H56)</f>
        <v>15.4</v>
      </c>
      <c r="H39" s="63">
        <f>IF($B39="","",IF([7]設定!$I32="",INDEX([7]指数!$C$6:$AD$62,MATCH([7]設定!$D32,[7]指数!$B$6:$B$62,0),12),[7]設定!$I32))</f>
        <v>-1.9</v>
      </c>
      <c r="I39" s="31">
        <f>IF($B39="","",+[8]第７表!E56)</f>
        <v>19.600000000000001</v>
      </c>
      <c r="J39" s="33">
        <f>IF($B39="","",IF([7]設定!$I32="",IF([7]表１・表３!Q78="X","-",IF([7]表１・表３!Q78="-","-",+I39-[7]表１・表３!Q78)),[7]設定!$I32))</f>
        <v>0.60000000000000142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IF($B40="","",+[8]第７表!F57)</f>
        <v>97.7</v>
      </c>
      <c r="D40" s="61">
        <f>IF($B40="","",IF([7]設定!$I33="",INDEX([7]指数!$C$6:$AD$62,MATCH([7]設定!$D33,[7]指数!$B$6:$B$62,0),8),[7]設定!$I33))</f>
        <v>2.2000000000000002</v>
      </c>
      <c r="E40" s="31">
        <f>IF($B40="","",[8]第７表!G57)</f>
        <v>92.5</v>
      </c>
      <c r="F40" s="61">
        <f>IF($B40="","",IF([7]設定!$I33="",INDEX([7]指数!$C$6:$AD$62,MATCH([7]設定!$D33,[7]指数!$B$6:$B$62,0),10),[7]設定!$I33))</f>
        <v>2.2000000000000002</v>
      </c>
      <c r="G40" s="62">
        <f>IF($B40="","",[8]第７表!H57)</f>
        <v>5.2</v>
      </c>
      <c r="H40" s="63">
        <f>IF($B40="","",IF([7]設定!$I33="",INDEX([7]指数!$C$6:$AD$62,MATCH([7]設定!$D33,[7]指数!$B$6:$B$62,0),12),[7]設定!$I33))</f>
        <v>3.9</v>
      </c>
      <c r="I40" s="31">
        <f>IF($B40="","",+[8]第７表!E57)</f>
        <v>15.1</v>
      </c>
      <c r="J40" s="33">
        <f>IF($B40="","",IF([7]設定!$I33="",IF([7]表１・表３!Q79="X","-",IF([7]表１・表３!Q79="-","-",+I40-[7]表１・表３!Q79)),[7]設定!$I33))</f>
        <v>0.5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IF($B41="","",+[8]第７表!F58)</f>
        <v>141.19999999999999</v>
      </c>
      <c r="D41" s="61">
        <f>IF($B41="","",IF([7]設定!$I34="",INDEX([7]指数!$C$6:$AD$62,MATCH([7]設定!$D34,[7]指数!$B$6:$B$62,0),8),[7]設定!$I34))</f>
        <v>23.4</v>
      </c>
      <c r="E41" s="31">
        <f>IF($B41="","",[8]第７表!G58)</f>
        <v>132.4</v>
      </c>
      <c r="F41" s="61">
        <f>IF($B41="","",IF([7]設定!$I34="",INDEX([7]指数!$C$6:$AD$62,MATCH([7]設定!$D34,[7]指数!$B$6:$B$62,0),10),[7]設定!$I34))</f>
        <v>18.7</v>
      </c>
      <c r="G41" s="62">
        <f>IF($B41="","",[8]第７表!H58)</f>
        <v>8.8000000000000007</v>
      </c>
      <c r="H41" s="63">
        <f>IF($B41="","",IF([7]設定!$I34="",INDEX([7]指数!$C$6:$AD$62,MATCH([7]設定!$D34,[7]指数!$B$6:$B$62,0),12),[7]設定!$I34))</f>
        <v>193.3</v>
      </c>
      <c r="I41" s="31">
        <f>IF($B41="","",+[8]第７表!E58)</f>
        <v>17</v>
      </c>
      <c r="J41" s="33">
        <f>IF($B41="","",IF([7]設定!$I34="",IF([7]表１・表３!Q80="X","-",IF([7]表１・表３!Q80="-","-",+I41-[7]表１・表３!Q80)),[7]設定!$I34))</f>
        <v>2.3000000000000007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IF($B42="","",+[8]第７表!F59)</f>
        <v>168</v>
      </c>
      <c r="D42" s="61">
        <f>IF($B42="","",IF([7]設定!$I35="",INDEX([7]指数!$C$6:$AD$62,MATCH([7]設定!$D35,[7]指数!$B$6:$B$62,0),8),[7]設定!$I35))</f>
        <v>-1.5</v>
      </c>
      <c r="E42" s="31">
        <f>IF($B42="","",[8]第７表!G59)</f>
        <v>135.30000000000001</v>
      </c>
      <c r="F42" s="61">
        <f>IF($B42="","",IF([7]設定!$I35="",INDEX([7]指数!$C$6:$AD$62,MATCH([7]設定!$D35,[7]指数!$B$6:$B$62,0),10),[7]設定!$I35))</f>
        <v>-0.8</v>
      </c>
      <c r="G42" s="62">
        <f>IF($B42="","",[8]第７表!H59)</f>
        <v>32.700000000000003</v>
      </c>
      <c r="H42" s="63">
        <f>IF($B42="","",IF([7]設定!$I35="",INDEX([7]指数!$C$6:$AD$62,MATCH([7]設定!$D35,[7]指数!$B$6:$B$62,0),12),[7]設定!$I35))</f>
        <v>-4.0999999999999996</v>
      </c>
      <c r="I42" s="31">
        <f>IF($B42="","",+[8]第７表!E59)</f>
        <v>18.399999999999999</v>
      </c>
      <c r="J42" s="33">
        <f>IF($B42="","",IF([7]設定!$I35="",IF([7]表１・表３!Q81="X","-",IF([7]表１・表３!Q81="-","-",+I42-[7]表１・表３!Q81)),[7]設定!$I35))</f>
        <v>0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IF($B43="","",+[8]第７表!F60)</f>
        <v>141.80000000000001</v>
      </c>
      <c r="D43" s="61">
        <f>IF($B43="","",IF([7]設定!$I36="",INDEX([7]指数!$C$6:$AD$62,MATCH([7]設定!$D36,[7]指数!$B$6:$B$62,0),8),[7]設定!$I36))</f>
        <v>-2.4</v>
      </c>
      <c r="E43" s="31">
        <f>IF($B43="","",[8]第７表!G60)</f>
        <v>136.9</v>
      </c>
      <c r="F43" s="61">
        <f>IF($B43="","",IF([7]設定!$I36="",INDEX([7]指数!$C$6:$AD$62,MATCH([7]設定!$D36,[7]指数!$B$6:$B$62,0),10),[7]設定!$I36))</f>
        <v>-1.6</v>
      </c>
      <c r="G43" s="62">
        <f>IF($B43="","",[8]第７表!H60)</f>
        <v>4.9000000000000004</v>
      </c>
      <c r="H43" s="63">
        <f>IF($B43="","",IF([7]設定!$I36="",INDEX([7]指数!$C$6:$AD$62,MATCH([7]設定!$D36,[7]指数!$B$6:$B$62,0),12),[7]設定!$I36))</f>
        <v>-18.3</v>
      </c>
      <c r="I43" s="31">
        <f>IF($B43="","",+[8]第７表!E60)</f>
        <v>18.600000000000001</v>
      </c>
      <c r="J43" s="33">
        <f>IF($B43="","",IF([7]設定!$I36="",IF([7]表１・表３!Q82="X","-",IF([7]表１・表３!Q82="-","-",+I43-[7]表１・表３!Q82)),[7]設定!$I36))</f>
        <v>-1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IF($B44="","",+[8]第７表!F61)</f>
        <v>167.6</v>
      </c>
      <c r="D44" s="61">
        <f>IF($B44="","",IF([7]設定!$I37="",INDEX([7]指数!$C$6:$AD$62,MATCH([7]設定!$D37,[7]指数!$B$6:$B$62,0),8),[7]設定!$I37))</f>
        <v>4.5</v>
      </c>
      <c r="E44" s="31">
        <f>IF($B44="","",[8]第７表!G61)</f>
        <v>161.5</v>
      </c>
      <c r="F44" s="61">
        <f>IF($B44="","",IF([7]設定!$I37="",INDEX([7]指数!$C$6:$AD$62,MATCH([7]設定!$D37,[7]指数!$B$6:$B$62,0),10),[7]設定!$I37))</f>
        <v>6.8</v>
      </c>
      <c r="G44" s="62">
        <f>IF($B44="","",[8]第７表!H61)</f>
        <v>6.1</v>
      </c>
      <c r="H44" s="63">
        <f>IF($B44="","",IF([7]設定!$I37="",INDEX([7]指数!$C$6:$AD$62,MATCH([7]設定!$D37,[7]指数!$B$6:$B$62,0),12),[7]設定!$I37))</f>
        <v>-34.4</v>
      </c>
      <c r="I44" s="31">
        <f>IF($B44="","",+[8]第７表!E61)</f>
        <v>20.9</v>
      </c>
      <c r="J44" s="33">
        <f>IF($B44="","",IF([7]設定!$I37="",IF([7]表１・表３!Q83="X","-",IF([7]表１・表３!Q83="-","-",+I44-[7]表１・表３!Q83)),[7]設定!$I37))</f>
        <v>1.0999999999999979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IF($B45="","",+[8]第７表!F62)</f>
        <v>138</v>
      </c>
      <c r="D45" s="67">
        <f>IF($B45="","",IF([7]設定!$I38="",INDEX([7]指数!$C$6:$AD$62,MATCH([7]設定!$D38,[7]指数!$B$6:$B$62,0),8),[7]設定!$I38))</f>
        <v>-1.1000000000000001</v>
      </c>
      <c r="E45" s="38">
        <f>IF($B45="","",[8]第７表!G62)</f>
        <v>128.9</v>
      </c>
      <c r="F45" s="67">
        <f>IF($B45="","",IF([7]設定!$I38="",INDEX([7]指数!$C$6:$AD$62,MATCH([7]設定!$D38,[7]指数!$B$6:$B$62,0),10),[7]設定!$I38))</f>
        <v>-1.8</v>
      </c>
      <c r="G45" s="68">
        <f>IF($B45="","",[8]第７表!H62)</f>
        <v>9.1</v>
      </c>
      <c r="H45" s="69">
        <f>IF($B45="","",IF([7]設定!$I38="",INDEX([7]指数!$C$6:$AD$62,MATCH([7]設定!$D38,[7]指数!$B$6:$B$62,0),12),[7]設定!$I38))</f>
        <v>8.4</v>
      </c>
      <c r="I45" s="38">
        <f>IF($B45="","",+[8]第７表!E62)</f>
        <v>18.399999999999999</v>
      </c>
      <c r="J45" s="40">
        <f>IF($B45="","",IF([7]設定!$I38="",IF([7]表１・表３!Q84="X","-",IF([7]表１・表３!Q84="-","-",+I45-[7]表１・表３!Q84)),[7]設定!$I38))</f>
        <v>0.39999999999999858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76A43-E39A-46AE-AA7A-B00DFE1C0805}">
  <sheetPr codeName="Sheet5">
    <pageSetUpPr autoPageBreaks="0"/>
  </sheetPr>
  <dimension ref="A1:L75"/>
  <sheetViews>
    <sheetView showGridLines="0" view="pageBreakPreview" topLeftCell="A21" zoomScale="55" zoomScaleNormal="80" zoomScaleSheetLayoutView="55" zoomScalePageLayoutView="90" workbookViewId="0">
      <selection activeCell="E50" sqref="E5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産業別にみた労働時間の動き（"&amp;[9]設定!D8&amp;DBCS([9]設定!E8)&amp;"年"&amp;DBCS([9]設定!F8)&amp;"月）"</f>
        <v>表３ 産業別にみた労働時間の動き（令和５年５月）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+[10]表１!B9</f>
        <v>調査産業計</v>
      </c>
      <c r="C8" s="31">
        <f>IF($B8="","",[10]第７表!F9)</f>
        <v>139.5</v>
      </c>
      <c r="D8" s="32">
        <f>IF($B8="","",IF([9]設定!$H23="",INDEX([9]指数!$C$326:$AD$382,MATCH([9]設定!$D23,[9]指数!$B$326:$B$382,0),8),[9]設定!$H23))</f>
        <v>0</v>
      </c>
      <c r="E8" s="31">
        <f>IF($B8="","",[10]第７表!G9)</f>
        <v>130.1</v>
      </c>
      <c r="F8" s="32">
        <f>IF($B8="","",IF([9]設定!$H23="",INDEX([9]指数!$C$326:$AD$382,MATCH([9]設定!$D23,[9]指数!$B$326:$B$382,0),10),[9]設定!$H23))</f>
        <v>0</v>
      </c>
      <c r="G8" s="31">
        <f>IF($B8="","",+[10]第７表!H9)</f>
        <v>9.4</v>
      </c>
      <c r="H8" s="32">
        <f>IF($B8="","",IF([9]設定!$H23="",INDEX([9]指数!$C$326:$AD$382,MATCH([9]設定!$D23,[9]指数!$B$326:$B$382,0),12),[9]設定!$H23))</f>
        <v>0</v>
      </c>
      <c r="I8" s="31">
        <f>IF($B8="","",[10]第７表!E9)</f>
        <v>18.2</v>
      </c>
      <c r="J8" s="33">
        <f>IF($B8="","",IF([9]設定!$H23="",IF([9]表１・表３!Q48="X","-",IF([9]表１・表３!Q48="-","-",+I8-[9]表１・表３!Q48)),[9]設定!$H23))</f>
        <v>9.9999999999997868E-2</v>
      </c>
      <c r="K8" s="5"/>
      <c r="L8" s="3"/>
    </row>
    <row r="9" spans="1:12" s="4" customFormat="1" ht="22.5" customHeight="1" x14ac:dyDescent="0.45">
      <c r="A9" s="5"/>
      <c r="B9" s="30" t="str">
        <f>+[10]表１!B10</f>
        <v>建設業</v>
      </c>
      <c r="C9" s="31">
        <f>IF($B9="","",[10]第７表!F10)</f>
        <v>146.80000000000001</v>
      </c>
      <c r="D9" s="32">
        <f>IF($B9="","",IF([9]設定!$H24="",INDEX([9]指数!$C$326:$AD$382,MATCH([9]設定!$D24,[9]指数!$B$326:$B$382,0),8),[9]設定!$H24))</f>
        <v>3.9</v>
      </c>
      <c r="E9" s="31">
        <f>IF($B9="","",[10]第７表!G10)</f>
        <v>141.5</v>
      </c>
      <c r="F9" s="32">
        <f>IF($B9="","",IF([9]設定!$H24="",INDEX([9]指数!$C$326:$AD$382,MATCH([9]設定!$D24,[9]指数!$B$326:$B$382,0),10),[9]設定!$H24))</f>
        <v>6.1</v>
      </c>
      <c r="G9" s="31">
        <f>IF($B9="","",+[10]第７表!H10)</f>
        <v>5.3</v>
      </c>
      <c r="H9" s="32">
        <f>IF($B9="","",IF([9]設定!$H24="",INDEX([9]指数!$C$326:$AD$382,MATCH([9]設定!$D24,[9]指数!$B$326:$B$382,0),12),[9]設定!$H24))</f>
        <v>-33.799999999999997</v>
      </c>
      <c r="I9" s="31">
        <f>IF($B9="","",[10]第７表!E10)</f>
        <v>19.2</v>
      </c>
      <c r="J9" s="33">
        <f>IF($B9="","",IF([9]設定!$H24="",IF([9]表１・表３!Q49="X","-",IF([9]表１・表３!Q49="-","-",+I9-[9]表１・表３!Q49)),[9]設定!$H24))</f>
        <v>1.3999999999999986</v>
      </c>
      <c r="K9" s="5"/>
      <c r="L9" s="3"/>
    </row>
    <row r="10" spans="1:12" s="4" customFormat="1" ht="22.5" customHeight="1" x14ac:dyDescent="0.45">
      <c r="A10" s="5"/>
      <c r="B10" s="30" t="str">
        <f>+[10]表１!B11</f>
        <v>製造業</v>
      </c>
      <c r="C10" s="31">
        <f>IF($B10="","",[10]第７表!F11)</f>
        <v>146.6</v>
      </c>
      <c r="D10" s="32">
        <f>IF($B10="","",IF([9]設定!$H25="",INDEX([9]指数!$C$326:$AD$382,MATCH([9]設定!$D25,[9]指数!$B$326:$B$382,0),8),[9]設定!$H25))</f>
        <v>-0.7</v>
      </c>
      <c r="E10" s="31">
        <f>IF($B10="","",[10]第７表!G11)</f>
        <v>134.5</v>
      </c>
      <c r="F10" s="32">
        <f>IF($B10="","",IF([9]設定!$H25="",INDEX([9]指数!$C$326:$AD$382,MATCH([9]設定!$D25,[9]指数!$B$326:$B$382,0),10),[9]設定!$H25))</f>
        <v>-1.1000000000000001</v>
      </c>
      <c r="G10" s="31">
        <f>IF($B10="","",+[10]第７表!H11)</f>
        <v>12.1</v>
      </c>
      <c r="H10" s="32">
        <f>IF($B10="","",IF([9]設定!$H25="",INDEX([9]指数!$C$326:$AD$382,MATCH([9]設定!$D25,[9]指数!$B$326:$B$382,0),12),[9]設定!$H25))</f>
        <v>1.6</v>
      </c>
      <c r="I10" s="31">
        <f>IF($B10="","",[10]第７表!E11)</f>
        <v>18.100000000000001</v>
      </c>
      <c r="J10" s="33">
        <f>IF($B10="","",IF([9]設定!$H25="",IF([9]表１・表３!Q50="X","-",IF([9]表１・表３!Q50="-","-",+I10-[9]表１・表３!Q50)),[9]設定!$H25))</f>
        <v>0</v>
      </c>
      <c r="K10" s="5"/>
      <c r="L10" s="3"/>
    </row>
    <row r="11" spans="1:12" s="4" customFormat="1" ht="22.5" customHeight="1" x14ac:dyDescent="0.45">
      <c r="A11" s="5"/>
      <c r="B11" s="34" t="str">
        <f>+[10]表１!B12</f>
        <v>電気・ガス・熱供給・水道業</v>
      </c>
      <c r="C11" s="31">
        <f>IF($B11="","",[10]第７表!F12)</f>
        <v>150</v>
      </c>
      <c r="D11" s="32">
        <f>IF($B11="","",IF([9]設定!$H26="",INDEX([9]指数!$C$326:$AD$382,MATCH([9]設定!$D26,[9]指数!$B$326:$B$382,0),8),[9]設定!$H26))</f>
        <v>11.9</v>
      </c>
      <c r="E11" s="31">
        <f>IF($B11="","",[10]第７表!G12)</f>
        <v>135.69999999999999</v>
      </c>
      <c r="F11" s="32">
        <f>IF($B11="","",IF([9]設定!$H26="",INDEX([9]指数!$C$326:$AD$382,MATCH([9]設定!$D26,[9]指数!$B$326:$B$382,0),10),[9]設定!$H26))</f>
        <v>6.7</v>
      </c>
      <c r="G11" s="31">
        <f>IF($B11="","",+[10]第７表!H12)</f>
        <v>14.3</v>
      </c>
      <c r="H11" s="32">
        <f>IF($B11="","",IF([9]設定!$H26="",INDEX([9]指数!$C$326:$AD$382,MATCH([9]設定!$D26,[9]指数!$B$326:$B$382,0),12),[9]設定!$H26))</f>
        <v>110.2</v>
      </c>
      <c r="I11" s="31">
        <f>IF($B11="","",[10]第７表!E12)</f>
        <v>18.7</v>
      </c>
      <c r="J11" s="33">
        <f>IF($B11="","",IF([9]設定!$H26="",IF([9]表１・表３!Q51="X","-",IF([9]表１・表３!Q51="-","-",+I11-[9]表１・表３!Q51)),[9]設定!$H26))</f>
        <v>1.5999999999999979</v>
      </c>
      <c r="K11" s="5"/>
      <c r="L11" s="3"/>
    </row>
    <row r="12" spans="1:12" s="4" customFormat="1" ht="22.5" customHeight="1" x14ac:dyDescent="0.45">
      <c r="A12" s="5"/>
      <c r="B12" s="30" t="str">
        <f>+[10]表１!B13</f>
        <v>情報通信業</v>
      </c>
      <c r="C12" s="31">
        <f>IF($B12="","",[10]第７表!F13)</f>
        <v>151</v>
      </c>
      <c r="D12" s="32">
        <f>IF($B12="","",IF([9]設定!$H27="",INDEX([9]指数!$C$326:$AD$382,MATCH([9]設定!$D27,[9]指数!$B$326:$B$382,0),8),[9]設定!$H27))</f>
        <v>6.8</v>
      </c>
      <c r="E12" s="31">
        <f>IF($B12="","",[10]第７表!G13)</f>
        <v>140.1</v>
      </c>
      <c r="F12" s="32">
        <f>IF($B12="","",IF([9]設定!$H27="",INDEX([9]指数!$C$326:$AD$382,MATCH([9]設定!$D27,[9]指数!$B$326:$B$382,0),10),[9]設定!$H27))</f>
        <v>7.3</v>
      </c>
      <c r="G12" s="31">
        <f>IF($B12="","",+[10]第７表!H13)</f>
        <v>10.9</v>
      </c>
      <c r="H12" s="32">
        <f>IF($B12="","",IF([9]設定!$H27="",INDEX([9]指数!$C$326:$AD$382,MATCH([9]設定!$D27,[9]指数!$B$326:$B$382,0),12),[9]設定!$H27))</f>
        <v>1</v>
      </c>
      <c r="I12" s="31">
        <f>IF($B12="","",[10]第７表!E13)</f>
        <v>18.399999999999999</v>
      </c>
      <c r="J12" s="33">
        <f>IF($B12="","",IF([9]設定!$H27="",IF([9]表１・表３!Q52="X","-",IF([9]表１・表３!Q52="-","-",+I12-[9]表１・表３!Q52)),[9]設定!$H27))</f>
        <v>1.1999999999999993</v>
      </c>
      <c r="K12" s="5"/>
      <c r="L12" s="3"/>
    </row>
    <row r="13" spans="1:12" s="4" customFormat="1" ht="22.5" customHeight="1" x14ac:dyDescent="0.45">
      <c r="A13" s="5"/>
      <c r="B13" s="30" t="str">
        <f>+[10]表１!B14</f>
        <v>運輸業，郵便業</v>
      </c>
      <c r="C13" s="31">
        <f>IF($B13="","",[10]第７表!F14)</f>
        <v>171.1</v>
      </c>
      <c r="D13" s="32">
        <f>IF($B13="","",IF([9]設定!$H28="",INDEX([9]指数!$C$326:$AD$382,MATCH([9]設定!$D28,[9]指数!$B$326:$B$382,0),8),[9]設定!$H28))</f>
        <v>-1.9</v>
      </c>
      <c r="E13" s="31">
        <f>IF($B13="","",[10]第７表!G14)</f>
        <v>139.9</v>
      </c>
      <c r="F13" s="32">
        <f>IF($B13="","",IF([9]設定!$H28="",INDEX([9]指数!$C$326:$AD$382,MATCH([9]設定!$D28,[9]指数!$B$326:$B$382,0),10),[9]設定!$H28))</f>
        <v>-3.2</v>
      </c>
      <c r="G13" s="31">
        <f>IF($B13="","",+[10]第７表!H14)</f>
        <v>31.2</v>
      </c>
      <c r="H13" s="32">
        <f>IF($B13="","",IF([9]設定!$H28="",INDEX([9]指数!$C$326:$AD$382,MATCH([9]設定!$D28,[9]指数!$B$326:$B$382,0),12),[9]設定!$H28))</f>
        <v>5.0999999999999996</v>
      </c>
      <c r="I13" s="31">
        <f>IF($B13="","",[10]第７表!E14)</f>
        <v>18.7</v>
      </c>
      <c r="J13" s="33">
        <f>IF($B13="","",IF([9]設定!$H28="",IF([9]表１・表３!Q53="X","-",IF([9]表１・表３!Q53="-","-",+I13-[9]表１・表３!Q53)),[9]設定!$H28))</f>
        <v>-1.4000000000000021</v>
      </c>
      <c r="K13" s="5"/>
      <c r="L13" s="3"/>
    </row>
    <row r="14" spans="1:12" s="4" customFormat="1" ht="22.5" customHeight="1" x14ac:dyDescent="0.45">
      <c r="A14" s="5"/>
      <c r="B14" s="30" t="str">
        <f>+[10]表１!B15</f>
        <v>卸売業，小売業</v>
      </c>
      <c r="C14" s="31">
        <f>IF($B14="","",[10]第７表!F15)</f>
        <v>133.6</v>
      </c>
      <c r="D14" s="32">
        <f>IF($B14="","",IF([9]設定!$H29="",INDEX([9]指数!$C$326:$AD$382,MATCH([9]設定!$D29,[9]指数!$B$326:$B$382,0),8),[9]設定!$H29))</f>
        <v>0.3</v>
      </c>
      <c r="E14" s="31">
        <f>IF($B14="","",[10]第７表!G15)</f>
        <v>125.8</v>
      </c>
      <c r="F14" s="32">
        <f>IF($B14="","",IF([9]設定!$H29="",INDEX([9]指数!$C$326:$AD$382,MATCH([9]設定!$D29,[9]指数!$B$326:$B$382,0),10),[9]設定!$H29))</f>
        <v>-0.5</v>
      </c>
      <c r="G14" s="31">
        <f>IF($B14="","",+[10]第７表!H15)</f>
        <v>7.8</v>
      </c>
      <c r="H14" s="32">
        <f>IF($B14="","",IF([9]設定!$H29="",INDEX([9]指数!$C$326:$AD$382,MATCH([9]設定!$D29,[9]指数!$B$326:$B$382,0),12),[9]設定!$H29))</f>
        <v>16.399999999999999</v>
      </c>
      <c r="I14" s="31">
        <f>IF($B14="","",[10]第７表!E15)</f>
        <v>18</v>
      </c>
      <c r="J14" s="33">
        <f>IF($B14="","",IF([9]設定!$H29="",IF([9]表１・表３!Q54="X","-",IF([9]表１・表３!Q54="-","-",+I14-[9]表１・表３!Q54)),[9]設定!$H29))</f>
        <v>-0.10000000000000142</v>
      </c>
      <c r="K14" s="5"/>
      <c r="L14" s="3"/>
    </row>
    <row r="15" spans="1:12" s="4" customFormat="1" ht="22.5" customHeight="1" x14ac:dyDescent="0.45">
      <c r="A15" s="5"/>
      <c r="B15" s="30" t="str">
        <f>+[10]表１!B16</f>
        <v>金融業，保険業</v>
      </c>
      <c r="C15" s="31">
        <f>IF($B15="","",[10]第７表!F16)</f>
        <v>140.9</v>
      </c>
      <c r="D15" s="32">
        <f>IF($B15="","",IF([9]設定!$H30="",INDEX([9]指数!$C$326:$AD$382,MATCH([9]設定!$D30,[9]指数!$B$326:$B$382,0),8),[9]設定!$H30))</f>
        <v>12.2</v>
      </c>
      <c r="E15" s="31">
        <f>IF($B15="","",[10]第７表!G16)</f>
        <v>135</v>
      </c>
      <c r="F15" s="32">
        <f>IF($B15="","",IF([9]設定!$H30="",INDEX([9]指数!$C$326:$AD$382,MATCH([9]設定!$D30,[9]指数!$B$326:$B$382,0),10),[9]設定!$H30))</f>
        <v>10.1</v>
      </c>
      <c r="G15" s="31">
        <f>IF($B15="","",+[10]第７表!H16)</f>
        <v>5.9</v>
      </c>
      <c r="H15" s="32">
        <f>IF($B15="","",IF([9]設定!$H30="",INDEX([9]指数!$C$326:$AD$382,MATCH([9]設定!$D30,[9]指数!$B$326:$B$382,0),12),[9]設定!$H30))</f>
        <v>103.5</v>
      </c>
      <c r="I15" s="31">
        <f>IF($B15="","",[10]第７表!E16)</f>
        <v>18.399999999999999</v>
      </c>
      <c r="J15" s="33">
        <f>IF($B15="","",IF([9]設定!$H30="",IF([9]表１・表３!Q55="X","-",IF([9]表１・表３!Q55="-","-",+I15-[9]表１・表３!Q55)),[9]設定!$H30))</f>
        <v>0.89999999999999858</v>
      </c>
      <c r="K15" s="5"/>
    </row>
    <row r="16" spans="1:12" s="4" customFormat="1" ht="22.5" customHeight="1" x14ac:dyDescent="0.45">
      <c r="A16" s="5"/>
      <c r="B16" s="30" t="str">
        <f>+[10]表１!B17</f>
        <v>不動産業，物品賃貸業</v>
      </c>
      <c r="C16" s="31">
        <f>IF($B16="","",[10]第７表!F17)</f>
        <v>105.5</v>
      </c>
      <c r="D16" s="32">
        <f>IF($B16="","",IF([9]設定!$H31="",INDEX([9]指数!$C$326:$AD$382,MATCH([9]設定!$D31,[9]指数!$B$326:$B$382,0),8),[9]設定!$H31))</f>
        <v>-30.5</v>
      </c>
      <c r="E16" s="31">
        <f>IF($B16="","",[10]第７表!G17)</f>
        <v>102.5</v>
      </c>
      <c r="F16" s="32">
        <f>IF($B16="","",IF([9]設定!$H31="",INDEX([9]指数!$C$326:$AD$382,MATCH([9]設定!$D31,[9]指数!$B$326:$B$382,0),10),[9]設定!$H31))</f>
        <v>-27.7</v>
      </c>
      <c r="G16" s="31">
        <f>IF($B16="","",+[10]第７表!H17)</f>
        <v>3</v>
      </c>
      <c r="H16" s="32">
        <f>IF($B16="","",IF([9]設定!$H31="",INDEX([9]指数!$C$326:$AD$382,MATCH([9]設定!$D31,[9]指数!$B$326:$B$382,0),12),[9]設定!$H31))</f>
        <v>-69.400000000000006</v>
      </c>
      <c r="I16" s="31">
        <f>IF($B16="","",[10]第７表!E17)</f>
        <v>15.8</v>
      </c>
      <c r="J16" s="33">
        <f>IF($B16="","",IF([9]設定!$H31="",IF([9]表１・表３!Q56="X","-",IF([9]表１・表３!Q56="-","-",+I16-[9]表１・表３!Q56)),[9]設定!$H31))</f>
        <v>-3.1999999999999993</v>
      </c>
      <c r="K16" s="5"/>
    </row>
    <row r="17" spans="1:12" s="4" customFormat="1" ht="22.5" customHeight="1" x14ac:dyDescent="0.45">
      <c r="A17" s="5"/>
      <c r="B17" s="35" t="str">
        <f>+[10]表１!B18</f>
        <v>学術研究，専門・技術サービス業</v>
      </c>
      <c r="C17" s="31">
        <f>IF($B17="","",[10]第７表!F18)</f>
        <v>146.69999999999999</v>
      </c>
      <c r="D17" s="32">
        <f>IF($B17="","",IF([9]設定!$H32="",INDEX([9]指数!$C$326:$AD$382,MATCH([9]設定!$D32,[9]指数!$B$326:$B$382,0),8),[9]設定!$H32))</f>
        <v>-2.5</v>
      </c>
      <c r="E17" s="31">
        <f>IF($B17="","",[10]第７表!G18)</f>
        <v>139.6</v>
      </c>
      <c r="F17" s="32">
        <f>IF($B17="","",IF([9]設定!$H32="",INDEX([9]指数!$C$326:$AD$382,MATCH([9]設定!$D32,[9]指数!$B$326:$B$382,0),10),[9]設定!$H32))</f>
        <v>3.5</v>
      </c>
      <c r="G17" s="31">
        <f>IF($B17="","",+[10]第７表!H18)</f>
        <v>7.1</v>
      </c>
      <c r="H17" s="32">
        <f>IF($B17="","",IF([9]設定!$H32="",INDEX([9]指数!$C$326:$AD$382,MATCH([9]設定!$D32,[9]指数!$B$326:$B$382,0),12),[9]設定!$H32))</f>
        <v>-54.5</v>
      </c>
      <c r="I17" s="31">
        <f>IF($B17="","",[10]第７表!E18)</f>
        <v>18.2</v>
      </c>
      <c r="J17" s="33">
        <f>IF($B17="","",IF([9]設定!$H32="",IF([9]表１・表３!Q57="X","-",IF([9]表１・表３!Q57="-","-",+I17-[9]表１・表３!Q57)),[9]設定!$H32))</f>
        <v>0.39999999999999858</v>
      </c>
      <c r="K17" s="5"/>
      <c r="L17" s="3"/>
    </row>
    <row r="18" spans="1:12" s="4" customFormat="1" ht="22.5" customHeight="1" x14ac:dyDescent="0.45">
      <c r="A18" s="5"/>
      <c r="B18" s="30" t="str">
        <f>+[10]表１!B19</f>
        <v>宿泊業，飲食サービス業</v>
      </c>
      <c r="C18" s="31">
        <f>IF($B18="","",[10]第７表!F19)</f>
        <v>93.1</v>
      </c>
      <c r="D18" s="32">
        <f>IF($B18="","",IF([9]設定!$H33="",INDEX([9]指数!$C$326:$AD$382,MATCH([9]設定!$D33,[9]指数!$B$326:$B$382,0),8),[9]設定!$H33))</f>
        <v>-8.9</v>
      </c>
      <c r="E18" s="31">
        <f>IF($B18="","",[10]第７表!G19)</f>
        <v>88.3</v>
      </c>
      <c r="F18" s="32">
        <f>IF($B18="","",IF([9]設定!$H33="",INDEX([9]指数!$C$326:$AD$382,MATCH([9]設定!$D33,[9]指数!$B$326:$B$382,0),10),[9]設定!$H33))</f>
        <v>-10.8</v>
      </c>
      <c r="G18" s="31">
        <f>IF($B18="","",+[10]第７表!H19)</f>
        <v>4.8</v>
      </c>
      <c r="H18" s="32">
        <f>IF($B18="","",IF([9]設定!$H33="",INDEX([9]指数!$C$326:$AD$382,MATCH([9]設定!$D33,[9]指数!$B$326:$B$382,0),12),[9]設定!$H33))</f>
        <v>50.1</v>
      </c>
      <c r="I18" s="31">
        <f>IF($B18="","",[10]第７表!E19)</f>
        <v>15.3</v>
      </c>
      <c r="J18" s="33">
        <f>IF($B18="","",IF([9]設定!$H33="",IF([9]表１・表３!Q58="X","-",IF([9]表１・表３!Q58="-","-",+I18-[9]表１・表３!Q58)),[9]設定!$H33))</f>
        <v>-0.59999999999999964</v>
      </c>
      <c r="K18" s="5"/>
      <c r="L18" s="3"/>
    </row>
    <row r="19" spans="1:12" s="4" customFormat="1" ht="22.5" customHeight="1" x14ac:dyDescent="0.45">
      <c r="A19" s="5"/>
      <c r="B19" s="34" t="str">
        <f>+[10]表１!B20</f>
        <v>生活関連サービス業，娯楽業</v>
      </c>
      <c r="C19" s="31">
        <f>IF($B19="","",[10]第７表!F20)</f>
        <v>128.80000000000001</v>
      </c>
      <c r="D19" s="32">
        <f>IF($B19="","",IF([9]設定!$H34="",INDEX([9]指数!$C$326:$AD$382,MATCH([9]設定!$D34,[9]指数!$B$326:$B$382,0),8),[9]設定!$H34))</f>
        <v>-6.9</v>
      </c>
      <c r="E19" s="31">
        <f>IF($B19="","",[10]第７表!G20)</f>
        <v>124.3</v>
      </c>
      <c r="F19" s="32">
        <f>IF($B19="","",IF([9]設定!$H34="",INDEX([9]指数!$C$326:$AD$382,MATCH([9]設定!$D34,[9]指数!$B$326:$B$382,0),10),[9]設定!$H34))</f>
        <v>-5.6</v>
      </c>
      <c r="G19" s="31">
        <f>IF($B19="","",+[10]第７表!H20)</f>
        <v>4.5</v>
      </c>
      <c r="H19" s="32">
        <f>IF($B19="","",IF([9]設定!$H34="",INDEX([9]指数!$C$326:$AD$382,MATCH([9]設定!$D34,[9]指数!$B$326:$B$382,0),12),[9]設定!$H34))</f>
        <v>-31.8</v>
      </c>
      <c r="I19" s="31">
        <f>IF($B19="","",[10]第７表!E20)</f>
        <v>16.899999999999999</v>
      </c>
      <c r="J19" s="33">
        <f>IF($B19="","",IF([9]設定!$H34="",IF([9]表１・表３!Q59="X","-",IF([9]表１・表３!Q59="-","-",+I19-[9]表１・表３!Q59)),[9]設定!$H34))</f>
        <v>-1.2000000000000028</v>
      </c>
      <c r="K19" s="5"/>
      <c r="L19" s="3"/>
    </row>
    <row r="20" spans="1:12" s="4" customFormat="1" ht="22.5" customHeight="1" x14ac:dyDescent="0.45">
      <c r="A20" s="5"/>
      <c r="B20" s="30" t="str">
        <f>+[10]表１!B21</f>
        <v>教育，学習支援業</v>
      </c>
      <c r="C20" s="31">
        <f>IF($B20="","",[10]第７表!F21)</f>
        <v>161.30000000000001</v>
      </c>
      <c r="D20" s="32">
        <f>IF($B20="","",IF([9]設定!$H35="",INDEX([9]指数!$C$326:$AD$382,MATCH([9]設定!$D35,[9]指数!$B$326:$B$382,0),8),[9]設定!$H35))</f>
        <v>0.2</v>
      </c>
      <c r="E20" s="31">
        <f>IF($B20="","",[10]第７表!G21)</f>
        <v>136.4</v>
      </c>
      <c r="F20" s="32">
        <f>IF($B20="","",IF([9]設定!$H35="",INDEX([9]指数!$C$326:$AD$382,MATCH([9]設定!$D35,[9]指数!$B$326:$B$382,0),10),[9]設定!$H35))</f>
        <v>0.5</v>
      </c>
      <c r="G20" s="31">
        <f>IF($B20="","",+[10]第７表!H21)</f>
        <v>24.9</v>
      </c>
      <c r="H20" s="32">
        <f>IF($B20="","",IF([9]設定!$H35="",INDEX([9]指数!$C$326:$AD$382,MATCH([9]設定!$D35,[9]指数!$B$326:$B$382,0),12),[9]設定!$H35))</f>
        <v>-1.2</v>
      </c>
      <c r="I20" s="31">
        <f>IF($B20="","",[10]第７表!E21)</f>
        <v>18.899999999999999</v>
      </c>
      <c r="J20" s="33">
        <f>IF($B20="","",IF([9]設定!$H35="",IF([9]表１・表３!Q60="X","-",IF([9]表１・表３!Q60="-","-",+I20-[9]表１・表３!Q60)),[9]設定!$H35))</f>
        <v>0.39999999999999858</v>
      </c>
      <c r="K20" s="5"/>
      <c r="L20" s="3"/>
    </row>
    <row r="21" spans="1:12" s="4" customFormat="1" ht="22.5" customHeight="1" x14ac:dyDescent="0.45">
      <c r="A21" s="5"/>
      <c r="B21" s="30" t="str">
        <f>+[10]表１!B22</f>
        <v>医療，福祉</v>
      </c>
      <c r="C21" s="36">
        <f>IF($B21="","",[10]第７表!F22)</f>
        <v>139.30000000000001</v>
      </c>
      <c r="D21" s="32">
        <f>IF($B21="","",IF([9]設定!$H36="",INDEX([9]指数!$C$326:$AD$382,MATCH([9]設定!$D36,[9]指数!$B$326:$B$382,0),8),[9]設定!$H36))</f>
        <v>3.5</v>
      </c>
      <c r="E21" s="31">
        <f>IF($B21="","",[10]第７表!G22)</f>
        <v>135.6</v>
      </c>
      <c r="F21" s="32">
        <f>IF($B21="","",IF([9]設定!$H36="",INDEX([9]指数!$C$326:$AD$382,MATCH([9]設定!$D36,[9]指数!$B$326:$B$382,0),10),[9]設定!$H36))</f>
        <v>4</v>
      </c>
      <c r="G21" s="31">
        <f>IF($B21="","",+[10]第７表!H22)</f>
        <v>3.7</v>
      </c>
      <c r="H21" s="32">
        <f>IF($B21="","",IF([9]設定!$H36="",INDEX([9]指数!$C$326:$AD$382,MATCH([9]設定!$D36,[9]指数!$B$326:$B$382,0),12),[9]設定!$H36))</f>
        <v>-9.8000000000000007</v>
      </c>
      <c r="I21" s="31">
        <f>IF($B21="","",[10]第７表!E22)</f>
        <v>18.8</v>
      </c>
      <c r="J21" s="33">
        <f>IF($B21="","",IF([9]設定!$H36="",IF([9]表１・表３!Q61="X","-",IF([9]表１・表３!Q61="-","-",+I21-[9]表１・表３!Q61)),[9]設定!$H36))</f>
        <v>0.40000000000000213</v>
      </c>
      <c r="K21" s="5"/>
      <c r="L21" s="3"/>
    </row>
    <row r="22" spans="1:12" s="4" customFormat="1" ht="22.5" customHeight="1" x14ac:dyDescent="0.45">
      <c r="A22" s="5"/>
      <c r="B22" s="30" t="str">
        <f>+[10]表１!B23</f>
        <v>複合サービス事業</v>
      </c>
      <c r="C22" s="36">
        <f>IF($B22="","",[10]第７表!F23)</f>
        <v>150.1</v>
      </c>
      <c r="D22" s="32">
        <f>IF($B22="","",IF([9]設定!$H37="",INDEX([9]指数!$C$326:$AD$382,MATCH([9]設定!$D37,[9]指数!$B$326:$B$382,0),8),[9]設定!$H37))</f>
        <v>4.2</v>
      </c>
      <c r="E22" s="31">
        <f>IF($B22="","",[10]第７表!G23)</f>
        <v>145.30000000000001</v>
      </c>
      <c r="F22" s="32">
        <f>IF($B22="","",IF([9]設定!$H37="",INDEX([9]指数!$C$326:$AD$382,MATCH([9]設定!$D37,[9]指数!$B$326:$B$382,0),10),[9]設定!$H37))</f>
        <v>5.4</v>
      </c>
      <c r="G22" s="31">
        <f>IF($B22="","",+[10]第７表!H23)</f>
        <v>4.8</v>
      </c>
      <c r="H22" s="32">
        <f>IF($B22="","",IF([9]設定!$H37="",INDEX([9]指数!$C$326:$AD$382,MATCH([9]設定!$D37,[9]指数!$B$326:$B$382,0),12),[9]設定!$H37))</f>
        <v>-21.3</v>
      </c>
      <c r="I22" s="31">
        <f>IF($B22="","",[10]第７表!E23)</f>
        <v>18.8</v>
      </c>
      <c r="J22" s="33">
        <f>IF($B22="","",IF([9]設定!$H37="",IF([9]表１・表３!Q62="X","-",IF([9]表１・表３!Q62="-","-",+I22-[9]表１・表３!Q62)),[9]設定!$H37))</f>
        <v>1</v>
      </c>
      <c r="K22" s="5"/>
      <c r="L22" s="3"/>
    </row>
    <row r="23" spans="1:12" s="4" customFormat="1" ht="22.5" customHeight="1" x14ac:dyDescent="0.45">
      <c r="A23" s="5"/>
      <c r="B23" s="37" t="str">
        <f>+[10]表１!B24</f>
        <v>サービス業（他に分類されないもの）</v>
      </c>
      <c r="C23" s="38">
        <f>IF($B23="","",[10]第７表!F24)</f>
        <v>136</v>
      </c>
      <c r="D23" s="39">
        <f>IF($B23="","",IF([9]設定!$H38="",INDEX([9]指数!$C$326:$AD$382,MATCH([9]設定!$D38,[9]指数!$B$326:$B$382,0),8),[9]設定!$H38))</f>
        <v>-1.2</v>
      </c>
      <c r="E23" s="38">
        <f>IF($B23="","",[10]第７表!G24)</f>
        <v>128.4</v>
      </c>
      <c r="F23" s="39">
        <f>IF($B23="","",IF([9]設定!$H38="",INDEX([9]指数!$C$326:$AD$382,MATCH([9]設定!$D38,[9]指数!$B$326:$B$382,0),10),[9]設定!$H38))</f>
        <v>-1.8</v>
      </c>
      <c r="G23" s="38">
        <f>IF($B23="","",+[10]第７表!H24)</f>
        <v>7.6</v>
      </c>
      <c r="H23" s="39">
        <f>IF($B23="","",IF([9]設定!$H38="",INDEX([9]指数!$C$326:$AD$382,MATCH([9]設定!$D38,[9]指数!$B$326:$B$382,0),12),[9]設定!$H38))</f>
        <v>11.9</v>
      </c>
      <c r="I23" s="38">
        <f>IF($B23="","",[10]第７表!E24)</f>
        <v>18.2</v>
      </c>
      <c r="J23" s="40">
        <f>IF($B23="","",IF([9]設定!$H38="",IF([9]表１・表３!Q63="X","-",IF([9]表１・表３!Q63="-","-",+I23-[9]表１・表３!Q63)),[9]設定!$H38))</f>
        <v>0.30000000000000071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IF($B30="","",+[10]第７表!F47)</f>
        <v>143.9</v>
      </c>
      <c r="D30" s="61">
        <f>IF($B30="","",IF([9]設定!$I23="",INDEX([9]指数!$C$6:$AD$62,MATCH([9]設定!$D23,[9]指数!$B$6:$B$62,0),8),[9]設定!$I23))</f>
        <v>1</v>
      </c>
      <c r="E30" s="31">
        <f>IF($B30="","",[10]第７表!G47)</f>
        <v>133.1</v>
      </c>
      <c r="F30" s="61">
        <f>IF($B30="","",IF([9]設定!$I23="",INDEX([9]指数!$C$6:$AD$62,MATCH([9]設定!$D23,[9]指数!$B$6:$B$62,0),10),[9]設定!$I23))</f>
        <v>2.2000000000000002</v>
      </c>
      <c r="G30" s="62">
        <f>IF($B30="","",[10]第７表!H47)</f>
        <v>10.8</v>
      </c>
      <c r="H30" s="61">
        <f>IF($B30="","",IF([9]設定!$I23="",INDEX([9]指数!$C$6:$AD$62,MATCH([9]設定!$D23,[9]指数!$B$6:$B$62,0),12),[9]設定!$I23))</f>
        <v>-11.5</v>
      </c>
      <c r="I30" s="31">
        <f>IF($B30="","",+[10]第７表!E47)</f>
        <v>18.399999999999999</v>
      </c>
      <c r="J30" s="33">
        <f>IF($B30="","",IF([9]設定!$I23="",IF([9]表１・表３!Q69="X","-",IF([9]表１・表３!Q69="-","-",+I30-[9]表１・表３!Q69)),[9]設定!$I23))</f>
        <v>0.39999999999999858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IF($B31="","",+[10]第７表!F48)</f>
        <v>150.69999999999999</v>
      </c>
      <c r="D31" s="61">
        <f>IF($B31="","",IF([9]設定!$I24="",INDEX([9]指数!$C$6:$AD$62,MATCH([9]設定!$D24,[9]指数!$B$6:$B$62,0),8),[9]設定!$I24))</f>
        <v>-4</v>
      </c>
      <c r="E31" s="31">
        <f>IF($B31="","",[10]第７表!G48)</f>
        <v>142.19999999999999</v>
      </c>
      <c r="F31" s="61">
        <f>IF($B31="","",IF([9]設定!$I24="",INDEX([9]指数!$C$6:$AD$62,MATCH([9]設定!$D24,[9]指数!$B$6:$B$62,0),10),[9]設定!$I24))</f>
        <v>-1</v>
      </c>
      <c r="G31" s="62">
        <f>IF($B31="","",[10]第７表!H48)</f>
        <v>8.5</v>
      </c>
      <c r="H31" s="63">
        <f>IF($B31="","",IF([9]設定!$I24="",INDEX([9]指数!$C$6:$AD$62,MATCH([9]設定!$D24,[9]指数!$B$6:$B$62,0),12),[9]設定!$I24))</f>
        <v>-36.5</v>
      </c>
      <c r="I31" s="31">
        <f>IF($B31="","",+[10]第７表!E48)</f>
        <v>18.5</v>
      </c>
      <c r="J31" s="33">
        <f>IF($B31="","",IF([9]設定!$I24="",IF([9]表１・表３!Q70="X","-",IF([9]表１・表３!Q70="-","-",+I31-[9]表１・表３!Q70)),[9]設定!$I24))</f>
        <v>-0.60000000000000142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IF($B32="","",+[10]第７表!F49)</f>
        <v>149.5</v>
      </c>
      <c r="D32" s="61">
        <f>IF($B32="","",IF([9]設定!$I25="",INDEX([9]指数!$C$6:$AD$62,MATCH([9]設定!$D25,[9]指数!$B$6:$B$62,0),8),[9]設定!$I25))</f>
        <v>1</v>
      </c>
      <c r="E32" s="31">
        <f>IF($B32="","",[10]第７表!G49)</f>
        <v>137</v>
      </c>
      <c r="F32" s="61">
        <f>IF($B32="","",IF([9]設定!$I25="",INDEX([9]指数!$C$6:$AD$62,MATCH([9]設定!$D25,[9]指数!$B$6:$B$62,0),10),[9]設定!$I25))</f>
        <v>1.7</v>
      </c>
      <c r="G32" s="62">
        <f>IF($B32="","",[10]第７表!H49)</f>
        <v>12.5</v>
      </c>
      <c r="H32" s="63">
        <f>IF($B32="","",IF([9]設定!$I25="",INDEX([9]指数!$C$6:$AD$62,MATCH([9]設定!$D25,[9]指数!$B$6:$B$62,0),12),[9]設定!$I25))</f>
        <v>-6.6</v>
      </c>
      <c r="I32" s="31">
        <f>IF($B32="","",+[10]第７表!E49)</f>
        <v>18.2</v>
      </c>
      <c r="J32" s="33">
        <f>IF($B32="","",IF([9]設定!$I25="",IF([9]表１・表３!Q71="X","-",IF([9]表１・表３!Q71="-","-",+I32-[9]表１・表３!Q71)),[9]設定!$I25))</f>
        <v>0.39999999999999858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IF($B33="","",+[10]第７表!F50)</f>
        <v>151.30000000000001</v>
      </c>
      <c r="D33" s="61">
        <f>IF($B33="","",IF([9]設定!$I26="",INDEX([9]指数!$C$6:$AD$62,MATCH([9]設定!$D26,[9]指数!$B$6:$B$62,0),8),[9]設定!$I26))</f>
        <v>13</v>
      </c>
      <c r="E33" s="31">
        <f>IF($B33="","",[10]第７表!G50)</f>
        <v>134.5</v>
      </c>
      <c r="F33" s="61">
        <f>IF($B33="","",IF([9]設定!$I26="",INDEX([9]指数!$C$6:$AD$62,MATCH([9]設定!$D26,[9]指数!$B$6:$B$62,0),10),[9]設定!$I26))</f>
        <v>5.9</v>
      </c>
      <c r="G33" s="62">
        <f>IF($B33="","",[10]第７表!H50)</f>
        <v>16.8</v>
      </c>
      <c r="H33" s="63">
        <f>IF($B33="","",IF([9]設定!$I26="",INDEX([9]指数!$C$6:$AD$62,MATCH([9]設定!$D26,[9]指数!$B$6:$B$62,0),12),[9]設定!$I26))</f>
        <v>146.9</v>
      </c>
      <c r="I33" s="31">
        <f>IF($B33="","",+[10]第７表!E50)</f>
        <v>18.7</v>
      </c>
      <c r="J33" s="33">
        <f>IF($B33="","",IF([9]設定!$I26="",IF([9]表１・表３!Q72="X","-",IF([9]表１・表３!Q72="-","-",+I33-[9]表１・表３!Q72)),[9]設定!$I26))</f>
        <v>1.5999999999999979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IF($B34="","",+[10]第７表!F51)</f>
        <v>151.9</v>
      </c>
      <c r="D34" s="61">
        <f>IF($B34="","",IF([9]設定!$I27="",INDEX([9]指数!$C$6:$AD$62,MATCH([9]設定!$D27,[9]指数!$B$6:$B$62,0),8),[9]設定!$I27))</f>
        <v>8.6999999999999993</v>
      </c>
      <c r="E34" s="31">
        <f>IF($B34="","",[10]第７表!G51)</f>
        <v>139.19999999999999</v>
      </c>
      <c r="F34" s="61">
        <f>IF($B34="","",IF([9]設定!$I27="",INDEX([9]指数!$C$6:$AD$62,MATCH([9]設定!$D27,[9]指数!$B$6:$B$62,0),10),[9]設定!$I27))</f>
        <v>9.1999999999999993</v>
      </c>
      <c r="G34" s="62">
        <f>IF($B34="","",[10]第７表!H51)</f>
        <v>12.7</v>
      </c>
      <c r="H34" s="63">
        <f>IF($B34="","",IF([9]設定!$I27="",INDEX([9]指数!$C$6:$AD$62,MATCH([9]設定!$D27,[9]指数!$B$6:$B$62,0),12),[9]設定!$I27))</f>
        <v>5.9</v>
      </c>
      <c r="I34" s="31">
        <f>IF($B34="","",+[10]第７表!E51)</f>
        <v>18.399999999999999</v>
      </c>
      <c r="J34" s="33">
        <f>IF($B34="","",IF([9]設定!$I27="",IF([9]表１・表３!Q73="X","-",IF([9]表１・表３!Q73="-","-",+I34-[9]表１・表３!Q73)),[9]設定!$I27))</f>
        <v>1.3999999999999986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IF($B35="","",+[10]第７表!F52)</f>
        <v>162.1</v>
      </c>
      <c r="D35" s="61">
        <f>IF($B35="","",IF([9]設定!$I28="",INDEX([9]指数!$C$6:$AD$62,MATCH([9]設定!$D28,[9]指数!$B$6:$B$62,0),8),[9]設定!$I28))</f>
        <v>-4.2</v>
      </c>
      <c r="E35" s="31">
        <f>IF($B35="","",[10]第７表!G52)</f>
        <v>140.9</v>
      </c>
      <c r="F35" s="61">
        <f>IF($B35="","",IF([9]設定!$I28="",INDEX([9]指数!$C$6:$AD$62,MATCH([9]設定!$D28,[9]指数!$B$6:$B$62,0),10),[9]設定!$I28))</f>
        <v>0.9</v>
      </c>
      <c r="G35" s="62">
        <f>IF($B35="","",[10]第７表!H52)</f>
        <v>21.2</v>
      </c>
      <c r="H35" s="63">
        <f>IF($B35="","",IF([9]設定!$I28="",INDEX([9]指数!$C$6:$AD$62,MATCH([9]設定!$D28,[9]指数!$B$6:$B$62,0),12),[9]設定!$I28))</f>
        <v>-28.4</v>
      </c>
      <c r="I35" s="31">
        <f>IF($B35="","",+[10]第７表!E52)</f>
        <v>19.100000000000001</v>
      </c>
      <c r="J35" s="33">
        <f>IF($B35="","",IF([9]設定!$I28="",IF([9]表１・表３!Q74="X","-",IF([9]表１・表３!Q74="-","-",+I35-[9]表１・表３!Q74)),[9]設定!$I28))</f>
        <v>-0.39999999999999858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IF($B36="","",+[10]第７表!F53)</f>
        <v>128.1</v>
      </c>
      <c r="D36" s="61">
        <f>IF($B36="","",IF([9]設定!$I29="",INDEX([9]指数!$C$6:$AD$62,MATCH([9]設定!$D29,[9]指数!$B$6:$B$62,0),8),[9]設定!$I29))</f>
        <v>-1.3</v>
      </c>
      <c r="E36" s="31">
        <f>IF($B36="","",[10]第７表!G53)</f>
        <v>120.1</v>
      </c>
      <c r="F36" s="61">
        <f>IF($B36="","",IF([9]設定!$I29="",INDEX([9]指数!$C$6:$AD$62,MATCH([9]設定!$D29,[9]指数!$B$6:$B$62,0),10),[9]設定!$I29))</f>
        <v>-0.6</v>
      </c>
      <c r="G36" s="62">
        <f>IF($B36="","",[10]第７表!H53)</f>
        <v>8</v>
      </c>
      <c r="H36" s="63">
        <f>IF($B36="","",IF([9]設定!$I29="",INDEX([9]指数!$C$6:$AD$62,MATCH([9]設定!$D29,[9]指数!$B$6:$B$62,0),12),[9]設定!$I29))</f>
        <v>-10.1</v>
      </c>
      <c r="I36" s="31">
        <f>IF($B36="","",+[10]第７表!E53)</f>
        <v>18.3</v>
      </c>
      <c r="J36" s="33">
        <f>IF($B36="","",IF([9]設定!$I29="",IF([9]表１・表３!Q75="X","-",IF([9]表１・表３!Q75="-","-",+I36-[9]表１・表３!Q75)),[9]設定!$I29))</f>
        <v>0.10000000000000142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 t="str">
        <f>IF($B37="","",+[10]第７表!F54)</f>
        <v>x</v>
      </c>
      <c r="D37" s="61" t="str">
        <f>IF($B37="","",IF([9]設定!$I30="",INDEX([9]指数!$C$6:$AD$62,MATCH([9]設定!$D30,[9]指数!$B$6:$B$62,0),8),[9]設定!$I30))</f>
        <v>x</v>
      </c>
      <c r="E37" s="31" t="str">
        <f>IF($B37="","",[10]第７表!G54)</f>
        <v>x</v>
      </c>
      <c r="F37" s="61" t="str">
        <f>IF($B37="","",IF([9]設定!$I30="",INDEX([9]指数!$C$6:$AD$62,MATCH([9]設定!$D30,[9]指数!$B$6:$B$62,0),10),[9]設定!$I30))</f>
        <v>x</v>
      </c>
      <c r="G37" s="62" t="str">
        <f>IF($B37="","",[10]第７表!H54)</f>
        <v>x</v>
      </c>
      <c r="H37" s="63" t="str">
        <f>IF($B37="","",IF([9]設定!$I30="",INDEX([9]指数!$C$6:$AD$62,MATCH([9]設定!$D30,[9]指数!$B$6:$B$62,0),12),[9]設定!$I30))</f>
        <v>x</v>
      </c>
      <c r="I37" s="31" t="str">
        <f>IF($B37="","",+[10]第７表!E54)</f>
        <v>x</v>
      </c>
      <c r="J37" s="33" t="str">
        <f>IF($B37="","",IF([9]設定!$I30="",IF([9]表１・表３!Q76="X","-",IF([9]表１・表３!Q76="-","-",+I37-[9]表１・表３!Q76)),[9]設定!$I30))</f>
        <v>x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IF($B38="","",+[10]第７表!F55)</f>
        <v>160.6</v>
      </c>
      <c r="D38" s="61">
        <f>IF($B38="","",IF([9]設定!$I31="",INDEX([9]指数!$C$6:$AD$62,MATCH([9]設定!$D31,[9]指数!$B$6:$B$62,0),8),[9]設定!$I31))</f>
        <v>22.1</v>
      </c>
      <c r="E38" s="31">
        <f>IF($B38="","",[10]第７表!G55)</f>
        <v>155.19999999999999</v>
      </c>
      <c r="F38" s="61">
        <f>IF($B38="","",IF([9]設定!$I31="",INDEX([9]指数!$C$6:$AD$62,MATCH([9]設定!$D31,[9]指数!$B$6:$B$62,0),10),[9]設定!$I31))</f>
        <v>25.5</v>
      </c>
      <c r="G38" s="62">
        <f>IF($B38="","",[10]第７表!H55)</f>
        <v>5.4</v>
      </c>
      <c r="H38" s="63">
        <f>IF($B38="","",IF([9]設定!$I31="",INDEX([9]指数!$C$6:$AD$62,MATCH([9]設定!$D31,[9]指数!$B$6:$B$62,0),12),[9]設定!$I31))</f>
        <v>-31.6</v>
      </c>
      <c r="I38" s="31">
        <f>IF($B38="","",+[10]第７表!E55)</f>
        <v>20.7</v>
      </c>
      <c r="J38" s="33">
        <f>IF($B38="","",IF([9]設定!$I31="",IF([9]表１・表３!Q77="X","-",IF([9]表１・表３!Q77="-","-",+I38-[9]表１・表３!Q77)),[9]設定!$I31))</f>
        <v>2.3999999999999986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IF($B39="","",+[10]第７表!F56)</f>
        <v>155.1</v>
      </c>
      <c r="D39" s="61">
        <f>IF($B39="","",IF([9]設定!$I32="",INDEX([9]指数!$C$6:$AD$62,MATCH([9]設定!$D32,[9]指数!$B$6:$B$62,0),8),[9]設定!$I32))</f>
        <v>10</v>
      </c>
      <c r="E39" s="31">
        <f>IF($B39="","",[10]第７表!G56)</f>
        <v>140.1</v>
      </c>
      <c r="F39" s="61">
        <f>IF($B39="","",IF([9]設定!$I32="",INDEX([9]指数!$C$6:$AD$62,MATCH([9]設定!$D32,[9]指数!$B$6:$B$62,0),10),[9]設定!$I32))</f>
        <v>7.1</v>
      </c>
      <c r="G39" s="62">
        <f>IF($B39="","",[10]第７表!H56)</f>
        <v>15</v>
      </c>
      <c r="H39" s="63">
        <f>IF($B39="","",IF([9]設定!$I32="",INDEX([9]指数!$C$6:$AD$62,MATCH([9]設定!$D32,[9]指数!$B$6:$B$62,0),12),[9]設定!$I32))</f>
        <v>46.9</v>
      </c>
      <c r="I39" s="31">
        <f>IF($B39="","",+[10]第７表!E56)</f>
        <v>17.899999999999999</v>
      </c>
      <c r="J39" s="33">
        <f>IF($B39="","",IF([9]設定!$I32="",IF([9]表１・表３!Q78="X","-",IF([9]表１・表３!Q78="-","-",+I39-[9]表１・表３!Q78)),[9]設定!$I32))</f>
        <v>1.0999999999999979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IF($B40="","",+[10]第７表!F57)</f>
        <v>100.1</v>
      </c>
      <c r="D40" s="61">
        <f>IF($B40="","",IF([9]設定!$I33="",INDEX([9]指数!$C$6:$AD$62,MATCH([9]設定!$D33,[9]指数!$B$6:$B$62,0),8),[9]設定!$I33))</f>
        <v>-1</v>
      </c>
      <c r="E40" s="31">
        <f>IF($B40="","",[10]第７表!G57)</f>
        <v>94.2</v>
      </c>
      <c r="F40" s="61">
        <f>IF($B40="","",IF([9]設定!$I33="",INDEX([9]指数!$C$6:$AD$62,MATCH([9]設定!$D33,[9]指数!$B$6:$B$62,0),10),[9]設定!$I33))</f>
        <v>-0.9</v>
      </c>
      <c r="G40" s="62">
        <f>IF($B40="","",[10]第７表!H57)</f>
        <v>5.9</v>
      </c>
      <c r="H40" s="63">
        <f>IF($B40="","",IF([9]設定!$I33="",INDEX([9]指数!$C$6:$AD$62,MATCH([9]設定!$D33,[9]指数!$B$6:$B$62,0),12),[9]設定!$I33))</f>
        <v>-1.6</v>
      </c>
      <c r="I40" s="31">
        <f>IF($B40="","",+[10]第７表!E57)</f>
        <v>15.6</v>
      </c>
      <c r="J40" s="33">
        <f>IF($B40="","",IF([9]設定!$I33="",IF([9]表１・表３!Q79="X","-",IF([9]表１・表３!Q79="-","-",+I40-[9]表１・表３!Q79)),[9]設定!$I33))</f>
        <v>9.9999999999999645E-2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IF($B41="","",+[10]第７表!F58)</f>
        <v>153.1</v>
      </c>
      <c r="D41" s="61">
        <f>IF($B41="","",IF([9]設定!$I34="",INDEX([9]指数!$C$6:$AD$62,MATCH([9]設定!$D34,[9]指数!$B$6:$B$62,0),8),[9]設定!$I34))</f>
        <v>26</v>
      </c>
      <c r="E41" s="31">
        <f>IF($B41="","",[10]第７表!G58)</f>
        <v>144.9</v>
      </c>
      <c r="F41" s="61">
        <f>IF($B41="","",IF([9]設定!$I34="",INDEX([9]指数!$C$6:$AD$62,MATCH([9]設定!$D34,[9]指数!$B$6:$B$62,0),10),[9]設定!$I34))</f>
        <v>23.8</v>
      </c>
      <c r="G41" s="62">
        <f>IF($B41="","",[10]第７表!H58)</f>
        <v>8.1999999999999993</v>
      </c>
      <c r="H41" s="63">
        <f>IF($B41="","",IF([9]設定!$I34="",INDEX([9]指数!$C$6:$AD$62,MATCH([9]設定!$D34,[9]指数!$B$6:$B$62,0),12),[9]設定!$I34))</f>
        <v>86.4</v>
      </c>
      <c r="I41" s="31">
        <f>IF($B41="","",+[10]第７表!E58)</f>
        <v>16.899999999999999</v>
      </c>
      <c r="J41" s="33">
        <f>IF($B41="","",IF([9]設定!$I34="",IF([9]表１・表３!Q80="X","-",IF([9]表１・表３!Q80="-","-",+I41-[9]表１・表３!Q80)),[9]設定!$I34))</f>
        <v>1.4999999999999982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IF($B42="","",+[10]第７表!F59)</f>
        <v>166.9</v>
      </c>
      <c r="D42" s="61">
        <f>IF($B42="","",IF([9]設定!$I35="",INDEX([9]指数!$C$6:$AD$62,MATCH([9]設定!$D35,[9]指数!$B$6:$B$62,0),8),[9]設定!$I35))</f>
        <v>-2.1</v>
      </c>
      <c r="E42" s="31">
        <f>IF($B42="","",[10]第７表!G59)</f>
        <v>135.69999999999999</v>
      </c>
      <c r="F42" s="61">
        <f>IF($B42="","",IF([9]設定!$I35="",INDEX([9]指数!$C$6:$AD$62,MATCH([9]設定!$D35,[9]指数!$B$6:$B$62,0),10),[9]設定!$I35))</f>
        <v>0.7</v>
      </c>
      <c r="G42" s="62">
        <f>IF($B42="","",[10]第７表!H59)</f>
        <v>31.2</v>
      </c>
      <c r="H42" s="63">
        <f>IF($B42="","",IF([9]設定!$I35="",INDEX([9]指数!$C$6:$AD$62,MATCH([9]設定!$D35,[9]指数!$B$6:$B$62,0),12),[9]設定!$I35))</f>
        <v>-12.6</v>
      </c>
      <c r="I42" s="31">
        <f>IF($B42="","",+[10]第７表!E59)</f>
        <v>18.399999999999999</v>
      </c>
      <c r="J42" s="33">
        <f>IF($B42="","",IF([9]設定!$I35="",IF([9]表１・表３!Q81="X","-",IF([9]表１・表３!Q81="-","-",+I42-[9]表１・表３!Q81)),[9]設定!$I35))</f>
        <v>-0.10000000000000142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IF($B43="","",+[10]第７表!F60)</f>
        <v>141.4</v>
      </c>
      <c r="D43" s="61">
        <f>IF($B43="","",IF([9]設定!$I36="",INDEX([9]指数!$C$6:$AD$62,MATCH([9]設定!$D36,[9]指数!$B$6:$B$62,0),8),[9]設定!$I36))</f>
        <v>2.5</v>
      </c>
      <c r="E43" s="31">
        <f>IF($B43="","",[10]第７表!G60)</f>
        <v>137.30000000000001</v>
      </c>
      <c r="F43" s="61">
        <f>IF($B43="","",IF([9]設定!$I36="",INDEX([9]指数!$C$6:$AD$62,MATCH([9]設定!$D36,[9]指数!$B$6:$B$62,0),10),[9]設定!$I36))</f>
        <v>3.5</v>
      </c>
      <c r="G43" s="62">
        <f>IF($B43="","",[10]第７表!H60)</f>
        <v>4.0999999999999996</v>
      </c>
      <c r="H43" s="63">
        <f>IF($B43="","",IF([9]設定!$I36="",INDEX([9]指数!$C$6:$AD$62,MATCH([9]設定!$D36,[9]指数!$B$6:$B$62,0),12),[9]設定!$I36))</f>
        <v>-25.5</v>
      </c>
      <c r="I43" s="31">
        <f>IF($B43="","",+[10]第７表!E60)</f>
        <v>19</v>
      </c>
      <c r="J43" s="33">
        <f>IF($B43="","",IF([9]設定!$I36="",IF([9]表１・表３!Q82="X","-",IF([9]表１・表３!Q82="-","-",+I43-[9]表１・表３!Q82)),[9]設定!$I36))</f>
        <v>0.69999999999999929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IF($B44="","",+[10]第７表!F61)</f>
        <v>154.9</v>
      </c>
      <c r="D44" s="61">
        <f>IF($B44="","",IF([9]設定!$I37="",INDEX([9]指数!$C$6:$AD$62,MATCH([9]設定!$D37,[9]指数!$B$6:$B$62,0),8),[9]設定!$I37))</f>
        <v>2.2000000000000002</v>
      </c>
      <c r="E44" s="31">
        <f>IF($B44="","",[10]第７表!G61)</f>
        <v>148.9</v>
      </c>
      <c r="F44" s="61">
        <f>IF($B44="","",IF([9]設定!$I37="",INDEX([9]指数!$C$6:$AD$62,MATCH([9]設定!$D37,[9]指数!$B$6:$B$62,0),10),[9]設定!$I37))</f>
        <v>4.0999999999999996</v>
      </c>
      <c r="G44" s="62">
        <f>IF($B44="","",[10]第７表!H61)</f>
        <v>6</v>
      </c>
      <c r="H44" s="63">
        <f>IF($B44="","",IF([9]設定!$I37="",INDEX([9]指数!$C$6:$AD$62,MATCH([9]設定!$D37,[9]指数!$B$6:$B$62,0),12),[9]設定!$I37))</f>
        <v>-29.4</v>
      </c>
      <c r="I44" s="31">
        <f>IF($B44="","",+[10]第７表!E61)</f>
        <v>19.399999999999999</v>
      </c>
      <c r="J44" s="33">
        <f>IF($B44="","",IF([9]設定!$I37="",IF([9]表１・表３!Q83="X","-",IF([9]表１・表３!Q83="-","-",+I44-[9]表１・表３!Q83)),[9]設定!$I37))</f>
        <v>0.59999999999999787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IF($B45="","",+[10]第７表!F62)</f>
        <v>134.30000000000001</v>
      </c>
      <c r="D45" s="67">
        <f>IF($B45="","",IF([9]設定!$I38="",INDEX([9]指数!$C$6:$AD$62,MATCH([9]設定!$D38,[9]指数!$B$6:$B$62,0),8),[9]設定!$I38))</f>
        <v>-0.1</v>
      </c>
      <c r="E45" s="38">
        <f>IF($B45="","",[10]第７表!G62)</f>
        <v>125.8</v>
      </c>
      <c r="F45" s="67">
        <f>IF($B45="","",IF([9]設定!$I38="",INDEX([9]指数!$C$6:$AD$62,MATCH([9]設定!$D38,[9]指数!$B$6:$B$62,0),10),[9]設定!$I38))</f>
        <v>-0.5</v>
      </c>
      <c r="G45" s="68">
        <f>IF($B45="","",[10]第７表!H62)</f>
        <v>8.5</v>
      </c>
      <c r="H45" s="69">
        <f>IF($B45="","",IF([9]設定!$I38="",INDEX([9]指数!$C$6:$AD$62,MATCH([9]設定!$D38,[9]指数!$B$6:$B$62,0),12),[9]設定!$I38))</f>
        <v>6.2</v>
      </c>
      <c r="I45" s="38">
        <f>IF($B45="","",+[10]第７表!E62)</f>
        <v>18.100000000000001</v>
      </c>
      <c r="J45" s="40">
        <f>IF($B45="","",IF([9]設定!$I38="",IF([9]表１・表３!Q84="X","-",IF([9]表１・表３!Q84="-","-",+I45-[9]表１・表３!Q84)),[9]設定!$I38))</f>
        <v>0.5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B563A-66BD-4329-ACDA-60D5D6B4DE69}">
  <sheetPr codeName="Sheet6">
    <pageSetUpPr autoPageBreaks="0"/>
  </sheetPr>
  <dimension ref="A1:L75"/>
  <sheetViews>
    <sheetView showGridLines="0" view="pageBreakPreview" topLeftCell="A29" zoomScale="55" zoomScaleNormal="80" zoomScaleSheetLayoutView="55" zoomScalePageLayoutView="90" workbookViewId="0">
      <selection activeCell="F50" sqref="F5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産業別にみた労働時間の動き（"&amp;[11]設定!D8&amp;DBCS([11]設定!E8)&amp;"年"&amp;DBCS([11]設定!F8)&amp;"月）"</f>
        <v>表３ 産業別にみた労働時間の動き（令和５年６月）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+[12]表１!B9</f>
        <v>調査産業計</v>
      </c>
      <c r="C8" s="31">
        <f>IF($B8="","",[12]第７表!F9)</f>
        <v>146</v>
      </c>
      <c r="D8" s="32">
        <f>IF($B8="","",IF([11]設定!$H23="",INDEX([11]指数!$C$326:$AD$382,MATCH([11]設定!$D23,[11]指数!$B$326:$B$382,0),8),[11]設定!$H23))</f>
        <v>-2.7</v>
      </c>
      <c r="E8" s="31">
        <f>IF($B8="","",[12]第７表!G9)</f>
        <v>137.1</v>
      </c>
      <c r="F8" s="32">
        <f>IF($B8="","",IF([11]設定!$H23="",INDEX([11]指数!$C$326:$AD$382,MATCH([11]設定!$D23,[11]指数!$B$326:$B$382,0),10),[11]設定!$H23))</f>
        <v>-2.8</v>
      </c>
      <c r="G8" s="31">
        <f>IF($B8="","",+[12]第７表!H9)</f>
        <v>8.9</v>
      </c>
      <c r="H8" s="32">
        <f>IF($B8="","",IF([11]設定!$H23="",INDEX([11]指数!$C$326:$AD$382,MATCH([11]設定!$D23,[11]指数!$B$326:$B$382,0),12),[11]設定!$H23))</f>
        <v>-2.1</v>
      </c>
      <c r="I8" s="31">
        <f>IF($B8="","",[12]第７表!E9)</f>
        <v>19.3</v>
      </c>
      <c r="J8" s="33">
        <f>IF($B8="","",IF([11]設定!$H23="",IF([11]表１・表３!Q48="X","-",IF([11]表１・表３!Q48="-","-",+I8-[11]表１・表３!Q48)),[11]設定!$H23))</f>
        <v>-0.30000000000000071</v>
      </c>
      <c r="K8" s="5"/>
      <c r="L8" s="3"/>
    </row>
    <row r="9" spans="1:12" s="4" customFormat="1" ht="22.5" customHeight="1" x14ac:dyDescent="0.45">
      <c r="A9" s="5"/>
      <c r="B9" s="30" t="str">
        <f>+[12]表１!B10</f>
        <v>建設業</v>
      </c>
      <c r="C9" s="31">
        <f>IF($B9="","",[12]第７表!F10)</f>
        <v>164.2</v>
      </c>
      <c r="D9" s="32">
        <f>IF($B9="","",IF([11]設定!$H24="",INDEX([11]指数!$C$326:$AD$382,MATCH([11]設定!$D24,[11]指数!$B$326:$B$382,0),8),[11]設定!$H24))</f>
        <v>6.7</v>
      </c>
      <c r="E9" s="31">
        <f>IF($B9="","",[12]第７表!G10)</f>
        <v>158</v>
      </c>
      <c r="F9" s="32">
        <f>IF($B9="","",IF([11]設定!$H24="",INDEX([11]指数!$C$326:$AD$382,MATCH([11]設定!$D24,[11]指数!$B$326:$B$382,0),10),[11]設定!$H24))</f>
        <v>7</v>
      </c>
      <c r="G9" s="31">
        <f>IF($B9="","",+[12]第７表!H10)</f>
        <v>6.2</v>
      </c>
      <c r="H9" s="32">
        <f>IF($B9="","",IF([11]設定!$H24="",INDEX([11]指数!$C$326:$AD$382,MATCH([11]設定!$D24,[11]指数!$B$326:$B$382,0),12),[11]設定!$H24))</f>
        <v>-1.6</v>
      </c>
      <c r="I9" s="31">
        <f>IF($B9="","",[12]第７表!E10)</f>
        <v>21.6</v>
      </c>
      <c r="J9" s="33">
        <f>IF($B9="","",IF([11]設定!$H24="",IF([11]表１・表３!Q49="X","-",IF([11]表１・表３!Q49="-","-",+I9-[11]表１・表３!Q49)),[11]設定!$H24))</f>
        <v>1.8000000000000007</v>
      </c>
      <c r="K9" s="5"/>
      <c r="L9" s="3"/>
    </row>
    <row r="10" spans="1:12" s="4" customFormat="1" ht="22.5" customHeight="1" x14ac:dyDescent="0.45">
      <c r="A10" s="5"/>
      <c r="B10" s="30" t="str">
        <f>+[12]表１!B11</f>
        <v>製造業</v>
      </c>
      <c r="C10" s="31">
        <f>IF($B10="","",[12]第７表!F11)</f>
        <v>160.19999999999999</v>
      </c>
      <c r="D10" s="32">
        <f>IF($B10="","",IF([11]設定!$H25="",INDEX([11]指数!$C$326:$AD$382,MATCH([11]設定!$D25,[11]指数!$B$326:$B$382,0),8),[11]設定!$H25))</f>
        <v>-4.5999999999999996</v>
      </c>
      <c r="E10" s="31">
        <f>IF($B10="","",[12]第７表!G11)</f>
        <v>149.4</v>
      </c>
      <c r="F10" s="32">
        <f>IF($B10="","",IF([11]設定!$H25="",INDEX([11]指数!$C$326:$AD$382,MATCH([11]設定!$D25,[11]指数!$B$326:$B$382,0),10),[11]設定!$H25))</f>
        <v>-3.8</v>
      </c>
      <c r="G10" s="31">
        <f>IF($B10="","",+[12]第７表!H11)</f>
        <v>10.8</v>
      </c>
      <c r="H10" s="32">
        <f>IF($B10="","",IF([11]設定!$H25="",INDEX([11]指数!$C$326:$AD$382,MATCH([11]設定!$D25,[11]指数!$B$326:$B$382,0),12),[11]設定!$H25))</f>
        <v>-12.9</v>
      </c>
      <c r="I10" s="31">
        <f>IF($B10="","",[12]第７表!E11)</f>
        <v>20</v>
      </c>
      <c r="J10" s="33">
        <f>IF($B10="","",IF([11]設定!$H25="",IF([11]表１・表３!Q50="X","-",IF([11]表１・表３!Q50="-","-",+I10-[11]表１・表３!Q50)),[11]設定!$H25))</f>
        <v>-0.60000000000000142</v>
      </c>
      <c r="K10" s="5"/>
      <c r="L10" s="3"/>
    </row>
    <row r="11" spans="1:12" s="4" customFormat="1" ht="22.5" customHeight="1" x14ac:dyDescent="0.45">
      <c r="A11" s="5"/>
      <c r="B11" s="34" t="str">
        <f>+[12]表１!B12</f>
        <v>電気・ガス・熱供給・水道業</v>
      </c>
      <c r="C11" s="31">
        <f>IF($B11="","",[12]第７表!F12)</f>
        <v>162</v>
      </c>
      <c r="D11" s="32">
        <f>IF($B11="","",IF([11]設定!$H26="",INDEX([11]指数!$C$326:$AD$382,MATCH([11]設定!$D26,[11]指数!$B$326:$B$382,0),8),[11]設定!$H26))</f>
        <v>4.8</v>
      </c>
      <c r="E11" s="31">
        <f>IF($B11="","",[12]第７表!G12)</f>
        <v>149.4</v>
      </c>
      <c r="F11" s="32">
        <f>IF($B11="","",IF([11]設定!$H26="",INDEX([11]指数!$C$326:$AD$382,MATCH([11]設定!$D26,[11]指数!$B$326:$B$382,0),10),[11]設定!$H26))</f>
        <v>1.1000000000000001</v>
      </c>
      <c r="G11" s="31">
        <f>IF($B11="","",+[12]第７表!H12)</f>
        <v>12.6</v>
      </c>
      <c r="H11" s="32">
        <f>IF($B11="","",IF([11]設定!$H26="",INDEX([11]指数!$C$326:$AD$382,MATCH([11]設定!$D26,[11]指数!$B$326:$B$382,0),12),[11]設定!$H26))</f>
        <v>85.2</v>
      </c>
      <c r="I11" s="31">
        <f>IF($B11="","",[12]第７表!E12)</f>
        <v>20.2</v>
      </c>
      <c r="J11" s="33">
        <f>IF($B11="","",IF([11]設定!$H26="",IF([11]表１・表３!Q51="X","-",IF([11]表１・表３!Q51="-","-",+I11-[11]表１・表３!Q51)),[11]設定!$H26))</f>
        <v>0.39999999999999858</v>
      </c>
      <c r="K11" s="5"/>
      <c r="L11" s="3"/>
    </row>
    <row r="12" spans="1:12" s="4" customFormat="1" ht="22.5" customHeight="1" x14ac:dyDescent="0.45">
      <c r="A12" s="5"/>
      <c r="B12" s="30" t="str">
        <f>+[12]表１!B13</f>
        <v>情報通信業</v>
      </c>
      <c r="C12" s="31">
        <f>IF($B12="","",[12]第７表!F13)</f>
        <v>165.7</v>
      </c>
      <c r="D12" s="32">
        <f>IF($B12="","",IF([11]設定!$H27="",INDEX([11]指数!$C$326:$AD$382,MATCH([11]設定!$D27,[11]指数!$B$326:$B$382,0),8),[11]設定!$H27))</f>
        <v>1.5</v>
      </c>
      <c r="E12" s="31">
        <f>IF($B12="","",[12]第７表!G13)</f>
        <v>155.5</v>
      </c>
      <c r="F12" s="32">
        <f>IF($B12="","",IF([11]設定!$H27="",INDEX([11]指数!$C$326:$AD$382,MATCH([11]設定!$D27,[11]指数!$B$326:$B$382,0),10),[11]設定!$H27))</f>
        <v>1.7</v>
      </c>
      <c r="G12" s="31">
        <f>IF($B12="","",+[12]第７表!H13)</f>
        <v>10.199999999999999</v>
      </c>
      <c r="H12" s="32">
        <f>IF($B12="","",IF([11]設定!$H27="",INDEX([11]指数!$C$326:$AD$382,MATCH([11]設定!$D27,[11]指数!$B$326:$B$382,0),12),[11]設定!$H27))</f>
        <v>-1.9</v>
      </c>
      <c r="I12" s="31">
        <f>IF($B12="","",[12]第７表!E13)</f>
        <v>20.3</v>
      </c>
      <c r="J12" s="33">
        <f>IF($B12="","",IF([11]設定!$H27="",IF([11]表１・表３!Q52="X","-",IF([11]表１・表３!Q52="-","-",+I12-[11]表１・表３!Q52)),[11]設定!$H27))</f>
        <v>0.10000000000000142</v>
      </c>
      <c r="K12" s="5"/>
      <c r="L12" s="3"/>
    </row>
    <row r="13" spans="1:12" s="4" customFormat="1" ht="22.5" customHeight="1" x14ac:dyDescent="0.45">
      <c r="A13" s="5"/>
      <c r="B13" s="30" t="str">
        <f>+[12]表１!B14</f>
        <v>運輸業，郵便業</v>
      </c>
      <c r="C13" s="31">
        <f>IF($B13="","",[12]第７表!F14)</f>
        <v>182.1</v>
      </c>
      <c r="D13" s="32">
        <f>IF($B13="","",IF([11]設定!$H28="",INDEX([11]指数!$C$326:$AD$382,MATCH([11]設定!$D28,[11]指数!$B$326:$B$382,0),8),[11]設定!$H28))</f>
        <v>-2.6</v>
      </c>
      <c r="E13" s="31">
        <f>IF($B13="","",[12]第７表!G14)</f>
        <v>153.5</v>
      </c>
      <c r="F13" s="32">
        <f>IF($B13="","",IF([11]設定!$H28="",INDEX([11]指数!$C$326:$AD$382,MATCH([11]設定!$D28,[11]指数!$B$326:$B$382,0),10),[11]設定!$H28))</f>
        <v>-2</v>
      </c>
      <c r="G13" s="31">
        <f>IF($B13="","",+[12]第７表!H14)</f>
        <v>28.6</v>
      </c>
      <c r="H13" s="32">
        <f>IF($B13="","",IF([11]設定!$H28="",INDEX([11]指数!$C$326:$AD$382,MATCH([11]設定!$D28,[11]指数!$B$326:$B$382,0),12),[11]設定!$H28))</f>
        <v>-5.6</v>
      </c>
      <c r="I13" s="31">
        <f>IF($B13="","",[12]第７表!E14)</f>
        <v>21</v>
      </c>
      <c r="J13" s="33">
        <f>IF($B13="","",IF([11]設定!$H28="",IF([11]表１・表３!Q53="X","-",IF([11]表１・表３!Q53="-","-",+I13-[11]表１・表３!Q53)),[11]設定!$H28))</f>
        <v>-0.69999999999999929</v>
      </c>
      <c r="K13" s="5"/>
      <c r="L13" s="3"/>
    </row>
    <row r="14" spans="1:12" s="4" customFormat="1" ht="22.5" customHeight="1" x14ac:dyDescent="0.45">
      <c r="A14" s="5"/>
      <c r="B14" s="30" t="str">
        <f>+[12]表１!B15</f>
        <v>卸売業，小売業</v>
      </c>
      <c r="C14" s="31">
        <f>IF($B14="","",[12]第７表!F15)</f>
        <v>137.6</v>
      </c>
      <c r="D14" s="32">
        <f>IF($B14="","",IF([11]設定!$H29="",INDEX([11]指数!$C$326:$AD$382,MATCH([11]設定!$D29,[11]指数!$B$326:$B$382,0),8),[11]設定!$H29))</f>
        <v>-1.6</v>
      </c>
      <c r="E14" s="31">
        <f>IF($B14="","",[12]第７表!G15)</f>
        <v>129.9</v>
      </c>
      <c r="F14" s="32">
        <f>IF($B14="","",IF([11]設定!$H29="",INDEX([11]指数!$C$326:$AD$382,MATCH([11]設定!$D29,[11]指数!$B$326:$B$382,0),10),[11]設定!$H29))</f>
        <v>-2.9</v>
      </c>
      <c r="G14" s="31">
        <f>IF($B14="","",+[12]第７表!H15)</f>
        <v>7.7</v>
      </c>
      <c r="H14" s="32">
        <f>IF($B14="","",IF([11]設定!$H29="",INDEX([11]指数!$C$326:$AD$382,MATCH([11]設定!$D29,[11]指数!$B$326:$B$382,0),12),[11]設定!$H29))</f>
        <v>28.3</v>
      </c>
      <c r="I14" s="31">
        <f>IF($B14="","",[12]第７表!E15)</f>
        <v>18.7</v>
      </c>
      <c r="J14" s="33">
        <f>IF($B14="","",IF([11]設定!$H29="",IF([11]表１・表３!Q54="X","-",IF([11]表１・表３!Q54="-","-",+I14-[11]表１・表３!Q54)),[11]設定!$H29))</f>
        <v>-0.60000000000000142</v>
      </c>
      <c r="K14" s="5"/>
      <c r="L14" s="3"/>
    </row>
    <row r="15" spans="1:12" s="4" customFormat="1" ht="22.5" customHeight="1" x14ac:dyDescent="0.45">
      <c r="A15" s="5"/>
      <c r="B15" s="30" t="str">
        <f>+[12]表１!B16</f>
        <v>金融業，保険業</v>
      </c>
      <c r="C15" s="31">
        <f>IF($B15="","",[12]第７表!F16)</f>
        <v>149.5</v>
      </c>
      <c r="D15" s="32">
        <f>IF($B15="","",IF([11]設定!$H30="",INDEX([11]指数!$C$326:$AD$382,MATCH([11]設定!$D30,[11]指数!$B$326:$B$382,0),8),[11]設定!$H30))</f>
        <v>7.4</v>
      </c>
      <c r="E15" s="31">
        <f>IF($B15="","",[12]第７表!G16)</f>
        <v>144.1</v>
      </c>
      <c r="F15" s="32">
        <f>IF($B15="","",IF([11]設定!$H30="",INDEX([11]指数!$C$326:$AD$382,MATCH([11]設定!$D30,[11]指数!$B$326:$B$382,0),10),[11]設定!$H30))</f>
        <v>5.6</v>
      </c>
      <c r="G15" s="31">
        <f>IF($B15="","",+[12]第７表!H16)</f>
        <v>5.4</v>
      </c>
      <c r="H15" s="32">
        <f>IF($B15="","",IF([11]設定!$H30="",INDEX([11]指数!$C$326:$AD$382,MATCH([11]設定!$D30,[11]指数!$B$326:$B$382,0),12),[11]設定!$H30))</f>
        <v>93</v>
      </c>
      <c r="I15" s="31">
        <f>IF($B15="","",[12]第７表!E16)</f>
        <v>20</v>
      </c>
      <c r="J15" s="33">
        <f>IF($B15="","",IF([11]設定!$H30="",IF([11]表１・表３!Q55="X","-",IF([11]表１・表３!Q55="-","-",+I15-[11]表１・表３!Q55)),[11]設定!$H30))</f>
        <v>0.60000000000000142</v>
      </c>
      <c r="K15" s="5"/>
    </row>
    <row r="16" spans="1:12" s="4" customFormat="1" ht="22.5" customHeight="1" x14ac:dyDescent="0.45">
      <c r="A16" s="5"/>
      <c r="B16" s="30" t="str">
        <f>+[12]表１!B17</f>
        <v>不動産業，物品賃貸業</v>
      </c>
      <c r="C16" s="31">
        <f>IF($B16="","",[12]第７表!F17)</f>
        <v>112.5</v>
      </c>
      <c r="D16" s="32">
        <f>IF($B16="","",IF([11]設定!$H31="",INDEX([11]指数!$C$326:$AD$382,MATCH([11]設定!$D31,[11]指数!$B$326:$B$382,0),8),[11]設定!$H31))</f>
        <v>-30</v>
      </c>
      <c r="E16" s="31">
        <f>IF($B16="","",[12]第７表!G17)</f>
        <v>109.4</v>
      </c>
      <c r="F16" s="32">
        <f>IF($B16="","",IF([11]設定!$H31="",INDEX([11]指数!$C$326:$AD$382,MATCH([11]設定!$D31,[11]指数!$B$326:$B$382,0),10),[11]設定!$H31))</f>
        <v>-27.5</v>
      </c>
      <c r="G16" s="31">
        <f>IF($B16="","",+[12]第７表!H17)</f>
        <v>3.1</v>
      </c>
      <c r="H16" s="32">
        <f>IF($B16="","",IF([11]設定!$H31="",INDEX([11]指数!$C$326:$AD$382,MATCH([11]設定!$D31,[11]指数!$B$326:$B$382,0),12),[11]設定!$H31))</f>
        <v>-68.7</v>
      </c>
      <c r="I16" s="31">
        <f>IF($B16="","",[12]第７表!E17)</f>
        <v>17</v>
      </c>
      <c r="J16" s="33">
        <f>IF($B16="","",IF([11]設定!$H31="",IF([11]表１・表３!Q56="X","-",IF([11]表１・表３!Q56="-","-",+I16-[11]表１・表３!Q56)),[11]設定!$H31))</f>
        <v>-4</v>
      </c>
      <c r="K16" s="5"/>
    </row>
    <row r="17" spans="1:12" s="4" customFormat="1" ht="22.5" customHeight="1" x14ac:dyDescent="0.45">
      <c r="A17" s="5"/>
      <c r="B17" s="35" t="str">
        <f>+[12]表１!B18</f>
        <v>学術研究，専門・技術サービス業</v>
      </c>
      <c r="C17" s="31">
        <f>IF($B17="","",[12]第７表!F18)</f>
        <v>166.6</v>
      </c>
      <c r="D17" s="32">
        <f>IF($B17="","",IF([11]設定!$H32="",INDEX([11]指数!$C$326:$AD$382,MATCH([11]設定!$D32,[11]指数!$B$326:$B$382,0),8),[11]設定!$H32))</f>
        <v>3.3</v>
      </c>
      <c r="E17" s="31">
        <f>IF($B17="","",[12]第７表!G18)</f>
        <v>158.6</v>
      </c>
      <c r="F17" s="32">
        <f>IF($B17="","",IF([11]設定!$H32="",INDEX([11]指数!$C$326:$AD$382,MATCH([11]設定!$D32,[11]指数!$B$326:$B$382,0),10),[11]設定!$H32))</f>
        <v>2.4</v>
      </c>
      <c r="G17" s="31">
        <f>IF($B17="","",+[12]第７表!H18)</f>
        <v>8</v>
      </c>
      <c r="H17" s="32">
        <f>IF($B17="","",IF([11]設定!$H32="",INDEX([11]指数!$C$326:$AD$382,MATCH([11]設定!$D32,[11]指数!$B$326:$B$382,0),12),[11]設定!$H32))</f>
        <v>26.9</v>
      </c>
      <c r="I17" s="31">
        <f>IF($B17="","",[12]第７表!E18)</f>
        <v>19.5</v>
      </c>
      <c r="J17" s="33">
        <f>IF($B17="","",IF([11]設定!$H32="",IF([11]表１・表３!Q57="X","-",IF([11]表１・表３!Q57="-","-",+I17-[11]表１・表３!Q57)),[11]設定!$H32))</f>
        <v>-1</v>
      </c>
      <c r="K17" s="5"/>
      <c r="L17" s="3"/>
    </row>
    <row r="18" spans="1:12" s="4" customFormat="1" ht="22.5" customHeight="1" x14ac:dyDescent="0.45">
      <c r="A18" s="5"/>
      <c r="B18" s="30" t="str">
        <f>+[12]表１!B19</f>
        <v>宿泊業，飲食サービス業</v>
      </c>
      <c r="C18" s="31">
        <f>IF($B18="","",[12]第７表!F19)</f>
        <v>85.8</v>
      </c>
      <c r="D18" s="32">
        <f>IF($B18="","",IF([11]設定!$H33="",INDEX([11]指数!$C$326:$AD$382,MATCH([11]設定!$D33,[11]指数!$B$326:$B$382,0),8),[11]設定!$H33))</f>
        <v>-16.3</v>
      </c>
      <c r="E18" s="31">
        <f>IF($B18="","",[12]第７表!G19)</f>
        <v>81.8</v>
      </c>
      <c r="F18" s="32">
        <f>IF($B18="","",IF([11]設定!$H33="",INDEX([11]指数!$C$326:$AD$382,MATCH([11]設定!$D33,[11]指数!$B$326:$B$382,0),10),[11]設定!$H33))</f>
        <v>-18.3</v>
      </c>
      <c r="G18" s="31">
        <f>IF($B18="","",+[12]第７表!H19)</f>
        <v>4</v>
      </c>
      <c r="H18" s="32">
        <f>IF($B18="","",IF([11]設定!$H33="",INDEX([11]指数!$C$326:$AD$382,MATCH([11]設定!$D33,[11]指数!$B$326:$B$382,0),12),[11]設定!$H33))</f>
        <v>60</v>
      </c>
      <c r="I18" s="31">
        <f>IF($B18="","",[12]第７表!E19)</f>
        <v>15.2</v>
      </c>
      <c r="J18" s="33">
        <f>IF($B18="","",IF([11]設定!$H33="",IF([11]表１・表３!Q58="X","-",IF([11]表１・表３!Q58="-","-",+I18-[11]表１・表３!Q58)),[11]設定!$H33))</f>
        <v>-1.4000000000000021</v>
      </c>
      <c r="K18" s="5"/>
      <c r="L18" s="3"/>
    </row>
    <row r="19" spans="1:12" s="4" customFormat="1" ht="22.5" customHeight="1" x14ac:dyDescent="0.45">
      <c r="A19" s="5"/>
      <c r="B19" s="34" t="str">
        <f>+[12]表１!B20</f>
        <v>生活関連サービス業，娯楽業</v>
      </c>
      <c r="C19" s="31">
        <f>IF($B19="","",[12]第７表!F20)</f>
        <v>138.19999999999999</v>
      </c>
      <c r="D19" s="32">
        <f>IF($B19="","",IF([11]設定!$H34="",INDEX([11]指数!$C$326:$AD$382,MATCH([11]設定!$D34,[11]指数!$B$326:$B$382,0),8),[11]設定!$H34))</f>
        <v>2.5</v>
      </c>
      <c r="E19" s="31">
        <f>IF($B19="","",[12]第７表!G20)</f>
        <v>132.9</v>
      </c>
      <c r="F19" s="32">
        <f>IF($B19="","",IF([11]設定!$H34="",INDEX([11]指数!$C$326:$AD$382,MATCH([11]設定!$D34,[11]指数!$B$326:$B$382,0),10),[11]設定!$H34))</f>
        <v>3.4</v>
      </c>
      <c r="G19" s="31">
        <f>IF($B19="","",+[12]第７表!H20)</f>
        <v>5.3</v>
      </c>
      <c r="H19" s="32">
        <f>IF($B19="","",IF([11]設定!$H34="",INDEX([11]指数!$C$326:$AD$382,MATCH([11]設定!$D34,[11]指数!$B$326:$B$382,0),12),[11]設定!$H34))</f>
        <v>-15.9</v>
      </c>
      <c r="I19" s="31">
        <f>IF($B19="","",[12]第７表!E20)</f>
        <v>18.8</v>
      </c>
      <c r="J19" s="33">
        <f>IF($B19="","",IF([11]設定!$H34="",IF([11]表１・表３!Q59="X","-",IF([11]表１・表３!Q59="-","-",+I19-[11]表１・表３!Q59)),[11]設定!$H34))</f>
        <v>1.1999999999999993</v>
      </c>
      <c r="K19" s="5"/>
      <c r="L19" s="3"/>
    </row>
    <row r="20" spans="1:12" s="4" customFormat="1" ht="22.5" customHeight="1" x14ac:dyDescent="0.45">
      <c r="A20" s="5"/>
      <c r="B20" s="30" t="str">
        <f>+[12]表１!B21</f>
        <v>教育，学習支援業</v>
      </c>
      <c r="C20" s="31">
        <f>IF($B20="","",[12]第７表!F21)</f>
        <v>167</v>
      </c>
      <c r="D20" s="32">
        <f>IF($B20="","",IF([11]設定!$H35="",INDEX([11]指数!$C$326:$AD$382,MATCH([11]設定!$D35,[11]指数!$B$326:$B$382,0),8),[11]設定!$H35))</f>
        <v>-3.1</v>
      </c>
      <c r="E20" s="31">
        <f>IF($B20="","",[12]第７表!G21)</f>
        <v>145.4</v>
      </c>
      <c r="F20" s="32">
        <f>IF($B20="","",IF([11]設定!$H35="",INDEX([11]指数!$C$326:$AD$382,MATCH([11]設定!$D35,[11]指数!$B$326:$B$382,0),10),[11]設定!$H35))</f>
        <v>-1.2</v>
      </c>
      <c r="G20" s="31">
        <f>IF($B20="","",+[12]第７表!H21)</f>
        <v>21.6</v>
      </c>
      <c r="H20" s="32">
        <f>IF($B20="","",IF([11]設定!$H35="",INDEX([11]指数!$C$326:$AD$382,MATCH([11]設定!$D35,[11]指数!$B$326:$B$382,0),12),[11]設定!$H35))</f>
        <v>-14.6</v>
      </c>
      <c r="I20" s="31">
        <f>IF($B20="","",[12]第７表!E21)</f>
        <v>20.2</v>
      </c>
      <c r="J20" s="33">
        <f>IF($B20="","",IF([11]設定!$H35="",IF([11]表１・表３!Q60="X","-",IF([11]表１・表３!Q60="-","-",+I20-[11]表１・表３!Q60)),[11]設定!$H35))</f>
        <v>-0.19999999999999929</v>
      </c>
      <c r="K20" s="5"/>
      <c r="L20" s="3"/>
    </row>
    <row r="21" spans="1:12" s="4" customFormat="1" ht="22.5" customHeight="1" x14ac:dyDescent="0.45">
      <c r="A21" s="5"/>
      <c r="B21" s="30" t="str">
        <f>+[12]表１!B22</f>
        <v>医療，福祉</v>
      </c>
      <c r="C21" s="36">
        <f>IF($B21="","",[12]第７表!F22)</f>
        <v>142.69999999999999</v>
      </c>
      <c r="D21" s="32">
        <f>IF($B21="","",IF([11]設定!$H36="",INDEX([11]指数!$C$326:$AD$382,MATCH([11]設定!$D36,[11]指数!$B$326:$B$382,0),8),[11]設定!$H36))</f>
        <v>-0.9</v>
      </c>
      <c r="E21" s="31">
        <f>IF($B21="","",[12]第７表!G22)</f>
        <v>138.80000000000001</v>
      </c>
      <c r="F21" s="32">
        <f>IF($B21="","",IF([11]設定!$H36="",INDEX([11]指数!$C$326:$AD$382,MATCH([11]設定!$D36,[11]指数!$B$326:$B$382,0),10),[11]設定!$H36))</f>
        <v>-0.8</v>
      </c>
      <c r="G21" s="31">
        <f>IF($B21="","",+[12]第７表!H22)</f>
        <v>3.9</v>
      </c>
      <c r="H21" s="32">
        <f>IF($B21="","",IF([11]設定!$H36="",INDEX([11]指数!$C$326:$AD$382,MATCH([11]設定!$D36,[11]指数!$B$326:$B$382,0),12),[11]設定!$H36))</f>
        <v>-2.6</v>
      </c>
      <c r="I21" s="31">
        <f>IF($B21="","",[12]第７表!E22)</f>
        <v>19.399999999999999</v>
      </c>
      <c r="J21" s="33">
        <f>IF($B21="","",IF([11]設定!$H36="",IF([11]表１・表３!Q61="X","-",IF([11]表１・表３!Q61="-","-",+I21-[11]表１・表３!Q61)),[11]設定!$H36))</f>
        <v>0</v>
      </c>
      <c r="K21" s="5"/>
      <c r="L21" s="3"/>
    </row>
    <row r="22" spans="1:12" s="4" customFormat="1" ht="22.5" customHeight="1" x14ac:dyDescent="0.45">
      <c r="A22" s="5"/>
      <c r="B22" s="30" t="str">
        <f>+[12]表１!B23</f>
        <v>複合サービス事業</v>
      </c>
      <c r="C22" s="36">
        <f>IF($B22="","",[12]第７表!F23)</f>
        <v>158</v>
      </c>
      <c r="D22" s="32">
        <f>IF($B22="","",IF([11]設定!$H37="",INDEX([11]指数!$C$326:$AD$382,MATCH([11]設定!$D37,[11]指数!$B$326:$B$382,0),8),[11]設定!$H37))</f>
        <v>-3</v>
      </c>
      <c r="E22" s="31">
        <f>IF($B22="","",[12]第７表!G23)</f>
        <v>153.4</v>
      </c>
      <c r="F22" s="32">
        <f>IF($B22="","",IF([11]設定!$H37="",INDEX([11]指数!$C$326:$AD$382,MATCH([11]設定!$D37,[11]指数!$B$326:$B$382,0),10),[11]設定!$H37))</f>
        <v>-2.5</v>
      </c>
      <c r="G22" s="31">
        <f>IF($B22="","",+[12]第７表!H23)</f>
        <v>4.5999999999999996</v>
      </c>
      <c r="H22" s="32">
        <f>IF($B22="","",IF([11]設定!$H37="",INDEX([11]指数!$C$326:$AD$382,MATCH([11]設定!$D37,[11]指数!$B$326:$B$382,0),12),[11]設定!$H37))</f>
        <v>-16.3</v>
      </c>
      <c r="I22" s="31">
        <f>IF($B22="","",[12]第７表!E23)</f>
        <v>19.8</v>
      </c>
      <c r="J22" s="33">
        <f>IF($B22="","",IF([11]設定!$H37="",IF([11]表１・表３!Q62="X","-",IF([11]表１・表３!Q62="-","-",+I22-[11]表１・表３!Q62)),[11]設定!$H37))</f>
        <v>-0.5</v>
      </c>
      <c r="K22" s="5"/>
      <c r="L22" s="3"/>
    </row>
    <row r="23" spans="1:12" s="4" customFormat="1" ht="22.5" customHeight="1" x14ac:dyDescent="0.45">
      <c r="A23" s="5"/>
      <c r="B23" s="37" t="str">
        <f>+[12]表１!B24</f>
        <v>サービス業（他に分類されないもの）</v>
      </c>
      <c r="C23" s="38">
        <f>IF($B23="","",[12]第７表!F24)</f>
        <v>145.30000000000001</v>
      </c>
      <c r="D23" s="39">
        <f>IF($B23="","",IF([11]設定!$H38="",INDEX([11]指数!$C$326:$AD$382,MATCH([11]設定!$D38,[11]指数!$B$326:$B$382,0),8),[11]設定!$H38))</f>
        <v>-3.5</v>
      </c>
      <c r="E23" s="38">
        <f>IF($B23="","",[12]第７表!G24)</f>
        <v>137.19999999999999</v>
      </c>
      <c r="F23" s="39">
        <f>IF($B23="","",IF([11]設定!$H38="",INDEX([11]指数!$C$326:$AD$382,MATCH([11]設定!$D38,[11]指数!$B$326:$B$382,0),10),[11]設定!$H38))</f>
        <v>-3.8</v>
      </c>
      <c r="G23" s="38">
        <f>IF($B23="","",+[12]第７表!H24)</f>
        <v>8.1</v>
      </c>
      <c r="H23" s="39">
        <f>IF($B23="","",IF([11]設定!$H38="",INDEX([11]指数!$C$326:$AD$382,MATCH([11]設定!$D38,[11]指数!$B$326:$B$382,0),12),[11]設定!$H38))</f>
        <v>2.6</v>
      </c>
      <c r="I23" s="38">
        <f>IF($B23="","",[12]第７表!E24)</f>
        <v>19.399999999999999</v>
      </c>
      <c r="J23" s="40">
        <f>IF($B23="","",IF([11]設定!$H38="",IF([11]表１・表３!Q63="X","-",IF([11]表１・表３!Q63="-","-",+I23-[11]表１・表３!Q63)),[11]設定!$H38))</f>
        <v>0.19999999999999929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IF($B30="","",+[12]第７表!F47)</f>
        <v>151.19999999999999</v>
      </c>
      <c r="D30" s="61">
        <f>IF($B30="","",IF([11]設定!$I23="",INDEX([11]指数!$C$6:$AD$62,MATCH([11]設定!$D23,[11]指数!$B$6:$B$62,0),8),[11]設定!$I23))</f>
        <v>-1.4</v>
      </c>
      <c r="E30" s="31">
        <f>IF($B30="","",[12]第７表!G47)</f>
        <v>140.5</v>
      </c>
      <c r="F30" s="61">
        <f>IF($B30="","",IF([11]設定!$I23="",INDEX([11]指数!$C$6:$AD$62,MATCH([11]設定!$D23,[11]指数!$B$6:$B$62,0),10),[11]設定!$I23))</f>
        <v>-0.3</v>
      </c>
      <c r="G30" s="62">
        <f>IF($B30="","",[12]第７表!H47)</f>
        <v>10.7</v>
      </c>
      <c r="H30" s="61">
        <f>IF($B30="","",IF([11]設定!$I23="",INDEX([11]指数!$C$6:$AD$62,MATCH([11]設定!$D23,[11]指数!$B$6:$B$62,0),12),[11]設定!$I23))</f>
        <v>-15.1</v>
      </c>
      <c r="I30" s="31">
        <f>IF($B30="","",+[12]第７表!E47)</f>
        <v>19.5</v>
      </c>
      <c r="J30" s="33">
        <f>IF($B30="","",IF([11]設定!$I23="",IF([11]表１・表３!Q69="X","-",IF([11]表１・表３!Q69="-","-",+I30-[11]表１・表３!Q69)),[11]設定!$I23))</f>
        <v>0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IF($B31="","",+[12]第７表!F48)</f>
        <v>167.8</v>
      </c>
      <c r="D31" s="61">
        <f>IF($B31="","",IF([11]設定!$I24="",INDEX([11]指数!$C$6:$AD$62,MATCH([11]設定!$D24,[11]指数!$B$6:$B$62,0),8),[11]設定!$I24))</f>
        <v>-2.4</v>
      </c>
      <c r="E31" s="31">
        <f>IF($B31="","",[12]第７表!G48)</f>
        <v>158</v>
      </c>
      <c r="F31" s="61">
        <f>IF($B31="","",IF([11]設定!$I24="",INDEX([11]指数!$C$6:$AD$62,MATCH([11]設定!$D24,[11]指数!$B$6:$B$62,0),10),[11]設定!$I24))</f>
        <v>0.3</v>
      </c>
      <c r="G31" s="62">
        <f>IF($B31="","",[12]第７表!H48)</f>
        <v>9.8000000000000007</v>
      </c>
      <c r="H31" s="63">
        <f>IF($B31="","",IF([11]設定!$I24="",INDEX([11]指数!$C$6:$AD$62,MATCH([11]設定!$D24,[11]指数!$B$6:$B$62,0),12),[11]設定!$I24))</f>
        <v>-31.4</v>
      </c>
      <c r="I31" s="31">
        <f>IF($B31="","",+[12]第７表!E48)</f>
        <v>21.3</v>
      </c>
      <c r="J31" s="33">
        <f>IF($B31="","",IF([11]設定!$I24="",IF([11]表１・表３!Q70="X","-",IF([11]表１・表３!Q70="-","-",+I31-[11]表１・表３!Q70)),[11]設定!$I24))</f>
        <v>0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IF($B32="","",+[12]第７表!F49)</f>
        <v>164.2</v>
      </c>
      <c r="D32" s="61">
        <f>IF($B32="","",IF([11]設定!$I25="",INDEX([11]指数!$C$6:$AD$62,MATCH([11]設定!$D25,[11]指数!$B$6:$B$62,0),8),[11]設定!$I25))</f>
        <v>-2.2999999999999998</v>
      </c>
      <c r="E32" s="31">
        <f>IF($B32="","",[12]第７表!G49)</f>
        <v>152.19999999999999</v>
      </c>
      <c r="F32" s="61">
        <f>IF($B32="","",IF([11]設定!$I25="",INDEX([11]指数!$C$6:$AD$62,MATCH([11]設定!$D25,[11]指数!$B$6:$B$62,0),10),[11]設定!$I25))</f>
        <v>-1.1000000000000001</v>
      </c>
      <c r="G32" s="62">
        <f>IF($B32="","",[12]第７表!H49)</f>
        <v>12</v>
      </c>
      <c r="H32" s="63">
        <f>IF($B32="","",IF([11]設定!$I25="",INDEX([11]指数!$C$6:$AD$62,MATCH([11]設定!$D25,[11]指数!$B$6:$B$62,0),12),[11]設定!$I25))</f>
        <v>-15.5</v>
      </c>
      <c r="I32" s="31">
        <f>IF($B32="","",+[12]第７表!E49)</f>
        <v>20.100000000000001</v>
      </c>
      <c r="J32" s="33">
        <f>IF($B32="","",IF([11]設定!$I25="",IF([11]表１・表３!Q71="X","-",IF([11]表１・表３!Q71="-","-",+I32-[11]表１・表３!Q71)),[11]設定!$I25))</f>
        <v>-9.9999999999997868E-2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IF($B33="","",+[12]第７表!F50)</f>
        <v>162</v>
      </c>
      <c r="D33" s="61">
        <f>IF($B33="","",IF([11]設定!$I26="",INDEX([11]指数!$C$6:$AD$62,MATCH([11]設定!$D26,[11]指数!$B$6:$B$62,0),8),[11]設定!$I26))</f>
        <v>7</v>
      </c>
      <c r="E33" s="31">
        <f>IF($B33="","",[12]第７表!G50)</f>
        <v>147.80000000000001</v>
      </c>
      <c r="F33" s="61">
        <f>IF($B33="","",IF([11]設定!$I26="",INDEX([11]指数!$C$6:$AD$62,MATCH([11]設定!$D26,[11]指数!$B$6:$B$62,0),10),[11]設定!$I26))</f>
        <v>1.9</v>
      </c>
      <c r="G33" s="62">
        <f>IF($B33="","",[12]第７表!H50)</f>
        <v>14.2</v>
      </c>
      <c r="H33" s="63">
        <f>IF($B33="","",IF([11]設定!$I26="",INDEX([11]指数!$C$6:$AD$62,MATCH([11]設定!$D26,[11]指数!$B$6:$B$62,0),12),[11]設定!$I26))</f>
        <v>122</v>
      </c>
      <c r="I33" s="31">
        <f>IF($B33="","",+[12]第７表!E50)</f>
        <v>20.100000000000001</v>
      </c>
      <c r="J33" s="33">
        <f>IF($B33="","",IF([11]設定!$I26="",IF([11]表１・表３!Q72="X","-",IF([11]表１・表３!Q72="-","-",+I33-[11]表１・表３!Q72)),[11]設定!$I26))</f>
        <v>0.60000000000000142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IF($B34="","",+[12]第７表!F51)</f>
        <v>164.6</v>
      </c>
      <c r="D34" s="61">
        <f>IF($B34="","",IF([11]設定!$I27="",INDEX([11]指数!$C$6:$AD$62,MATCH([11]設定!$D27,[11]指数!$B$6:$B$62,0),8),[11]設定!$I27))</f>
        <v>3.4</v>
      </c>
      <c r="E34" s="31">
        <f>IF($B34="","",[12]第７表!G51)</f>
        <v>153.1</v>
      </c>
      <c r="F34" s="61">
        <f>IF($B34="","",IF([11]設定!$I27="",INDEX([11]指数!$C$6:$AD$62,MATCH([11]設定!$D27,[11]指数!$B$6:$B$62,0),10),[11]設定!$I27))</f>
        <v>3.5</v>
      </c>
      <c r="G34" s="62">
        <f>IF($B34="","",[12]第７表!H51)</f>
        <v>11.5</v>
      </c>
      <c r="H34" s="63">
        <f>IF($B34="","",IF([11]設定!$I27="",INDEX([11]指数!$C$6:$AD$62,MATCH([11]設定!$D27,[11]指数!$B$6:$B$62,0),12),[11]設定!$I27))</f>
        <v>3.5</v>
      </c>
      <c r="I34" s="31">
        <f>IF($B34="","",+[12]第７表!E51)</f>
        <v>19.899999999999999</v>
      </c>
      <c r="J34" s="33">
        <f>IF($B34="","",IF([11]設定!$I27="",IF([11]表１・表３!Q73="X","-",IF([11]表１・表３!Q73="-","-",+I34-[11]表１・表３!Q73)),[11]設定!$I27))</f>
        <v>9.9999999999997868E-2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IF($B35="","",+[12]第７表!F52)</f>
        <v>170.3</v>
      </c>
      <c r="D35" s="61">
        <f>IF($B35="","",IF([11]設定!$I28="",INDEX([11]指数!$C$6:$AD$62,MATCH([11]設定!$D28,[11]指数!$B$6:$B$62,0),8),[11]設定!$I28))</f>
        <v>-10.9</v>
      </c>
      <c r="E35" s="31">
        <f>IF($B35="","",[12]第７表!G52)</f>
        <v>148.80000000000001</v>
      </c>
      <c r="F35" s="61">
        <f>IF($B35="","",IF([11]設定!$I28="",INDEX([11]指数!$C$6:$AD$62,MATCH([11]設定!$D28,[11]指数!$B$6:$B$62,0),10),[11]設定!$I28))</f>
        <v>-5.0999999999999996</v>
      </c>
      <c r="G35" s="62">
        <f>IF($B35="","",[12]第７表!H52)</f>
        <v>21.5</v>
      </c>
      <c r="H35" s="63">
        <f>IF($B35="","",IF([11]設定!$I28="",INDEX([11]指数!$C$6:$AD$62,MATCH([11]設定!$D28,[11]指数!$B$6:$B$62,0),12),[11]設定!$I28))</f>
        <v>-37</v>
      </c>
      <c r="I35" s="31">
        <f>IF($B35="","",+[12]第７表!E52)</f>
        <v>20.5</v>
      </c>
      <c r="J35" s="33">
        <f>IF($B35="","",IF([11]設定!$I28="",IF([11]表１・表３!Q74="X","-",IF([11]表１・表３!Q74="-","-",+I35-[11]表１・表３!Q74)),[11]設定!$I28))</f>
        <v>-1.1999999999999993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IF($B36="","",+[12]第７表!F53)</f>
        <v>130.19999999999999</v>
      </c>
      <c r="D36" s="61">
        <f>IF($B36="","",IF([11]設定!$I29="",INDEX([11]指数!$C$6:$AD$62,MATCH([11]設定!$D29,[11]指数!$B$6:$B$62,0),8),[11]設定!$I29))</f>
        <v>2.8</v>
      </c>
      <c r="E36" s="31">
        <f>IF($B36="","",[12]第７表!G53)</f>
        <v>122.7</v>
      </c>
      <c r="F36" s="61">
        <f>IF($B36="","",IF([11]設定!$I29="",INDEX([11]指数!$C$6:$AD$62,MATCH([11]設定!$D29,[11]指数!$B$6:$B$62,0),10),[11]設定!$I29))</f>
        <v>3.3</v>
      </c>
      <c r="G36" s="62">
        <f>IF($B36="","",[12]第７表!H53)</f>
        <v>7.5</v>
      </c>
      <c r="H36" s="63">
        <f>IF($B36="","",IF([11]設定!$I29="",INDEX([11]指数!$C$6:$AD$62,MATCH([11]設定!$D29,[11]指数!$B$6:$B$62,0),12),[11]設定!$I29))</f>
        <v>-5.0999999999999996</v>
      </c>
      <c r="I36" s="31">
        <f>IF($B36="","",+[12]第７表!E53)</f>
        <v>18.7</v>
      </c>
      <c r="J36" s="33">
        <f>IF($B36="","",IF([11]設定!$I29="",IF([11]表１・表３!Q75="X","-",IF([11]表１・表３!Q75="-","-",+I36-[11]表１・表３!Q75)),[11]設定!$I29))</f>
        <v>0.30000000000000071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>
        <f>IF($B37="","",+[12]第７表!F54)</f>
        <v>149.69999999999999</v>
      </c>
      <c r="D37" s="61">
        <f>IF($B37="","",IF([11]設定!$I30="",INDEX([11]指数!$C$6:$AD$62,MATCH([11]設定!$D30,[11]指数!$B$6:$B$62,0),8),[11]設定!$I30))</f>
        <v>-4.7</v>
      </c>
      <c r="E37" s="31">
        <f>IF($B37="","",[12]第７表!G54)</f>
        <v>145.19999999999999</v>
      </c>
      <c r="F37" s="61">
        <f>IF($B37="","",IF([11]設定!$I30="",INDEX([11]指数!$C$6:$AD$62,MATCH([11]設定!$D30,[11]指数!$B$6:$B$62,0),10),[11]設定!$I30))</f>
        <v>-3.7</v>
      </c>
      <c r="G37" s="62">
        <f>IF($B37="","",[12]第７表!H54)</f>
        <v>4.5</v>
      </c>
      <c r="H37" s="63">
        <f>IF($B37="","",IF([11]設定!$I30="",INDEX([11]指数!$C$6:$AD$62,MATCH([11]設定!$D30,[11]指数!$B$6:$B$62,0),12),[11]設定!$I30))</f>
        <v>-28.5</v>
      </c>
      <c r="I37" s="31">
        <f>IF($B37="","",+[12]第７表!E54)</f>
        <v>20.7</v>
      </c>
      <c r="J37" s="33">
        <f>IF($B37="","",IF([11]設定!$I30="",IF([11]表１・表３!Q76="X","-",IF([11]表１・表３!Q76="-","-",+I37-[11]表１・表３!Q76)),[11]設定!$I30))</f>
        <v>0.39999999999999858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IF($B38="","",+[12]第７表!F55)</f>
        <v>159.80000000000001</v>
      </c>
      <c r="D38" s="61">
        <f>IF($B38="","",IF([11]設定!$I31="",INDEX([11]指数!$C$6:$AD$62,MATCH([11]設定!$D31,[11]指数!$B$6:$B$62,0),8),[11]設定!$I31))</f>
        <v>1.2</v>
      </c>
      <c r="E38" s="31">
        <f>IF($B38="","",[12]第７表!G55)</f>
        <v>155.1</v>
      </c>
      <c r="F38" s="61">
        <f>IF($B38="","",IF([11]設定!$I31="",INDEX([11]指数!$C$6:$AD$62,MATCH([11]設定!$D31,[11]指数!$B$6:$B$62,0),10),[11]設定!$I31))</f>
        <v>2.4</v>
      </c>
      <c r="G38" s="62">
        <f>IF($B38="","",[12]第７表!H55)</f>
        <v>4.7</v>
      </c>
      <c r="H38" s="63">
        <f>IF($B38="","",IF([11]設定!$I31="",INDEX([11]指数!$C$6:$AD$62,MATCH([11]設定!$D31,[11]指数!$B$6:$B$62,0),12),[11]設定!$I31))</f>
        <v>-28.8</v>
      </c>
      <c r="I38" s="31">
        <f>IF($B38="","",+[12]第７表!E55)</f>
        <v>20.7</v>
      </c>
      <c r="J38" s="33">
        <f>IF($B38="","",IF([11]設定!$I31="",IF([11]表１・表３!Q77="X","-",IF([11]表１・表３!Q77="-","-",+I38-[11]表１・表３!Q77)),[11]設定!$I31))</f>
        <v>-1.3000000000000007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IF($B39="","",+[12]第７表!F56)</f>
        <v>173.4</v>
      </c>
      <c r="D39" s="61">
        <f>IF($B39="","",IF([11]設定!$I32="",INDEX([11]指数!$C$6:$AD$62,MATCH([11]設定!$D32,[11]指数!$B$6:$B$62,0),8),[11]設定!$I32))</f>
        <v>2.9</v>
      </c>
      <c r="E39" s="31">
        <f>IF($B39="","",[12]第７表!G56)</f>
        <v>159.4</v>
      </c>
      <c r="F39" s="61">
        <f>IF($B39="","",IF([11]設定!$I32="",INDEX([11]指数!$C$6:$AD$62,MATCH([11]設定!$D32,[11]指数!$B$6:$B$62,0),10),[11]設定!$I32))</f>
        <v>1.2</v>
      </c>
      <c r="G39" s="62">
        <f>IF($B39="","",[12]第７表!H56)</f>
        <v>14</v>
      </c>
      <c r="H39" s="63">
        <f>IF($B39="","",IF([11]設定!$I32="",INDEX([11]指数!$C$6:$AD$62,MATCH([11]設定!$D32,[11]指数!$B$6:$B$62,0),12),[11]設定!$I32))</f>
        <v>26.1</v>
      </c>
      <c r="I39" s="31">
        <f>IF($B39="","",+[12]第７表!E56)</f>
        <v>20.8</v>
      </c>
      <c r="J39" s="33">
        <f>IF($B39="","",IF([11]設定!$I32="",IF([11]表１・表３!Q78="X","-",IF([11]表１・表３!Q78="-","-",+I39-[11]表１・表３!Q78)),[11]設定!$I32))</f>
        <v>0.19999999999999929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IF($B40="","",+[12]第７表!F57)</f>
        <v>100.5</v>
      </c>
      <c r="D40" s="61">
        <f>IF($B40="","",IF([11]設定!$I33="",INDEX([11]指数!$C$6:$AD$62,MATCH([11]設定!$D33,[11]指数!$B$6:$B$62,0),8),[11]設定!$I33))</f>
        <v>3.2</v>
      </c>
      <c r="E40" s="31">
        <f>IF($B40="","",[12]第７表!G57)</f>
        <v>94.5</v>
      </c>
      <c r="F40" s="61">
        <f>IF($B40="","",IF([11]設定!$I33="",INDEX([11]指数!$C$6:$AD$62,MATCH([11]設定!$D33,[11]指数!$B$6:$B$62,0),10),[11]設定!$I33))</f>
        <v>2.7</v>
      </c>
      <c r="G40" s="62">
        <f>IF($B40="","",[12]第７表!H57)</f>
        <v>6</v>
      </c>
      <c r="H40" s="63">
        <f>IF($B40="","",IF([11]設定!$I33="",INDEX([11]指数!$C$6:$AD$62,MATCH([11]設定!$D33,[11]指数!$B$6:$B$62,0),12),[11]設定!$I33))</f>
        <v>13.1</v>
      </c>
      <c r="I40" s="31">
        <f>IF($B40="","",+[12]第７表!E57)</f>
        <v>14.9</v>
      </c>
      <c r="J40" s="33">
        <f>IF($B40="","",IF([11]設定!$I33="",IF([11]表１・表３!Q79="X","-",IF([11]表１・表３!Q79="-","-",+I40-[11]表１・表３!Q79)),[11]設定!$I33))</f>
        <v>-0.29999999999999893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IF($B41="","",+[12]第７表!F58)</f>
        <v>143.5</v>
      </c>
      <c r="D41" s="61">
        <f>IF($B41="","",IF([11]設定!$I34="",INDEX([11]指数!$C$6:$AD$62,MATCH([11]設定!$D34,[11]指数!$B$6:$B$62,0),8),[11]設定!$I34))</f>
        <v>22.1</v>
      </c>
      <c r="E41" s="31">
        <f>IF($B41="","",[12]第７表!G58)</f>
        <v>133.69999999999999</v>
      </c>
      <c r="F41" s="61">
        <f>IF($B41="","",IF([11]設定!$I34="",INDEX([11]指数!$C$6:$AD$62,MATCH([11]設定!$D34,[11]指数!$B$6:$B$62,0),10),[11]設定!$I34))</f>
        <v>17.899999999999999</v>
      </c>
      <c r="G41" s="62">
        <f>IF($B41="","",[12]第７表!H58)</f>
        <v>9.8000000000000007</v>
      </c>
      <c r="H41" s="63">
        <f>IF($B41="","",IF([11]設定!$I34="",INDEX([11]指数!$C$6:$AD$62,MATCH([11]設定!$D34,[11]指数!$B$6:$B$62,0),12),[11]設定!$I34))</f>
        <v>145</v>
      </c>
      <c r="I41" s="31">
        <f>IF($B41="","",+[12]第７表!E58)</f>
        <v>17.600000000000001</v>
      </c>
      <c r="J41" s="33">
        <f>IF($B41="","",IF([11]設定!$I34="",IF([11]表１・表３!Q80="X","-",IF([11]表１・表３!Q80="-","-",+I41-[11]表１・表３!Q80)),[11]設定!$I34))</f>
        <v>2.6000000000000014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IF($B42="","",+[12]第７表!F59)</f>
        <v>180</v>
      </c>
      <c r="D42" s="61">
        <f>IF($B42="","",IF([11]設定!$I35="",INDEX([11]指数!$C$6:$AD$62,MATCH([11]設定!$D35,[11]指数!$B$6:$B$62,0),8),[11]設定!$I35))</f>
        <v>-2.6</v>
      </c>
      <c r="E42" s="31">
        <f>IF($B42="","",[12]第７表!G59)</f>
        <v>148.1</v>
      </c>
      <c r="F42" s="61">
        <f>IF($B42="","",IF([11]設定!$I35="",INDEX([11]指数!$C$6:$AD$62,MATCH([11]設定!$D35,[11]指数!$B$6:$B$62,0),10),[11]設定!$I35))</f>
        <v>0.5</v>
      </c>
      <c r="G42" s="62">
        <f>IF($B42="","",[12]第７表!H59)</f>
        <v>31.9</v>
      </c>
      <c r="H42" s="63">
        <f>IF($B42="","",IF([11]設定!$I35="",INDEX([11]指数!$C$6:$AD$62,MATCH([11]設定!$D35,[11]指数!$B$6:$B$62,0),12),[11]設定!$I35))</f>
        <v>-14.7</v>
      </c>
      <c r="I42" s="31">
        <f>IF($B42="","",+[12]第７表!E59)</f>
        <v>20.2</v>
      </c>
      <c r="J42" s="33">
        <f>IF($B42="","",IF([11]設定!$I35="",IF([11]表１・表３!Q81="X","-",IF([11]表１・表３!Q81="-","-",+I42-[11]表１・表３!Q81)),[11]設定!$I35))</f>
        <v>9.9999999999997868E-2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IF($B43="","",+[12]第７表!F60)</f>
        <v>145.5</v>
      </c>
      <c r="D43" s="61">
        <f>IF($B43="","",IF([11]設定!$I36="",INDEX([11]指数!$C$6:$AD$62,MATCH([11]設定!$D36,[11]指数!$B$6:$B$62,0),8),[11]設定!$I36))</f>
        <v>-0.5</v>
      </c>
      <c r="E43" s="31">
        <f>IF($B43="","",[12]第７表!G60)</f>
        <v>141.6</v>
      </c>
      <c r="F43" s="61">
        <f>IF($B43="","",IF([11]設定!$I36="",INDEX([11]指数!$C$6:$AD$62,MATCH([11]設定!$D36,[11]指数!$B$6:$B$62,0),10),[11]設定!$I36))</f>
        <v>0.3</v>
      </c>
      <c r="G43" s="62">
        <f>IF($B43="","",[12]第７表!H60)</f>
        <v>3.9</v>
      </c>
      <c r="H43" s="63">
        <f>IF($B43="","",IF([11]設定!$I36="",INDEX([11]指数!$C$6:$AD$62,MATCH([11]設定!$D36,[11]指数!$B$6:$B$62,0),12),[11]設定!$I36))</f>
        <v>-23.5</v>
      </c>
      <c r="I43" s="31">
        <f>IF($B43="","",+[12]第７表!E60)</f>
        <v>19.600000000000001</v>
      </c>
      <c r="J43" s="33">
        <f>IF($B43="","",IF([11]設定!$I36="",IF([11]表１・表３!Q82="X","-",IF([11]表１・表３!Q82="-","-",+I43-[11]表１・表３!Q82)),[11]設定!$I36))</f>
        <v>0.20000000000000284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IF($B44="","",+[12]第７表!F61)</f>
        <v>160.30000000000001</v>
      </c>
      <c r="D44" s="61">
        <f>IF($B44="","",IF([11]設定!$I37="",INDEX([11]指数!$C$6:$AD$62,MATCH([11]設定!$D37,[11]指数!$B$6:$B$62,0),8),[11]設定!$I37))</f>
        <v>-5.5</v>
      </c>
      <c r="E44" s="31">
        <f>IF($B44="","",[12]第７表!G61)</f>
        <v>154.1</v>
      </c>
      <c r="F44" s="61">
        <f>IF($B44="","",IF([11]設定!$I37="",INDEX([11]指数!$C$6:$AD$62,MATCH([11]設定!$D37,[11]指数!$B$6:$B$62,0),10),[11]設定!$I37))</f>
        <v>-4.9000000000000004</v>
      </c>
      <c r="G44" s="62">
        <f>IF($B44="","",[12]第７表!H61)</f>
        <v>6.2</v>
      </c>
      <c r="H44" s="63">
        <f>IF($B44="","",IF([11]設定!$I37="",INDEX([11]指数!$C$6:$AD$62,MATCH([11]設定!$D37,[11]指数!$B$6:$B$62,0),12),[11]設定!$I37))</f>
        <v>-19.399999999999999</v>
      </c>
      <c r="I44" s="31">
        <f>IF($B44="","",+[12]第７表!E61)</f>
        <v>19.899999999999999</v>
      </c>
      <c r="J44" s="33">
        <f>IF($B44="","",IF([11]設定!$I37="",IF([11]表１・表３!Q83="X","-",IF([11]表１・表３!Q83="-","-",+I44-[11]表１・表３!Q83)),[11]設定!$I37))</f>
        <v>-1.2000000000000028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IF($B45="","",+[12]第７表!F62)</f>
        <v>141.19999999999999</v>
      </c>
      <c r="D45" s="67">
        <f>IF($B45="","",IF([11]設定!$I38="",INDEX([11]指数!$C$6:$AD$62,MATCH([11]設定!$D38,[11]指数!$B$6:$B$62,0),8),[11]設定!$I38))</f>
        <v>-3.5</v>
      </c>
      <c r="E45" s="38">
        <f>IF($B45="","",[12]第７表!G62)</f>
        <v>132.6</v>
      </c>
      <c r="F45" s="67">
        <f>IF($B45="","",IF([11]設定!$I38="",INDEX([11]指数!$C$6:$AD$62,MATCH([11]設定!$D38,[11]指数!$B$6:$B$62,0),10),[11]設定!$I38))</f>
        <v>-3.8</v>
      </c>
      <c r="G45" s="68">
        <f>IF($B45="","",[12]第７表!H62)</f>
        <v>8.6</v>
      </c>
      <c r="H45" s="69">
        <f>IF($B45="","",IF([11]設定!$I38="",INDEX([11]指数!$C$6:$AD$62,MATCH([11]設定!$D38,[11]指数!$B$6:$B$62,0),12),[11]設定!$I38))</f>
        <v>1.2</v>
      </c>
      <c r="I45" s="38">
        <f>IF($B45="","",+[12]第７表!E62)</f>
        <v>19</v>
      </c>
      <c r="J45" s="40">
        <f>IF($B45="","",IF([11]設定!$I38="",IF([11]表１・表３!Q84="X","-",IF([11]表１・表３!Q84="-","-",+I45-[11]表１・表３!Q84)),[11]設定!$I38))</f>
        <v>0.19999999999999929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7B52-E7D4-4507-A388-264C6611616A}">
  <sheetPr codeName="Sheet7">
    <pageSetUpPr autoPageBreaks="0"/>
  </sheetPr>
  <dimension ref="A1:L75"/>
  <sheetViews>
    <sheetView showGridLines="0" view="pageBreakPreview" topLeftCell="A18" zoomScale="55" zoomScaleNormal="80" zoomScaleSheetLayoutView="55" zoomScalePageLayoutView="90" workbookViewId="0">
      <selection activeCell="F49" sqref="F49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産業別にみた労働時間の動き（"&amp;[13]設定!D8&amp;DBCS([13]設定!E8)&amp;"年"&amp;DBCS([13]設定!F8)&amp;"月）"</f>
        <v>表３ 産業別にみた労働時間の動き（令和５年７月）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+[14]表１!B9</f>
        <v>調査産業計</v>
      </c>
      <c r="C8" s="31">
        <f>IF($B8="","",[14]第７表!F9)</f>
        <v>142.30000000000001</v>
      </c>
      <c r="D8" s="32">
        <f>IF($B8="","",IF([13]設定!$H23="",INDEX([13]指数!$C$326:$AD$382,MATCH([13]設定!$D23,[13]指数!$B$326:$B$382,0),8),[13]設定!$H23))</f>
        <v>-2.1</v>
      </c>
      <c r="E8" s="31">
        <f>IF($B8="","",[14]第７表!G9)</f>
        <v>132.6</v>
      </c>
      <c r="F8" s="32">
        <f>IF($B8="","",IF([13]設定!$H23="",INDEX([13]指数!$C$326:$AD$382,MATCH([13]設定!$D23,[13]指数!$B$326:$B$382,0),10),[13]設定!$H23))</f>
        <v>-2.6</v>
      </c>
      <c r="G8" s="31">
        <f>IF($B8="","",+[14]第７表!H9)</f>
        <v>9.6999999999999993</v>
      </c>
      <c r="H8" s="32">
        <f>IF($B8="","",IF([13]設定!$H23="",INDEX([13]指数!$C$326:$AD$382,MATCH([13]設定!$D23,[13]指数!$B$326:$B$382,0),12),[13]設定!$H23))</f>
        <v>4.3</v>
      </c>
      <c r="I8" s="31">
        <f>IF($B8="","",[14]第７表!E9)</f>
        <v>18.600000000000001</v>
      </c>
      <c r="J8" s="33">
        <f>IF($B8="","",IF([13]設定!$H23="",IF([13]表１・表３!Q48="X","-",IF([13]表１・表３!Q48="-","-",+I8-[13]表１・表３!Q48)),[13]設定!$H23))</f>
        <v>-0.29999999999999716</v>
      </c>
      <c r="K8" s="5"/>
      <c r="L8" s="3"/>
    </row>
    <row r="9" spans="1:12" s="4" customFormat="1" ht="22.5" customHeight="1" x14ac:dyDescent="0.45">
      <c r="A9" s="5"/>
      <c r="B9" s="30" t="str">
        <f>+[14]表１!B10</f>
        <v>建設業</v>
      </c>
      <c r="C9" s="31">
        <f>IF($B9="","",[14]第７表!F10)</f>
        <v>160.5</v>
      </c>
      <c r="D9" s="32">
        <f>IF($B9="","",IF([13]設定!$H24="",INDEX([13]指数!$C$326:$AD$382,MATCH([13]設定!$D24,[13]指数!$B$326:$B$382,0),8),[13]設定!$H24))</f>
        <v>-1</v>
      </c>
      <c r="E9" s="31">
        <f>IF($B9="","",[14]第７表!G10)</f>
        <v>153.6</v>
      </c>
      <c r="F9" s="32">
        <f>IF($B9="","",IF([13]設定!$H24="",INDEX([13]指数!$C$326:$AD$382,MATCH([13]設定!$D24,[13]指数!$B$326:$B$382,0),10),[13]設定!$H24))</f>
        <v>0.3</v>
      </c>
      <c r="G9" s="31">
        <f>IF($B9="","",+[14]第７表!H10)</f>
        <v>6.9</v>
      </c>
      <c r="H9" s="32">
        <f>IF($B9="","",IF([13]設定!$H24="",INDEX([13]指数!$C$326:$AD$382,MATCH([13]設定!$D24,[13]指数!$B$326:$B$382,0),12),[13]設定!$H24))</f>
        <v>-23.4</v>
      </c>
      <c r="I9" s="31">
        <f>IF($B9="","",[14]第７表!E10)</f>
        <v>21.2</v>
      </c>
      <c r="J9" s="33">
        <f>IF($B9="","",IF([13]設定!$H24="",IF([13]表１・表３!Q49="X","-",IF([13]表１・表３!Q49="-","-",+I9-[13]表１・表３!Q49)),[13]設定!$H24))</f>
        <v>0.59999999999999787</v>
      </c>
      <c r="K9" s="5"/>
      <c r="L9" s="3"/>
    </row>
    <row r="10" spans="1:12" s="4" customFormat="1" ht="22.5" customHeight="1" x14ac:dyDescent="0.45">
      <c r="A10" s="5"/>
      <c r="B10" s="30" t="str">
        <f>+[14]表１!B11</f>
        <v>製造業</v>
      </c>
      <c r="C10" s="31">
        <f>IF($B10="","",[14]第７表!F11)</f>
        <v>157.1</v>
      </c>
      <c r="D10" s="32">
        <f>IF($B10="","",IF([13]設定!$H25="",INDEX([13]指数!$C$326:$AD$382,MATCH([13]設定!$D25,[13]指数!$B$326:$B$382,0),8),[13]設定!$H25))</f>
        <v>-2.4</v>
      </c>
      <c r="E10" s="31">
        <f>IF($B10="","",[14]第７表!G11)</f>
        <v>144.80000000000001</v>
      </c>
      <c r="F10" s="32">
        <f>IF($B10="","",IF([13]設定!$H25="",INDEX([13]指数!$C$326:$AD$382,MATCH([13]設定!$D25,[13]指数!$B$326:$B$382,0),10),[13]設定!$H25))</f>
        <v>-2.5</v>
      </c>
      <c r="G10" s="31">
        <f>IF($B10="","",+[14]第７表!H11)</f>
        <v>12.3</v>
      </c>
      <c r="H10" s="32">
        <f>IF($B10="","",IF([13]設定!$H25="",INDEX([13]指数!$C$326:$AD$382,MATCH([13]設定!$D25,[13]指数!$B$326:$B$382,0),12),[13]設定!$H25))</f>
        <v>-0.9</v>
      </c>
      <c r="I10" s="31">
        <f>IF($B10="","",[14]第７表!E11)</f>
        <v>19.399999999999999</v>
      </c>
      <c r="J10" s="33">
        <f>IF($B10="","",IF([13]設定!$H25="",IF([13]表１・表３!Q50="X","-",IF([13]表１・表３!Q50="-","-",+I10-[13]表１・表３!Q50)),[13]設定!$H25))</f>
        <v>-0.20000000000000284</v>
      </c>
      <c r="K10" s="5"/>
      <c r="L10" s="3"/>
    </row>
    <row r="11" spans="1:12" s="4" customFormat="1" ht="22.5" customHeight="1" x14ac:dyDescent="0.45">
      <c r="A11" s="5"/>
      <c r="B11" s="34" t="str">
        <f>+[14]表１!B12</f>
        <v>電気・ガス・熱供給・水道業</v>
      </c>
      <c r="C11" s="31">
        <f>IF($B11="","",[14]第７表!F12)</f>
        <v>148.69999999999999</v>
      </c>
      <c r="D11" s="32">
        <f>IF($B11="","",IF([13]設定!$H26="",INDEX([13]指数!$C$326:$AD$382,MATCH([13]設定!$D26,[13]指数!$B$326:$B$382,0),8),[13]設定!$H26))</f>
        <v>3.2</v>
      </c>
      <c r="E11" s="31">
        <f>IF($B11="","",[14]第７表!G12)</f>
        <v>133.69999999999999</v>
      </c>
      <c r="F11" s="32">
        <f>IF($B11="","",IF([13]設定!$H26="",INDEX([13]指数!$C$326:$AD$382,MATCH([13]設定!$D26,[13]指数!$B$326:$B$382,0),10),[13]設定!$H26))</f>
        <v>0.4</v>
      </c>
      <c r="G11" s="31">
        <f>IF($B11="","",+[14]第７表!H12)</f>
        <v>15</v>
      </c>
      <c r="H11" s="32">
        <f>IF($B11="","",IF([13]設定!$H26="",INDEX([13]指数!$C$326:$AD$382,MATCH([13]設定!$D26,[13]指数!$B$326:$B$382,0),12),[13]設定!$H26))</f>
        <v>35.200000000000003</v>
      </c>
      <c r="I11" s="31">
        <f>IF($B11="","",[14]第７表!E12)</f>
        <v>18.399999999999999</v>
      </c>
      <c r="J11" s="33">
        <f>IF($B11="","",IF([13]設定!$H26="",IF([13]表１・表３!Q51="X","-",IF([13]表１・表３!Q51="-","-",+I11-[13]表１・表３!Q51)),[13]設定!$H26))</f>
        <v>0.19999999999999929</v>
      </c>
      <c r="K11" s="5"/>
      <c r="L11" s="3"/>
    </row>
    <row r="12" spans="1:12" s="4" customFormat="1" ht="22.5" customHeight="1" x14ac:dyDescent="0.45">
      <c r="A12" s="5"/>
      <c r="B12" s="30" t="str">
        <f>+[14]表１!B13</f>
        <v>情報通信業</v>
      </c>
      <c r="C12" s="31">
        <f>IF($B12="","",[14]第７表!F13)</f>
        <v>155.4</v>
      </c>
      <c r="D12" s="32">
        <f>IF($B12="","",IF([13]設定!$H27="",INDEX([13]指数!$C$326:$AD$382,MATCH([13]設定!$D27,[13]指数!$B$326:$B$382,0),8),[13]設定!$H27))</f>
        <v>2.2000000000000002</v>
      </c>
      <c r="E12" s="31">
        <f>IF($B12="","",[14]第７表!G13)</f>
        <v>145.5</v>
      </c>
      <c r="F12" s="32">
        <f>IF($B12="","",IF([13]設定!$H27="",INDEX([13]指数!$C$326:$AD$382,MATCH([13]設定!$D27,[13]指数!$B$326:$B$382,0),10),[13]設定!$H27))</f>
        <v>2.2999999999999998</v>
      </c>
      <c r="G12" s="31">
        <f>IF($B12="","",+[14]第７表!H13)</f>
        <v>9.9</v>
      </c>
      <c r="H12" s="32">
        <f>IF($B12="","",IF([13]設定!$H27="",INDEX([13]指数!$C$326:$AD$382,MATCH([13]設定!$D27,[13]指数!$B$326:$B$382,0),12),[13]設定!$H27))</f>
        <v>2.1</v>
      </c>
      <c r="I12" s="31">
        <f>IF($B12="","",[14]第７表!E13)</f>
        <v>18.899999999999999</v>
      </c>
      <c r="J12" s="33">
        <f>IF($B12="","",IF([13]設定!$H27="",IF([13]表１・表３!Q52="X","-",IF([13]表１・表３!Q52="-","-",+I12-[13]表１・表３!Q52)),[13]設定!$H27))</f>
        <v>0</v>
      </c>
      <c r="K12" s="5"/>
      <c r="L12" s="3"/>
    </row>
    <row r="13" spans="1:12" s="4" customFormat="1" ht="22.5" customHeight="1" x14ac:dyDescent="0.45">
      <c r="A13" s="5"/>
      <c r="B13" s="30" t="str">
        <f>+[14]表１!B14</f>
        <v>運輸業，郵便業</v>
      </c>
      <c r="C13" s="31">
        <f>IF($B13="","",[14]第７表!F14)</f>
        <v>183</v>
      </c>
      <c r="D13" s="32">
        <f>IF($B13="","",IF([13]設定!$H28="",INDEX([13]指数!$C$326:$AD$382,MATCH([13]設定!$D28,[13]指数!$B$326:$B$382,0),8),[13]設定!$H28))</f>
        <v>1.9</v>
      </c>
      <c r="E13" s="31">
        <f>IF($B13="","",[14]第７表!G14)</f>
        <v>151.6</v>
      </c>
      <c r="F13" s="32">
        <f>IF($B13="","",IF([13]設定!$H28="",INDEX([13]指数!$C$326:$AD$382,MATCH([13]設定!$D28,[13]指数!$B$326:$B$382,0),10),[13]設定!$H28))</f>
        <v>0.5</v>
      </c>
      <c r="G13" s="31">
        <f>IF($B13="","",+[14]第７表!H14)</f>
        <v>31.4</v>
      </c>
      <c r="H13" s="32">
        <f>IF($B13="","",IF([13]設定!$H28="",INDEX([13]指数!$C$326:$AD$382,MATCH([13]設定!$D28,[13]指数!$B$326:$B$382,0),12),[13]設定!$H28))</f>
        <v>9.3000000000000007</v>
      </c>
      <c r="I13" s="31">
        <f>IF($B13="","",[14]第７表!E14)</f>
        <v>20.6</v>
      </c>
      <c r="J13" s="33">
        <f>IF($B13="","",IF([13]設定!$H28="",IF([13]表１・表３!Q53="X","-",IF([13]表１・表３!Q53="-","-",+I13-[13]表１・表３!Q53)),[13]設定!$H28))</f>
        <v>0.30000000000000071</v>
      </c>
      <c r="K13" s="5"/>
      <c r="L13" s="3"/>
    </row>
    <row r="14" spans="1:12" s="4" customFormat="1" ht="22.5" customHeight="1" x14ac:dyDescent="0.45">
      <c r="A14" s="5"/>
      <c r="B14" s="30" t="str">
        <f>+[14]表１!B15</f>
        <v>卸売業，小売業</v>
      </c>
      <c r="C14" s="31">
        <f>IF($B14="","",[14]第７表!F15)</f>
        <v>135.9</v>
      </c>
      <c r="D14" s="32">
        <f>IF($B14="","",IF([13]設定!$H29="",INDEX([13]指数!$C$326:$AD$382,MATCH([13]設定!$D29,[13]指数!$B$326:$B$382,0),8),[13]設定!$H29))</f>
        <v>-1.7</v>
      </c>
      <c r="E14" s="31">
        <f>IF($B14="","",[14]第７表!G15)</f>
        <v>127.3</v>
      </c>
      <c r="F14" s="32">
        <f>IF($B14="","",IF([13]設定!$H29="",INDEX([13]指数!$C$326:$AD$382,MATCH([13]設定!$D29,[13]指数!$B$326:$B$382,0),10),[13]設定!$H29))</f>
        <v>-3.3</v>
      </c>
      <c r="G14" s="31">
        <f>IF($B14="","",+[14]第７表!H15)</f>
        <v>8.6</v>
      </c>
      <c r="H14" s="32">
        <f>IF($B14="","",IF([13]設定!$H29="",INDEX([13]指数!$C$326:$AD$382,MATCH([13]設定!$D29,[13]指数!$B$326:$B$382,0),12),[13]設定!$H29))</f>
        <v>24.6</v>
      </c>
      <c r="I14" s="31">
        <f>IF($B14="","",[14]第７表!E15)</f>
        <v>18.3</v>
      </c>
      <c r="J14" s="33">
        <f>IF($B14="","",IF([13]設定!$H29="",IF([13]表１・表３!Q54="X","-",IF([13]表１・表３!Q54="-","-",+I14-[13]表１・表３!Q54)),[13]設定!$H29))</f>
        <v>-0.5</v>
      </c>
      <c r="K14" s="5"/>
      <c r="L14" s="3"/>
    </row>
    <row r="15" spans="1:12" s="4" customFormat="1" ht="22.5" customHeight="1" x14ac:dyDescent="0.45">
      <c r="A15" s="5"/>
      <c r="B15" s="30" t="str">
        <f>+[14]表１!B16</f>
        <v>金融業，保険業</v>
      </c>
      <c r="C15" s="31">
        <f>IF($B15="","",[14]第７表!F16)</f>
        <v>141</v>
      </c>
      <c r="D15" s="32">
        <f>IF($B15="","",IF([13]設定!$H30="",INDEX([13]指数!$C$326:$AD$382,MATCH([13]設定!$D30,[13]指数!$B$326:$B$382,0),8),[13]設定!$H30))</f>
        <v>-2.6</v>
      </c>
      <c r="E15" s="31">
        <f>IF($B15="","",[14]第７表!G16)</f>
        <v>135.4</v>
      </c>
      <c r="F15" s="32">
        <f>IF($B15="","",IF([13]設定!$H30="",INDEX([13]指数!$C$326:$AD$382,MATCH([13]設定!$D30,[13]指数!$B$326:$B$382,0),10),[13]設定!$H30))</f>
        <v>-3</v>
      </c>
      <c r="G15" s="31">
        <f>IF($B15="","",+[14]第７表!H16)</f>
        <v>5.6</v>
      </c>
      <c r="H15" s="32">
        <f>IF($B15="","",IF([13]設定!$H30="",INDEX([13]指数!$C$326:$AD$382,MATCH([13]設定!$D30,[13]指数!$B$326:$B$382,0),12),[13]設定!$H30))</f>
        <v>7.7</v>
      </c>
      <c r="I15" s="31">
        <f>IF($B15="","",[14]第７表!E16)</f>
        <v>18.2</v>
      </c>
      <c r="J15" s="33">
        <f>IF($B15="","",IF([13]設定!$H30="",IF([13]表１・表３!Q55="X","-",IF([13]表１・表３!Q55="-","-",+I15-[13]表１・表３!Q55)),[13]設定!$H30))</f>
        <v>-0.69999999999999929</v>
      </c>
      <c r="K15" s="5"/>
    </row>
    <row r="16" spans="1:12" s="4" customFormat="1" ht="22.5" customHeight="1" x14ac:dyDescent="0.45">
      <c r="A16" s="5"/>
      <c r="B16" s="30" t="str">
        <f>+[14]表１!B17</f>
        <v>不動産業，物品賃貸業</v>
      </c>
      <c r="C16" s="31">
        <f>IF($B16="","",[14]第７表!F17)</f>
        <v>112.1</v>
      </c>
      <c r="D16" s="32">
        <f>IF($B16="","",IF([13]設定!$H31="",INDEX([13]指数!$C$326:$AD$382,MATCH([13]設定!$D31,[13]指数!$B$326:$B$382,0),8),[13]設定!$H31))</f>
        <v>-15.4</v>
      </c>
      <c r="E16" s="31">
        <f>IF($B16="","",[14]第７表!G17)</f>
        <v>109.9</v>
      </c>
      <c r="F16" s="32">
        <f>IF($B16="","",IF([13]設定!$H31="",INDEX([13]指数!$C$326:$AD$382,MATCH([13]設定!$D31,[13]指数!$B$326:$B$382,0),10),[13]設定!$H31))</f>
        <v>-11.8</v>
      </c>
      <c r="G16" s="31">
        <f>IF($B16="","",+[14]第７表!H17)</f>
        <v>2.2000000000000002</v>
      </c>
      <c r="H16" s="32">
        <f>IF($B16="","",IF([13]設定!$H31="",INDEX([13]指数!$C$326:$AD$382,MATCH([13]設定!$D31,[13]指数!$B$326:$B$382,0),12),[13]設定!$H31))</f>
        <v>-72.900000000000006</v>
      </c>
      <c r="I16" s="31">
        <f>IF($B16="","",[14]第７表!E17)</f>
        <v>16.7</v>
      </c>
      <c r="J16" s="33">
        <f>IF($B16="","",IF([13]設定!$H31="",IF([13]表１・表３!Q56="X","-",IF([13]表１・表３!Q56="-","-",+I16-[13]表１・表３!Q56)),[13]設定!$H31))</f>
        <v>-1.8000000000000007</v>
      </c>
      <c r="K16" s="5"/>
    </row>
    <row r="17" spans="1:12" s="4" customFormat="1" ht="22.5" customHeight="1" x14ac:dyDescent="0.45">
      <c r="A17" s="5"/>
      <c r="B17" s="35" t="str">
        <f>+[14]表１!B18</f>
        <v>学術研究，専門・技術サービス業</v>
      </c>
      <c r="C17" s="31">
        <f>IF($B17="","",[14]第７表!F18)</f>
        <v>155.1</v>
      </c>
      <c r="D17" s="32">
        <f>IF($B17="","",IF([13]設定!$H32="",INDEX([13]指数!$C$326:$AD$382,MATCH([13]設定!$D32,[13]指数!$B$326:$B$382,0),8),[13]設定!$H32))</f>
        <v>10.7</v>
      </c>
      <c r="E17" s="31">
        <f>IF($B17="","",[14]第７表!G18)</f>
        <v>148.1</v>
      </c>
      <c r="F17" s="32">
        <f>IF($B17="","",IF([13]設定!$H32="",INDEX([13]指数!$C$326:$AD$382,MATCH([13]設定!$D32,[13]指数!$B$326:$B$382,0),10),[13]設定!$H32))</f>
        <v>9.8000000000000007</v>
      </c>
      <c r="G17" s="31">
        <f>IF($B17="","",+[14]第７表!H18)</f>
        <v>7</v>
      </c>
      <c r="H17" s="32">
        <f>IF($B17="","",IF([13]設定!$H32="",INDEX([13]指数!$C$326:$AD$382,MATCH([13]設定!$D32,[13]指数!$B$326:$B$382,0),12),[13]設定!$H32))</f>
        <v>34.6</v>
      </c>
      <c r="I17" s="31">
        <f>IF($B17="","",[14]第７表!E18)</f>
        <v>19.399999999999999</v>
      </c>
      <c r="J17" s="33">
        <f>IF($B17="","",IF([13]設定!$H32="",IF([13]表１・表３!Q57="X","-",IF([13]表１・表３!Q57="-","-",+I17-[13]表１・表３!Q57)),[13]設定!$H32))</f>
        <v>1.5</v>
      </c>
      <c r="K17" s="5"/>
      <c r="L17" s="3"/>
    </row>
    <row r="18" spans="1:12" s="4" customFormat="1" ht="22.5" customHeight="1" x14ac:dyDescent="0.45">
      <c r="A18" s="5"/>
      <c r="B18" s="30" t="str">
        <f>+[14]表１!B19</f>
        <v>宿泊業，飲食サービス業</v>
      </c>
      <c r="C18" s="31">
        <f>IF($B18="","",[14]第７表!F19)</f>
        <v>87</v>
      </c>
      <c r="D18" s="32">
        <f>IF($B18="","",IF([13]設定!$H33="",INDEX([13]指数!$C$326:$AD$382,MATCH([13]設定!$D33,[13]指数!$B$326:$B$382,0),8),[13]設定!$H33))</f>
        <v>-18.3</v>
      </c>
      <c r="E18" s="31">
        <f>IF($B18="","",[14]第７表!G19)</f>
        <v>82.7</v>
      </c>
      <c r="F18" s="32">
        <f>IF($B18="","",IF([13]設定!$H33="",INDEX([13]指数!$C$326:$AD$382,MATCH([13]設定!$D33,[13]指数!$B$326:$B$382,0),10),[13]設定!$H33))</f>
        <v>-18.399999999999999</v>
      </c>
      <c r="G18" s="31">
        <f>IF($B18="","",+[14]第７表!H19)</f>
        <v>4.3</v>
      </c>
      <c r="H18" s="32">
        <f>IF($B18="","",IF([13]設定!$H33="",INDEX([13]指数!$C$326:$AD$382,MATCH([13]設定!$D33,[13]指数!$B$326:$B$382,0),12),[13]設定!$H33))</f>
        <v>-15.7</v>
      </c>
      <c r="I18" s="31">
        <f>IF($B18="","",[14]第７表!E19)</f>
        <v>15.1</v>
      </c>
      <c r="J18" s="33">
        <f>IF($B18="","",IF([13]設定!$H33="",IF([13]表１・表３!Q58="X","-",IF([13]表１・表３!Q58="-","-",+I18-[13]表１・表３!Q58)),[13]設定!$H33))</f>
        <v>-1.0999999999999996</v>
      </c>
      <c r="K18" s="5"/>
      <c r="L18" s="3"/>
    </row>
    <row r="19" spans="1:12" s="4" customFormat="1" ht="22.5" customHeight="1" x14ac:dyDescent="0.45">
      <c r="A19" s="5"/>
      <c r="B19" s="34" t="str">
        <f>+[14]表１!B20</f>
        <v>生活関連サービス業，娯楽業</v>
      </c>
      <c r="C19" s="31">
        <f>IF($B19="","",[14]第７表!F20)</f>
        <v>131.4</v>
      </c>
      <c r="D19" s="32">
        <f>IF($B19="","",IF([13]設定!$H34="",INDEX([13]指数!$C$326:$AD$382,MATCH([13]設定!$D34,[13]指数!$B$326:$B$382,0),8),[13]設定!$H34))</f>
        <v>-1</v>
      </c>
      <c r="E19" s="31">
        <f>IF($B19="","",[14]第７表!G20)</f>
        <v>121.4</v>
      </c>
      <c r="F19" s="32">
        <f>IF($B19="","",IF([13]設定!$H34="",INDEX([13]指数!$C$326:$AD$382,MATCH([13]設定!$D34,[13]指数!$B$326:$B$382,0),10),[13]設定!$H34))</f>
        <v>-2.2999999999999998</v>
      </c>
      <c r="G19" s="31">
        <f>IF($B19="","",+[14]第７表!H20)</f>
        <v>10</v>
      </c>
      <c r="H19" s="32">
        <f>IF($B19="","",IF([13]設定!$H34="",INDEX([13]指数!$C$326:$AD$382,MATCH([13]設定!$D34,[13]指数!$B$326:$B$382,0),12),[13]設定!$H34))</f>
        <v>19.100000000000001</v>
      </c>
      <c r="I19" s="31">
        <f>IF($B19="","",[14]第７表!E20)</f>
        <v>16.3</v>
      </c>
      <c r="J19" s="33">
        <f>IF($B19="","",IF([13]設定!$H34="",IF([13]表１・表３!Q59="X","-",IF([13]表１・表３!Q59="-","-",+I19-[13]表１・表３!Q59)),[13]設定!$H34))</f>
        <v>-1.5999999999999979</v>
      </c>
      <c r="K19" s="5"/>
      <c r="L19" s="3"/>
    </row>
    <row r="20" spans="1:12" s="4" customFormat="1" ht="22.5" customHeight="1" x14ac:dyDescent="0.45">
      <c r="A20" s="5"/>
      <c r="B20" s="30" t="str">
        <f>+[14]表１!B21</f>
        <v>教育，学習支援業</v>
      </c>
      <c r="C20" s="31">
        <f>IF($B20="","",[14]第７表!F21)</f>
        <v>148.69999999999999</v>
      </c>
      <c r="D20" s="32">
        <f>IF($B20="","",IF([13]設定!$H35="",INDEX([13]指数!$C$326:$AD$382,MATCH([13]設定!$D35,[13]指数!$B$326:$B$382,0),8),[13]設定!$H35))</f>
        <v>-2</v>
      </c>
      <c r="E20" s="31">
        <f>IF($B20="","",[14]第７表!G21)</f>
        <v>126.4</v>
      </c>
      <c r="F20" s="32">
        <f>IF($B20="","",IF([13]設定!$H35="",INDEX([13]指数!$C$326:$AD$382,MATCH([13]設定!$D35,[13]指数!$B$326:$B$382,0),10),[13]設定!$H35))</f>
        <v>-3.2</v>
      </c>
      <c r="G20" s="31">
        <f>IF($B20="","",+[14]第７表!H21)</f>
        <v>22.3</v>
      </c>
      <c r="H20" s="32">
        <f>IF($B20="","",IF([13]設定!$H35="",INDEX([13]指数!$C$326:$AD$382,MATCH([13]設定!$D35,[13]指数!$B$326:$B$382,0),12),[13]設定!$H35))</f>
        <v>5.7</v>
      </c>
      <c r="I20" s="31">
        <f>IF($B20="","",[14]第７表!E21)</f>
        <v>17.399999999999999</v>
      </c>
      <c r="J20" s="33">
        <f>IF($B20="","",IF([13]設定!$H35="",IF([13]表１・表３!Q60="X","-",IF([13]表１・表３!Q60="-","-",+I20-[13]表１・表３!Q60)),[13]設定!$H35))</f>
        <v>-0.90000000000000213</v>
      </c>
      <c r="K20" s="5"/>
      <c r="L20" s="3"/>
    </row>
    <row r="21" spans="1:12" s="4" customFormat="1" ht="22.5" customHeight="1" x14ac:dyDescent="0.45">
      <c r="A21" s="5"/>
      <c r="B21" s="30" t="str">
        <f>+[14]表１!B22</f>
        <v>医療，福祉</v>
      </c>
      <c r="C21" s="36">
        <f>IF($B21="","",[14]第７表!F22)</f>
        <v>142.9</v>
      </c>
      <c r="D21" s="32">
        <f>IF($B21="","",IF([13]設定!$H36="",INDEX([13]指数!$C$326:$AD$382,MATCH([13]設定!$D36,[13]指数!$B$326:$B$382,0),8),[13]設定!$H36))</f>
        <v>1.6</v>
      </c>
      <c r="E21" s="31">
        <f>IF($B21="","",[14]第７表!G22)</f>
        <v>138.1</v>
      </c>
      <c r="F21" s="32">
        <f>IF($B21="","",IF([13]設定!$H36="",INDEX([13]指数!$C$326:$AD$382,MATCH([13]設定!$D36,[13]指数!$B$326:$B$382,0),10),[13]設定!$H36))</f>
        <v>0.8</v>
      </c>
      <c r="G21" s="31">
        <f>IF($B21="","",+[14]第７表!H22)</f>
        <v>4.8</v>
      </c>
      <c r="H21" s="32">
        <f>IF($B21="","",IF([13]設定!$H36="",INDEX([13]指数!$C$326:$AD$382,MATCH([13]設定!$D36,[13]指数!$B$326:$B$382,0),12),[13]設定!$H36))</f>
        <v>26.3</v>
      </c>
      <c r="I21" s="31">
        <f>IF($B21="","",[14]第７表!E22)</f>
        <v>18.899999999999999</v>
      </c>
      <c r="J21" s="33">
        <f>IF($B21="","",IF([13]設定!$H36="",IF([13]表１・表３!Q61="X","-",IF([13]表１・表３!Q61="-","-",+I21-[13]表１・表３!Q61)),[13]設定!$H36))</f>
        <v>-0.10000000000000142</v>
      </c>
      <c r="K21" s="5"/>
      <c r="L21" s="3"/>
    </row>
    <row r="22" spans="1:12" s="4" customFormat="1" ht="22.5" customHeight="1" x14ac:dyDescent="0.45">
      <c r="A22" s="5"/>
      <c r="B22" s="30" t="str">
        <f>+[14]表１!B23</f>
        <v>複合サービス事業</v>
      </c>
      <c r="C22" s="36">
        <f>IF($B22="","",[14]第７表!F23)</f>
        <v>152.80000000000001</v>
      </c>
      <c r="D22" s="32">
        <f>IF($B22="","",IF([13]設定!$H37="",INDEX([13]指数!$C$326:$AD$382,MATCH([13]設定!$D37,[13]指数!$B$326:$B$382,0),8),[13]設定!$H37))</f>
        <v>0.4</v>
      </c>
      <c r="E22" s="31">
        <f>IF($B22="","",[14]第７表!G23)</f>
        <v>148.19999999999999</v>
      </c>
      <c r="F22" s="32">
        <f>IF($B22="","",IF([13]設定!$H37="",INDEX([13]指数!$C$326:$AD$382,MATCH([13]設定!$D37,[13]指数!$B$326:$B$382,0),10),[13]設定!$H37))</f>
        <v>1.7</v>
      </c>
      <c r="G22" s="31">
        <f>IF($B22="","",+[14]第７表!H23)</f>
        <v>4.5999999999999996</v>
      </c>
      <c r="H22" s="32">
        <f>IF($B22="","",IF([13]設定!$H37="",INDEX([13]指数!$C$326:$AD$382,MATCH([13]設定!$D37,[13]指数!$B$326:$B$382,0),12),[13]設定!$H37))</f>
        <v>-26.9</v>
      </c>
      <c r="I22" s="31">
        <f>IF($B22="","",[14]第７表!E23)</f>
        <v>19.100000000000001</v>
      </c>
      <c r="J22" s="33">
        <f>IF($B22="","",IF([13]設定!$H37="",IF([13]表１・表３!Q62="X","-",IF([13]表１・表３!Q62="-","-",+I22-[13]表１・表３!Q62)),[13]設定!$H37))</f>
        <v>0.30000000000000071</v>
      </c>
      <c r="K22" s="5"/>
      <c r="L22" s="3"/>
    </row>
    <row r="23" spans="1:12" s="4" customFormat="1" ht="22.5" customHeight="1" x14ac:dyDescent="0.45">
      <c r="A23" s="5"/>
      <c r="B23" s="37" t="str">
        <f>+[14]表１!B24</f>
        <v>サービス業（他に分類されないもの）</v>
      </c>
      <c r="C23" s="38">
        <f>IF($B23="","",[14]第７表!F24)</f>
        <v>140.30000000000001</v>
      </c>
      <c r="D23" s="39">
        <f>IF($B23="","",IF([13]設定!$H38="",INDEX([13]指数!$C$326:$AD$382,MATCH([13]設定!$D38,[13]指数!$B$326:$B$382,0),8),[13]設定!$H38))</f>
        <v>-2.7</v>
      </c>
      <c r="E23" s="38">
        <f>IF($B23="","",[14]第７表!G24)</f>
        <v>133.4</v>
      </c>
      <c r="F23" s="39">
        <f>IF($B23="","",IF([13]設定!$H38="",INDEX([13]指数!$C$326:$AD$382,MATCH([13]設定!$D38,[13]指数!$B$326:$B$382,0),10),[13]設定!$H38))</f>
        <v>-2.1</v>
      </c>
      <c r="G23" s="38">
        <f>IF($B23="","",+[14]第７表!H24)</f>
        <v>6.9</v>
      </c>
      <c r="H23" s="39">
        <f>IF($B23="","",IF([13]設定!$H38="",INDEX([13]指数!$C$326:$AD$382,MATCH([13]設定!$D38,[13]指数!$B$326:$B$382,0),12),[13]設定!$H38))</f>
        <v>-13.7</v>
      </c>
      <c r="I23" s="38">
        <f>IF($B23="","",[14]第７表!E24)</f>
        <v>18.899999999999999</v>
      </c>
      <c r="J23" s="40">
        <f>IF($B23="","",IF([13]設定!$H38="",IF([13]表１・表３!Q63="X","-",IF([13]表１・表３!Q63="-","-",+I23-[13]表１・表３!Q63)),[13]設定!$H38))</f>
        <v>0.29999999999999716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IF($B30="","",+[14]第７表!F47)</f>
        <v>146</v>
      </c>
      <c r="D30" s="61">
        <f>IF($B30="","",IF([13]設定!$I23="",INDEX([13]指数!$C$6:$AD$62,MATCH([13]設定!$D23,[13]指数!$B$6:$B$62,0),8),[13]設定!$I23))</f>
        <v>-2.2999999999999998</v>
      </c>
      <c r="E30" s="31">
        <f>IF($B30="","",[14]第７表!G47)</f>
        <v>135.1</v>
      </c>
      <c r="F30" s="61">
        <f>IF($B30="","",IF([13]設定!$I23="",INDEX([13]指数!$C$6:$AD$62,MATCH([13]設定!$D23,[13]指数!$B$6:$B$62,0),10),[13]設定!$I23))</f>
        <v>-1.2</v>
      </c>
      <c r="G30" s="62">
        <f>IF($B30="","",[14]第７表!H47)</f>
        <v>10.9</v>
      </c>
      <c r="H30" s="61">
        <f>IF($B30="","",IF([13]設定!$I23="",INDEX([13]指数!$C$6:$AD$62,MATCH([13]設定!$D23,[13]指数!$B$6:$B$62,0),12),[13]設定!$I23))</f>
        <v>-13.5</v>
      </c>
      <c r="I30" s="31">
        <f>IF($B30="","",+[14]第７表!E47)</f>
        <v>18.7</v>
      </c>
      <c r="J30" s="33">
        <f>IF($B30="","",IF([13]設定!$I23="",IF([13]表１・表３!Q69="X","-",IF([13]表１・表３!Q69="-","-",+I30-[13]表１・表３!Q69)),[13]設定!$I23))</f>
        <v>-0.10000000000000142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IF($B31="","",+[14]第７表!F48)</f>
        <v>169.1</v>
      </c>
      <c r="D31" s="61">
        <f>IF($B31="","",IF([13]設定!$I24="",INDEX([13]指数!$C$6:$AD$62,MATCH([13]設定!$D24,[13]指数!$B$6:$B$62,0),8),[13]設定!$I24))</f>
        <v>-5.4</v>
      </c>
      <c r="E31" s="31">
        <f>IF($B31="","",[14]第７表!G48)</f>
        <v>159.69999999999999</v>
      </c>
      <c r="F31" s="61">
        <f>IF($B31="","",IF([13]設定!$I24="",INDEX([13]指数!$C$6:$AD$62,MATCH([13]設定!$D24,[13]指数!$B$6:$B$62,0),10),[13]設定!$I24))</f>
        <v>-1.5</v>
      </c>
      <c r="G31" s="62">
        <f>IF($B31="","",[14]第７表!H48)</f>
        <v>9.4</v>
      </c>
      <c r="H31" s="63">
        <f>IF($B31="","",IF([13]設定!$I24="",INDEX([13]指数!$C$6:$AD$62,MATCH([13]設定!$D24,[13]指数!$B$6:$B$62,0),12),[13]設定!$I24))</f>
        <v>-44</v>
      </c>
      <c r="I31" s="31">
        <f>IF($B31="","",+[14]第７表!E48)</f>
        <v>21.3</v>
      </c>
      <c r="J31" s="33">
        <f>IF($B31="","",IF([13]設定!$I24="",IF([13]表１・表３!Q70="X","-",IF([13]表１・表３!Q70="-","-",+I31-[13]表１・表３!Q70)),[13]設定!$I24))</f>
        <v>0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IF($B32="","",+[14]第７表!F49)</f>
        <v>160.4</v>
      </c>
      <c r="D32" s="61">
        <f>IF($B32="","",IF([13]設定!$I25="",INDEX([13]指数!$C$6:$AD$62,MATCH([13]設定!$D25,[13]指数!$B$6:$B$62,0),8),[13]設定!$I25))</f>
        <v>-2.2000000000000002</v>
      </c>
      <c r="E32" s="31">
        <f>IF($B32="","",[14]第７表!G49)</f>
        <v>147.1</v>
      </c>
      <c r="F32" s="61">
        <f>IF($B32="","",IF([13]設定!$I25="",INDEX([13]指数!$C$6:$AD$62,MATCH([13]設定!$D25,[13]指数!$B$6:$B$62,0),10),[13]設定!$I25))</f>
        <v>-1.8</v>
      </c>
      <c r="G32" s="62">
        <f>IF($B32="","",[14]第７表!H49)</f>
        <v>13.3</v>
      </c>
      <c r="H32" s="63">
        <f>IF($B32="","",IF([13]設定!$I25="",INDEX([13]指数!$C$6:$AD$62,MATCH([13]設定!$D25,[13]指数!$B$6:$B$62,0),12),[13]設定!$I25))</f>
        <v>-7</v>
      </c>
      <c r="I32" s="31">
        <f>IF($B32="","",+[14]第７表!E49)</f>
        <v>19.600000000000001</v>
      </c>
      <c r="J32" s="33">
        <f>IF($B32="","",IF([13]設定!$I25="",IF([13]表１・表３!Q71="X","-",IF([13]表１・表３!Q71="-","-",+I32-[13]表１・表３!Q71)),[13]設定!$I25))</f>
        <v>-9.9999999999997868E-2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IF($B33="","",+[14]第７表!F50)</f>
        <v>148.69999999999999</v>
      </c>
      <c r="D33" s="61">
        <f>IF($B33="","",IF([13]設定!$I26="",INDEX([13]指数!$C$6:$AD$62,MATCH([13]設定!$D26,[13]指数!$B$6:$B$62,0),8),[13]設定!$I26))</f>
        <v>6.3</v>
      </c>
      <c r="E33" s="31">
        <f>IF($B33="","",[14]第７表!G50)</f>
        <v>133.69999999999999</v>
      </c>
      <c r="F33" s="61">
        <f>IF($B33="","",IF([13]設定!$I26="",INDEX([13]指数!$C$6:$AD$62,MATCH([13]設定!$D26,[13]指数!$B$6:$B$62,0),10),[13]設定!$I26))</f>
        <v>2.7</v>
      </c>
      <c r="G33" s="62">
        <f>IF($B33="","",[14]第７表!H50)</f>
        <v>15</v>
      </c>
      <c r="H33" s="63">
        <f>IF($B33="","",IF([13]設定!$I26="",INDEX([13]指数!$C$6:$AD$62,MATCH([13]設定!$D26,[13]指数!$B$6:$B$62,0),12),[13]設定!$I26))</f>
        <v>54.7</v>
      </c>
      <c r="I33" s="31">
        <f>IF($B33="","",+[14]第７表!E50)</f>
        <v>18.399999999999999</v>
      </c>
      <c r="J33" s="33">
        <f>IF($B33="","",IF([13]設定!$I26="",IF([13]表１・表３!Q72="X","-",IF([13]表１・表３!Q72="-","-",+I33-[13]表１・表３!Q72)),[13]設定!$I26))</f>
        <v>0.69999999999999929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IF($B34="","",+[14]第７表!F51)</f>
        <v>153.4</v>
      </c>
      <c r="D34" s="61">
        <f>IF($B34="","",IF([13]設定!$I27="",INDEX([13]指数!$C$6:$AD$62,MATCH([13]設定!$D27,[13]指数!$B$6:$B$62,0),8),[13]設定!$I27))</f>
        <v>2.2000000000000002</v>
      </c>
      <c r="E34" s="31">
        <f>IF($B34="","",[14]第７表!G51)</f>
        <v>142.1</v>
      </c>
      <c r="F34" s="61">
        <f>IF($B34="","",IF([13]設定!$I27="",INDEX([13]指数!$C$6:$AD$62,MATCH([13]設定!$D27,[13]指数!$B$6:$B$62,0),10),[13]設定!$I27))</f>
        <v>2.5</v>
      </c>
      <c r="G34" s="62">
        <f>IF($B34="","",[14]第７表!H51)</f>
        <v>11.3</v>
      </c>
      <c r="H34" s="63">
        <f>IF($B34="","",IF([13]設定!$I27="",INDEX([13]指数!$C$6:$AD$62,MATCH([13]設定!$D27,[13]指数!$B$6:$B$62,0),12),[13]設定!$I27))</f>
        <v>-0.9</v>
      </c>
      <c r="I34" s="31">
        <f>IF($B34="","",+[14]第７表!E51)</f>
        <v>18.399999999999999</v>
      </c>
      <c r="J34" s="33">
        <f>IF($B34="","",IF([13]設定!$I27="",IF([13]表１・表３!Q73="X","-",IF([13]表１・表３!Q73="-","-",+I34-[13]表１・表３!Q73)),[13]設定!$I27))</f>
        <v>-0.20000000000000284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IF($B35="","",+[14]第７表!F52)</f>
        <v>175.1</v>
      </c>
      <c r="D35" s="61">
        <f>IF($B35="","",IF([13]設定!$I28="",INDEX([13]指数!$C$6:$AD$62,MATCH([13]設定!$D28,[13]指数!$B$6:$B$62,0),8),[13]設定!$I28))</f>
        <v>-8.1999999999999993</v>
      </c>
      <c r="E35" s="31">
        <f>IF($B35="","",[14]第７表!G52)</f>
        <v>149.80000000000001</v>
      </c>
      <c r="F35" s="61">
        <f>IF($B35="","",IF([13]設定!$I28="",INDEX([13]指数!$C$6:$AD$62,MATCH([13]設定!$D28,[13]指数!$B$6:$B$62,0),10),[13]設定!$I28))</f>
        <v>-4.0999999999999996</v>
      </c>
      <c r="G35" s="62">
        <f>IF($B35="","",[14]第７表!H52)</f>
        <v>25.3</v>
      </c>
      <c r="H35" s="63">
        <f>IF($B35="","",IF([13]設定!$I28="",INDEX([13]指数!$C$6:$AD$62,MATCH([13]設定!$D28,[13]指数!$B$6:$B$62,0),12),[13]設定!$I28))</f>
        <v>-27.1</v>
      </c>
      <c r="I35" s="31">
        <f>IF($B35="","",+[14]第７表!E52)</f>
        <v>20.7</v>
      </c>
      <c r="J35" s="33">
        <f>IF($B35="","",IF([13]設定!$I28="",IF([13]表１・表３!Q74="X","-",IF([13]表１・表３!Q74="-","-",+I35-[13]表１・表３!Q74)),[13]設定!$I28))</f>
        <v>-0.19999999999999929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IF($B36="","",+[14]第７表!F53)</f>
        <v>128.30000000000001</v>
      </c>
      <c r="D36" s="61">
        <f>IF($B36="","",IF([13]設定!$I29="",INDEX([13]指数!$C$6:$AD$62,MATCH([13]設定!$D29,[13]指数!$B$6:$B$62,0),8),[13]設定!$I29))</f>
        <v>-0.5</v>
      </c>
      <c r="E36" s="31">
        <f>IF($B36="","",[14]第７表!G53)</f>
        <v>120.3</v>
      </c>
      <c r="F36" s="61">
        <f>IF($B36="","",IF([13]設定!$I29="",INDEX([13]指数!$C$6:$AD$62,MATCH([13]設定!$D29,[13]指数!$B$6:$B$62,0),10),[13]設定!$I29))</f>
        <v>-0.1</v>
      </c>
      <c r="G36" s="62">
        <f>IF($B36="","",[14]第７表!H53)</f>
        <v>8</v>
      </c>
      <c r="H36" s="63">
        <f>IF($B36="","",IF([13]設定!$I29="",INDEX([13]指数!$C$6:$AD$62,MATCH([13]設定!$D29,[13]指数!$B$6:$B$62,0),12),[13]設定!$I29))</f>
        <v>-7</v>
      </c>
      <c r="I36" s="31">
        <f>IF($B36="","",+[14]第７表!E53)</f>
        <v>18.2</v>
      </c>
      <c r="J36" s="33">
        <f>IF($B36="","",IF([13]設定!$I29="",IF([13]表１・表３!Q75="X","-",IF([13]表１・表３!Q75="-","-",+I36-[13]表１・表３!Q75)),[13]設定!$I29))</f>
        <v>-0.30000000000000071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 t="str">
        <f>IF($B37="","",+[14]第７表!F54)</f>
        <v>x</v>
      </c>
      <c r="D37" s="61" t="str">
        <f>IF($B37="","",IF([13]設定!$I30="",INDEX([13]指数!$C$6:$AD$62,MATCH([13]設定!$D30,[13]指数!$B$6:$B$62,0),8),[13]設定!$I30))</f>
        <v>x</v>
      </c>
      <c r="E37" s="31" t="str">
        <f>IF($B37="","",[14]第７表!G54)</f>
        <v>x</v>
      </c>
      <c r="F37" s="61" t="str">
        <f>IF($B37="","",IF([13]設定!$I30="",INDEX([13]指数!$C$6:$AD$62,MATCH([13]設定!$D30,[13]指数!$B$6:$B$62,0),10),[13]設定!$I30))</f>
        <v>x</v>
      </c>
      <c r="G37" s="62" t="str">
        <f>IF($B37="","",[14]第７表!H54)</f>
        <v>x</v>
      </c>
      <c r="H37" s="63" t="str">
        <f>IF($B37="","",IF([13]設定!$I30="",INDEX([13]指数!$C$6:$AD$62,MATCH([13]設定!$D30,[13]指数!$B$6:$B$62,0),12),[13]設定!$I30))</f>
        <v>x</v>
      </c>
      <c r="I37" s="31" t="str">
        <f>IF($B37="","",+[14]第７表!E54)</f>
        <v>x</v>
      </c>
      <c r="J37" s="33" t="str">
        <f>IF($B37="","",IF([13]設定!$I30="",IF([13]表１・表３!Q76="X","-",IF([13]表１・表３!Q76="-","-",+I37-[13]表１・表３!Q76)),[13]設定!$I30))</f>
        <v>x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IF($B38="","",+[14]第７表!F55)</f>
        <v>156.1</v>
      </c>
      <c r="D38" s="61">
        <f>IF($B38="","",IF([13]設定!$I31="",INDEX([13]指数!$C$6:$AD$62,MATCH([13]設定!$D31,[13]指数!$B$6:$B$62,0),8),[13]設定!$I31))</f>
        <v>12.1</v>
      </c>
      <c r="E38" s="31">
        <f>IF($B38="","",[14]第７表!G55)</f>
        <v>152.6</v>
      </c>
      <c r="F38" s="61">
        <f>IF($B38="","",IF([13]設定!$I31="",INDEX([13]指数!$C$6:$AD$62,MATCH([13]設定!$D31,[13]指数!$B$6:$B$62,0),10),[13]設定!$I31))</f>
        <v>18.2</v>
      </c>
      <c r="G38" s="62">
        <f>IF($B38="","",[14]第７表!H55)</f>
        <v>3.5</v>
      </c>
      <c r="H38" s="63">
        <f>IF($B38="","",IF([13]設定!$I31="",INDEX([13]指数!$C$6:$AD$62,MATCH([13]設定!$D31,[13]指数!$B$6:$B$62,0),12),[13]設定!$I31))</f>
        <v>-65</v>
      </c>
      <c r="I38" s="31">
        <f>IF($B38="","",+[14]第７表!E55)</f>
        <v>20.2</v>
      </c>
      <c r="J38" s="33">
        <f>IF($B38="","",IF([13]設定!$I31="",IF([13]表１・表３!Q77="X","-",IF([13]表１・表３!Q77="-","-",+I38-[13]表１・表３!Q77)),[13]設定!$I31))</f>
        <v>0.5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IF($B39="","",+[14]第７表!F56)</f>
        <v>159.5</v>
      </c>
      <c r="D39" s="61">
        <f>IF($B39="","",IF([13]設定!$I32="",INDEX([13]指数!$C$6:$AD$62,MATCH([13]設定!$D32,[13]指数!$B$6:$B$62,0),8),[13]設定!$I32))</f>
        <v>3.3</v>
      </c>
      <c r="E39" s="31">
        <f>IF($B39="","",[14]第７表!G56)</f>
        <v>145.9</v>
      </c>
      <c r="F39" s="61">
        <f>IF($B39="","",IF([13]設定!$I32="",INDEX([13]指数!$C$6:$AD$62,MATCH([13]設定!$D32,[13]指数!$B$6:$B$62,0),10),[13]設定!$I32))</f>
        <v>1.7</v>
      </c>
      <c r="G39" s="62">
        <f>IF($B39="","",[14]第７表!H56)</f>
        <v>13.6</v>
      </c>
      <c r="H39" s="63">
        <f>IF($B39="","",IF([13]設定!$I32="",INDEX([13]指数!$C$6:$AD$62,MATCH([13]設定!$D32,[13]指数!$B$6:$B$62,0),12),[13]設定!$I32))</f>
        <v>23.6</v>
      </c>
      <c r="I39" s="31">
        <f>IF($B39="","",+[14]第７表!E56)</f>
        <v>18.899999999999999</v>
      </c>
      <c r="J39" s="33">
        <f>IF($B39="","",IF([13]設定!$I32="",IF([13]表１・表３!Q78="X","-",IF([13]表１・表３!Q78="-","-",+I39-[13]表１・表３!Q78)),[13]設定!$I32))</f>
        <v>0.19999999999999929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IF($B40="","",+[14]第７表!F57)</f>
        <v>99.9</v>
      </c>
      <c r="D40" s="61">
        <f>IF($B40="","",IF([13]設定!$I33="",INDEX([13]指数!$C$6:$AD$62,MATCH([13]設定!$D33,[13]指数!$B$6:$B$62,0),8),[13]設定!$I33))</f>
        <v>-1.3</v>
      </c>
      <c r="E40" s="31">
        <f>IF($B40="","",[14]第７表!G57)</f>
        <v>93.8</v>
      </c>
      <c r="F40" s="61">
        <f>IF($B40="","",IF([13]設定!$I33="",INDEX([13]指数!$C$6:$AD$62,MATCH([13]設定!$D33,[13]指数!$B$6:$B$62,0),10),[13]設定!$I33))</f>
        <v>-1.5</v>
      </c>
      <c r="G40" s="62">
        <f>IF($B40="","",[14]第７表!H57)</f>
        <v>6.1</v>
      </c>
      <c r="H40" s="63">
        <f>IF($B40="","",IF([13]設定!$I33="",INDEX([13]指数!$C$6:$AD$62,MATCH([13]設定!$D33,[13]指数!$B$6:$B$62,0),12),[13]設定!$I33))</f>
        <v>3.4</v>
      </c>
      <c r="I40" s="31">
        <f>IF($B40="","",+[14]第７表!E57)</f>
        <v>15</v>
      </c>
      <c r="J40" s="33">
        <f>IF($B40="","",IF([13]設定!$I33="",IF([13]表１・表３!Q79="X","-",IF([13]表１・表３!Q79="-","-",+I40-[13]表１・表３!Q79)),[13]設定!$I33))</f>
        <v>-0.59999999999999964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IF($B41="","",+[14]第７表!F58)</f>
        <v>137.69999999999999</v>
      </c>
      <c r="D41" s="61">
        <f>IF($B41="","",IF([13]設定!$I34="",INDEX([13]指数!$C$6:$AD$62,MATCH([13]設定!$D34,[13]指数!$B$6:$B$62,0),8),[13]設定!$I34))</f>
        <v>8.5</v>
      </c>
      <c r="E41" s="31">
        <f>IF($B41="","",[14]第７表!G58)</f>
        <v>128.9</v>
      </c>
      <c r="F41" s="61">
        <f>IF($B41="","",IF([13]設定!$I34="",INDEX([13]指数!$C$6:$AD$62,MATCH([13]設定!$D34,[13]指数!$B$6:$B$62,0),10),[13]設定!$I34))</f>
        <v>4.5999999999999996</v>
      </c>
      <c r="G41" s="62">
        <f>IF($B41="","",[14]第７表!H58)</f>
        <v>8.8000000000000007</v>
      </c>
      <c r="H41" s="63">
        <f>IF($B41="","",IF([13]設定!$I34="",INDEX([13]指数!$C$6:$AD$62,MATCH([13]設定!$D34,[13]指数!$B$6:$B$62,0),12),[13]設定!$I34))</f>
        <v>131.6</v>
      </c>
      <c r="I41" s="31">
        <f>IF($B41="","",+[14]第７表!E58)</f>
        <v>15.7</v>
      </c>
      <c r="J41" s="33">
        <f>IF($B41="","",IF([13]設定!$I34="",IF([13]表１・表３!Q80="X","-",IF([13]表１・表３!Q80="-","-",+I41-[13]表１・表３!Q80)),[13]設定!$I34))</f>
        <v>-0.5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IF($B42="","",+[14]第７表!F59)</f>
        <v>154.80000000000001</v>
      </c>
      <c r="D42" s="61">
        <f>IF($B42="","",IF([13]設定!$I35="",INDEX([13]指数!$C$6:$AD$62,MATCH([13]設定!$D35,[13]指数!$B$6:$B$62,0),8),[13]設定!$I35))</f>
        <v>-7.6</v>
      </c>
      <c r="E42" s="31">
        <f>IF($B42="","",[14]第７表!G59)</f>
        <v>127.4</v>
      </c>
      <c r="F42" s="61">
        <f>IF($B42="","",IF([13]設定!$I35="",INDEX([13]指数!$C$6:$AD$62,MATCH([13]設定!$D35,[13]指数!$B$6:$B$62,0),10),[13]設定!$I35))</f>
        <v>-5.3</v>
      </c>
      <c r="G42" s="62">
        <f>IF($B42="","",[14]第７表!H59)</f>
        <v>27.4</v>
      </c>
      <c r="H42" s="63">
        <f>IF($B42="","",IF([13]設定!$I35="",INDEX([13]指数!$C$6:$AD$62,MATCH([13]設定!$D35,[13]指数!$B$6:$B$62,0),12),[13]設定!$I35))</f>
        <v>-16.5</v>
      </c>
      <c r="I42" s="31">
        <f>IF($B42="","",+[14]第７表!E59)</f>
        <v>17.399999999999999</v>
      </c>
      <c r="J42" s="33">
        <f>IF($B42="","",IF([13]設定!$I35="",IF([13]表１・表３!Q81="X","-",IF([13]表１・表３!Q81="-","-",+I42-[13]表１・表３!Q81)),[13]設定!$I35))</f>
        <v>-0.60000000000000142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IF($B43="","",+[14]第７表!F60)</f>
        <v>140.9</v>
      </c>
      <c r="D43" s="61">
        <f>IF($B43="","",IF([13]設定!$I36="",INDEX([13]指数!$C$6:$AD$62,MATCH([13]設定!$D36,[13]指数!$B$6:$B$62,0),8),[13]設定!$I36))</f>
        <v>0.1</v>
      </c>
      <c r="E43" s="31">
        <f>IF($B43="","",[14]第７表!G60)</f>
        <v>136.5</v>
      </c>
      <c r="F43" s="61">
        <f>IF($B43="","",IF([13]設定!$I36="",INDEX([13]指数!$C$6:$AD$62,MATCH([13]設定!$D36,[13]指数!$B$6:$B$62,0),10),[13]設定!$I36))</f>
        <v>0.6</v>
      </c>
      <c r="G43" s="62">
        <f>IF($B43="","",[14]第７表!H60)</f>
        <v>4.4000000000000004</v>
      </c>
      <c r="H43" s="63">
        <f>IF($B43="","",IF([13]設定!$I36="",INDEX([13]指数!$C$6:$AD$62,MATCH([13]設定!$D36,[13]指数!$B$6:$B$62,0),12),[13]設定!$I36))</f>
        <v>-13.7</v>
      </c>
      <c r="I43" s="31">
        <f>IF($B43="","",+[14]第７表!E60)</f>
        <v>18.899999999999999</v>
      </c>
      <c r="J43" s="33">
        <f>IF($B43="","",IF([13]設定!$I36="",IF([13]表１・表３!Q82="X","-",IF([13]表１・表３!Q82="-","-",+I43-[13]表１・表３!Q82)),[13]設定!$I36))</f>
        <v>0.19999999999999929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IF($B44="","",+[14]第７表!F61)</f>
        <v>157.30000000000001</v>
      </c>
      <c r="D44" s="61">
        <f>IF($B44="","",IF([13]設定!$I37="",INDEX([13]指数!$C$6:$AD$62,MATCH([13]設定!$D37,[13]指数!$B$6:$B$62,0),8),[13]設定!$I37))</f>
        <v>-1.9</v>
      </c>
      <c r="E44" s="31">
        <f>IF($B44="","",[14]第７表!G61)</f>
        <v>152.19999999999999</v>
      </c>
      <c r="F44" s="61">
        <f>IF($B44="","",IF([13]設定!$I37="",INDEX([13]指数!$C$6:$AD$62,MATCH([13]設定!$D37,[13]指数!$B$6:$B$62,0),10),[13]設定!$I37))</f>
        <v>0.1</v>
      </c>
      <c r="G44" s="62">
        <f>IF($B44="","",[14]第７表!H61)</f>
        <v>5.0999999999999996</v>
      </c>
      <c r="H44" s="63">
        <f>IF($B44="","",IF([13]設定!$I37="",INDEX([13]指数!$C$6:$AD$62,MATCH([13]設定!$D37,[13]指数!$B$6:$B$62,0),12),[13]設定!$I37))</f>
        <v>-38.6</v>
      </c>
      <c r="I44" s="31">
        <f>IF($B44="","",+[14]第７表!E61)</f>
        <v>19.7</v>
      </c>
      <c r="J44" s="33">
        <f>IF($B44="","",IF([13]設定!$I37="",IF([13]表１・表３!Q83="X","-",IF([13]表１・表３!Q83="-","-",+I44-[13]表１・表３!Q83)),[13]設定!$I37))</f>
        <v>-0.10000000000000142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IF($B45="","",+[14]第７表!F62)</f>
        <v>139.19999999999999</v>
      </c>
      <c r="D45" s="67">
        <f>IF($B45="","",IF([13]設定!$I38="",INDEX([13]指数!$C$6:$AD$62,MATCH([13]設定!$D38,[13]指数!$B$6:$B$62,0),8),[13]設定!$I38))</f>
        <v>-2.6</v>
      </c>
      <c r="E45" s="38">
        <f>IF($B45="","",[14]第７表!G62)</f>
        <v>130.4</v>
      </c>
      <c r="F45" s="67">
        <f>IF($B45="","",IF([13]設定!$I38="",INDEX([13]指数!$C$6:$AD$62,MATCH([13]設定!$D38,[13]指数!$B$6:$B$62,0),10),[13]設定!$I38))</f>
        <v>-2.2999999999999998</v>
      </c>
      <c r="G45" s="68">
        <f>IF($B45="","",[14]第７表!H62)</f>
        <v>8.8000000000000007</v>
      </c>
      <c r="H45" s="69">
        <f>IF($B45="","",IF([13]設定!$I38="",INDEX([13]指数!$C$6:$AD$62,MATCH([13]設定!$D38,[13]指数!$B$6:$B$62,0),12),[13]設定!$I38))</f>
        <v>-6.4</v>
      </c>
      <c r="I45" s="38">
        <f>IF($B45="","",+[14]第７表!E62)</f>
        <v>18.5</v>
      </c>
      <c r="J45" s="40">
        <f>IF($B45="","",IF([13]設定!$I38="",IF([13]表１・表３!Q84="X","-",IF([13]表１・表３!Q84="-","-",+I45-[13]表１・表３!Q84)),[13]設定!$I38))</f>
        <v>0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&amp;C- 6 -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78B5F-E922-4804-A125-096602C8EDED}">
  <sheetPr codeName="Sheet8">
    <pageSetUpPr autoPageBreaks="0"/>
  </sheetPr>
  <dimension ref="A1:L75"/>
  <sheetViews>
    <sheetView showGridLines="0" view="pageBreakPreview" topLeftCell="A26" zoomScale="55" zoomScaleNormal="80" zoomScaleSheetLayoutView="55" zoomScalePageLayoutView="90" workbookViewId="0">
      <selection activeCell="F48" sqref="F48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産業別にみた労働時間の動き（"&amp;[15]設定!D8&amp;DBCS([15]設定!E8)&amp;"年"&amp;DBCS([15]設定!F8)&amp;"月）"</f>
        <v>表３ 産業別にみた労働時間の動き（令和５年８月）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+[16]表１!B9</f>
        <v>調査産業計</v>
      </c>
      <c r="C8" s="31">
        <f>IF($B8="","",[16]第７表!F9)</f>
        <v>135</v>
      </c>
      <c r="D8" s="32">
        <f>IF($B8="","",IF([15]設定!$H23="",INDEX([15]指数!$C$326:$AD$382,MATCH([15]設定!$D23,[15]指数!$B$326:$B$382,0),8),[15]設定!$H23))</f>
        <v>-4.5</v>
      </c>
      <c r="E8" s="31">
        <f>IF($B8="","",[16]第７表!G9)</f>
        <v>126.3</v>
      </c>
      <c r="F8" s="32">
        <f>IF($B8="","",IF([15]設定!$H23="",INDEX([15]指数!$C$326:$AD$382,MATCH([15]設定!$D23,[15]指数!$B$326:$B$382,0),10),[15]設定!$H23))</f>
        <v>-4.8</v>
      </c>
      <c r="G8" s="31">
        <f>IF($B8="","",+[16]第７表!H9)</f>
        <v>8.6999999999999993</v>
      </c>
      <c r="H8" s="32">
        <f>IF($B8="","",IF([15]設定!$H23="",INDEX([15]指数!$C$326:$AD$382,MATCH([15]設定!$D23,[15]指数!$B$326:$B$382,0),12),[15]設定!$H23))</f>
        <v>-1.1000000000000001</v>
      </c>
      <c r="I8" s="31">
        <f>IF($B8="","",[16]第７表!E9)</f>
        <v>17.7</v>
      </c>
      <c r="J8" s="33">
        <f>IF($B8="","",IF([15]設定!$H23="",IF([15]表１・表３!Q48="X","-",IF([15]表１・表３!Q48="-","-",+I8-[15]表１・表３!Q48)),[15]設定!$H23))</f>
        <v>-0.60000000000000142</v>
      </c>
      <c r="K8" s="5"/>
      <c r="L8" s="3"/>
    </row>
    <row r="9" spans="1:12" s="4" customFormat="1" ht="22.5" customHeight="1" x14ac:dyDescent="0.45">
      <c r="A9" s="5"/>
      <c r="B9" s="30" t="str">
        <f>+[16]表１!B10</f>
        <v>建設業</v>
      </c>
      <c r="C9" s="31">
        <f>IF($B9="","",[16]第７表!F10)</f>
        <v>148</v>
      </c>
      <c r="D9" s="32">
        <f>IF($B9="","",IF([15]設定!$H24="",INDEX([15]指数!$C$326:$AD$382,MATCH([15]設定!$D24,[15]指数!$B$326:$B$382,0),8),[15]設定!$H24))</f>
        <v>-7.7</v>
      </c>
      <c r="E9" s="31">
        <f>IF($B9="","",[16]第７表!G10)</f>
        <v>139.9</v>
      </c>
      <c r="F9" s="32">
        <f>IF($B9="","",IF([15]設定!$H24="",INDEX([15]指数!$C$326:$AD$382,MATCH([15]設定!$D24,[15]指数!$B$326:$B$382,0),10),[15]設定!$H24))</f>
        <v>-8.8000000000000007</v>
      </c>
      <c r="G9" s="31">
        <f>IF($B9="","",+[16]第７表!H10)</f>
        <v>8.1</v>
      </c>
      <c r="H9" s="32">
        <f>IF($B9="","",IF([15]設定!$H24="",INDEX([15]指数!$C$326:$AD$382,MATCH([15]設定!$D24,[15]指数!$B$326:$B$382,0),12),[15]設定!$H24))</f>
        <v>14.1</v>
      </c>
      <c r="I9" s="31">
        <f>IF($B9="","",[16]第７表!E10)</f>
        <v>19.399999999999999</v>
      </c>
      <c r="J9" s="33">
        <f>IF($B9="","",IF([15]設定!$H24="",IF([15]表１・表３!Q49="X","-",IF([15]表１・表３!Q49="-","-",+I9-[15]表１・表３!Q49)),[15]設定!$H24))</f>
        <v>-1.5</v>
      </c>
      <c r="K9" s="5"/>
      <c r="L9" s="3"/>
    </row>
    <row r="10" spans="1:12" s="4" customFormat="1" ht="22.5" customHeight="1" x14ac:dyDescent="0.45">
      <c r="A10" s="5"/>
      <c r="B10" s="30" t="str">
        <f>+[16]表１!B11</f>
        <v>製造業</v>
      </c>
      <c r="C10" s="31">
        <f>IF($B10="","",[16]第７表!F11)</f>
        <v>146.19999999999999</v>
      </c>
      <c r="D10" s="32">
        <f>IF($B10="","",IF([15]設定!$H25="",INDEX([15]指数!$C$326:$AD$382,MATCH([15]設定!$D25,[15]指数!$B$326:$B$382,0),8),[15]設定!$H25))</f>
        <v>-3.1</v>
      </c>
      <c r="E10" s="31">
        <f>IF($B10="","",[16]第７表!G11)</f>
        <v>134.5</v>
      </c>
      <c r="F10" s="32">
        <f>IF($B10="","",IF([15]設定!$H25="",INDEX([15]指数!$C$326:$AD$382,MATCH([15]設定!$D25,[15]指数!$B$326:$B$382,0),10),[15]設定!$H25))</f>
        <v>-3</v>
      </c>
      <c r="G10" s="31">
        <f>IF($B10="","",+[16]第７表!H11)</f>
        <v>11.7</v>
      </c>
      <c r="H10" s="32">
        <f>IF($B10="","",IF([15]設定!$H25="",INDEX([15]指数!$C$326:$AD$382,MATCH([15]設定!$D25,[15]指数!$B$326:$B$382,0),12),[15]設定!$H25))</f>
        <v>-4.0999999999999996</v>
      </c>
      <c r="I10" s="31">
        <f>IF($B10="","",[16]第７表!E11)</f>
        <v>17.899999999999999</v>
      </c>
      <c r="J10" s="33">
        <f>IF($B10="","",IF([15]設定!$H25="",IF([15]表１・表３!Q50="X","-",IF([15]表１・表３!Q50="-","-",+I10-[15]表１・表３!Q50)),[15]設定!$H25))</f>
        <v>-0.5</v>
      </c>
      <c r="K10" s="5"/>
      <c r="L10" s="3"/>
    </row>
    <row r="11" spans="1:12" s="4" customFormat="1" ht="22.5" customHeight="1" x14ac:dyDescent="0.45">
      <c r="A11" s="5"/>
      <c r="B11" s="34" t="str">
        <f>+[16]表１!B12</f>
        <v>電気・ガス・熱供給・水道業</v>
      </c>
      <c r="C11" s="31">
        <f>IF($B11="","",[16]第７表!F12)</f>
        <v>178.1</v>
      </c>
      <c r="D11" s="32">
        <f>IF($B11="","",IF([15]設定!$H26="",INDEX([15]指数!$C$326:$AD$382,MATCH([15]設定!$D26,[15]指数!$B$326:$B$382,0),8),[15]設定!$H26))</f>
        <v>26.7</v>
      </c>
      <c r="E11" s="31">
        <f>IF($B11="","",[16]第７表!G12)</f>
        <v>146.30000000000001</v>
      </c>
      <c r="F11" s="32">
        <f>IF($B11="","",IF([15]設定!$H26="",INDEX([15]指数!$C$326:$AD$382,MATCH([15]設定!$D26,[15]指数!$B$326:$B$382,0),10),[15]設定!$H26))</f>
        <v>7.9</v>
      </c>
      <c r="G11" s="31">
        <f>IF($B11="","",+[16]第７表!H12)</f>
        <v>31.8</v>
      </c>
      <c r="H11" s="32">
        <f>IF($B11="","",IF([15]設定!$H26="",INDEX([15]指数!$C$326:$AD$382,MATCH([15]設定!$D26,[15]指数!$B$326:$B$382,0),12),[15]設定!$H26))</f>
        <v>549.6</v>
      </c>
      <c r="I11" s="31">
        <f>IF($B11="","",[16]第７表!E12)</f>
        <v>20.2</v>
      </c>
      <c r="J11" s="33">
        <f>IF($B11="","",IF([15]設定!$H26="",IF([15]表１・表３!Q51="X","-",IF([15]表１・表３!Q51="-","-",+I11-[15]表１・表３!Q51)),[15]設定!$H26))</f>
        <v>2</v>
      </c>
      <c r="K11" s="5"/>
      <c r="L11" s="3"/>
    </row>
    <row r="12" spans="1:12" s="4" customFormat="1" ht="22.5" customHeight="1" x14ac:dyDescent="0.45">
      <c r="A12" s="5"/>
      <c r="B12" s="30" t="str">
        <f>+[16]表１!B13</f>
        <v>情報通信業</v>
      </c>
      <c r="C12" s="31">
        <f>IF($B12="","",[16]第７表!F13)</f>
        <v>152.9</v>
      </c>
      <c r="D12" s="32">
        <f>IF($B12="","",IF([15]設定!$H27="",INDEX([15]指数!$C$326:$AD$382,MATCH([15]設定!$D27,[15]指数!$B$326:$B$382,0),8),[15]設定!$H27))</f>
        <v>0.3</v>
      </c>
      <c r="E12" s="31">
        <f>IF($B12="","",[16]第７表!G13)</f>
        <v>142</v>
      </c>
      <c r="F12" s="32">
        <f>IF($B12="","",IF([15]設定!$H27="",INDEX([15]指数!$C$326:$AD$382,MATCH([15]設定!$D27,[15]指数!$B$326:$B$382,0),10),[15]設定!$H27))</f>
        <v>-1</v>
      </c>
      <c r="G12" s="31">
        <f>IF($B12="","",+[16]第７表!H13)</f>
        <v>10.9</v>
      </c>
      <c r="H12" s="32">
        <f>IF($B12="","",IF([15]設定!$H27="",INDEX([15]指数!$C$326:$AD$382,MATCH([15]設定!$D27,[15]指数!$B$326:$B$382,0),12),[15]設定!$H27))</f>
        <v>18.5</v>
      </c>
      <c r="I12" s="31">
        <f>IF($B12="","",[16]第７表!E13)</f>
        <v>18.7</v>
      </c>
      <c r="J12" s="33">
        <f>IF($B12="","",IF([15]設定!$H27="",IF([15]表１・表３!Q52="X","-",IF([15]表１・表３!Q52="-","-",+I12-[15]表１・表３!Q52)),[15]設定!$H27))</f>
        <v>-0.30000000000000071</v>
      </c>
      <c r="K12" s="5"/>
      <c r="L12" s="3"/>
    </row>
    <row r="13" spans="1:12" s="4" customFormat="1" ht="22.5" customHeight="1" x14ac:dyDescent="0.45">
      <c r="A13" s="5"/>
      <c r="B13" s="30" t="str">
        <f>+[16]表１!B14</f>
        <v>運輸業，郵便業</v>
      </c>
      <c r="C13" s="31">
        <f>IF($B13="","",[16]第７表!F14)</f>
        <v>168.6</v>
      </c>
      <c r="D13" s="32">
        <f>IF($B13="","",IF([15]設定!$H28="",INDEX([15]指数!$C$326:$AD$382,MATCH([15]設定!$D28,[15]指数!$B$326:$B$382,0),8),[15]設定!$H28))</f>
        <v>-7.4</v>
      </c>
      <c r="E13" s="31">
        <f>IF($B13="","",[16]第７表!G14)</f>
        <v>142.5</v>
      </c>
      <c r="F13" s="32">
        <f>IF($B13="","",IF([15]設定!$H28="",INDEX([15]指数!$C$326:$AD$382,MATCH([15]設定!$D28,[15]指数!$B$326:$B$382,0),10),[15]設定!$H28))</f>
        <v>-6.3</v>
      </c>
      <c r="G13" s="31">
        <f>IF($B13="","",+[16]第７表!H14)</f>
        <v>26.1</v>
      </c>
      <c r="H13" s="32">
        <f>IF($B13="","",IF([15]設定!$H28="",INDEX([15]指数!$C$326:$AD$382,MATCH([15]設定!$D28,[15]指数!$B$326:$B$382,0),12),[15]設定!$H28))</f>
        <v>-13</v>
      </c>
      <c r="I13" s="31">
        <f>IF($B13="","",[16]第７表!E14)</f>
        <v>19.2</v>
      </c>
      <c r="J13" s="33">
        <f>IF($B13="","",IF([15]設定!$H28="",IF([15]表１・表３!Q53="X","-",IF([15]表１・表３!Q53="-","-",+I13-[15]表１・表３!Q53)),[15]設定!$H28))</f>
        <v>-1.1999999999999993</v>
      </c>
      <c r="K13" s="5"/>
      <c r="L13" s="3"/>
    </row>
    <row r="14" spans="1:12" s="4" customFormat="1" ht="22.5" customHeight="1" x14ac:dyDescent="0.45">
      <c r="A14" s="5"/>
      <c r="B14" s="30" t="str">
        <f>+[16]表１!B15</f>
        <v>卸売業，小売業</v>
      </c>
      <c r="C14" s="31">
        <f>IF($B14="","",[16]第７表!F15)</f>
        <v>131.1</v>
      </c>
      <c r="D14" s="32">
        <f>IF($B14="","",IF([15]設定!$H29="",INDEX([15]指数!$C$326:$AD$382,MATCH([15]設定!$D29,[15]指数!$B$326:$B$382,0),8),[15]設定!$H29))</f>
        <v>-6.3</v>
      </c>
      <c r="E14" s="31">
        <f>IF($B14="","",[16]第７表!G15)</f>
        <v>122.6</v>
      </c>
      <c r="F14" s="32">
        <f>IF($B14="","",IF([15]設定!$H29="",INDEX([15]指数!$C$326:$AD$382,MATCH([15]設定!$D29,[15]指数!$B$326:$B$382,0),10),[15]設定!$H29))</f>
        <v>-6.8</v>
      </c>
      <c r="G14" s="31">
        <f>IF($B14="","",+[16]第７表!H15)</f>
        <v>8.5</v>
      </c>
      <c r="H14" s="32">
        <f>IF($B14="","",IF([15]設定!$H29="",INDEX([15]指数!$C$326:$AD$382,MATCH([15]設定!$D29,[15]指数!$B$326:$B$382,0),12),[15]設定!$H29))</f>
        <v>1.2</v>
      </c>
      <c r="I14" s="31">
        <f>IF($B14="","",[16]第７表!E15)</f>
        <v>17.7</v>
      </c>
      <c r="J14" s="33">
        <f>IF($B14="","",IF([15]設定!$H29="",IF([15]表１・表３!Q54="X","-",IF([15]表１・表３!Q54="-","-",+I14-[15]表１・表３!Q54)),[15]設定!$H29))</f>
        <v>-0.69999999999999929</v>
      </c>
      <c r="K14" s="5"/>
      <c r="L14" s="3"/>
    </row>
    <row r="15" spans="1:12" s="4" customFormat="1" ht="22.5" customHeight="1" x14ac:dyDescent="0.45">
      <c r="A15" s="5"/>
      <c r="B15" s="30" t="str">
        <f>+[16]表１!B16</f>
        <v>金融業，保険業</v>
      </c>
      <c r="C15" s="31">
        <f>IF($B15="","",[16]第７表!F16)</f>
        <v>155.5</v>
      </c>
      <c r="D15" s="32">
        <f>IF($B15="","",IF([15]設定!$H30="",INDEX([15]指数!$C$326:$AD$382,MATCH([15]設定!$D30,[15]指数!$B$326:$B$382,0),8),[15]設定!$H30))</f>
        <v>16.2</v>
      </c>
      <c r="E15" s="31">
        <f>IF($B15="","",[16]第７表!G16)</f>
        <v>149.1</v>
      </c>
      <c r="F15" s="32">
        <f>IF($B15="","",IF([15]設定!$H30="",INDEX([15]指数!$C$326:$AD$382,MATCH([15]設定!$D30,[15]指数!$B$326:$B$382,0),10),[15]設定!$H30))</f>
        <v>16</v>
      </c>
      <c r="G15" s="31">
        <f>IF($B15="","",+[16]第７表!H16)</f>
        <v>6.4</v>
      </c>
      <c r="H15" s="32">
        <f>IF($B15="","",IF([15]設定!$H30="",INDEX([15]指数!$C$326:$AD$382,MATCH([15]設定!$D30,[15]指数!$B$326:$B$382,0),12),[15]設定!$H30))</f>
        <v>20.8</v>
      </c>
      <c r="I15" s="31">
        <f>IF($B15="","",[16]第７表!E16)</f>
        <v>20.100000000000001</v>
      </c>
      <c r="J15" s="33">
        <f>IF($B15="","",IF([15]設定!$H30="",IF([15]表１・表３!Q55="X","-",IF([15]表１・表３!Q55="-","-",+I15-[15]表１・表３!Q55)),[15]設定!$H30))</f>
        <v>2.7000000000000028</v>
      </c>
      <c r="K15" s="5"/>
    </row>
    <row r="16" spans="1:12" s="4" customFormat="1" ht="22.5" customHeight="1" x14ac:dyDescent="0.45">
      <c r="A16" s="5"/>
      <c r="B16" s="30" t="str">
        <f>+[16]表１!B17</f>
        <v>不動産業，物品賃貸業</v>
      </c>
      <c r="C16" s="31">
        <f>IF($B16="","",[16]第７表!F17)</f>
        <v>122.8</v>
      </c>
      <c r="D16" s="32">
        <f>IF($B16="","",IF([15]設定!$H31="",INDEX([15]指数!$C$326:$AD$382,MATCH([15]設定!$D31,[15]指数!$B$326:$B$382,0),8),[15]設定!$H31))</f>
        <v>-4.2</v>
      </c>
      <c r="E16" s="31">
        <f>IF($B16="","",[16]第７表!G17)</f>
        <v>119.9</v>
      </c>
      <c r="F16" s="32">
        <f>IF($B16="","",IF([15]設定!$H31="",INDEX([15]指数!$C$326:$AD$382,MATCH([15]設定!$D31,[15]指数!$B$326:$B$382,0),10),[15]設定!$H31))</f>
        <v>-2.2999999999999998</v>
      </c>
      <c r="G16" s="31">
        <f>IF($B16="","",+[16]第７表!H17)</f>
        <v>2.9</v>
      </c>
      <c r="H16" s="32">
        <f>IF($B16="","",IF([15]設定!$H31="",INDEX([15]指数!$C$326:$AD$382,MATCH([15]設定!$D31,[15]指数!$B$326:$B$382,0),12),[15]設定!$H31))</f>
        <v>-47.2</v>
      </c>
      <c r="I16" s="31">
        <f>IF($B16="","",[16]第７表!E17)</f>
        <v>17.399999999999999</v>
      </c>
      <c r="J16" s="33">
        <f>IF($B16="","",IF([15]設定!$H31="",IF([15]表１・表３!Q56="X","-",IF([15]表１・表３!Q56="-","-",+I16-[15]表１・表３!Q56)),[15]設定!$H31))</f>
        <v>-0.70000000000000284</v>
      </c>
      <c r="K16" s="5"/>
    </row>
    <row r="17" spans="1:12" s="4" customFormat="1" ht="22.5" customHeight="1" x14ac:dyDescent="0.45">
      <c r="A17" s="5"/>
      <c r="B17" s="35" t="str">
        <f>+[16]表１!B18</f>
        <v>学術研究，専門・技術サービス業</v>
      </c>
      <c r="C17" s="31">
        <f>IF($B17="","",[16]第７表!F18)</f>
        <v>143.9</v>
      </c>
      <c r="D17" s="32">
        <f>IF($B17="","",IF([15]設定!$H32="",INDEX([15]指数!$C$326:$AD$382,MATCH([15]設定!$D32,[15]指数!$B$326:$B$382,0),8),[15]設定!$H32))</f>
        <v>1.1000000000000001</v>
      </c>
      <c r="E17" s="31">
        <f>IF($B17="","",[16]第７表!G18)</f>
        <v>138.1</v>
      </c>
      <c r="F17" s="32">
        <f>IF($B17="","",IF([15]設定!$H32="",INDEX([15]指数!$C$326:$AD$382,MATCH([15]設定!$D32,[15]指数!$B$326:$B$382,0),10),[15]設定!$H32))</f>
        <v>-0.2</v>
      </c>
      <c r="G17" s="31">
        <f>IF($B17="","",+[16]第７表!H18)</f>
        <v>5.8</v>
      </c>
      <c r="H17" s="32">
        <f>IF($B17="","",IF([15]設定!$H32="",INDEX([15]指数!$C$326:$AD$382,MATCH([15]設定!$D32,[15]指数!$B$326:$B$382,0),12),[15]設定!$H32))</f>
        <v>45</v>
      </c>
      <c r="I17" s="31">
        <f>IF($B17="","",[16]第７表!E18)</f>
        <v>18.899999999999999</v>
      </c>
      <c r="J17" s="33">
        <f>IF($B17="","",IF([15]設定!$H32="",IF([15]表１・表３!Q57="X","-",IF([15]表１・表３!Q57="-","-",+I17-[15]表１・表３!Q57)),[15]設定!$H32))</f>
        <v>0.5</v>
      </c>
      <c r="K17" s="5"/>
      <c r="L17" s="3"/>
    </row>
    <row r="18" spans="1:12" s="4" customFormat="1" ht="22.5" customHeight="1" x14ac:dyDescent="0.45">
      <c r="A18" s="5"/>
      <c r="B18" s="30" t="str">
        <f>+[16]表１!B19</f>
        <v>宿泊業，飲食サービス業</v>
      </c>
      <c r="C18" s="31">
        <f>IF($B18="","",[16]第７表!F19)</f>
        <v>84.1</v>
      </c>
      <c r="D18" s="32">
        <f>IF($B18="","",IF([15]設定!$H33="",INDEX([15]指数!$C$326:$AD$382,MATCH([15]設定!$D33,[15]指数!$B$326:$B$382,0),8),[15]設定!$H33))</f>
        <v>-19.7</v>
      </c>
      <c r="E18" s="31">
        <f>IF($B18="","",[16]第７表!G19)</f>
        <v>80.400000000000006</v>
      </c>
      <c r="F18" s="32">
        <f>IF($B18="","",IF([15]設定!$H33="",INDEX([15]指数!$C$326:$AD$382,MATCH([15]設定!$D33,[15]指数!$B$326:$B$382,0),10),[15]設定!$H33))</f>
        <v>-20.2</v>
      </c>
      <c r="G18" s="31">
        <f>IF($B18="","",+[16]第７表!H19)</f>
        <v>3.7</v>
      </c>
      <c r="H18" s="32">
        <f>IF($B18="","",IF([15]設定!$H33="",INDEX([15]指数!$C$326:$AD$382,MATCH([15]設定!$D33,[15]指数!$B$326:$B$382,0),12),[15]設定!$H33))</f>
        <v>-7.5</v>
      </c>
      <c r="I18" s="31">
        <f>IF($B18="","",[16]第７表!E19)</f>
        <v>14.6</v>
      </c>
      <c r="J18" s="33">
        <f>IF($B18="","",IF([15]設定!$H33="",IF([15]表１・表３!Q58="X","-",IF([15]表１・表３!Q58="-","-",+I18-[15]表１・表３!Q58)),[15]設定!$H33))</f>
        <v>-1.2000000000000011</v>
      </c>
      <c r="K18" s="5"/>
      <c r="L18" s="3"/>
    </row>
    <row r="19" spans="1:12" s="4" customFormat="1" ht="22.5" customHeight="1" x14ac:dyDescent="0.45">
      <c r="A19" s="5"/>
      <c r="B19" s="34" t="str">
        <f>+[16]表１!B20</f>
        <v>生活関連サービス業，娯楽業</v>
      </c>
      <c r="C19" s="31">
        <f>IF($B19="","",[16]第７表!F20)</f>
        <v>141.30000000000001</v>
      </c>
      <c r="D19" s="32">
        <f>IF($B19="","",IF([15]設定!$H34="",INDEX([15]指数!$C$326:$AD$382,MATCH([15]設定!$D34,[15]指数!$B$326:$B$382,0),8),[15]設定!$H34))</f>
        <v>8.3000000000000007</v>
      </c>
      <c r="E19" s="31">
        <f>IF($B19="","",[16]第７表!G20)</f>
        <v>128.1</v>
      </c>
      <c r="F19" s="32">
        <f>IF($B19="","",IF([15]設定!$H34="",INDEX([15]指数!$C$326:$AD$382,MATCH([15]設定!$D34,[15]指数!$B$326:$B$382,0),10),[15]設定!$H34))</f>
        <v>5.9</v>
      </c>
      <c r="G19" s="31">
        <f>IF($B19="","",+[16]第７表!H20)</f>
        <v>13.2</v>
      </c>
      <c r="H19" s="32">
        <f>IF($B19="","",IF([15]設定!$H34="",INDEX([15]指数!$C$326:$AD$382,MATCH([15]設定!$D34,[15]指数!$B$326:$B$382,0),12),[15]設定!$H34))</f>
        <v>37.5</v>
      </c>
      <c r="I19" s="31">
        <f>IF($B19="","",[16]第７表!E20)</f>
        <v>17.7</v>
      </c>
      <c r="J19" s="33">
        <f>IF($B19="","",IF([15]設定!$H34="",IF([15]表１・表３!Q59="X","-",IF([15]表１・表３!Q59="-","-",+I19-[15]表１・表３!Q59)),[15]設定!$H34))</f>
        <v>0.30000000000000071</v>
      </c>
      <c r="K19" s="5"/>
      <c r="L19" s="3"/>
    </row>
    <row r="20" spans="1:12" s="4" customFormat="1" ht="22.5" customHeight="1" x14ac:dyDescent="0.45">
      <c r="A20" s="5"/>
      <c r="B20" s="30" t="str">
        <f>+[16]表１!B21</f>
        <v>教育，学習支援業</v>
      </c>
      <c r="C20" s="31">
        <f>IF($B20="","",[16]第７表!F21)</f>
        <v>106.4</v>
      </c>
      <c r="D20" s="32">
        <f>IF($B20="","",IF([15]設定!$H35="",INDEX([15]指数!$C$326:$AD$382,MATCH([15]設定!$D35,[15]指数!$B$326:$B$382,0),8),[15]設定!$H35))</f>
        <v>-18</v>
      </c>
      <c r="E20" s="31">
        <f>IF($B20="","",[16]第７表!G21)</f>
        <v>95.8</v>
      </c>
      <c r="F20" s="32">
        <f>IF($B20="","",IF([15]設定!$H35="",INDEX([15]指数!$C$326:$AD$382,MATCH([15]設定!$D35,[15]指数!$B$326:$B$382,0),10),[15]設定!$H35))</f>
        <v>-17.2</v>
      </c>
      <c r="G20" s="31">
        <f>IF($B20="","",+[16]第７表!H21)</f>
        <v>10.6</v>
      </c>
      <c r="H20" s="32">
        <f>IF($B20="","",IF([15]設定!$H35="",INDEX([15]指数!$C$326:$AD$382,MATCH([15]設定!$D35,[15]指数!$B$326:$B$382,0),12),[15]設定!$H35))</f>
        <v>-23.7</v>
      </c>
      <c r="I20" s="31">
        <f>IF($B20="","",[16]第７表!E21)</f>
        <v>12.9</v>
      </c>
      <c r="J20" s="33">
        <f>IF($B20="","",IF([15]設定!$H35="",IF([15]表１・表３!Q60="X","-",IF([15]表１・表３!Q60="-","-",+I20-[15]表１・表３!Q60)),[15]設定!$H35))</f>
        <v>-3.2999999999999989</v>
      </c>
      <c r="K20" s="5"/>
      <c r="L20" s="3"/>
    </row>
    <row r="21" spans="1:12" s="4" customFormat="1" ht="22.5" customHeight="1" x14ac:dyDescent="0.45">
      <c r="A21" s="5"/>
      <c r="B21" s="30" t="str">
        <f>+[16]表１!B22</f>
        <v>医療，福祉</v>
      </c>
      <c r="C21" s="36">
        <f>IF($B21="","",[16]第７表!F22)</f>
        <v>138.80000000000001</v>
      </c>
      <c r="D21" s="32">
        <f>IF($B21="","",IF([15]設定!$H36="",INDEX([15]指数!$C$326:$AD$382,MATCH([15]設定!$D36,[15]指数!$B$326:$B$382,0),8),[15]設定!$H36))</f>
        <v>-1.5</v>
      </c>
      <c r="E21" s="31">
        <f>IF($B21="","",[16]第７表!G22)</f>
        <v>134.30000000000001</v>
      </c>
      <c r="F21" s="32">
        <f>IF($B21="","",IF([15]設定!$H36="",INDEX([15]指数!$C$326:$AD$382,MATCH([15]設定!$D36,[15]指数!$B$326:$B$382,0),10),[15]設定!$H36))</f>
        <v>-1.5</v>
      </c>
      <c r="G21" s="31">
        <f>IF($B21="","",+[16]第７表!H22)</f>
        <v>4.5</v>
      </c>
      <c r="H21" s="32">
        <f>IF($B21="","",IF([15]設定!$H36="",INDEX([15]指数!$C$326:$AD$382,MATCH([15]設定!$D36,[15]指数!$B$326:$B$382,0),12),[15]設定!$H36))</f>
        <v>-2.1</v>
      </c>
      <c r="I21" s="31">
        <f>IF($B21="","",[16]第７表!E22)</f>
        <v>18.7</v>
      </c>
      <c r="J21" s="33">
        <f>IF($B21="","",IF([15]設定!$H36="",IF([15]表１・表３!Q61="X","-",IF([15]表１・表３!Q61="-","-",+I21-[15]表１・表３!Q61)),[15]設定!$H36))</f>
        <v>-0.10000000000000142</v>
      </c>
      <c r="K21" s="5"/>
      <c r="L21" s="3"/>
    </row>
    <row r="22" spans="1:12" s="4" customFormat="1" ht="22.5" customHeight="1" x14ac:dyDescent="0.45">
      <c r="A22" s="5"/>
      <c r="B22" s="30" t="str">
        <f>+[16]表１!B23</f>
        <v>複合サービス事業</v>
      </c>
      <c r="C22" s="36">
        <f>IF($B22="","",[16]第７表!F23)</f>
        <v>151</v>
      </c>
      <c r="D22" s="32">
        <f>IF($B22="","",IF([15]設定!$H37="",INDEX([15]指数!$C$326:$AD$382,MATCH([15]設定!$D37,[15]指数!$B$326:$B$382,0),8),[15]設定!$H37))</f>
        <v>-4.0999999999999996</v>
      </c>
      <c r="E22" s="31">
        <f>IF($B22="","",[16]第７表!G23)</f>
        <v>146.4</v>
      </c>
      <c r="F22" s="32">
        <f>IF($B22="","",IF([15]設定!$H37="",INDEX([15]指数!$C$326:$AD$382,MATCH([15]設定!$D37,[15]指数!$B$326:$B$382,0),10),[15]設定!$H37))</f>
        <v>-2.9</v>
      </c>
      <c r="G22" s="31">
        <f>IF($B22="","",+[16]第７表!H23)</f>
        <v>4.5999999999999996</v>
      </c>
      <c r="H22" s="32">
        <f>IF($B22="","",IF([15]設定!$H37="",INDEX([15]指数!$C$326:$AD$382,MATCH([15]設定!$D37,[15]指数!$B$326:$B$382,0),12),[15]設定!$H37))</f>
        <v>-31.3</v>
      </c>
      <c r="I22" s="31">
        <f>IF($B22="","",[16]第７表!E23)</f>
        <v>19.600000000000001</v>
      </c>
      <c r="J22" s="33">
        <f>IF($B22="","",IF([15]設定!$H37="",IF([15]表１・表３!Q62="X","-",IF([15]表１・表３!Q62="-","-",+I22-[15]表１・表３!Q62)),[15]設定!$H37))</f>
        <v>0.5</v>
      </c>
      <c r="K22" s="5"/>
      <c r="L22" s="3"/>
    </row>
    <row r="23" spans="1:12" s="4" customFormat="1" ht="22.5" customHeight="1" x14ac:dyDescent="0.45">
      <c r="A23" s="5"/>
      <c r="B23" s="37" t="str">
        <f>+[16]表１!B24</f>
        <v>サービス業（他に分類されないもの）</v>
      </c>
      <c r="C23" s="38">
        <f>IF($B23="","",[16]第７表!F24)</f>
        <v>143</v>
      </c>
      <c r="D23" s="39">
        <f>IF($B23="","",IF([15]設定!$H38="",INDEX([15]指数!$C$326:$AD$382,MATCH([15]設定!$D38,[15]指数!$B$326:$B$382,0),8),[15]設定!$H38))</f>
        <v>5.9</v>
      </c>
      <c r="E23" s="38">
        <f>IF($B23="","",[16]第７表!G24)</f>
        <v>135.1</v>
      </c>
      <c r="F23" s="39">
        <f>IF($B23="","",IF([15]設定!$H38="",INDEX([15]指数!$C$326:$AD$382,MATCH([15]設定!$D38,[15]指数!$B$326:$B$382,0),10),[15]設定!$H38))</f>
        <v>4.8</v>
      </c>
      <c r="G23" s="38">
        <f>IF($B23="","",+[16]第７表!H24)</f>
        <v>7.9</v>
      </c>
      <c r="H23" s="39">
        <f>IF($B23="","",IF([15]設定!$H38="",INDEX([15]指数!$C$326:$AD$382,MATCH([15]設定!$D38,[15]指数!$B$326:$B$382,0),12),[15]設定!$H38))</f>
        <v>29.4</v>
      </c>
      <c r="I23" s="38">
        <f>IF($B23="","",[16]第７表!E24)</f>
        <v>18.899999999999999</v>
      </c>
      <c r="J23" s="40">
        <f>IF($B23="","",IF([15]設定!$H38="",IF([15]表１・表３!Q63="X","-",IF([15]表１・表３!Q63="-","-",+I23-[15]表１・表３!Q63)),[15]設定!$H38))</f>
        <v>1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IF($B30="","",+[16]第７表!F47)</f>
        <v>140</v>
      </c>
      <c r="D30" s="61">
        <f>IF($B30="","",IF([15]設定!$I23="",INDEX([15]指数!$C$6:$AD$62,MATCH([15]設定!$D23,[15]指数!$B$6:$B$62,0),8),[15]設定!$I23))</f>
        <v>-1.8</v>
      </c>
      <c r="E30" s="31">
        <f>IF($B30="","",[16]第７表!G47)</f>
        <v>130.30000000000001</v>
      </c>
      <c r="F30" s="61">
        <f>IF($B30="","",IF([15]設定!$I23="",INDEX([15]指数!$C$6:$AD$62,MATCH([15]設定!$D23,[15]指数!$B$6:$B$62,0),10),[15]設定!$I23))</f>
        <v>-0.9</v>
      </c>
      <c r="G30" s="62">
        <f>IF($B30="","",[16]第７表!H47)</f>
        <v>9.6999999999999993</v>
      </c>
      <c r="H30" s="61">
        <f>IF($B30="","",IF([15]設定!$I23="",INDEX([15]指数!$C$6:$AD$62,MATCH([15]設定!$D23,[15]指数!$B$6:$B$62,0),12),[15]設定!$I23))</f>
        <v>-11.8</v>
      </c>
      <c r="I30" s="31">
        <f>IF($B30="","",+[16]第７表!E47)</f>
        <v>18.100000000000001</v>
      </c>
      <c r="J30" s="33">
        <f>IF($B30="","",IF([15]設定!$I23="",IF([15]表１・表３!Q69="X","-",IF([15]表１・表３!Q69="-","-",+I30-[15]表１・表３!Q69)),[15]設定!$I23))</f>
        <v>0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IF($B31="","",+[16]第７表!F48)</f>
        <v>157.9</v>
      </c>
      <c r="D31" s="61">
        <f>IF($B31="","",IF([15]設定!$I24="",INDEX([15]指数!$C$6:$AD$62,MATCH([15]設定!$D24,[15]指数!$B$6:$B$62,0),8),[15]設定!$I24))</f>
        <v>-3.9</v>
      </c>
      <c r="E31" s="31">
        <f>IF($B31="","",[16]第７表!G48)</f>
        <v>148.19999999999999</v>
      </c>
      <c r="F31" s="61">
        <f>IF($B31="","",IF([15]設定!$I24="",INDEX([15]指数!$C$6:$AD$62,MATCH([15]設定!$D24,[15]指数!$B$6:$B$62,0),10),[15]設定!$I24))</f>
        <v>-1.8</v>
      </c>
      <c r="G31" s="62">
        <f>IF($B31="","",[16]第７表!H48)</f>
        <v>9.6999999999999993</v>
      </c>
      <c r="H31" s="63">
        <f>IF($B31="","",IF([15]設定!$I24="",INDEX([15]指数!$C$6:$AD$62,MATCH([15]設定!$D24,[15]指数!$B$6:$B$62,0),12),[15]設定!$I24))</f>
        <v>-27.6</v>
      </c>
      <c r="I31" s="31">
        <f>IF($B31="","",+[16]第７表!E48)</f>
        <v>19.899999999999999</v>
      </c>
      <c r="J31" s="33">
        <f>IF($B31="","",IF([15]設定!$I24="",IF([15]表１・表３!Q70="X","-",IF([15]表１・表３!Q70="-","-",+I31-[15]表１・表３!Q70)),[15]設定!$I24))</f>
        <v>9.9999999999997868E-2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IF($B32="","",+[16]第７表!F49)</f>
        <v>150.80000000000001</v>
      </c>
      <c r="D32" s="61">
        <f>IF($B32="","",IF([15]設定!$I25="",INDEX([15]指数!$C$6:$AD$62,MATCH([15]設定!$D25,[15]指数!$B$6:$B$62,0),8),[15]設定!$I25))</f>
        <v>-0.9</v>
      </c>
      <c r="E32" s="31">
        <f>IF($B32="","",[16]第７表!G49)</f>
        <v>138</v>
      </c>
      <c r="F32" s="61">
        <f>IF($B32="","",IF([15]設定!$I25="",INDEX([15]指数!$C$6:$AD$62,MATCH([15]設定!$D25,[15]指数!$B$6:$B$62,0),10),[15]設定!$I25))</f>
        <v>-0.4</v>
      </c>
      <c r="G32" s="62">
        <f>IF($B32="","",[16]第７表!H49)</f>
        <v>12.8</v>
      </c>
      <c r="H32" s="63">
        <f>IF($B32="","",IF([15]設定!$I25="",INDEX([15]指数!$C$6:$AD$62,MATCH([15]設定!$D25,[15]指数!$B$6:$B$62,0),12),[15]設定!$I25))</f>
        <v>-5.2</v>
      </c>
      <c r="I32" s="31">
        <f>IF($B32="","",+[16]第７表!E49)</f>
        <v>18.399999999999999</v>
      </c>
      <c r="J32" s="33">
        <f>IF($B32="","",IF([15]設定!$I25="",IF([15]表１・表３!Q71="X","-",IF([15]表１・表３!Q71="-","-",+I32-[15]表１・表３!Q71)),[15]設定!$I25))</f>
        <v>9.9999999999997868E-2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IF($B33="","",+[16]第７表!F50)</f>
        <v>178.1</v>
      </c>
      <c r="D33" s="61">
        <f>IF($B33="","",IF([15]設定!$I26="",INDEX([15]指数!$C$6:$AD$62,MATCH([15]設定!$D26,[15]指数!$B$6:$B$62,0),8),[15]設定!$I26))</f>
        <v>29</v>
      </c>
      <c r="E33" s="31">
        <f>IF($B33="","",[16]第７表!G50)</f>
        <v>146.30000000000001</v>
      </c>
      <c r="F33" s="61">
        <f>IF($B33="","",IF([15]設定!$I26="",INDEX([15]指数!$C$6:$AD$62,MATCH([15]設定!$D26,[15]指数!$B$6:$B$62,0),10),[15]設定!$I26))</f>
        <v>10.5</v>
      </c>
      <c r="G33" s="62">
        <f>IF($B33="","",[16]第７表!H50)</f>
        <v>31.8</v>
      </c>
      <c r="H33" s="63">
        <f>IF($B33="","",IF([15]設定!$I26="",INDEX([15]指数!$C$6:$AD$62,MATCH([15]設定!$D26,[15]指数!$B$6:$B$62,0),12),[15]設定!$I26))</f>
        <v>457.8</v>
      </c>
      <c r="I33" s="31">
        <f>IF($B33="","",+[16]第７表!E50)</f>
        <v>20.2</v>
      </c>
      <c r="J33" s="33">
        <f>IF($B33="","",IF([15]設定!$I26="",IF([15]表１・表３!Q72="X","-",IF([15]表１・表３!Q72="-","-",+I33-[15]表１・表３!Q72)),[15]設定!$I26))</f>
        <v>2.3999999999999986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IF($B34="","",+[16]第７表!F51)</f>
        <v>155.69999999999999</v>
      </c>
      <c r="D34" s="61">
        <f>IF($B34="","",IF([15]設定!$I27="",INDEX([15]指数!$C$6:$AD$62,MATCH([15]設定!$D27,[15]指数!$B$6:$B$62,0),8),[15]設定!$I27))</f>
        <v>2.5</v>
      </c>
      <c r="E34" s="31">
        <f>IF($B34="","",[16]第７表!G51)</f>
        <v>143.1</v>
      </c>
      <c r="F34" s="61">
        <f>IF($B34="","",IF([15]設定!$I27="",INDEX([15]指数!$C$6:$AD$62,MATCH([15]設定!$D27,[15]指数!$B$6:$B$62,0),10),[15]設定!$I27))</f>
        <v>1.3</v>
      </c>
      <c r="G34" s="62">
        <f>IF($B34="","",[16]第７表!H51)</f>
        <v>12.6</v>
      </c>
      <c r="H34" s="63">
        <f>IF($B34="","",IF([15]設定!$I27="",INDEX([15]指数!$C$6:$AD$62,MATCH([15]設定!$D27,[15]指数!$B$6:$B$62,0),12),[15]設定!$I27))</f>
        <v>18.899999999999999</v>
      </c>
      <c r="I34" s="31">
        <f>IF($B34="","",+[16]第７表!E51)</f>
        <v>18.8</v>
      </c>
      <c r="J34" s="33">
        <f>IF($B34="","",IF([15]設定!$I27="",IF([15]表１・表３!Q73="X","-",IF([15]表１・表３!Q73="-","-",+I34-[15]表１・表３!Q73)),[15]設定!$I27))</f>
        <v>-9.9999999999997868E-2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IF($B35="","",+[16]第７表!F52)</f>
        <v>160.6</v>
      </c>
      <c r="D35" s="61">
        <f>IF($B35="","",IF([15]設定!$I28="",INDEX([15]指数!$C$6:$AD$62,MATCH([15]設定!$D28,[15]指数!$B$6:$B$62,0),8),[15]設定!$I28))</f>
        <v>-12.9</v>
      </c>
      <c r="E35" s="31">
        <f>IF($B35="","",[16]第７表!G52)</f>
        <v>138.9</v>
      </c>
      <c r="F35" s="61">
        <f>IF($B35="","",IF([15]設定!$I28="",INDEX([15]指数!$C$6:$AD$62,MATCH([15]設定!$D28,[15]指数!$B$6:$B$62,0),10),[15]設定!$I28))</f>
        <v>-8.4</v>
      </c>
      <c r="G35" s="62">
        <f>IF($B35="","",[16]第７表!H52)</f>
        <v>21.7</v>
      </c>
      <c r="H35" s="63">
        <f>IF($B35="","",IF([15]設定!$I28="",INDEX([15]指数!$C$6:$AD$62,MATCH([15]設定!$D28,[15]指数!$B$6:$B$62,0),12),[15]設定!$I28))</f>
        <v>-33.6</v>
      </c>
      <c r="I35" s="31">
        <f>IF($B35="","",+[16]第７表!E52)</f>
        <v>19.2</v>
      </c>
      <c r="J35" s="33">
        <f>IF($B35="","",IF([15]設定!$I28="",IF([15]表１・表３!Q74="X","-",IF([15]表１・表３!Q74="-","-",+I35-[15]表１・表３!Q74)),[15]設定!$I28))</f>
        <v>-1.3000000000000007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IF($B36="","",+[16]第７表!F53)</f>
        <v>127.8</v>
      </c>
      <c r="D36" s="61">
        <f>IF($B36="","",IF([15]設定!$I29="",INDEX([15]指数!$C$6:$AD$62,MATCH([15]設定!$D29,[15]指数!$B$6:$B$62,0),8),[15]設定!$I29))</f>
        <v>-2.9</v>
      </c>
      <c r="E36" s="31">
        <f>IF($B36="","",[16]第７表!G53)</f>
        <v>119.7</v>
      </c>
      <c r="F36" s="61">
        <f>IF($B36="","",IF([15]設定!$I29="",INDEX([15]指数!$C$6:$AD$62,MATCH([15]設定!$D29,[15]指数!$B$6:$B$62,0),10),[15]設定!$I29))</f>
        <v>-1.9</v>
      </c>
      <c r="G36" s="62">
        <f>IF($B36="","",[16]第７表!H53)</f>
        <v>8.1</v>
      </c>
      <c r="H36" s="63">
        <f>IF($B36="","",IF([15]設定!$I29="",INDEX([15]指数!$C$6:$AD$62,MATCH([15]設定!$D29,[15]指数!$B$6:$B$62,0),12),[15]設定!$I29))</f>
        <v>-15.6</v>
      </c>
      <c r="I36" s="31">
        <f>IF($B36="","",+[16]第７表!E53)</f>
        <v>18.2</v>
      </c>
      <c r="J36" s="33">
        <f>IF($B36="","",IF([15]設定!$I29="",IF([15]表１・表３!Q75="X","-",IF([15]表１・表３!Q75="-","-",+I36-[15]表１・表３!Q75)),[15]設定!$I29))</f>
        <v>-0.10000000000000142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 t="str">
        <f>IF($B37="","",+[16]第７表!F54)</f>
        <v>x</v>
      </c>
      <c r="D37" s="61" t="str">
        <f>IF($B37="","",IF([15]設定!$I30="",INDEX([15]指数!$C$6:$AD$62,MATCH([15]設定!$D30,[15]指数!$B$6:$B$62,0),8),[15]設定!$I30))</f>
        <v>x</v>
      </c>
      <c r="E37" s="31" t="str">
        <f>IF($B37="","",[16]第７表!G54)</f>
        <v>x</v>
      </c>
      <c r="F37" s="61" t="str">
        <f>IF($B37="","",IF([15]設定!$I30="",INDEX([15]指数!$C$6:$AD$62,MATCH([15]設定!$D30,[15]指数!$B$6:$B$62,0),10),[15]設定!$I30))</f>
        <v>x</v>
      </c>
      <c r="G37" s="62" t="str">
        <f>IF($B37="","",[16]第７表!H54)</f>
        <v>x</v>
      </c>
      <c r="H37" s="63" t="str">
        <f>IF($B37="","",IF([15]設定!$I30="",INDEX([15]指数!$C$6:$AD$62,MATCH([15]設定!$D30,[15]指数!$B$6:$B$62,0),12),[15]設定!$I30))</f>
        <v>x</v>
      </c>
      <c r="I37" s="31" t="str">
        <f>IF($B37="","",+[16]第７表!E54)</f>
        <v>x</v>
      </c>
      <c r="J37" s="33" t="str">
        <f>IF($B37="","",IF([15]設定!$I30="",IF([15]表１・表３!Q76="X","-",IF([15]表１・表３!Q76="-","-",+I37-[15]表１・表３!Q76)),[15]設定!$I30))</f>
        <v>x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IF($B38="","",+[16]第７表!F55)</f>
        <v>157.19999999999999</v>
      </c>
      <c r="D38" s="61">
        <f>IF($B38="","",IF([15]設定!$I31="",INDEX([15]指数!$C$6:$AD$62,MATCH([15]設定!$D31,[15]指数!$B$6:$B$62,0),8),[15]設定!$I31))</f>
        <v>0.3</v>
      </c>
      <c r="E38" s="31">
        <f>IF($B38="","",[16]第７表!G55)</f>
        <v>150.80000000000001</v>
      </c>
      <c r="F38" s="61">
        <f>IF($B38="","",IF([15]設定!$I31="",INDEX([15]指数!$C$6:$AD$62,MATCH([15]設定!$D31,[15]指数!$B$6:$B$62,0),10),[15]設定!$I31))</f>
        <v>-1.3</v>
      </c>
      <c r="G38" s="62">
        <f>IF($B38="","",[16]第７表!H55)</f>
        <v>6.4</v>
      </c>
      <c r="H38" s="63">
        <f>IF($B38="","",IF([15]設定!$I31="",INDEX([15]指数!$C$6:$AD$62,MATCH([15]設定!$D31,[15]指数!$B$6:$B$62,0),12),[15]設定!$I31))</f>
        <v>60</v>
      </c>
      <c r="I38" s="31">
        <f>IF($B38="","",+[16]第７表!E55)</f>
        <v>19.899999999999999</v>
      </c>
      <c r="J38" s="33">
        <f>IF($B38="","",IF([15]設定!$I31="",IF([15]表１・表３!Q77="X","-",IF([15]表１・表３!Q77="-","-",+I38-[15]表１・表３!Q77)),[15]設定!$I31))</f>
        <v>-3.3000000000000007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IF($B39="","",+[16]第７表!F56)</f>
        <v>143.19999999999999</v>
      </c>
      <c r="D39" s="61">
        <f>IF($B39="","",IF([15]設定!$I32="",INDEX([15]指数!$C$6:$AD$62,MATCH([15]設定!$D32,[15]指数!$B$6:$B$62,0),8),[15]設定!$I32))</f>
        <v>-6.2</v>
      </c>
      <c r="E39" s="31">
        <f>IF($B39="","",[16]第７表!G56)</f>
        <v>135.1</v>
      </c>
      <c r="F39" s="61">
        <f>IF($B39="","",IF([15]設定!$I32="",INDEX([15]指数!$C$6:$AD$62,MATCH([15]設定!$D32,[15]指数!$B$6:$B$62,0),10),[15]設定!$I32))</f>
        <v>-5.4</v>
      </c>
      <c r="G39" s="62">
        <f>IF($B39="","",[16]第７表!H56)</f>
        <v>8.1</v>
      </c>
      <c r="H39" s="63">
        <f>IF($B39="","",IF([15]設定!$I32="",INDEX([15]指数!$C$6:$AD$62,MATCH([15]設定!$D32,[15]指数!$B$6:$B$62,0),12),[15]設定!$I32))</f>
        <v>-15.6</v>
      </c>
      <c r="I39" s="31">
        <f>IF($B39="","",+[16]第７表!E56)</f>
        <v>18.2</v>
      </c>
      <c r="J39" s="33">
        <f>IF($B39="","",IF([15]設定!$I32="",IF([15]表１・表３!Q78="X","-",IF([15]表１・表３!Q78="-","-",+I39-[15]表１・表３!Q78)),[15]設定!$I32))</f>
        <v>-0.19999999999999929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IF($B40="","",+[16]第７表!F57)</f>
        <v>99.7</v>
      </c>
      <c r="D40" s="61">
        <f>IF($B40="","",IF([15]設定!$I33="",INDEX([15]指数!$C$6:$AD$62,MATCH([15]設定!$D33,[15]指数!$B$6:$B$62,0),8),[15]設定!$I33))</f>
        <v>-2.6</v>
      </c>
      <c r="E40" s="31">
        <f>IF($B40="","",[16]第７表!G57)</f>
        <v>94.5</v>
      </c>
      <c r="F40" s="61">
        <f>IF($B40="","",IF([15]設定!$I33="",INDEX([15]指数!$C$6:$AD$62,MATCH([15]設定!$D33,[15]指数!$B$6:$B$62,0),10),[15]設定!$I33))</f>
        <v>-2</v>
      </c>
      <c r="G40" s="62">
        <f>IF($B40="","",[16]第７表!H57)</f>
        <v>5.2</v>
      </c>
      <c r="H40" s="63">
        <f>IF($B40="","",IF([15]設定!$I33="",INDEX([15]指数!$C$6:$AD$62,MATCH([15]設定!$D33,[15]指数!$B$6:$B$62,0),12),[15]設定!$I33))</f>
        <v>-11.9</v>
      </c>
      <c r="I40" s="31">
        <f>IF($B40="","",+[16]第７表!E57)</f>
        <v>15.5</v>
      </c>
      <c r="J40" s="33">
        <f>IF($B40="","",IF([15]設定!$I33="",IF([15]表１・表３!Q79="X","-",IF([15]表１・表３!Q79="-","-",+I40-[15]表１・表３!Q79)),[15]設定!$I33))</f>
        <v>0.40000000000000036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IF($B41="","",+[16]第７表!F58)</f>
        <v>138.30000000000001</v>
      </c>
      <c r="D41" s="61">
        <f>IF($B41="","",IF([15]設定!$I34="",INDEX([15]指数!$C$6:$AD$62,MATCH([15]設定!$D34,[15]指数!$B$6:$B$62,0),8),[15]設定!$I34))</f>
        <v>16.899999999999999</v>
      </c>
      <c r="E41" s="31">
        <f>IF($B41="","",[16]第７表!G58)</f>
        <v>128.9</v>
      </c>
      <c r="F41" s="61">
        <f>IF($B41="","",IF([15]設定!$I34="",INDEX([15]指数!$C$6:$AD$62,MATCH([15]設定!$D34,[15]指数!$B$6:$B$62,0),10),[15]設定!$I34))</f>
        <v>12.9</v>
      </c>
      <c r="G41" s="62">
        <f>IF($B41="","",[16]第７表!H58)</f>
        <v>9.4</v>
      </c>
      <c r="H41" s="63">
        <f>IF($B41="","",IF([15]設定!$I34="",INDEX([15]指数!$C$6:$AD$62,MATCH([15]設定!$D34,[15]指数!$B$6:$B$62,0),12),[15]設定!$I34))</f>
        <v>129</v>
      </c>
      <c r="I41" s="31">
        <f>IF($B41="","",+[16]第７表!E58)</f>
        <v>15.8</v>
      </c>
      <c r="J41" s="33">
        <f>IF($B41="","",IF([15]設定!$I34="",IF([15]表１・表３!Q80="X","-",IF([15]表１・表３!Q80="-","-",+I41-[15]表１・表３!Q80)),[15]設定!$I34))</f>
        <v>0.60000000000000142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IF($B42="","",+[16]第７表!F59)</f>
        <v>113.1</v>
      </c>
      <c r="D42" s="61">
        <f>IF($B42="","",IF([15]設定!$I35="",INDEX([15]指数!$C$6:$AD$62,MATCH([15]設定!$D35,[15]指数!$B$6:$B$62,0),8),[15]設定!$I35))</f>
        <v>-6.4</v>
      </c>
      <c r="E42" s="31">
        <f>IF($B42="","",[16]第７表!G59)</f>
        <v>99.1</v>
      </c>
      <c r="F42" s="61">
        <f>IF($B42="","",IF([15]設定!$I35="",INDEX([15]指数!$C$6:$AD$62,MATCH([15]設定!$D35,[15]指数!$B$6:$B$62,0),10),[15]設定!$I35))</f>
        <v>-5.8</v>
      </c>
      <c r="G42" s="62">
        <f>IF($B42="","",[16]第７表!H59)</f>
        <v>14</v>
      </c>
      <c r="H42" s="63">
        <f>IF($B42="","",IF([15]設定!$I35="",INDEX([15]指数!$C$6:$AD$62,MATCH([15]設定!$D35,[15]指数!$B$6:$B$62,0),12),[15]設定!$I35))</f>
        <v>-10.8</v>
      </c>
      <c r="I42" s="31">
        <f>IF($B42="","",+[16]第７表!E59)</f>
        <v>13.2</v>
      </c>
      <c r="J42" s="33">
        <f>IF($B42="","",IF([15]設定!$I35="",IF([15]表１・表３!Q81="X","-",IF([15]表１・表３!Q81="-","-",+I42-[15]表１・表３!Q81)),[15]設定!$I35))</f>
        <v>-0.90000000000000036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IF($B43="","",+[16]第７表!F60)</f>
        <v>142.1</v>
      </c>
      <c r="D43" s="61">
        <f>IF($B43="","",IF([15]設定!$I36="",INDEX([15]指数!$C$6:$AD$62,MATCH([15]設定!$D36,[15]指数!$B$6:$B$62,0),8),[15]設定!$I36))</f>
        <v>-0.5</v>
      </c>
      <c r="E43" s="31">
        <f>IF($B43="","",[16]第７表!G60)</f>
        <v>137.6</v>
      </c>
      <c r="F43" s="61">
        <f>IF($B43="","",IF([15]設定!$I36="",INDEX([15]指数!$C$6:$AD$62,MATCH([15]設定!$D36,[15]指数!$B$6:$B$62,0),10),[15]設定!$I36))</f>
        <v>0.9</v>
      </c>
      <c r="G43" s="62">
        <f>IF($B43="","",[16]第７表!H60)</f>
        <v>4.5</v>
      </c>
      <c r="H43" s="63">
        <f>IF($B43="","",IF([15]設定!$I36="",INDEX([15]指数!$C$6:$AD$62,MATCH([15]設定!$D36,[15]指数!$B$6:$B$62,0),12),[15]設定!$I36))</f>
        <v>-28.6</v>
      </c>
      <c r="I43" s="31">
        <f>IF($B43="","",+[16]第７表!E60)</f>
        <v>19.2</v>
      </c>
      <c r="J43" s="33">
        <f>IF($B43="","",IF([15]設定!$I36="",IF([15]表１・表３!Q82="X","-",IF([15]表１・表３!Q82="-","-",+I43-[15]表１・表３!Q82)),[15]設定!$I36))</f>
        <v>0.39999999999999858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IF($B44="","",+[16]第７表!F61)</f>
        <v>148.9</v>
      </c>
      <c r="D44" s="61">
        <f>IF($B44="","",IF([15]設定!$I37="",INDEX([15]指数!$C$6:$AD$62,MATCH([15]設定!$D37,[15]指数!$B$6:$B$62,0),8),[15]設定!$I37))</f>
        <v>-10.9</v>
      </c>
      <c r="E44" s="31">
        <f>IF($B44="","",[16]第７表!G61)</f>
        <v>144.30000000000001</v>
      </c>
      <c r="F44" s="61">
        <f>IF($B44="","",IF([15]設定!$I37="",INDEX([15]指数!$C$6:$AD$62,MATCH([15]設定!$D37,[15]指数!$B$6:$B$62,0),10),[15]設定!$I37))</f>
        <v>-8.9</v>
      </c>
      <c r="G44" s="62">
        <f>IF($B44="","",[16]第７表!H61)</f>
        <v>4.5999999999999996</v>
      </c>
      <c r="H44" s="63">
        <f>IF($B44="","",IF([15]設定!$I37="",INDEX([15]指数!$C$6:$AD$62,MATCH([15]設定!$D37,[15]指数!$B$6:$B$62,0),12),[15]設定!$I37))</f>
        <v>-47.1</v>
      </c>
      <c r="I44" s="31">
        <f>IF($B44="","",+[16]第７表!E61)</f>
        <v>19.3</v>
      </c>
      <c r="J44" s="33">
        <f>IF($B44="","",IF([15]設定!$I37="",IF([15]表１・表３!Q83="X","-",IF([15]表１・表３!Q83="-","-",+I44-[15]表１・表３!Q83)),[15]設定!$I37))</f>
        <v>-0.69999999999999929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IF($B45="","",+[16]第７表!F62)</f>
        <v>139.1</v>
      </c>
      <c r="D45" s="67">
        <f>IF($B45="","",IF([15]設定!$I38="",INDEX([15]指数!$C$6:$AD$62,MATCH([15]設定!$D38,[15]指数!$B$6:$B$62,0),8),[15]設定!$I38))</f>
        <v>0.8</v>
      </c>
      <c r="E45" s="38">
        <f>IF($B45="","",[16]第７表!G62)</f>
        <v>130.80000000000001</v>
      </c>
      <c r="F45" s="67">
        <f>IF($B45="","",IF([15]設定!$I38="",INDEX([15]指数!$C$6:$AD$62,MATCH([15]設定!$D38,[15]指数!$B$6:$B$62,0),10),[15]設定!$I38))</f>
        <v>0.7</v>
      </c>
      <c r="G45" s="68">
        <f>IF($B45="","",[16]第７表!H62)</f>
        <v>8.3000000000000007</v>
      </c>
      <c r="H45" s="69">
        <f>IF($B45="","",IF([15]設定!$I38="",INDEX([15]指数!$C$6:$AD$62,MATCH([15]設定!$D38,[15]指数!$B$6:$B$62,0),12),[15]設定!$I38))</f>
        <v>1.3</v>
      </c>
      <c r="I45" s="38">
        <f>IF($B45="","",+[16]第７表!E62)</f>
        <v>18.399999999999999</v>
      </c>
      <c r="J45" s="40">
        <f>IF($B45="","",IF([15]設定!$I38="",IF([15]表１・表３!Q84="X","-",IF([15]表１・表３!Q84="-","-",+I45-[15]表１・表３!Q84)),[15]設定!$I38))</f>
        <v>0.39999999999999858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62C2E-39C2-45E9-AD56-22CF79145D5E}">
  <sheetPr>
    <pageSetUpPr autoPageBreaks="0"/>
  </sheetPr>
  <dimension ref="A1:L75"/>
  <sheetViews>
    <sheetView showGridLines="0" view="pageBreakPreview" topLeftCell="A15" zoomScale="55" zoomScaleNormal="80" zoomScaleSheetLayoutView="55" zoomScalePageLayoutView="90" workbookViewId="0">
      <selection activeCell="F49" sqref="F49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tr">
        <f>"表３ 産業別にみた労働時間の動き（"&amp;[17]設定!D8&amp;DBCS([17]設定!E8)&amp;"年"&amp;DBCS([17]設定!F8)&amp;"月）"</f>
        <v>表３ 産業別にみた労働時間の動き（令和５年９月）</v>
      </c>
      <c r="L1" s="3"/>
    </row>
    <row r="2" spans="1:12" ht="32.25" customHeight="1" x14ac:dyDescent="0.45">
      <c r="B2" s="4"/>
      <c r="C2" s="4"/>
      <c r="D2" s="4"/>
      <c r="E2" s="4"/>
      <c r="F2" s="4"/>
      <c r="G2" s="4"/>
      <c r="H2" s="4"/>
      <c r="I2" s="4"/>
      <c r="J2" s="4"/>
      <c r="L2" s="3"/>
    </row>
    <row r="3" spans="1:12" s="4" customFormat="1" ht="22.5" customHeight="1" x14ac:dyDescent="0.45">
      <c r="A3" s="5"/>
      <c r="B3" s="6" t="s">
        <v>0</v>
      </c>
      <c r="C3" s="7"/>
      <c r="D3" s="7"/>
      <c r="E3" s="7"/>
      <c r="F3" s="7"/>
      <c r="G3" s="7"/>
      <c r="H3" s="7"/>
      <c r="I3" s="7" t="s">
        <v>1</v>
      </c>
      <c r="J3" s="7" t="s">
        <v>2</v>
      </c>
      <c r="K3" s="7"/>
      <c r="L3" s="3"/>
    </row>
    <row r="4" spans="1:12" s="4" customFormat="1" ht="22.5" customHeight="1" x14ac:dyDescent="0.2">
      <c r="A4" s="5"/>
      <c r="B4" s="8"/>
      <c r="C4" s="9" t="s">
        <v>3</v>
      </c>
      <c r="D4" s="10"/>
      <c r="E4" s="11"/>
      <c r="F4" s="11"/>
      <c r="G4" s="11"/>
      <c r="H4" s="11"/>
      <c r="I4" s="9" t="s">
        <v>4</v>
      </c>
      <c r="J4" s="12"/>
      <c r="K4" s="5"/>
      <c r="L4" s="13"/>
    </row>
    <row r="5" spans="1:12" s="4" customFormat="1" ht="22.5" customHeight="1" x14ac:dyDescent="0.45">
      <c r="A5" s="5"/>
      <c r="B5" s="14"/>
      <c r="C5" s="15"/>
      <c r="D5" s="16"/>
      <c r="E5" s="17" t="s">
        <v>5</v>
      </c>
      <c r="F5" s="18"/>
      <c r="G5" s="17" t="s">
        <v>6</v>
      </c>
      <c r="H5" s="18"/>
      <c r="I5" s="15"/>
      <c r="J5" s="19"/>
      <c r="K5" s="5"/>
      <c r="L5" s="13"/>
    </row>
    <row r="6" spans="1:12" s="4" customFormat="1" ht="22.5" customHeight="1" x14ac:dyDescent="0.45">
      <c r="A6" s="5"/>
      <c r="B6" s="20"/>
      <c r="C6" s="21" t="s">
        <v>7</v>
      </c>
      <c r="D6" s="22" t="s">
        <v>8</v>
      </c>
      <c r="E6" s="21" t="s">
        <v>7</v>
      </c>
      <c r="F6" s="22" t="s">
        <v>8</v>
      </c>
      <c r="G6" s="21" t="s">
        <v>7</v>
      </c>
      <c r="H6" s="22" t="s">
        <v>8</v>
      </c>
      <c r="I6" s="21" t="s">
        <v>7</v>
      </c>
      <c r="J6" s="23" t="s">
        <v>9</v>
      </c>
      <c r="K6" s="24"/>
      <c r="L6" s="3"/>
    </row>
    <row r="7" spans="1:12" s="4" customFormat="1" ht="22.5" customHeight="1" x14ac:dyDescent="0.45">
      <c r="A7" s="5"/>
      <c r="B7" s="25"/>
      <c r="C7" s="26" t="s">
        <v>10</v>
      </c>
      <c r="D7" s="27" t="s">
        <v>11</v>
      </c>
      <c r="E7" s="26" t="s">
        <v>10</v>
      </c>
      <c r="F7" s="27" t="s">
        <v>11</v>
      </c>
      <c r="G7" s="26" t="s">
        <v>10</v>
      </c>
      <c r="H7" s="27" t="s">
        <v>11</v>
      </c>
      <c r="I7" s="28" t="s">
        <v>12</v>
      </c>
      <c r="J7" s="29" t="s">
        <v>12</v>
      </c>
      <c r="K7" s="5"/>
      <c r="L7" s="3"/>
    </row>
    <row r="8" spans="1:12" s="4" customFormat="1" ht="22.5" customHeight="1" x14ac:dyDescent="0.45">
      <c r="A8" s="5"/>
      <c r="B8" s="30" t="str">
        <f>+[18]表１!B9</f>
        <v>調査産業計</v>
      </c>
      <c r="C8" s="31">
        <f>IF($B8="","",[18]第７表!F9)</f>
        <v>140.69999999999999</v>
      </c>
      <c r="D8" s="32">
        <f>IF($B8="","",IF([17]設定!$H23="",INDEX([17]指数!$C$326:$AD$382,MATCH([17]設定!$D23,[17]指数!$B$326:$B$382,0),8),[17]設定!$H23))</f>
        <v>-0.9</v>
      </c>
      <c r="E8" s="31">
        <f>IF($B8="","",[18]第７表!G9)</f>
        <v>131.30000000000001</v>
      </c>
      <c r="F8" s="32">
        <f>IF($B8="","",IF([17]設定!$H23="",INDEX([17]指数!$C$326:$AD$382,MATCH([17]設定!$D23,[17]指数!$B$326:$B$382,0),10),[17]設定!$H23))</f>
        <v>-0.8</v>
      </c>
      <c r="G8" s="31">
        <f>IF($B8="","",+[18]第７表!H9)</f>
        <v>9.4</v>
      </c>
      <c r="H8" s="32">
        <f>IF($B8="","",IF([17]設定!$H23="",INDEX([17]指数!$C$326:$AD$382,MATCH([17]設定!$D23,[17]指数!$B$326:$B$382,0),12),[17]設定!$H23))</f>
        <v>-4.0999999999999996</v>
      </c>
      <c r="I8" s="31">
        <f>IF($B8="","",[18]第７表!E9)</f>
        <v>18.3</v>
      </c>
      <c r="J8" s="33">
        <f>IF($B8="","",IF([17]設定!$H23="",IF([17]表１・表３!Q48="X","-",IF([17]表１・表３!Q48="-","-",+I8-[17]表１・表３!Q48)),[17]設定!$H23))</f>
        <v>-9.9999999999997868E-2</v>
      </c>
      <c r="K8" s="5"/>
      <c r="L8" s="3"/>
    </row>
    <row r="9" spans="1:12" s="4" customFormat="1" ht="22.5" customHeight="1" x14ac:dyDescent="0.45">
      <c r="A9" s="5"/>
      <c r="B9" s="30" t="str">
        <f>+[18]表１!B10</f>
        <v>建設業</v>
      </c>
      <c r="C9" s="31">
        <f>IF($B9="","",[18]第７表!F10)</f>
        <v>169.1</v>
      </c>
      <c r="D9" s="32">
        <f>IF($B9="","",IF([17]設定!$H24="",INDEX([17]指数!$C$326:$AD$382,MATCH([17]設定!$D24,[17]指数!$B$326:$B$382,0),8),[17]設定!$H24))</f>
        <v>3.5</v>
      </c>
      <c r="E9" s="31">
        <f>IF($B9="","",[18]第７表!G10)</f>
        <v>162.5</v>
      </c>
      <c r="F9" s="32">
        <f>IF($B9="","",IF([17]設定!$H24="",INDEX([17]指数!$C$326:$AD$382,MATCH([17]設定!$D24,[17]指数!$B$326:$B$382,0),10),[17]設定!$H24))</f>
        <v>6.7</v>
      </c>
      <c r="G9" s="31">
        <f>IF($B9="","",+[18]第７表!H10)</f>
        <v>6.6</v>
      </c>
      <c r="H9" s="32">
        <f>IF($B9="","",IF([17]設定!$H24="",INDEX([17]指数!$C$326:$AD$382,MATCH([17]設定!$D24,[17]指数!$B$326:$B$382,0),12),[17]設定!$H24))</f>
        <v>-41.1</v>
      </c>
      <c r="I9" s="31">
        <f>IF($B9="","",[18]第７表!E10)</f>
        <v>21.8</v>
      </c>
      <c r="J9" s="33">
        <f>IF($B9="","",IF([17]設定!$H24="",IF([17]表１・表３!Q49="X","-",IF([17]表１・表３!Q49="-","-",+I9-[17]表１・表３!Q49)),[17]設定!$H24))</f>
        <v>1.3000000000000007</v>
      </c>
      <c r="K9" s="5"/>
      <c r="L9" s="3"/>
    </row>
    <row r="10" spans="1:12" s="4" customFormat="1" ht="22.5" customHeight="1" x14ac:dyDescent="0.45">
      <c r="A10" s="5"/>
      <c r="B10" s="30" t="str">
        <f>+[18]表１!B11</f>
        <v>製造業</v>
      </c>
      <c r="C10" s="31">
        <f>IF($B10="","",[18]第７表!F11)</f>
        <v>159.1</v>
      </c>
      <c r="D10" s="32">
        <f>IF($B10="","",IF([17]設定!$H25="",INDEX([17]指数!$C$326:$AD$382,MATCH([17]設定!$D25,[17]指数!$B$326:$B$382,0),8),[17]設定!$H25))</f>
        <v>0.8</v>
      </c>
      <c r="E10" s="31">
        <f>IF($B10="","",[18]第７表!G11)</f>
        <v>147</v>
      </c>
      <c r="F10" s="32">
        <f>IF($B10="","",IF([17]設定!$H25="",INDEX([17]指数!$C$326:$AD$382,MATCH([17]設定!$D25,[17]指数!$B$326:$B$382,0),10),[17]設定!$H25))</f>
        <v>0.6</v>
      </c>
      <c r="G10" s="31">
        <f>IF($B10="","",+[18]第７表!H11)</f>
        <v>12.1</v>
      </c>
      <c r="H10" s="32">
        <f>IF($B10="","",IF([17]設定!$H25="",INDEX([17]指数!$C$326:$AD$382,MATCH([17]設定!$D25,[17]指数!$B$326:$B$382,0),12),[17]設定!$H25))</f>
        <v>3.4</v>
      </c>
      <c r="I10" s="31">
        <f>IF($B10="","",[18]第７表!E11)</f>
        <v>19.5</v>
      </c>
      <c r="J10" s="33">
        <f>IF($B10="","",IF([17]設定!$H25="",IF([17]表１・表３!Q50="X","-",IF([17]表１・表３!Q50="-","-",+I10-[17]表１・表３!Q50)),[17]設定!$H25))</f>
        <v>0.10000000000000142</v>
      </c>
      <c r="K10" s="5"/>
      <c r="L10" s="3"/>
    </row>
    <row r="11" spans="1:12" s="4" customFormat="1" ht="22.5" customHeight="1" x14ac:dyDescent="0.45">
      <c r="A11" s="5"/>
      <c r="B11" s="34" t="str">
        <f>+[18]表１!B12</f>
        <v>電気・ガス・熱供給・水道業</v>
      </c>
      <c r="C11" s="31">
        <f>IF($B11="","",[18]第７表!F12)</f>
        <v>151.4</v>
      </c>
      <c r="D11" s="32">
        <f>IF($B11="","",IF([17]設定!$H26="",INDEX([17]指数!$C$326:$AD$382,MATCH([17]設定!$D26,[17]指数!$B$326:$B$382,0),8),[17]設定!$H26))</f>
        <v>-8.9</v>
      </c>
      <c r="E11" s="31">
        <f>IF($B11="","",[18]第７表!G12)</f>
        <v>134.19999999999999</v>
      </c>
      <c r="F11" s="32">
        <f>IF($B11="","",IF([17]設定!$H26="",INDEX([17]指数!$C$326:$AD$382,MATCH([17]設定!$D26,[17]指数!$B$326:$B$382,0),10),[17]設定!$H26))</f>
        <v>-0.2</v>
      </c>
      <c r="G11" s="31">
        <f>IF($B11="","",+[18]第７表!H12)</f>
        <v>17.2</v>
      </c>
      <c r="H11" s="32">
        <f>IF($B11="","",IF([17]設定!$H26="",INDEX([17]指数!$C$326:$AD$382,MATCH([17]設定!$D26,[17]指数!$B$326:$B$382,0),12),[17]設定!$H26))</f>
        <v>-45.6</v>
      </c>
      <c r="I11" s="31">
        <f>IF($B11="","",[18]第７表!E12)</f>
        <v>18.3</v>
      </c>
      <c r="J11" s="33">
        <f>IF($B11="","",IF([17]設定!$H26="",IF([17]表１・表３!Q51="X","-",IF([17]表１・表３!Q51="-","-",+I11-[17]表１・表３!Q51)),[17]設定!$H26))</f>
        <v>-0.69999999999999929</v>
      </c>
      <c r="K11" s="5"/>
      <c r="L11" s="3"/>
    </row>
    <row r="12" spans="1:12" s="4" customFormat="1" ht="22.5" customHeight="1" x14ac:dyDescent="0.45">
      <c r="A12" s="5"/>
      <c r="B12" s="30" t="str">
        <f>+[18]表１!B13</f>
        <v>情報通信業</v>
      </c>
      <c r="C12" s="31">
        <f>IF($B12="","",[18]第７表!F13)</f>
        <v>153.9</v>
      </c>
      <c r="D12" s="32">
        <f>IF($B12="","",IF([17]設定!$H27="",INDEX([17]指数!$C$326:$AD$382,MATCH([17]設定!$D27,[17]指数!$B$326:$B$382,0),8),[17]設定!$H27))</f>
        <v>2.7</v>
      </c>
      <c r="E12" s="31">
        <f>IF($B12="","",[18]第７表!G13)</f>
        <v>142.19999999999999</v>
      </c>
      <c r="F12" s="32">
        <f>IF($B12="","",IF([17]設定!$H27="",INDEX([17]指数!$C$326:$AD$382,MATCH([17]設定!$D27,[17]指数!$B$326:$B$382,0),10),[17]設定!$H27))</f>
        <v>1.5</v>
      </c>
      <c r="G12" s="31">
        <f>IF($B12="","",+[18]第７表!H13)</f>
        <v>11.7</v>
      </c>
      <c r="H12" s="32">
        <f>IF($B12="","",IF([17]設定!$H27="",INDEX([17]指数!$C$326:$AD$382,MATCH([17]設定!$D27,[17]指数!$B$326:$B$382,0),12),[17]設定!$H27))</f>
        <v>19.399999999999999</v>
      </c>
      <c r="I12" s="31">
        <f>IF($B12="","",[18]第７表!E13)</f>
        <v>19.100000000000001</v>
      </c>
      <c r="J12" s="33">
        <f>IF($B12="","",IF([17]設定!$H27="",IF([17]表１・表３!Q52="X","-",IF([17]表１・表３!Q52="-","-",+I12-[17]表１・表３!Q52)),[17]設定!$H27))</f>
        <v>0.5</v>
      </c>
      <c r="K12" s="5"/>
      <c r="L12" s="3"/>
    </row>
    <row r="13" spans="1:12" s="4" customFormat="1" ht="22.5" customHeight="1" x14ac:dyDescent="0.45">
      <c r="A13" s="5"/>
      <c r="B13" s="30" t="str">
        <f>+[18]表１!B14</f>
        <v>運輸業，郵便業</v>
      </c>
      <c r="C13" s="31">
        <f>IF($B13="","",[18]第７表!F14)</f>
        <v>185.2</v>
      </c>
      <c r="D13" s="32">
        <f>IF($B13="","",IF([17]設定!$H28="",INDEX([17]指数!$C$326:$AD$382,MATCH([17]設定!$D28,[17]指数!$B$326:$B$382,0),8),[17]設定!$H28))</f>
        <v>0.8</v>
      </c>
      <c r="E13" s="31">
        <f>IF($B13="","",[18]第７表!G14)</f>
        <v>155</v>
      </c>
      <c r="F13" s="32">
        <f>IF($B13="","",IF([17]設定!$H28="",INDEX([17]指数!$C$326:$AD$382,MATCH([17]設定!$D28,[17]指数!$B$326:$B$382,0),10),[17]設定!$H28))</f>
        <v>-0.1</v>
      </c>
      <c r="G13" s="31">
        <f>IF($B13="","",+[18]第７表!H14)</f>
        <v>30.2</v>
      </c>
      <c r="H13" s="32">
        <f>IF($B13="","",IF([17]設定!$H28="",INDEX([17]指数!$C$326:$AD$382,MATCH([17]設定!$D28,[17]指数!$B$326:$B$382,0),12),[17]設定!$H28))</f>
        <v>6</v>
      </c>
      <c r="I13" s="31">
        <f>IF($B13="","",[18]第７表!E14)</f>
        <v>20.399999999999999</v>
      </c>
      <c r="J13" s="33">
        <f>IF($B13="","",IF([17]設定!$H28="",IF([17]表１・表３!Q53="X","-",IF([17]表１・表３!Q53="-","-",+I13-[17]表１・表３!Q53)),[17]設定!$H28))</f>
        <v>-0.10000000000000142</v>
      </c>
      <c r="K13" s="5"/>
      <c r="L13" s="3"/>
    </row>
    <row r="14" spans="1:12" s="4" customFormat="1" ht="22.5" customHeight="1" x14ac:dyDescent="0.45">
      <c r="A14" s="5"/>
      <c r="B14" s="30" t="str">
        <f>+[18]表１!B15</f>
        <v>卸売業，小売業</v>
      </c>
      <c r="C14" s="31">
        <f>IF($B14="","",[18]第７表!F15)</f>
        <v>128.5</v>
      </c>
      <c r="D14" s="32">
        <f>IF($B14="","",IF([17]設定!$H29="",INDEX([17]指数!$C$326:$AD$382,MATCH([17]設定!$D29,[17]指数!$B$326:$B$382,0),8),[17]設定!$H29))</f>
        <v>-2.4</v>
      </c>
      <c r="E14" s="31">
        <f>IF($B14="","",[18]第７表!G15)</f>
        <v>121.3</v>
      </c>
      <c r="F14" s="32">
        <f>IF($B14="","",IF([17]設定!$H29="",INDEX([17]指数!$C$326:$AD$382,MATCH([17]設定!$D29,[17]指数!$B$326:$B$382,0),10),[17]設定!$H29))</f>
        <v>-2.4</v>
      </c>
      <c r="G14" s="31">
        <f>IF($B14="","",+[18]第７表!H15)</f>
        <v>7.2</v>
      </c>
      <c r="H14" s="32">
        <f>IF($B14="","",IF([17]設定!$H29="",INDEX([17]指数!$C$326:$AD$382,MATCH([17]設定!$D29,[17]指数!$B$326:$B$382,0),12),[17]設定!$H29))</f>
        <v>-2.7</v>
      </c>
      <c r="I14" s="31">
        <f>IF($B14="","",[18]第７表!E15)</f>
        <v>17.399999999999999</v>
      </c>
      <c r="J14" s="33">
        <f>IF($B14="","",IF([17]設定!$H29="",IF([17]表１・表３!Q54="X","-",IF([17]表１・表３!Q54="-","-",+I14-[17]表１・表３!Q54)),[17]設定!$H29))</f>
        <v>-0.5</v>
      </c>
      <c r="K14" s="5"/>
      <c r="L14" s="3"/>
    </row>
    <row r="15" spans="1:12" s="4" customFormat="1" ht="22.5" customHeight="1" x14ac:dyDescent="0.45">
      <c r="A15" s="5"/>
      <c r="B15" s="30" t="str">
        <f>+[18]表１!B16</f>
        <v>金融業，保険業</v>
      </c>
      <c r="C15" s="31">
        <f>IF($B15="","",[18]第７表!F16)</f>
        <v>141.6</v>
      </c>
      <c r="D15" s="32">
        <f>IF($B15="","",IF([17]設定!$H30="",INDEX([17]指数!$C$326:$AD$382,MATCH([17]設定!$D30,[17]指数!$B$326:$B$382,0),8),[17]設定!$H30))</f>
        <v>-1.4</v>
      </c>
      <c r="E15" s="31">
        <f>IF($B15="","",[18]第７表!G16)</f>
        <v>134.69999999999999</v>
      </c>
      <c r="F15" s="32">
        <f>IF($B15="","",IF([17]設定!$H30="",INDEX([17]指数!$C$326:$AD$382,MATCH([17]設定!$D30,[17]指数!$B$326:$B$382,0),10),[17]設定!$H30))</f>
        <v>-0.1</v>
      </c>
      <c r="G15" s="31">
        <f>IF($B15="","",+[18]第７表!H16)</f>
        <v>6.9</v>
      </c>
      <c r="H15" s="32">
        <f>IF($B15="","",IF([17]設定!$H30="",INDEX([17]指数!$C$326:$AD$382,MATCH([17]設定!$D30,[17]指数!$B$326:$B$382,0),12),[17]設定!$H30))</f>
        <v>-20.7</v>
      </c>
      <c r="I15" s="31">
        <f>IF($B15="","",[18]第７表!E16)</f>
        <v>18.399999999999999</v>
      </c>
      <c r="J15" s="33">
        <f>IF($B15="","",IF([17]設定!$H30="",IF([17]表１・表３!Q55="X","-",IF([17]表１・表３!Q55="-","-",+I15-[17]表１・表３!Q55)),[17]設定!$H30))</f>
        <v>9.9999999999997868E-2</v>
      </c>
      <c r="K15" s="5"/>
    </row>
    <row r="16" spans="1:12" s="4" customFormat="1" ht="22.5" customHeight="1" x14ac:dyDescent="0.45">
      <c r="A16" s="5"/>
      <c r="B16" s="30" t="str">
        <f>+[18]表１!B17</f>
        <v>不動産業，物品賃貸業</v>
      </c>
      <c r="C16" s="31">
        <f>IF($B16="","",[18]第７表!F17)</f>
        <v>116.1</v>
      </c>
      <c r="D16" s="32">
        <f>IF($B16="","",IF([17]設定!$H31="",INDEX([17]指数!$C$326:$AD$382,MATCH([17]設定!$D31,[17]指数!$B$326:$B$382,0),8),[17]設定!$H31))</f>
        <v>-6.9</v>
      </c>
      <c r="E16" s="31">
        <f>IF($B16="","",[18]第７表!G17)</f>
        <v>113.8</v>
      </c>
      <c r="F16" s="32">
        <f>IF($B16="","",IF([17]設定!$H31="",INDEX([17]指数!$C$326:$AD$382,MATCH([17]設定!$D31,[17]指数!$B$326:$B$382,0),10),[17]設定!$H31))</f>
        <v>1.7</v>
      </c>
      <c r="G16" s="31">
        <f>IF($B16="","",+[18]第７表!H17)</f>
        <v>2.2999999999999998</v>
      </c>
      <c r="H16" s="32">
        <f>IF($B16="","",IF([17]設定!$H31="",INDEX([17]指数!$C$326:$AD$382,MATCH([17]設定!$D31,[17]指数!$B$326:$B$382,0),12),[17]設定!$H31))</f>
        <v>-82</v>
      </c>
      <c r="I16" s="31">
        <f>IF($B16="","",[18]第７表!E17)</f>
        <v>16.2</v>
      </c>
      <c r="J16" s="33">
        <f>IF($B16="","",IF([17]設定!$H31="",IF([17]表１・表３!Q56="X","-",IF([17]表１・表３!Q56="-","-",+I16-[17]表１・表３!Q56)),[17]設定!$H31))</f>
        <v>-0.90000000000000213</v>
      </c>
      <c r="K16" s="5"/>
    </row>
    <row r="17" spans="1:12" s="4" customFormat="1" ht="22.5" customHeight="1" x14ac:dyDescent="0.45">
      <c r="A17" s="5"/>
      <c r="B17" s="35" t="str">
        <f>+[18]表１!B18</f>
        <v>学術研究，専門・技術サービス業</v>
      </c>
      <c r="C17" s="31">
        <f>IF($B17="","",[18]第７表!F18)</f>
        <v>141.9</v>
      </c>
      <c r="D17" s="32">
        <f>IF($B17="","",IF([17]設定!$H32="",INDEX([17]指数!$C$326:$AD$382,MATCH([17]設定!$D32,[17]指数!$B$326:$B$382,0),8),[17]設定!$H32))</f>
        <v>-2.2999999999999998</v>
      </c>
      <c r="E17" s="31">
        <f>IF($B17="","",[18]第７表!G18)</f>
        <v>135.80000000000001</v>
      </c>
      <c r="F17" s="32">
        <f>IF($B17="","",IF([17]設定!$H32="",INDEX([17]指数!$C$326:$AD$382,MATCH([17]設定!$D32,[17]指数!$B$326:$B$382,0),10),[17]設定!$H32))</f>
        <v>-3.5</v>
      </c>
      <c r="G17" s="31">
        <f>IF($B17="","",+[18]第７表!H18)</f>
        <v>6.1</v>
      </c>
      <c r="H17" s="32">
        <f>IF($B17="","",IF([17]設定!$H32="",INDEX([17]指数!$C$326:$AD$382,MATCH([17]設定!$D32,[17]指数!$B$326:$B$382,0),12),[17]設定!$H32))</f>
        <v>29.8</v>
      </c>
      <c r="I17" s="31">
        <f>IF($B17="","",[18]第７表!E18)</f>
        <v>18.5</v>
      </c>
      <c r="J17" s="33">
        <f>IF($B17="","",IF([17]設定!$H32="",IF([17]表１・表３!Q57="X","-",IF([17]表１・表３!Q57="-","-",+I17-[17]表１・表３!Q57)),[17]設定!$H32))</f>
        <v>-0.30000000000000071</v>
      </c>
      <c r="K17" s="5"/>
      <c r="L17" s="3"/>
    </row>
    <row r="18" spans="1:12" s="4" customFormat="1" ht="22.5" customHeight="1" x14ac:dyDescent="0.45">
      <c r="A18" s="5"/>
      <c r="B18" s="30" t="str">
        <f>+[18]表１!B19</f>
        <v>宿泊業，飲食サービス業</v>
      </c>
      <c r="C18" s="31">
        <f>IF($B18="","",[18]第７表!F19)</f>
        <v>75.7</v>
      </c>
      <c r="D18" s="32">
        <f>IF($B18="","",IF([17]設定!$H33="",INDEX([17]指数!$C$326:$AD$382,MATCH([17]設定!$D33,[17]指数!$B$326:$B$382,0),8),[17]設定!$H33))</f>
        <v>-21.7</v>
      </c>
      <c r="E18" s="31">
        <f>IF($B18="","",[18]第７表!G19)</f>
        <v>72.599999999999994</v>
      </c>
      <c r="F18" s="32">
        <f>IF($B18="","",IF([17]設定!$H33="",INDEX([17]指数!$C$326:$AD$382,MATCH([17]設定!$D33,[17]指数!$B$326:$B$382,0),10),[17]設定!$H33))</f>
        <v>-22.4</v>
      </c>
      <c r="G18" s="31">
        <f>IF($B18="","",+[18]第７表!H19)</f>
        <v>3.1</v>
      </c>
      <c r="H18" s="32">
        <f>IF($B18="","",IF([17]設定!$H33="",INDEX([17]指数!$C$326:$AD$382,MATCH([17]設定!$D33,[17]指数!$B$326:$B$382,0),12),[17]設定!$H33))</f>
        <v>-3.1</v>
      </c>
      <c r="I18" s="31">
        <f>IF($B18="","",[18]第７表!E19)</f>
        <v>13.5</v>
      </c>
      <c r="J18" s="33">
        <f>IF($B18="","",IF([17]設定!$H33="",IF([17]表１・表３!Q58="X","-",IF([17]表１・表３!Q58="-","-",+I18-[17]表１・表３!Q58)),[17]設定!$H33))</f>
        <v>-1.5</v>
      </c>
      <c r="K18" s="5"/>
      <c r="L18" s="3"/>
    </row>
    <row r="19" spans="1:12" s="4" customFormat="1" ht="22.5" customHeight="1" x14ac:dyDescent="0.45">
      <c r="A19" s="5"/>
      <c r="B19" s="34" t="str">
        <f>+[18]表１!B20</f>
        <v>生活関連サービス業，娯楽業</v>
      </c>
      <c r="C19" s="31">
        <f>IF($B19="","",[18]第７表!F20)</f>
        <v>138</v>
      </c>
      <c r="D19" s="32">
        <f>IF($B19="","",IF([17]設定!$H34="",INDEX([17]指数!$C$326:$AD$382,MATCH([17]設定!$D34,[17]指数!$B$326:$B$382,0),8),[17]設定!$H34))</f>
        <v>12</v>
      </c>
      <c r="E19" s="31">
        <f>IF($B19="","",[18]第７表!G20)</f>
        <v>128</v>
      </c>
      <c r="F19" s="32">
        <f>IF($B19="","",IF([17]設定!$H34="",INDEX([17]指数!$C$326:$AD$382,MATCH([17]設定!$D34,[17]指数!$B$326:$B$382,0),10),[17]設定!$H34))</f>
        <v>10.4</v>
      </c>
      <c r="G19" s="31">
        <f>IF($B19="","",+[18]第７表!H20)</f>
        <v>10</v>
      </c>
      <c r="H19" s="32">
        <f>IF($B19="","",IF([17]設定!$H34="",INDEX([17]指数!$C$326:$AD$382,MATCH([17]設定!$D34,[17]指数!$B$326:$B$382,0),12),[17]設定!$H34))</f>
        <v>37.1</v>
      </c>
      <c r="I19" s="31">
        <f>IF($B19="","",[18]第７表!E20)</f>
        <v>17.399999999999999</v>
      </c>
      <c r="J19" s="33">
        <f>IF($B19="","",IF([17]設定!$H34="",IF([17]表１・表３!Q59="X","-",IF([17]表１・表３!Q59="-","-",+I19-[17]表１・表３!Q59)),[17]設定!$H34))</f>
        <v>0.59999999999999787</v>
      </c>
      <c r="K19" s="5"/>
      <c r="L19" s="3"/>
    </row>
    <row r="20" spans="1:12" s="4" customFormat="1" ht="22.5" customHeight="1" x14ac:dyDescent="0.45">
      <c r="A20" s="5"/>
      <c r="B20" s="30" t="str">
        <f>+[18]表１!B21</f>
        <v>教育，学習支援業</v>
      </c>
      <c r="C20" s="31">
        <f>IF($B20="","",[18]第７表!F21)</f>
        <v>158.5</v>
      </c>
      <c r="D20" s="32">
        <f>IF($B20="","",IF([17]設定!$H35="",INDEX([17]指数!$C$326:$AD$382,MATCH([17]設定!$D35,[17]指数!$B$326:$B$382,0),8),[17]設定!$H35))</f>
        <v>0</v>
      </c>
      <c r="E20" s="31">
        <f>IF($B20="","",[18]第７表!G21)</f>
        <v>135.6</v>
      </c>
      <c r="F20" s="32">
        <f>IF($B20="","",IF([17]設定!$H35="",INDEX([17]指数!$C$326:$AD$382,MATCH([17]設定!$D35,[17]指数!$B$326:$B$382,0),10),[17]設定!$H35))</f>
        <v>0.4</v>
      </c>
      <c r="G20" s="31">
        <f>IF($B20="","",+[18]第７表!H21)</f>
        <v>22.9</v>
      </c>
      <c r="H20" s="32">
        <f>IF($B20="","",IF([17]設定!$H35="",INDEX([17]指数!$C$326:$AD$382,MATCH([17]設定!$D35,[17]指数!$B$326:$B$382,0),12),[17]設定!$H35))</f>
        <v>-1.7</v>
      </c>
      <c r="I20" s="31">
        <f>IF($B20="","",[18]第７表!E21)</f>
        <v>18.2</v>
      </c>
      <c r="J20" s="33">
        <f>IF($B20="","",IF([17]設定!$H35="",IF([17]表１・表３!Q60="X","-",IF([17]表１・表３!Q60="-","-",+I20-[17]表１・表３!Q60)),[17]設定!$H35))</f>
        <v>-0.80000000000000071</v>
      </c>
      <c r="K20" s="5"/>
      <c r="L20" s="3"/>
    </row>
    <row r="21" spans="1:12" s="4" customFormat="1" ht="22.5" customHeight="1" x14ac:dyDescent="0.45">
      <c r="A21" s="5"/>
      <c r="B21" s="30" t="str">
        <f>+[18]表１!B22</f>
        <v>医療，福祉</v>
      </c>
      <c r="C21" s="36">
        <f>IF($B21="","",[18]第７表!F22)</f>
        <v>138</v>
      </c>
      <c r="D21" s="32">
        <f>IF($B21="","",IF([17]設定!$H36="",INDEX([17]指数!$C$326:$AD$382,MATCH([17]設定!$D36,[17]指数!$B$326:$B$382,0),8),[17]設定!$H36))</f>
        <v>1.4</v>
      </c>
      <c r="E21" s="31">
        <f>IF($B21="","",[18]第７表!G22)</f>
        <v>133.4</v>
      </c>
      <c r="F21" s="32">
        <f>IF($B21="","",IF([17]設定!$H36="",INDEX([17]指数!$C$326:$AD$382,MATCH([17]設定!$D36,[17]指数!$B$326:$B$382,0),10),[17]設定!$H36))</f>
        <v>1.5</v>
      </c>
      <c r="G21" s="31">
        <f>IF($B21="","",+[18]第７表!H22)</f>
        <v>4.5999999999999996</v>
      </c>
      <c r="H21" s="32">
        <f>IF($B21="","",IF([17]設定!$H36="",INDEX([17]指数!$C$326:$AD$382,MATCH([17]設定!$D36,[17]指数!$B$326:$B$382,0),12),[17]設定!$H36))</f>
        <v>-2.1</v>
      </c>
      <c r="I21" s="31">
        <f>IF($B21="","",[18]第７表!E22)</f>
        <v>18.7</v>
      </c>
      <c r="J21" s="33">
        <f>IF($B21="","",IF([17]設定!$H36="",IF([17]表１・表３!Q61="X","-",IF([17]表１・表３!Q61="-","-",+I21-[17]表１・表３!Q61)),[17]設定!$H36))</f>
        <v>0.5</v>
      </c>
      <c r="K21" s="5"/>
      <c r="L21" s="3"/>
    </row>
    <row r="22" spans="1:12" s="4" customFormat="1" ht="22.5" customHeight="1" x14ac:dyDescent="0.45">
      <c r="A22" s="5"/>
      <c r="B22" s="30" t="str">
        <f>+[18]表１!B23</f>
        <v>複合サービス事業</v>
      </c>
      <c r="C22" s="36">
        <f>IF($B22="","",[18]第７表!F23)</f>
        <v>152</v>
      </c>
      <c r="D22" s="32">
        <f>IF($B22="","",IF([17]設定!$H37="",INDEX([17]指数!$C$326:$AD$382,MATCH([17]設定!$D37,[17]指数!$B$326:$B$382,0),8),[17]設定!$H37))</f>
        <v>2.2000000000000002</v>
      </c>
      <c r="E22" s="31">
        <f>IF($B22="","",[18]第７表!G23)</f>
        <v>148.1</v>
      </c>
      <c r="F22" s="32">
        <f>IF($B22="","",IF([17]設定!$H37="",INDEX([17]指数!$C$326:$AD$382,MATCH([17]設定!$D37,[17]指数!$B$326:$B$382,0),10),[17]設定!$H37))</f>
        <v>3.1</v>
      </c>
      <c r="G22" s="31">
        <f>IF($B22="","",+[18]第７表!H23)</f>
        <v>3.9</v>
      </c>
      <c r="H22" s="32">
        <f>IF($B22="","",IF([17]設定!$H37="",INDEX([17]指数!$C$326:$AD$382,MATCH([17]設定!$D37,[17]指数!$B$326:$B$382,0),12),[17]設定!$H37))</f>
        <v>-23.6</v>
      </c>
      <c r="I22" s="31">
        <f>IF($B22="","",[18]第７表!E23)</f>
        <v>19.3</v>
      </c>
      <c r="J22" s="33">
        <f>IF($B22="","",IF([17]設定!$H37="",IF([17]表１・表３!Q62="X","-",IF([17]表１・表３!Q62="-","-",+I22-[17]表１・表３!Q62)),[17]設定!$H37))</f>
        <v>0.69999999999999929</v>
      </c>
      <c r="K22" s="5"/>
      <c r="L22" s="3"/>
    </row>
    <row r="23" spans="1:12" s="4" customFormat="1" ht="22.5" customHeight="1" x14ac:dyDescent="0.45">
      <c r="A23" s="5"/>
      <c r="B23" s="37" t="str">
        <f>+[18]表１!B24</f>
        <v>サービス業（他に分類されないもの）</v>
      </c>
      <c r="C23" s="38">
        <f>IF($B23="","",[18]第７表!F24)</f>
        <v>144</v>
      </c>
      <c r="D23" s="39">
        <f>IF($B23="","",IF([17]設定!$H38="",INDEX([17]指数!$C$326:$AD$382,MATCH([17]設定!$D38,[17]指数!$B$326:$B$382,0),8),[17]設定!$H38))</f>
        <v>3.2</v>
      </c>
      <c r="E23" s="38">
        <f>IF($B23="","",[18]第７表!G24)</f>
        <v>135.5</v>
      </c>
      <c r="F23" s="39">
        <f>IF($B23="","",IF([17]設定!$H38="",INDEX([17]指数!$C$326:$AD$382,MATCH([17]設定!$D38,[17]指数!$B$326:$B$382,0),10),[17]設定!$H38))</f>
        <v>1.9</v>
      </c>
      <c r="G23" s="38">
        <f>IF($B23="","",+[18]第７表!H24)</f>
        <v>8.5</v>
      </c>
      <c r="H23" s="39">
        <f>IF($B23="","",IF([17]設定!$H38="",INDEX([17]指数!$C$326:$AD$382,MATCH([17]設定!$D38,[17]指数!$B$326:$B$382,0),12),[17]設定!$H38))</f>
        <v>28.8</v>
      </c>
      <c r="I23" s="38">
        <f>IF($B23="","",[18]第７表!E24)</f>
        <v>18.8</v>
      </c>
      <c r="J23" s="40">
        <f>IF($B23="","",IF([17]設定!$H38="",IF([17]表１・表３!Q63="X","-",IF([17]表１・表３!Q63="-","-",+I23-[17]表１・表３!Q63)),[17]設定!$H38))</f>
        <v>0.5</v>
      </c>
      <c r="K23" s="5"/>
    </row>
    <row r="24" spans="1:12" s="4" customFormat="1" ht="30.75" customHeight="1" x14ac:dyDescent="0.45">
      <c r="A24" s="5"/>
      <c r="C24" s="41"/>
      <c r="D24" s="41"/>
      <c r="E24" s="41"/>
      <c r="F24" s="41"/>
      <c r="G24" s="41"/>
      <c r="H24" s="41"/>
      <c r="I24" s="41"/>
      <c r="J24" s="41"/>
      <c r="K24" s="42"/>
      <c r="L24" s="3"/>
    </row>
    <row r="25" spans="1:12" s="4" customFormat="1" ht="30.9" customHeight="1" x14ac:dyDescent="0.45">
      <c r="A25" s="5"/>
      <c r="B25" s="6" t="s">
        <v>13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7"/>
      <c r="L25" s="3"/>
    </row>
    <row r="26" spans="1:12" s="4" customFormat="1" ht="22.5" customHeight="1" x14ac:dyDescent="0.2">
      <c r="A26" s="5"/>
      <c r="B26" s="8"/>
      <c r="C26" s="44" t="s">
        <v>3</v>
      </c>
      <c r="D26" s="45"/>
      <c r="E26" s="46"/>
      <c r="F26" s="46"/>
      <c r="G26" s="46"/>
      <c r="H26" s="46"/>
      <c r="I26" s="44" t="s">
        <v>4</v>
      </c>
      <c r="J26" s="47"/>
      <c r="K26" s="5"/>
      <c r="L26" s="3"/>
    </row>
    <row r="27" spans="1:12" s="4" customFormat="1" ht="22.5" customHeight="1" x14ac:dyDescent="0.45">
      <c r="A27" s="5"/>
      <c r="B27" s="14"/>
      <c r="C27" s="48"/>
      <c r="D27" s="49"/>
      <c r="E27" s="50" t="s">
        <v>5</v>
      </c>
      <c r="F27" s="51"/>
      <c r="G27" s="50" t="s">
        <v>6</v>
      </c>
      <c r="H27" s="51"/>
      <c r="I27" s="48"/>
      <c r="J27" s="52"/>
      <c r="K27" s="5"/>
      <c r="L27" s="3"/>
    </row>
    <row r="28" spans="1:12" s="4" customFormat="1" ht="22.5" customHeight="1" x14ac:dyDescent="0.45">
      <c r="A28" s="5"/>
      <c r="B28" s="20"/>
      <c r="C28" s="53" t="s">
        <v>7</v>
      </c>
      <c r="D28" s="54" t="s">
        <v>8</v>
      </c>
      <c r="E28" s="53" t="s">
        <v>7</v>
      </c>
      <c r="F28" s="54" t="s">
        <v>8</v>
      </c>
      <c r="G28" s="53" t="s">
        <v>7</v>
      </c>
      <c r="H28" s="54" t="s">
        <v>8</v>
      </c>
      <c r="I28" s="53" t="s">
        <v>7</v>
      </c>
      <c r="J28" s="55" t="s">
        <v>9</v>
      </c>
      <c r="K28" s="5"/>
      <c r="L28" s="3"/>
    </row>
    <row r="29" spans="1:12" s="4" customFormat="1" ht="22.5" customHeight="1" x14ac:dyDescent="0.45">
      <c r="A29" s="5"/>
      <c r="B29" s="25"/>
      <c r="C29" s="56" t="s">
        <v>10</v>
      </c>
      <c r="D29" s="57" t="s">
        <v>11</v>
      </c>
      <c r="E29" s="56" t="s">
        <v>10</v>
      </c>
      <c r="F29" s="57" t="s">
        <v>11</v>
      </c>
      <c r="G29" s="56" t="s">
        <v>10</v>
      </c>
      <c r="H29" s="57" t="s">
        <v>11</v>
      </c>
      <c r="I29" s="58" t="s">
        <v>12</v>
      </c>
      <c r="J29" s="59" t="s">
        <v>12</v>
      </c>
      <c r="K29" s="5"/>
      <c r="L29" s="3"/>
    </row>
    <row r="30" spans="1:12" s="4" customFormat="1" ht="22.5" customHeight="1" x14ac:dyDescent="0.45">
      <c r="A30" s="5"/>
      <c r="B30" s="60" t="str">
        <f t="shared" ref="B30:B45" si="0">+B8</f>
        <v>調査産業計</v>
      </c>
      <c r="C30" s="31">
        <f>IF($B30="","",+[18]第７表!F47)</f>
        <v>145.30000000000001</v>
      </c>
      <c r="D30" s="61">
        <f>IF($B30="","",IF([17]設定!$I23="",INDEX([17]指数!$C$6:$AD$62,MATCH([17]設定!$D23,[17]指数!$B$6:$B$62,0),8),[17]設定!$I23))</f>
        <v>-0.8</v>
      </c>
      <c r="E30" s="31">
        <f>IF($B30="","",[18]第７表!G47)</f>
        <v>134.80000000000001</v>
      </c>
      <c r="F30" s="61">
        <f>IF($B30="","",IF([17]設定!$I23="",INDEX([17]指数!$C$6:$AD$62,MATCH([17]設定!$D23,[17]指数!$B$6:$B$62,0),10),[17]設定!$I23))</f>
        <v>0.6</v>
      </c>
      <c r="G30" s="62">
        <f>IF($B30="","",[18]第７表!H47)</f>
        <v>10.5</v>
      </c>
      <c r="H30" s="61">
        <f>IF($B30="","",IF([17]設定!$I23="",INDEX([17]指数!$C$6:$AD$62,MATCH([17]設定!$D23,[17]指数!$B$6:$B$62,0),12),[17]設定!$I23))</f>
        <v>-15.3</v>
      </c>
      <c r="I30" s="31">
        <f>IF($B30="","",+[18]第７表!E47)</f>
        <v>18.7</v>
      </c>
      <c r="J30" s="33">
        <f>IF($B30="","",IF([17]設定!$I23="",IF([17]表１・表３!Q69="X","-",IF([17]表１・表３!Q69="-","-",+I30-[17]表１・表３!Q69)),[17]設定!$I23))</f>
        <v>0.30000000000000071</v>
      </c>
      <c r="K30" s="5"/>
      <c r="L30" s="3"/>
    </row>
    <row r="31" spans="1:12" s="4" customFormat="1" ht="22.5" customHeight="1" x14ac:dyDescent="0.45">
      <c r="A31" s="5"/>
      <c r="B31" s="60" t="str">
        <f t="shared" si="0"/>
        <v>建設業</v>
      </c>
      <c r="C31" s="31">
        <f>IF($B31="","",+[18]第７表!F48)</f>
        <v>167.6</v>
      </c>
      <c r="D31" s="61">
        <f>IF($B31="","",IF([17]設定!$I24="",INDEX([17]指数!$C$6:$AD$62,MATCH([17]設定!$D24,[17]指数!$B$6:$B$62,0),8),[17]設定!$I24))</f>
        <v>-3.1</v>
      </c>
      <c r="E31" s="31">
        <f>IF($B31="","",[18]第７表!G48)</f>
        <v>158.6</v>
      </c>
      <c r="F31" s="61">
        <f>IF($B31="","",IF([17]設定!$I24="",INDEX([17]指数!$C$6:$AD$62,MATCH([17]設定!$D24,[17]指数!$B$6:$B$62,0),10),[17]設定!$I24))</f>
        <v>0.9</v>
      </c>
      <c r="G31" s="62">
        <f>IF($B31="","",[18]第７表!H48)</f>
        <v>9</v>
      </c>
      <c r="H31" s="63">
        <f>IF($B31="","",IF([17]設定!$I24="",INDEX([17]指数!$C$6:$AD$62,MATCH([17]設定!$D24,[17]指数!$B$6:$B$62,0),12),[17]設定!$I24))</f>
        <v>-42.3</v>
      </c>
      <c r="I31" s="31">
        <f>IF($B31="","",+[18]第７表!E48)</f>
        <v>21.1</v>
      </c>
      <c r="J31" s="33">
        <f>IF($B31="","",IF([17]設定!$I24="",IF([17]表１・表３!Q70="X","-",IF([17]表１・表３!Q70="-","-",+I31-[17]表１・表３!Q70)),[17]設定!$I24))</f>
        <v>0.60000000000000142</v>
      </c>
      <c r="K31" s="5"/>
      <c r="L31" s="3"/>
    </row>
    <row r="32" spans="1:12" s="4" customFormat="1" ht="22.5" customHeight="1" x14ac:dyDescent="0.45">
      <c r="A32" s="5"/>
      <c r="B32" s="60" t="str">
        <f t="shared" si="0"/>
        <v>製造業</v>
      </c>
      <c r="C32" s="31">
        <f>IF($B32="","",+[18]第７表!F49)</f>
        <v>162.4</v>
      </c>
      <c r="D32" s="61">
        <f>IF($B32="","",IF([17]設定!$I25="",INDEX([17]指数!$C$6:$AD$62,MATCH([17]設定!$D25,[17]指数!$B$6:$B$62,0),8),[17]設定!$I25))</f>
        <v>1.9</v>
      </c>
      <c r="E32" s="31">
        <f>IF($B32="","",[18]第７表!G49)</f>
        <v>149.5</v>
      </c>
      <c r="F32" s="61">
        <f>IF($B32="","",IF([17]設定!$I25="",INDEX([17]指数!$C$6:$AD$62,MATCH([17]設定!$D25,[17]指数!$B$6:$B$62,0),10),[17]設定!$I25))</f>
        <v>2.4</v>
      </c>
      <c r="G32" s="62">
        <f>IF($B32="","",[18]第７表!H49)</f>
        <v>12.9</v>
      </c>
      <c r="H32" s="63">
        <f>IF($B32="","",IF([17]設定!$I25="",INDEX([17]指数!$C$6:$AD$62,MATCH([17]設定!$D25,[17]指数!$B$6:$B$62,0),12),[17]設定!$I25))</f>
        <v>-3.7</v>
      </c>
      <c r="I32" s="31">
        <f>IF($B32="","",+[18]第７表!E49)</f>
        <v>19.7</v>
      </c>
      <c r="J32" s="33">
        <f>IF($B32="","",IF([17]設定!$I25="",IF([17]表１・表３!Q71="X","-",IF([17]表１・表３!Q71="-","-",+I32-[17]表１・表３!Q71)),[17]設定!$I25))</f>
        <v>0.5</v>
      </c>
      <c r="K32" s="5"/>
      <c r="L32" s="3"/>
    </row>
    <row r="33" spans="1:12" s="4" customFormat="1" ht="22.5" customHeight="1" x14ac:dyDescent="0.45">
      <c r="A33" s="5"/>
      <c r="B33" s="64" t="str">
        <f t="shared" si="0"/>
        <v>電気・ガス・熱供給・水道業</v>
      </c>
      <c r="C33" s="31">
        <f>IF($B33="","",+[18]第７表!F50)</f>
        <v>151.4</v>
      </c>
      <c r="D33" s="61">
        <f>IF($B33="","",IF([17]設定!$I26="",INDEX([17]指数!$C$6:$AD$62,MATCH([17]設定!$D26,[17]指数!$B$6:$B$62,0),8),[17]設定!$I26))</f>
        <v>-1.5</v>
      </c>
      <c r="E33" s="31">
        <f>IF($B33="","",[18]第７表!G50)</f>
        <v>134.19999999999999</v>
      </c>
      <c r="F33" s="61">
        <f>IF($B33="","",IF([17]設定!$I26="",INDEX([17]指数!$C$6:$AD$62,MATCH([17]設定!$D26,[17]指数!$B$6:$B$62,0),10),[17]設定!$I26))</f>
        <v>3.1</v>
      </c>
      <c r="G33" s="62">
        <f>IF($B33="","",[18]第７表!H50)</f>
        <v>17.2</v>
      </c>
      <c r="H33" s="63">
        <f>IF($B33="","",IF([17]設定!$I26="",INDEX([17]指数!$C$6:$AD$62,MATCH([17]設定!$D26,[17]指数!$B$6:$B$62,0),12),[17]設定!$I26))</f>
        <v>-26.5</v>
      </c>
      <c r="I33" s="31">
        <f>IF($B33="","",+[18]第７表!E50)</f>
        <v>18.3</v>
      </c>
      <c r="J33" s="33">
        <f>IF($B33="","",IF([17]設定!$I26="",IF([17]表１・表３!Q72="X","-",IF([17]表１・表３!Q72="-","-",+I33-[17]表１・表３!Q72)),[17]設定!$I26))</f>
        <v>0.19999999999999929</v>
      </c>
      <c r="K33" s="5"/>
      <c r="L33" s="3"/>
    </row>
    <row r="34" spans="1:12" s="4" customFormat="1" ht="22.5" customHeight="1" x14ac:dyDescent="0.45">
      <c r="A34" s="5"/>
      <c r="B34" s="60" t="str">
        <f t="shared" si="0"/>
        <v>情報通信業</v>
      </c>
      <c r="C34" s="31">
        <f>IF($B34="","",+[18]第７表!F51)</f>
        <v>153.9</v>
      </c>
      <c r="D34" s="61">
        <f>IF($B34="","",IF([17]設定!$I27="",INDEX([17]指数!$C$6:$AD$62,MATCH([17]設定!$D27,[17]指数!$B$6:$B$62,0),8),[17]設定!$I27))</f>
        <v>4.3</v>
      </c>
      <c r="E34" s="31">
        <f>IF($B34="","",[18]第７表!G51)</f>
        <v>140.9</v>
      </c>
      <c r="F34" s="61">
        <f>IF($B34="","",IF([17]設定!$I27="",INDEX([17]指数!$C$6:$AD$62,MATCH([17]設定!$D27,[17]指数!$B$6:$B$62,0),10),[17]設定!$I27))</f>
        <v>3.1</v>
      </c>
      <c r="G34" s="62">
        <f>IF($B34="","",[18]第７表!H51)</f>
        <v>13</v>
      </c>
      <c r="H34" s="63">
        <f>IF($B34="","",IF([17]設定!$I27="",INDEX([17]指数!$C$6:$AD$62,MATCH([17]設定!$D27,[17]指数!$B$6:$B$62,0),12),[17]設定!$I27))</f>
        <v>19.3</v>
      </c>
      <c r="I34" s="31">
        <f>IF($B34="","",+[18]第７表!E51)</f>
        <v>18.899999999999999</v>
      </c>
      <c r="J34" s="33">
        <f>IF($B34="","",IF([17]設定!$I27="",IF([17]表１・表３!Q73="X","-",IF([17]表１・表３!Q73="-","-",+I34-[17]表１・表３!Q73)),[17]設定!$I27))</f>
        <v>0.69999999999999929</v>
      </c>
      <c r="K34" s="5"/>
      <c r="L34" s="3"/>
    </row>
    <row r="35" spans="1:12" s="4" customFormat="1" ht="22.5" customHeight="1" x14ac:dyDescent="0.45">
      <c r="A35" s="5"/>
      <c r="B35" s="60" t="str">
        <f t="shared" si="0"/>
        <v>運輸業，郵便業</v>
      </c>
      <c r="C35" s="31">
        <f>IF($B35="","",+[18]第７表!F52)</f>
        <v>171.2</v>
      </c>
      <c r="D35" s="61">
        <f>IF($B35="","",IF([17]設定!$I28="",INDEX([17]指数!$C$6:$AD$62,MATCH([17]設定!$D28,[17]指数!$B$6:$B$62,0),8),[17]設定!$I28))</f>
        <v>-8.3000000000000007</v>
      </c>
      <c r="E35" s="31">
        <f>IF($B35="","",[18]第７表!G52)</f>
        <v>148.1</v>
      </c>
      <c r="F35" s="61">
        <f>IF($B35="","",IF([17]設定!$I28="",INDEX([17]指数!$C$6:$AD$62,MATCH([17]設定!$D28,[17]指数!$B$6:$B$62,0),10),[17]設定!$I28))</f>
        <v>-4.5</v>
      </c>
      <c r="G35" s="62">
        <f>IF($B35="","",[18]第７表!H52)</f>
        <v>23.1</v>
      </c>
      <c r="H35" s="63">
        <f>IF($B35="","",IF([17]設定!$I28="",INDEX([17]指数!$C$6:$AD$62,MATCH([17]設定!$D28,[17]指数!$B$6:$B$62,0),12),[17]設定!$I28))</f>
        <v>-27.1</v>
      </c>
      <c r="I35" s="31">
        <f>IF($B35="","",+[18]第７表!E52)</f>
        <v>20.100000000000001</v>
      </c>
      <c r="J35" s="33">
        <f>IF($B35="","",IF([17]設定!$I28="",IF([17]表１・表３!Q74="X","-",IF([17]表１・表３!Q74="-","-",+I35-[17]表１・表３!Q74)),[17]設定!$I28))</f>
        <v>-0.5</v>
      </c>
      <c r="K35" s="5"/>
      <c r="L35" s="3"/>
    </row>
    <row r="36" spans="1:12" s="4" customFormat="1" ht="22.5" customHeight="1" x14ac:dyDescent="0.45">
      <c r="A36" s="5"/>
      <c r="B36" s="60" t="str">
        <f t="shared" si="0"/>
        <v>卸売業，小売業</v>
      </c>
      <c r="C36" s="31">
        <f>IF($B36="","",+[18]第７表!F53)</f>
        <v>124.7</v>
      </c>
      <c r="D36" s="61">
        <f>IF($B36="","",IF([17]設定!$I29="",INDEX([17]指数!$C$6:$AD$62,MATCH([17]設定!$D29,[17]指数!$B$6:$B$62,0),8),[17]設定!$I29))</f>
        <v>2.2999999999999998</v>
      </c>
      <c r="E36" s="31">
        <f>IF($B36="","",[18]第７表!G53)</f>
        <v>117.8</v>
      </c>
      <c r="F36" s="61">
        <f>IF($B36="","",IF([17]設定!$I29="",INDEX([17]指数!$C$6:$AD$62,MATCH([17]設定!$D29,[17]指数!$B$6:$B$62,0),10),[17]設定!$I29))</f>
        <v>3.7</v>
      </c>
      <c r="G36" s="62">
        <f>IF($B36="","",[18]第７表!H53)</f>
        <v>6.9</v>
      </c>
      <c r="H36" s="63">
        <f>IF($B36="","",IF([17]設定!$I29="",INDEX([17]指数!$C$6:$AD$62,MATCH([17]設定!$D29,[17]指数!$B$6:$B$62,0),12),[17]設定!$I29))</f>
        <v>-15.9</v>
      </c>
      <c r="I36" s="31">
        <f>IF($B36="","",+[18]第７表!E53)</f>
        <v>17.899999999999999</v>
      </c>
      <c r="J36" s="33">
        <f>IF($B36="","",IF([17]設定!$I29="",IF([17]表１・表３!Q75="X","-",IF([17]表１・表３!Q75="-","-",+I36-[17]表１・表３!Q75)),[17]設定!$I29))</f>
        <v>0.59999999999999787</v>
      </c>
      <c r="K36" s="5"/>
      <c r="L36" s="3"/>
    </row>
    <row r="37" spans="1:12" s="4" customFormat="1" ht="22.5" customHeight="1" x14ac:dyDescent="0.45">
      <c r="A37" s="5"/>
      <c r="B37" s="60" t="str">
        <f t="shared" si="0"/>
        <v>金融業，保険業</v>
      </c>
      <c r="C37" s="31">
        <f>IF($B37="","",+[18]第７表!F54)</f>
        <v>134.30000000000001</v>
      </c>
      <c r="D37" s="61">
        <f>IF($B37="","",IF([17]設定!$I30="",INDEX([17]指数!$C$6:$AD$62,MATCH([17]設定!$D30,[17]指数!$B$6:$B$62,0),8),[17]設定!$I30))</f>
        <v>-13.1</v>
      </c>
      <c r="E37" s="31">
        <f>IF($B37="","",[18]第７表!G54)</f>
        <v>129.5</v>
      </c>
      <c r="F37" s="61">
        <f>IF($B37="","",IF([17]設定!$I30="",INDEX([17]指数!$C$6:$AD$62,MATCH([17]設定!$D30,[17]指数!$B$6:$B$62,0),10),[17]設定!$I30))</f>
        <v>-7.1</v>
      </c>
      <c r="G37" s="62">
        <f>IF($B37="","",[18]第７表!H54)</f>
        <v>4.8</v>
      </c>
      <c r="H37" s="63">
        <f>IF($B37="","",IF([17]設定!$I30="",INDEX([17]指数!$C$6:$AD$62,MATCH([17]設定!$D30,[17]指数!$B$6:$B$62,0),12),[17]設定!$I30))</f>
        <v>-68.2</v>
      </c>
      <c r="I37" s="31">
        <f>IF($B37="","",+[18]第７表!E54)</f>
        <v>18.7</v>
      </c>
      <c r="J37" s="33">
        <f>IF($B37="","",IF([17]設定!$I30="",IF([17]表１・表３!Q76="X","-",IF([17]表１・表３!Q76="-","-",+I37-[17]表１・表３!Q76)),[17]設定!$I30))</f>
        <v>-0.30000000000000071</v>
      </c>
      <c r="K37" s="5"/>
      <c r="L37" s="3"/>
    </row>
    <row r="38" spans="1:12" s="4" customFormat="1" ht="22.5" customHeight="1" x14ac:dyDescent="0.45">
      <c r="A38" s="5"/>
      <c r="B38" s="60" t="str">
        <f t="shared" si="0"/>
        <v>不動産業，物品賃貸業</v>
      </c>
      <c r="C38" s="31">
        <f>IF($B38="","",+[18]第７表!F55)</f>
        <v>154.5</v>
      </c>
      <c r="D38" s="61">
        <f>IF($B38="","",IF([17]設定!$I31="",INDEX([17]指数!$C$6:$AD$62,MATCH([17]設定!$D31,[17]指数!$B$6:$B$62,0),8),[17]設定!$I31))</f>
        <v>9.6</v>
      </c>
      <c r="E38" s="31">
        <f>IF($B38="","",[18]第７表!G55)</f>
        <v>150.4</v>
      </c>
      <c r="F38" s="61">
        <f>IF($B38="","",IF([17]設定!$I31="",INDEX([17]指数!$C$6:$AD$62,MATCH([17]設定!$D31,[17]指数!$B$6:$B$62,0),10),[17]設定!$I31))</f>
        <v>15.9</v>
      </c>
      <c r="G38" s="62">
        <f>IF($B38="","",[18]第７表!H55)</f>
        <v>4.0999999999999996</v>
      </c>
      <c r="H38" s="63">
        <f>IF($B38="","",IF([17]設定!$I31="",INDEX([17]指数!$C$6:$AD$62,MATCH([17]設定!$D31,[17]指数!$B$6:$B$62,0),12),[17]設定!$I31))</f>
        <v>-63.4</v>
      </c>
      <c r="I38" s="31">
        <f>IF($B38="","",+[18]第７表!E55)</f>
        <v>20</v>
      </c>
      <c r="J38" s="33">
        <f>IF($B38="","",IF([17]設定!$I31="",IF([17]表１・表３!Q77="X","-",IF([17]表１・表３!Q77="-","-",+I38-[17]表１・表３!Q77)),[17]設定!$I31))</f>
        <v>0.30000000000000071</v>
      </c>
      <c r="K38" s="5"/>
      <c r="L38" s="3"/>
    </row>
    <row r="39" spans="1:12" s="4" customFormat="1" ht="22.5" customHeight="1" x14ac:dyDescent="0.45">
      <c r="A39" s="5"/>
      <c r="B39" s="65" t="str">
        <f t="shared" si="0"/>
        <v>学術研究，専門・技術サービス業</v>
      </c>
      <c r="C39" s="31">
        <f>IF($B39="","",+[18]第７表!F56)</f>
        <v>145.9</v>
      </c>
      <c r="D39" s="61">
        <f>IF($B39="","",IF([17]設定!$I32="",INDEX([17]指数!$C$6:$AD$62,MATCH([17]設定!$D32,[17]指数!$B$6:$B$62,0),8),[17]設定!$I32))</f>
        <v>-6.9</v>
      </c>
      <c r="E39" s="31">
        <f>IF($B39="","",[18]第７表!G56)</f>
        <v>139</v>
      </c>
      <c r="F39" s="61">
        <f>IF($B39="","",IF([17]設定!$I32="",INDEX([17]指数!$C$6:$AD$62,MATCH([17]設定!$D32,[17]指数!$B$6:$B$62,0),10),[17]設定!$I32))</f>
        <v>-3.2</v>
      </c>
      <c r="G39" s="62">
        <f>IF($B39="","",[18]第７表!H56)</f>
        <v>6.9</v>
      </c>
      <c r="H39" s="63">
        <f>IF($B39="","",IF([17]設定!$I32="",INDEX([17]指数!$C$6:$AD$62,MATCH([17]設定!$D32,[17]指数!$B$6:$B$62,0),12),[17]設定!$I32))</f>
        <v>-47.7</v>
      </c>
      <c r="I39" s="31">
        <f>IF($B39="","",+[18]第７表!E56)</f>
        <v>18.5</v>
      </c>
      <c r="J39" s="33">
        <f>IF($B39="","",IF([17]設定!$I32="",IF([17]表１・表３!Q78="X","-",IF([17]表１・表３!Q78="-","-",+I39-[17]表１・表３!Q78)),[17]設定!$I32))</f>
        <v>0.10000000000000142</v>
      </c>
      <c r="K39" s="5"/>
      <c r="L39" s="3"/>
    </row>
    <row r="40" spans="1:12" s="4" customFormat="1" ht="22.5" customHeight="1" x14ac:dyDescent="0.45">
      <c r="A40" s="5"/>
      <c r="B40" s="60" t="str">
        <f t="shared" si="0"/>
        <v>宿泊業，飲食サービス業</v>
      </c>
      <c r="C40" s="31">
        <f>IF($B40="","",+[18]第７表!F57)</f>
        <v>96.1</v>
      </c>
      <c r="D40" s="61">
        <f>IF($B40="","",IF([17]設定!$I33="",INDEX([17]指数!$C$6:$AD$62,MATCH([17]設定!$D33,[17]指数!$B$6:$B$62,0),8),[17]設定!$I33))</f>
        <v>3.4</v>
      </c>
      <c r="E40" s="31">
        <f>IF($B40="","",[18]第７表!G57)</f>
        <v>91.8</v>
      </c>
      <c r="F40" s="61">
        <f>IF($B40="","",IF([17]設定!$I33="",INDEX([17]指数!$C$6:$AD$62,MATCH([17]設定!$D33,[17]指数!$B$6:$B$62,0),10),[17]設定!$I33))</f>
        <v>4</v>
      </c>
      <c r="G40" s="62">
        <f>IF($B40="","",[18]第７表!H57)</f>
        <v>4.3</v>
      </c>
      <c r="H40" s="63">
        <f>IF($B40="","",IF([17]設定!$I33="",INDEX([17]指数!$C$6:$AD$62,MATCH([17]設定!$D33,[17]指数!$B$6:$B$62,0),12),[17]設定!$I33))</f>
        <v>-6.5</v>
      </c>
      <c r="I40" s="31">
        <f>IF($B40="","",+[18]第７表!E57)</f>
        <v>15.2</v>
      </c>
      <c r="J40" s="33">
        <f>IF($B40="","",IF([17]設定!$I33="",IF([17]表１・表３!Q79="X","-",IF([17]表１・表３!Q79="-","-",+I40-[17]表１・表３!Q79)),[17]設定!$I33))</f>
        <v>0.79999999999999893</v>
      </c>
      <c r="K40" s="5"/>
      <c r="L40" s="3"/>
    </row>
    <row r="41" spans="1:12" s="4" customFormat="1" ht="22.5" customHeight="1" x14ac:dyDescent="0.45">
      <c r="A41" s="5"/>
      <c r="B41" s="64" t="str">
        <f t="shared" si="0"/>
        <v>生活関連サービス業，娯楽業</v>
      </c>
      <c r="C41" s="31">
        <f>IF($B41="","",+[18]第７表!F58)</f>
        <v>135.4</v>
      </c>
      <c r="D41" s="61">
        <f>IF($B41="","",IF([17]設定!$I34="",INDEX([17]指数!$C$6:$AD$62,MATCH([17]設定!$D34,[17]指数!$B$6:$B$62,0),8),[17]設定!$I34))</f>
        <v>28.6</v>
      </c>
      <c r="E41" s="31">
        <f>IF($B41="","",[18]第７表!G58)</f>
        <v>127.9</v>
      </c>
      <c r="F41" s="61">
        <f>IF($B41="","",IF([17]設定!$I34="",INDEX([17]指数!$C$6:$AD$62,MATCH([17]設定!$D34,[17]指数!$B$6:$B$62,0),10),[17]設定!$I34))</f>
        <v>25.1</v>
      </c>
      <c r="G41" s="62">
        <f>IF($B41="","",[18]第７表!H58)</f>
        <v>7.5</v>
      </c>
      <c r="H41" s="63">
        <f>IF($B41="","",IF([17]設定!$I34="",INDEX([17]指数!$C$6:$AD$62,MATCH([17]設定!$D34,[17]指数!$B$6:$B$62,0),12),[17]設定!$I34))</f>
        <v>150.1</v>
      </c>
      <c r="I41" s="31">
        <f>IF($B41="","",+[18]第７表!E58)</f>
        <v>16.2</v>
      </c>
      <c r="J41" s="33">
        <f>IF($B41="","",IF([17]設定!$I34="",IF([17]表１・表３!Q80="X","-",IF([17]表１・表３!Q80="-","-",+I41-[17]表１・表３!Q80)),[17]設定!$I34))</f>
        <v>2.5999999999999996</v>
      </c>
      <c r="K41" s="5"/>
      <c r="L41" s="3"/>
    </row>
    <row r="42" spans="1:12" s="4" customFormat="1" ht="22.5" customHeight="1" x14ac:dyDescent="0.45">
      <c r="A42" s="5"/>
      <c r="B42" s="60" t="str">
        <f t="shared" si="0"/>
        <v>教育，学習支援業</v>
      </c>
      <c r="C42" s="31">
        <f>IF($B42="","",+[18]第７表!F59)</f>
        <v>161.30000000000001</v>
      </c>
      <c r="D42" s="61">
        <f>IF($B42="","",IF([17]設定!$I35="",INDEX([17]指数!$C$6:$AD$62,MATCH([17]設定!$D35,[17]指数!$B$6:$B$62,0),8),[17]設定!$I35))</f>
        <v>-3.7</v>
      </c>
      <c r="E42" s="31">
        <f>IF($B42="","",[18]第７表!G59)</f>
        <v>133.4</v>
      </c>
      <c r="F42" s="61">
        <f>IF($B42="","",IF([17]設定!$I35="",INDEX([17]指数!$C$6:$AD$62,MATCH([17]設定!$D35,[17]指数!$B$6:$B$62,0),10),[17]設定!$I35))</f>
        <v>-2.2999999999999998</v>
      </c>
      <c r="G42" s="62">
        <f>IF($B42="","",[18]第７表!H59)</f>
        <v>27.9</v>
      </c>
      <c r="H42" s="63">
        <f>IF($B42="","",IF([17]設定!$I35="",INDEX([17]指数!$C$6:$AD$62,MATCH([17]設定!$D35,[17]指数!$B$6:$B$62,0),12),[17]設定!$I35))</f>
        <v>-10</v>
      </c>
      <c r="I42" s="31">
        <f>IF($B42="","",+[18]第７表!E59)</f>
        <v>17.899999999999999</v>
      </c>
      <c r="J42" s="33">
        <f>IF($B42="","",IF([17]設定!$I35="",IF([17]表１・表３!Q81="X","-",IF([17]表１・表３!Q81="-","-",+I42-[17]表１・表３!Q81)),[17]設定!$I35))</f>
        <v>-0.5</v>
      </c>
      <c r="K42" s="5"/>
      <c r="L42" s="3"/>
    </row>
    <row r="43" spans="1:12" s="4" customFormat="1" ht="22.5" customHeight="1" x14ac:dyDescent="0.45">
      <c r="A43" s="5"/>
      <c r="B43" s="60" t="str">
        <f t="shared" si="0"/>
        <v>医療，福祉</v>
      </c>
      <c r="C43" s="31">
        <f>IF($B43="","",+[18]第７表!F60)</f>
        <v>137.69999999999999</v>
      </c>
      <c r="D43" s="61">
        <f>IF($B43="","",IF([17]設定!$I36="",INDEX([17]指数!$C$6:$AD$62,MATCH([17]設定!$D36,[17]指数!$B$6:$B$62,0),8),[17]設定!$I36))</f>
        <v>-2.4</v>
      </c>
      <c r="E43" s="31">
        <f>IF($B43="","",[18]第７表!G60)</f>
        <v>133.30000000000001</v>
      </c>
      <c r="F43" s="61">
        <f>IF($B43="","",IF([17]設定!$I36="",INDEX([17]指数!$C$6:$AD$62,MATCH([17]設定!$D36,[17]指数!$B$6:$B$62,0),10),[17]設定!$I36))</f>
        <v>-1.2</v>
      </c>
      <c r="G43" s="62">
        <f>IF($B43="","",[18]第７表!H60)</f>
        <v>4.4000000000000004</v>
      </c>
      <c r="H43" s="63">
        <f>IF($B43="","",IF([17]設定!$I36="",INDEX([17]指数!$C$6:$AD$62,MATCH([17]設定!$D36,[17]指数!$B$6:$B$62,0),12),[17]設定!$I36))</f>
        <v>-29</v>
      </c>
      <c r="I43" s="31">
        <f>IF($B43="","",+[18]第７表!E60)</f>
        <v>18.8</v>
      </c>
      <c r="J43" s="33">
        <f>IF($B43="","",IF([17]設定!$I36="",IF([17]表１・表３!Q82="X","-",IF([17]表１・表３!Q82="-","-",+I43-[17]表１・表３!Q82)),[17]設定!$I36))</f>
        <v>0.19999999999999929</v>
      </c>
      <c r="K43" s="5"/>
      <c r="L43" s="3"/>
    </row>
    <row r="44" spans="1:12" s="4" customFormat="1" ht="22.5" customHeight="1" x14ac:dyDescent="0.45">
      <c r="A44" s="5"/>
      <c r="B44" s="60" t="str">
        <f t="shared" si="0"/>
        <v>複合サービス事業</v>
      </c>
      <c r="C44" s="31">
        <f>IF($B44="","",+[18]第７表!F61)</f>
        <v>153.30000000000001</v>
      </c>
      <c r="D44" s="61">
        <f>IF($B44="","",IF([17]設定!$I37="",INDEX([17]指数!$C$6:$AD$62,MATCH([17]設定!$D37,[17]指数!$B$6:$B$62,0),8),[17]設定!$I37))</f>
        <v>-0.8</v>
      </c>
      <c r="E44" s="31">
        <f>IF($B44="","",[18]第７表!G61)</f>
        <v>149.19999999999999</v>
      </c>
      <c r="F44" s="61">
        <f>IF($B44="","",IF([17]設定!$I37="",INDEX([17]指数!$C$6:$AD$62,MATCH([17]設定!$D37,[17]指数!$B$6:$B$62,0),10),[17]設定!$I37))</f>
        <v>0.8</v>
      </c>
      <c r="G44" s="62">
        <f>IF($B44="","",[18]第７表!H61)</f>
        <v>4.0999999999999996</v>
      </c>
      <c r="H44" s="63">
        <f>IF($B44="","",IF([17]設定!$I37="",INDEX([17]指数!$C$6:$AD$62,MATCH([17]設定!$D37,[17]指数!$B$6:$B$62,0),12),[17]設定!$I37))</f>
        <v>-37.9</v>
      </c>
      <c r="I44" s="31">
        <f>IF($B44="","",+[18]第７表!E61)</f>
        <v>19.399999999999999</v>
      </c>
      <c r="J44" s="33">
        <f>IF($B44="","",IF([17]設定!$I37="",IF([17]表１・表３!Q83="X","-",IF([17]表１・表３!Q83="-","-",+I44-[17]表１・表３!Q83)),[17]設定!$I37))</f>
        <v>-0.10000000000000142</v>
      </c>
      <c r="K44" s="5"/>
    </row>
    <row r="45" spans="1:12" s="4" customFormat="1" ht="22.5" customHeight="1" x14ac:dyDescent="0.45">
      <c r="A45" s="5"/>
      <c r="B45" s="66" t="str">
        <f t="shared" si="0"/>
        <v>サービス業（他に分類されないもの）</v>
      </c>
      <c r="C45" s="38">
        <f>IF($B45="","",+[18]第７表!F62)</f>
        <v>140.9</v>
      </c>
      <c r="D45" s="67">
        <f>IF($B45="","",IF([17]設定!$I38="",INDEX([17]指数!$C$6:$AD$62,MATCH([17]設定!$D38,[17]指数!$B$6:$B$62,0),8),[17]設定!$I38))</f>
        <v>0.1</v>
      </c>
      <c r="E45" s="38">
        <f>IF($B45="","",[18]第７表!G62)</f>
        <v>132.1</v>
      </c>
      <c r="F45" s="67">
        <f>IF($B45="","",IF([17]設定!$I38="",INDEX([17]指数!$C$6:$AD$62,MATCH([17]設定!$D38,[17]指数!$B$6:$B$62,0),10),[17]設定!$I38))</f>
        <v>-0.2</v>
      </c>
      <c r="G45" s="68">
        <f>IF($B45="","",[18]第７表!H62)</f>
        <v>8.8000000000000007</v>
      </c>
      <c r="H45" s="69">
        <f>IF($B45="","",IF([17]設定!$I38="",INDEX([17]指数!$C$6:$AD$62,MATCH([17]設定!$D38,[17]指数!$B$6:$B$62,0),12),[17]設定!$I38))</f>
        <v>4.8</v>
      </c>
      <c r="I45" s="38">
        <f>IF($B45="","",+[18]第７表!E62)</f>
        <v>18.3</v>
      </c>
      <c r="J45" s="40">
        <f>IF($B45="","",IF([17]設定!$I38="",IF([17]表１・表３!Q84="X","-",IF([17]表１・表３!Q84="-","-",+I45-[17]表１・表３!Q84)),[17]設定!$I38))</f>
        <v>0</v>
      </c>
      <c r="K45" s="5"/>
      <c r="L45" s="3"/>
    </row>
    <row r="46" spans="1:12" s="4" customFormat="1" ht="22.5" customHeight="1" x14ac:dyDescent="0.2">
      <c r="A46" s="5"/>
      <c r="B46" s="73" t="s">
        <v>14</v>
      </c>
      <c r="C46" s="73"/>
      <c r="D46" s="73"/>
      <c r="E46" s="73"/>
      <c r="F46" s="73"/>
      <c r="G46" s="73"/>
      <c r="H46" s="73"/>
      <c r="I46" s="73"/>
      <c r="J46" s="73"/>
      <c r="K46" s="5"/>
      <c r="L46" s="3"/>
    </row>
    <row r="47" spans="1:12" ht="22.5" customHeight="1" x14ac:dyDescent="0.45">
      <c r="A47" s="3"/>
      <c r="K47" s="42"/>
      <c r="L47" s="3"/>
    </row>
    <row r="48" spans="1:12" ht="22.5" customHeight="1" x14ac:dyDescent="0.2">
      <c r="A48" s="3"/>
      <c r="B48" s="6"/>
      <c r="C48" s="70"/>
      <c r="D48" s="71"/>
      <c r="E48" s="72"/>
      <c r="F48" s="72"/>
      <c r="G48" s="72"/>
      <c r="H48" s="72"/>
      <c r="I48" s="72"/>
      <c r="J48" s="42"/>
      <c r="K48" s="42"/>
      <c r="L48" s="3"/>
    </row>
    <row r="49" spans="1:12" ht="22.5" customHeight="1" x14ac:dyDescent="0.45">
      <c r="A49" s="3"/>
      <c r="C49" s="42"/>
      <c r="D49" s="42"/>
      <c r="E49" s="42"/>
      <c r="F49" s="42"/>
      <c r="G49" s="42"/>
      <c r="H49" s="42"/>
      <c r="I49" s="42"/>
      <c r="J49" s="42"/>
      <c r="K49" s="42"/>
      <c r="L49" s="3"/>
    </row>
    <row r="50" spans="1:12" ht="22.5" customHeight="1" x14ac:dyDescent="0.45">
      <c r="A50" s="3"/>
      <c r="B50" s="3"/>
      <c r="C50" s="42"/>
      <c r="D50" s="42"/>
      <c r="E50" s="42"/>
      <c r="F50" s="42"/>
      <c r="G50" s="42"/>
      <c r="H50" s="42"/>
      <c r="I50" s="42"/>
      <c r="J50" s="42"/>
      <c r="K50" s="42"/>
      <c r="L50" s="3"/>
    </row>
    <row r="51" spans="1:12" ht="22.5" customHeight="1" x14ac:dyDescent="0.45">
      <c r="C51" s="42"/>
      <c r="D51" s="42"/>
      <c r="E51" s="42"/>
      <c r="F51" s="42"/>
      <c r="G51" s="42"/>
      <c r="H51" s="42"/>
      <c r="I51" s="42"/>
      <c r="J51" s="42"/>
      <c r="K51" s="42"/>
      <c r="L51" s="3"/>
    </row>
    <row r="52" spans="1:12" ht="22.5" customHeight="1" x14ac:dyDescent="0.45">
      <c r="C52" s="42"/>
      <c r="D52" s="42"/>
      <c r="E52" s="42"/>
      <c r="F52" s="42"/>
      <c r="G52" s="42"/>
      <c r="H52" s="42"/>
      <c r="I52" s="42"/>
      <c r="J52" s="42"/>
      <c r="K52" s="42"/>
      <c r="L52" s="3"/>
    </row>
    <row r="53" spans="1:12" ht="22.5" customHeight="1" x14ac:dyDescent="0.45">
      <c r="C53" s="42"/>
      <c r="D53" s="42"/>
      <c r="E53" s="42"/>
      <c r="F53" s="42"/>
      <c r="G53" s="42"/>
      <c r="H53" s="42"/>
      <c r="I53" s="42"/>
      <c r="J53" s="42"/>
      <c r="K53" s="42"/>
      <c r="L53" s="3"/>
    </row>
    <row r="54" spans="1:12" ht="22.5" customHeight="1" x14ac:dyDescent="0.45">
      <c r="C54" s="42"/>
      <c r="D54" s="42"/>
      <c r="E54" s="42"/>
      <c r="F54" s="42"/>
      <c r="G54" s="42"/>
      <c r="H54" s="42"/>
      <c r="I54" s="42"/>
      <c r="J54" s="42"/>
      <c r="K54" s="42"/>
      <c r="L54" s="3"/>
    </row>
    <row r="55" spans="1:12" ht="22.5" customHeight="1" x14ac:dyDescent="0.45">
      <c r="C55" s="42"/>
      <c r="D55" s="42"/>
      <c r="E55" s="42"/>
      <c r="F55" s="42"/>
      <c r="G55" s="42"/>
      <c r="H55" s="42"/>
      <c r="I55" s="42"/>
      <c r="J55" s="42"/>
      <c r="K55" s="42"/>
      <c r="L55" s="3"/>
    </row>
    <row r="56" spans="1:12" ht="22.5" customHeight="1" x14ac:dyDescent="0.45">
      <c r="C56" s="42"/>
      <c r="D56" s="42"/>
      <c r="E56" s="42"/>
      <c r="F56" s="42"/>
      <c r="G56" s="42"/>
      <c r="H56" s="42"/>
      <c r="I56" s="42"/>
      <c r="J56" s="42"/>
      <c r="K56" s="42"/>
      <c r="L56" s="3"/>
    </row>
    <row r="57" spans="1:12" ht="22.5" customHeight="1" x14ac:dyDescent="0.45">
      <c r="L57" s="3"/>
    </row>
    <row r="60" spans="1:12" ht="22.5" customHeight="1" x14ac:dyDescent="0.45"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ht="22.5" customHeight="1" x14ac:dyDescent="0.45"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ht="22.5" customHeight="1" x14ac:dyDescent="0.45"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2.5" customHeight="1" x14ac:dyDescent="0.45"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22.5" customHeight="1" x14ac:dyDescent="0.45"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3:12" ht="22.5" customHeight="1" x14ac:dyDescent="0.45"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3:12" ht="22.5" customHeight="1" x14ac:dyDescent="0.45"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3:12" ht="22.5" customHeight="1" x14ac:dyDescent="0.45"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3:12" ht="22.5" customHeight="1" x14ac:dyDescent="0.45"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3:12" ht="22.5" customHeight="1" x14ac:dyDescent="0.45"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3:12" ht="22.5" customHeight="1" x14ac:dyDescent="0.45"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3:12" ht="22.5" customHeight="1" x14ac:dyDescent="0.45"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3:12" ht="22.5" customHeight="1" x14ac:dyDescent="0.45"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3:12" ht="22.5" customHeight="1" x14ac:dyDescent="0.45"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3:12" ht="22.5" customHeight="1" x14ac:dyDescent="0.45"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3:12" ht="22.5" customHeight="1" x14ac:dyDescent="0.45">
      <c r="C75" s="42"/>
      <c r="D75" s="42"/>
      <c r="E75" s="42"/>
      <c r="F75" s="42"/>
      <c r="G75" s="42"/>
      <c r="H75" s="42"/>
      <c r="I75" s="42"/>
      <c r="J75" s="42"/>
      <c r="K75" s="42"/>
      <c r="L75" s="42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R5.1!Print_Area</vt:lpstr>
      <vt:lpstr>R5.10!Print_Area</vt:lpstr>
      <vt:lpstr>R5.11!Print_Area</vt:lpstr>
      <vt:lpstr>R5.12!Print_Area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2025-04-09T05:08:01Z</cp:lastPrinted>
  <dcterms:created xsi:type="dcterms:W3CDTF">2025-04-09T05:07:45Z</dcterms:created>
  <dcterms:modified xsi:type="dcterms:W3CDTF">2025-04-10T04:56:06Z</dcterms:modified>
</cp:coreProperties>
</file>