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K:\05 財政・地方債担当\02 個別事業(現年分)フォルダ\03-02 【決　算】公営企業(現年分のみ)\01 各種照会・回答\230106_公営企業に係る「経営比較分析表」の分析等について（照会）\06ホームページ掲載\02法非適用\【法非適】下水\【法非適】農集排\"/>
    </mc:Choice>
  </mc:AlternateContent>
  <xr:revisionPtr revIDLastSave="0" documentId="13_ncr:1_{0EE31ADD-E45B-4E1E-811C-B4026B3D8202}" xr6:coauthVersionLast="47" xr6:coauthVersionMax="47" xr10:uidLastSave="{00000000-0000-0000-0000-000000000000}"/>
  <workbookProtection workbookAlgorithmName="SHA-512" workbookHashValue="JqnPPRw7jY4FWc4esbM0KEIAMcWK9aM0jkUjOMuc7EFcWIB0FZ7TJXnbwxwuhRXgI27yoArcM04fCM0b6FLHDw==" workbookSaltValue="a8iAOeuTwSwBS5rsHpyDdA==" workbookSpinCount="100000" lockStructure="1"/>
  <bookViews>
    <workbookView xWindow="-108" yWindow="-108" windowWidth="23256" windowHeight="12576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I10" i="4" s="1"/>
  <c r="N6" i="5"/>
  <c r="B10" i="4" s="1"/>
  <c r="M6" i="5"/>
  <c r="AD8" i="4" s="1"/>
  <c r="L6" i="5"/>
  <c r="W8" i="4" s="1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E86" i="4"/>
  <c r="AT10" i="4"/>
  <c r="AL10" i="4"/>
  <c r="AL8" i="4"/>
  <c r="P8" i="4"/>
</calcChain>
</file>

<file path=xl/sharedStrings.xml><?xml version="1.0" encoding="utf-8"?>
<sst xmlns="http://schemas.openxmlformats.org/spreadsheetml/2006/main" count="236" uniqueCount="119">
  <si>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</si>
  <si>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</si>
  <si>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</si>
  <si>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</si>
  <si>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</si>
  <si>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</si>
  <si>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</si>
  <si>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</si>
  <si>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</si>
  <si>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</si>
  <si>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</si>
  <si>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</si>
  <si>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</si>
  <si>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</si>
  <si>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</si>
  <si>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</si>
  <si>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</si>
  <si>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</si>
  <si>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</si>
  <si>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</si>
  <si>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</si>
  <si>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</si>
  <si>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</si>
  <si>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</si>
  <si>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</si>
  <si>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</si>
  <si>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</si>
  <si>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</si>
  <si>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</si>
  <si>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</si>
  <si>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</si>
  <si>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</si>
  <si>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</si>
  <si>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</si>
  <si>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</si>
  <si>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</si>
  <si>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</si>
  <si>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</si>
  <si>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</si>
  <si>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</si>
  <si>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</si>
  <si>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</si>
  <si>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</si>
  <si>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</si>
  <si>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</si>
  <si>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</si>
  <si>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</si>
  <si>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</si>
  <si>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</si>
  <si>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</si>
  <si>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</si>
  <si>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</si>
  <si>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</si>
  <si>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</si>
  <si>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</si>
  <si>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</si>
  <si>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</si>
  <si>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</si>
  <si>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</si>
  <si>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</si>
  <si>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</si>
  <si>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</si>
  <si>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</si>
  <si>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</si>
  <si>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</si>
  <si>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</si>
  <si>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</si>
  <si>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</si>
  <si>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</si>
  <si>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</si>
  <si>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</si>
  <si>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</si>
  <si>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</si>
  <si>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</si>
  <si>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</si>
  <si>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</si>
  <si>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</si>
  <si>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</si>
  <si>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</si>
  <si>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</si>
  <si>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</si>
  <si>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</si>
  <si>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</si>
  <si>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</si>
  <si>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</si>
  <si>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</si>
  <si>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</si>
  <si>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</si>
  <si>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</si>
  <si>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</si>
  <si>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</si>
  <si>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</si>
  <si>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</si>
  <si>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</si>
  <si>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</si>
  <si>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</si>
  <si>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</si>
  <si>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</si>
  <si>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宮崎県　三股町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</si>
  <si>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</si>
  <si>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</si>
  <si>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</si>
  <si>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</si>
  <si>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</si>
  <si>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</si>
  <si>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</si>
  <si>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</si>
  <si>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</si>
  <si>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</si>
  <si>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</si>
  <si>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</si>
  <si>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</si>
  <si>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</si>
  <si>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</si>
  <si>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</si>
  <si>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</si>
  <si>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耐用年数を超えている管渠はありませんが、処理場においては、徐々に修繕が増えていく傾向にあり、老朽化への計画的な財政対応が必要であると考えます。平成25年度に作成した施設最適整備構想計画（長寿命化）に基づき、施設の長寿命化を図り、対応していきます。</t>
    <rPh sb="1" eb="3">
      <t>タイヨウ</t>
    </rPh>
    <rPh sb="3" eb="5">
      <t>ネンスウ</t>
    </rPh>
    <rPh sb="6" eb="7">
      <t>コ</t>
    </rPh>
    <rPh sb="11" eb="13">
      <t>カンキョ</t>
    </rPh>
    <rPh sb="21" eb="23">
      <t>ショリ</t>
    </rPh>
    <rPh sb="23" eb="24">
      <t>ジョウ</t>
    </rPh>
    <rPh sb="30" eb="32">
      <t>ジョジョ</t>
    </rPh>
    <rPh sb="33" eb="35">
      <t>シュウゼン</t>
    </rPh>
    <rPh sb="36" eb="37">
      <t>フ</t>
    </rPh>
    <rPh sb="41" eb="43">
      <t>ケイコウ</t>
    </rPh>
    <rPh sb="47" eb="50">
      <t>ロウキュウカ</t>
    </rPh>
    <rPh sb="52" eb="55">
      <t>ケイカクテキ</t>
    </rPh>
    <rPh sb="56" eb="58">
      <t>ザイセイ</t>
    </rPh>
    <rPh sb="58" eb="60">
      <t>タイオウ</t>
    </rPh>
    <rPh sb="61" eb="63">
      <t>ヒツヨウ</t>
    </rPh>
    <rPh sb="67" eb="68">
      <t>カンガ</t>
    </rPh>
    <rPh sb="72" eb="74">
      <t>ヘイセイ</t>
    </rPh>
    <rPh sb="76" eb="78">
      <t>ネンド</t>
    </rPh>
    <rPh sb="79" eb="81">
      <t>サクセイ</t>
    </rPh>
    <rPh sb="83" eb="85">
      <t>シセツ</t>
    </rPh>
    <rPh sb="85" eb="87">
      <t>サイテキ</t>
    </rPh>
    <rPh sb="87" eb="89">
      <t>セイビ</t>
    </rPh>
    <rPh sb="89" eb="91">
      <t>コウソウ</t>
    </rPh>
    <rPh sb="91" eb="93">
      <t>ケイカク</t>
    </rPh>
    <rPh sb="94" eb="97">
      <t>チョウジュミョウ</t>
    </rPh>
    <rPh sb="97" eb="98">
      <t>カ</t>
    </rPh>
    <rPh sb="100" eb="101">
      <t>モト</t>
    </rPh>
    <rPh sb="104" eb="106">
      <t>シセツ</t>
    </rPh>
    <phoneticPr fontId="4"/>
  </si>
  <si>
    <t xml:space="preserve"> 健全な経営を維持するために、適切な使用料金の設定が必要でありますが、本町の料金設定は適切であるため、改善策としては、汚水処理費を軽減する検討が必要となります。また、施設の老朽化対策として、施設最適整備構想計画に基づいた整備を行い、長寿命化を図ることにより、経営への負荷を抑えるなど、改善を進める必要があります。</t>
    <rPh sb="1" eb="3">
      <t>ケンゼン</t>
    </rPh>
    <rPh sb="4" eb="6">
      <t>ケイエイ</t>
    </rPh>
    <rPh sb="7" eb="9">
      <t>イジ</t>
    </rPh>
    <rPh sb="15" eb="17">
      <t>テキセツ</t>
    </rPh>
    <rPh sb="18" eb="22">
      <t>シヨウリョウキン</t>
    </rPh>
    <rPh sb="23" eb="25">
      <t>セッテイ</t>
    </rPh>
    <rPh sb="26" eb="28">
      <t>ヒツヨウ</t>
    </rPh>
    <rPh sb="35" eb="37">
      <t>ホンチョウ</t>
    </rPh>
    <rPh sb="38" eb="42">
      <t>リョウキンセッテイ</t>
    </rPh>
    <rPh sb="43" eb="45">
      <t>テキセツ</t>
    </rPh>
    <rPh sb="51" eb="53">
      <t>カイゼン</t>
    </rPh>
    <rPh sb="53" eb="54">
      <t>サク</t>
    </rPh>
    <rPh sb="59" eb="64">
      <t>オスイショリヒ</t>
    </rPh>
    <rPh sb="65" eb="67">
      <t>ケイゲン</t>
    </rPh>
    <rPh sb="69" eb="71">
      <t>ケントウ</t>
    </rPh>
    <rPh sb="72" eb="74">
      <t>ヒツヨウ</t>
    </rPh>
    <rPh sb="83" eb="85">
      <t>シセツ</t>
    </rPh>
    <rPh sb="86" eb="89">
      <t>ロウキュウカ</t>
    </rPh>
    <rPh sb="89" eb="91">
      <t>タイサク</t>
    </rPh>
    <rPh sb="95" eb="97">
      <t>シセツ</t>
    </rPh>
    <phoneticPr fontId="4"/>
  </si>
  <si>
    <t xml:space="preserve">　本町の農業集落排水は、平成12年度に施設整備が完了し、平成13年度から供用開始しています。
　①「収益的収支比率」は、経年比較しても減少傾向でありますが、下水道使用料は前年度よりも増加し、費用については減少しています。しかし、他会計繰入金の減額により、100％に満たない状況であり、更なる費用削減・使用料確保の取組が必要と考えます。
　④「企業債残高対事業規模比率」は、0％となっており、本町の農業集落排水事業については、新たな起債はありません。一般会計繰入金により、起債償還金を賄っている状況ではありますが、今後は償還金の減少に伴い、改善されていくと思われます。
　⑤「経費回収率」は、類似団体を上回っていますが、今後は汚水処理費の改善対策も重要であると考えます。
　⑥「汚水処理原価」は、類似団体より低く、令和元年度からは微増傾向にあります。本町の農業集落排水区域は、梶山地区と宮村地区の2ヵ所あり、梶山地区は横ばい、宮村地区は微増となっていますが、今後は人口減少が予想され、有収水量の大幅な増加は考えにくいため、効率的な汚水処理経費となるよう努めます。
　⑦「施設利用率」は、近年ほぼ横ばいの数値であり、類似団体の平均値を下回るなど、安定している状況でしたが、令和3年度は類似団体の平均を下回ったため、今後効率性の向上に努める必要があります。
　⑧「水洗化率」は、類似団体と比べ高い水準にありますが、さらに接続推進に努める必要があります。"        </t>
    <rPh sb="121" eb="123">
      <t>ゲンガク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</si>
</sst>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83-4246-A2FA-CE8A9A2DC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9851880"/>
        <c:axId val="509853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0.01</c:v>
                </c:pt>
                <c:pt idx="2">
                  <c:v>0.02</c:v>
                </c:pt>
                <c:pt idx="3">
                  <c:v>0.25</c:v>
                </c:pt>
                <c:pt idx="4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83-4246-A2FA-CE8A9A2DC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851880"/>
        <c:axId val="509853056"/>
      </c:lineChart>
      <c:dateAx>
        <c:axId val="509851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09853056"/>
        <c:crosses val="autoZero"/>
        <c:auto val="1"/>
        <c:lblOffset val="100"/>
        <c:baseTimeUnit val="years"/>
      </c:dateAx>
      <c:valAx>
        <c:axId val="509853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9851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55.82</c:v>
                </c:pt>
                <c:pt idx="1">
                  <c:v>54.78</c:v>
                </c:pt>
                <c:pt idx="2">
                  <c:v>58.66</c:v>
                </c:pt>
                <c:pt idx="3">
                  <c:v>58.36</c:v>
                </c:pt>
                <c:pt idx="4">
                  <c:v>57.31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B7-4693-9EC5-9A7D30B1E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812512"/>
        <c:axId val="508811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51.75</c:v>
                </c:pt>
                <c:pt idx="1">
                  <c:v>50.68</c:v>
                </c:pt>
                <c:pt idx="2">
                  <c:v>50.14</c:v>
                </c:pt>
                <c:pt idx="3">
                  <c:v>54.83</c:v>
                </c:pt>
                <c:pt idx="4">
                  <c:v>66.53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B7-4693-9EC5-9A7D30B1E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812512"/>
        <c:axId val="508811728"/>
      </c:lineChart>
      <c:dateAx>
        <c:axId val="5088125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08811728"/>
        <c:crosses val="autoZero"/>
        <c:auto val="1"/>
        <c:lblOffset val="100"/>
        <c:baseTimeUnit val="years"/>
      </c:dateAx>
      <c:valAx>
        <c:axId val="508811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8812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88.42</c:v>
                </c:pt>
                <c:pt idx="1">
                  <c:v>87.77</c:v>
                </c:pt>
                <c:pt idx="2">
                  <c:v>88.55</c:v>
                </c:pt>
                <c:pt idx="3">
                  <c:v>90.32</c:v>
                </c:pt>
                <c:pt idx="4">
                  <c:v>90.45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44-466E-8A95-2D5C88C30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812120"/>
        <c:axId val="508809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84.84</c:v>
                </c:pt>
                <c:pt idx="1">
                  <c:v>84.86</c:v>
                </c:pt>
                <c:pt idx="2">
                  <c:v>84.98</c:v>
                </c:pt>
                <c:pt idx="3">
                  <c:v>84.7</c:v>
                </c:pt>
                <c:pt idx="4">
                  <c:v>84.67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44-466E-8A95-2D5C88C30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812120"/>
        <c:axId val="508809376"/>
      </c:lineChart>
      <c:dateAx>
        <c:axId val="5088121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08809376"/>
        <c:crosses val="autoZero"/>
        <c:auto val="1"/>
        <c:lblOffset val="100"/>
        <c:baseTimeUnit val="years"/>
      </c:dateAx>
      <c:valAx>
        <c:axId val="508809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8812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101.15</c:v>
                </c:pt>
                <c:pt idx="1">
                  <c:v>100.13</c:v>
                </c:pt>
                <c:pt idx="2">
                  <c:v>101.26</c:v>
                </c:pt>
                <c:pt idx="3">
                  <c:v>99.52</c:v>
                </c:pt>
                <c:pt idx="4">
                  <c:v>99.33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14-4C69-8B7F-425797CE9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9846000"/>
        <c:axId val="509846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14-4C69-8B7F-425797CE9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846000"/>
        <c:axId val="509846392"/>
      </c:lineChart>
      <c:dateAx>
        <c:axId val="5098460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09846392"/>
        <c:crosses val="autoZero"/>
        <c:auto val="1"/>
        <c:lblOffset val="100"/>
        <c:baseTimeUnit val="years"/>
      </c:dateAx>
      <c:valAx>
        <c:axId val="509846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9846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BB-4D61-AF3A-EF4C33968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467528"/>
        <c:axId val="508466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BB-4D61-AF3A-EF4C33968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467528"/>
        <c:axId val="508466352"/>
      </c:lineChart>
      <c:dateAx>
        <c:axId val="5084675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08466352"/>
        <c:crosses val="autoZero"/>
        <c:auto val="1"/>
        <c:lblOffset val="100"/>
        <c:baseTimeUnit val="years"/>
      </c:dateAx>
      <c:valAx>
        <c:axId val="508466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8467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A4-4B75-902A-EC51FE477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471840"/>
        <c:axId val="508472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A4-4B75-902A-EC51FE477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471840"/>
        <c:axId val="508472624"/>
      </c:lineChart>
      <c:dateAx>
        <c:axId val="5084718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08472624"/>
        <c:crosses val="autoZero"/>
        <c:auto val="1"/>
        <c:lblOffset val="100"/>
        <c:baseTimeUnit val="years"/>
      </c:dateAx>
      <c:valAx>
        <c:axId val="508472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8471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D3-4523-B3CC-508A58B31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469880"/>
        <c:axId val="508465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D3-4523-B3CC-508A58B31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469880"/>
        <c:axId val="508465568"/>
      </c:lineChart>
      <c:dateAx>
        <c:axId val="508469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08465568"/>
        <c:crosses val="autoZero"/>
        <c:auto val="1"/>
        <c:lblOffset val="100"/>
        <c:baseTimeUnit val="years"/>
      </c:dateAx>
      <c:valAx>
        <c:axId val="508465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8469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D0-4A80-B91B-6FC7BAA91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471056"/>
        <c:axId val="508467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D0-4A80-B91B-6FC7BAA91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471056"/>
        <c:axId val="508467136"/>
      </c:lineChart>
      <c:dateAx>
        <c:axId val="5084710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08467136"/>
        <c:crosses val="autoZero"/>
        <c:auto val="1"/>
        <c:lblOffset val="100"/>
        <c:baseTimeUnit val="years"/>
      </c:dateAx>
      <c:valAx>
        <c:axId val="508467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8471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E1-4E33-8E82-565CB3B37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468312"/>
        <c:axId val="508470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855.8</c:v>
                </c:pt>
                <c:pt idx="1">
                  <c:v>789.46</c:v>
                </c:pt>
                <c:pt idx="2">
                  <c:v>826.83</c:v>
                </c:pt>
                <c:pt idx="3">
                  <c:v>867.83</c:v>
                </c:pt>
                <c:pt idx="4">
                  <c:v>791.76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E1-4E33-8E82-565CB3B37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468312"/>
        <c:axId val="508470664"/>
      </c:lineChart>
      <c:dateAx>
        <c:axId val="5084683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08470664"/>
        <c:crosses val="autoZero"/>
        <c:auto val="1"/>
        <c:lblOffset val="100"/>
        <c:baseTimeUnit val="years"/>
      </c:dateAx>
      <c:valAx>
        <c:axId val="508470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8468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91.29</c:v>
                </c:pt>
                <c:pt idx="1">
                  <c:v>83.89</c:v>
                </c:pt>
                <c:pt idx="2">
                  <c:v>97.13</c:v>
                </c:pt>
                <c:pt idx="3">
                  <c:v>97.68</c:v>
                </c:pt>
                <c:pt idx="4">
                  <c:v>96.75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0B-457E-BD9E-8B0F97F41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805064"/>
        <c:axId val="508807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59.8</c:v>
                </c:pt>
                <c:pt idx="1">
                  <c:v>57.77</c:v>
                </c:pt>
                <c:pt idx="2">
                  <c:v>57.31</c:v>
                </c:pt>
                <c:pt idx="3">
                  <c:v>57.08</c:v>
                </c:pt>
                <c:pt idx="4">
                  <c:v>56.26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0B-457E-BD9E-8B0F97F41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805064"/>
        <c:axId val="508807808"/>
      </c:lineChart>
      <c:dateAx>
        <c:axId val="5088050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08807808"/>
        <c:crosses val="autoZero"/>
        <c:auto val="1"/>
        <c:lblOffset val="100"/>
        <c:baseTimeUnit val="years"/>
      </c:dateAx>
      <c:valAx>
        <c:axId val="508807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8805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195.16</c:v>
                </c:pt>
                <c:pt idx="1">
                  <c:v>212.76</c:v>
                </c:pt>
                <c:pt idx="2">
                  <c:v>184.33</c:v>
                </c:pt>
                <c:pt idx="3">
                  <c:v>186.49</c:v>
                </c:pt>
                <c:pt idx="4">
                  <c:v>187.99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2E-4B90-B876-85D39A38B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807416"/>
        <c:axId val="508807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263.76</c:v>
                </c:pt>
                <c:pt idx="1">
                  <c:v>274.35000000000002</c:v>
                </c:pt>
                <c:pt idx="2">
                  <c:v>273.52</c:v>
                </c:pt>
                <c:pt idx="3">
                  <c:v>274.99</c:v>
                </c:pt>
                <c:pt idx="4">
                  <c:v>282.08999999999997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2E-4B90-B876-85D39A38B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807416"/>
        <c:axId val="508807024"/>
      </c:lineChart>
      <c:dateAx>
        <c:axId val="5088074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08807024"/>
        <c:crosses val="autoZero"/>
        <c:auto val="1"/>
        <c:lblOffset val="100"/>
        <c:baseTimeUnit val="years"/>
      </c:dateAx>
      <c:valAx>
        <c:axId val="508807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8807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【786.37】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【256.97】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="85" zoomScaleNormal="85" workbookViewId="0">
      <selection activeCell="B6" sqref="B6:AC6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2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2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4" t="str">
        <f>データ!H6</f>
        <v>宮崎県　三股町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51" t="s">
        <v>1</v>
      </c>
      <c r="C7" s="51"/>
      <c r="D7" s="51"/>
      <c r="E7" s="51"/>
      <c r="F7" s="51"/>
      <c r="G7" s="51"/>
      <c r="H7" s="51"/>
      <c r="I7" s="51" t="s">
        <v>2</v>
      </c>
      <c r="J7" s="51"/>
      <c r="K7" s="51"/>
      <c r="L7" s="51"/>
      <c r="M7" s="51"/>
      <c r="N7" s="51"/>
      <c r="O7" s="51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3"/>
      <c r="AL7" s="51" t="s">
        <v>6</v>
      </c>
      <c r="AM7" s="51"/>
      <c r="AN7" s="51"/>
      <c r="AO7" s="51"/>
      <c r="AP7" s="51"/>
      <c r="AQ7" s="51"/>
      <c r="AR7" s="51"/>
      <c r="AS7" s="51"/>
      <c r="AT7" s="51" t="s">
        <v>7</v>
      </c>
      <c r="AU7" s="51"/>
      <c r="AV7" s="51"/>
      <c r="AW7" s="51"/>
      <c r="AX7" s="51"/>
      <c r="AY7" s="51"/>
      <c r="AZ7" s="51"/>
      <c r="BA7" s="51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75" t="s">
        <v>9</v>
      </c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7"/>
    </row>
    <row r="8" spans="1:78" ht="18.75" customHeight="1" x14ac:dyDescent="0.2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農業集落排水</v>
      </c>
      <c r="Q8" s="71"/>
      <c r="R8" s="71"/>
      <c r="S8" s="71"/>
      <c r="T8" s="71"/>
      <c r="U8" s="71"/>
      <c r="V8" s="71"/>
      <c r="W8" s="71" t="str">
        <f>データ!L6</f>
        <v>F2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45">
        <f>データ!S6</f>
        <v>26098</v>
      </c>
      <c r="AM8" s="45"/>
      <c r="AN8" s="45"/>
      <c r="AO8" s="45"/>
      <c r="AP8" s="45"/>
      <c r="AQ8" s="45"/>
      <c r="AR8" s="45"/>
      <c r="AS8" s="45"/>
      <c r="AT8" s="46">
        <f>データ!T6</f>
        <v>110.02</v>
      </c>
      <c r="AU8" s="46"/>
      <c r="AV8" s="46"/>
      <c r="AW8" s="46"/>
      <c r="AX8" s="46"/>
      <c r="AY8" s="46"/>
      <c r="AZ8" s="46"/>
      <c r="BA8" s="46"/>
      <c r="BB8" s="46">
        <f>データ!U6</f>
        <v>237.21</v>
      </c>
      <c r="BC8" s="46"/>
      <c r="BD8" s="46"/>
      <c r="BE8" s="46"/>
      <c r="BF8" s="46"/>
      <c r="BG8" s="46"/>
      <c r="BH8" s="46"/>
      <c r="BI8" s="46"/>
      <c r="BJ8" s="3"/>
      <c r="BK8" s="3"/>
      <c r="BL8" s="67" t="s">
        <v>10</v>
      </c>
      <c r="BM8" s="68"/>
      <c r="BN8" s="69" t="s">
        <v>11</v>
      </c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70"/>
    </row>
    <row r="9" spans="1:78" ht="18.75" customHeight="1" x14ac:dyDescent="0.2">
      <c r="A9" s="2"/>
      <c r="B9" s="51" t="s">
        <v>12</v>
      </c>
      <c r="C9" s="51"/>
      <c r="D9" s="51"/>
      <c r="E9" s="51"/>
      <c r="F9" s="51"/>
      <c r="G9" s="51"/>
      <c r="H9" s="51"/>
      <c r="I9" s="51" t="s">
        <v>13</v>
      </c>
      <c r="J9" s="51"/>
      <c r="K9" s="51"/>
      <c r="L9" s="51"/>
      <c r="M9" s="51"/>
      <c r="N9" s="51"/>
      <c r="O9" s="51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51" t="s">
        <v>16</v>
      </c>
      <c r="AE9" s="51"/>
      <c r="AF9" s="51"/>
      <c r="AG9" s="51"/>
      <c r="AH9" s="51"/>
      <c r="AI9" s="51"/>
      <c r="AJ9" s="51"/>
      <c r="AK9" s="3"/>
      <c r="AL9" s="51" t="s">
        <v>17</v>
      </c>
      <c r="AM9" s="51"/>
      <c r="AN9" s="51"/>
      <c r="AO9" s="51"/>
      <c r="AP9" s="51"/>
      <c r="AQ9" s="51"/>
      <c r="AR9" s="51"/>
      <c r="AS9" s="51"/>
      <c r="AT9" s="51" t="s">
        <v>18</v>
      </c>
      <c r="AU9" s="51"/>
      <c r="AV9" s="51"/>
      <c r="AW9" s="51"/>
      <c r="AX9" s="51"/>
      <c r="AY9" s="51"/>
      <c r="AZ9" s="51"/>
      <c r="BA9" s="51"/>
      <c r="BB9" s="51" t="s">
        <v>19</v>
      </c>
      <c r="BC9" s="51"/>
      <c r="BD9" s="51"/>
      <c r="BE9" s="51"/>
      <c r="BF9" s="51"/>
      <c r="BG9" s="51"/>
      <c r="BH9" s="51"/>
      <c r="BI9" s="51"/>
      <c r="BJ9" s="3"/>
      <c r="BK9" s="3"/>
      <c r="BL9" s="52" t="s">
        <v>20</v>
      </c>
      <c r="BM9" s="53"/>
      <c r="BN9" s="54" t="s">
        <v>21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2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6.07</v>
      </c>
      <c r="Q10" s="46"/>
      <c r="R10" s="46"/>
      <c r="S10" s="46"/>
      <c r="T10" s="46"/>
      <c r="U10" s="46"/>
      <c r="V10" s="46"/>
      <c r="W10" s="46">
        <f>データ!Q6</f>
        <v>88.22</v>
      </c>
      <c r="X10" s="46"/>
      <c r="Y10" s="46"/>
      <c r="Z10" s="46"/>
      <c r="AA10" s="46"/>
      <c r="AB10" s="46"/>
      <c r="AC10" s="46"/>
      <c r="AD10" s="45">
        <f>データ!R6</f>
        <v>3305</v>
      </c>
      <c r="AE10" s="45"/>
      <c r="AF10" s="45"/>
      <c r="AG10" s="45"/>
      <c r="AH10" s="45"/>
      <c r="AI10" s="45"/>
      <c r="AJ10" s="45"/>
      <c r="AK10" s="2"/>
      <c r="AL10" s="45">
        <f>データ!V6</f>
        <v>1581</v>
      </c>
      <c r="AM10" s="45"/>
      <c r="AN10" s="45"/>
      <c r="AO10" s="45"/>
      <c r="AP10" s="45"/>
      <c r="AQ10" s="45"/>
      <c r="AR10" s="45"/>
      <c r="AS10" s="45"/>
      <c r="AT10" s="46">
        <f>データ!W6</f>
        <v>0.95</v>
      </c>
      <c r="AU10" s="46"/>
      <c r="AV10" s="46"/>
      <c r="AW10" s="46"/>
      <c r="AX10" s="46"/>
      <c r="AY10" s="46"/>
      <c r="AZ10" s="46"/>
      <c r="BA10" s="46"/>
      <c r="BB10" s="46">
        <f>データ!X6</f>
        <v>1664.21</v>
      </c>
      <c r="BC10" s="46"/>
      <c r="BD10" s="46"/>
      <c r="BE10" s="46"/>
      <c r="BF10" s="46"/>
      <c r="BG10" s="46"/>
      <c r="BH10" s="46"/>
      <c r="BI10" s="46"/>
      <c r="BJ10" s="2"/>
      <c r="BK10" s="2"/>
      <c r="BL10" s="47" t="s">
        <v>22</v>
      </c>
      <c r="BM10" s="48"/>
      <c r="BN10" s="49" t="s">
        <v>23</v>
      </c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50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2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2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1" t="s">
        <v>118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116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2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2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117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2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2">
      <c r="C84" s="2"/>
    </row>
    <row r="85" spans="1:78" hidden="1" x14ac:dyDescent="0.2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2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【786.37】</v>
      </c>
      <c r="I86" s="12" t="str">
        <f>データ!CA6</f>
        <v>【60.65】</v>
      </c>
      <c r="J86" s="12" t="str">
        <f>データ!CL6</f>
        <v>【256.97】</v>
      </c>
      <c r="K86" s="12" t="str">
        <f>データ!CW6</f>
        <v>【61.14】</v>
      </c>
      <c r="L86" s="12" t="str">
        <f>データ!DH6</f>
        <v>【86.91】</v>
      </c>
      <c r="M86" s="12" t="s">
        <v>44</v>
      </c>
      <c r="N86" s="12" t="s">
        <v>44</v>
      </c>
      <c r="O86" s="12" t="str">
        <f>データ!EO6</f>
        <v>【0.03】</v>
      </c>
    </row>
  </sheetData>
  <sheetProtection algorithmName="SHA-512" hashValue="Uk9jpvOARPoPueqXTqQbo/iQkdpGUSSYclIFXOIGa1xRxVPGjyUKmSA2M993KoHjGuXRYm8rz9JsZZQTVOLc2g==" saltValue="O7Tqr5vf8jk2JmLevhB5D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5" x14ac:dyDescent="0.2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2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2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9" t="s">
        <v>54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1"/>
      <c r="Y3" s="85" t="s">
        <v>55</v>
      </c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 t="s">
        <v>56</v>
      </c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</row>
    <row r="4" spans="1:145" x14ac:dyDescent="0.2">
      <c r="A4" s="14" t="s">
        <v>57</v>
      </c>
      <c r="B4" s="16"/>
      <c r="C4" s="16"/>
      <c r="D4" s="16"/>
      <c r="E4" s="16"/>
      <c r="F4" s="16"/>
      <c r="G4" s="16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4"/>
      <c r="Y4" s="78" t="s">
        <v>58</v>
      </c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 t="s">
        <v>59</v>
      </c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 t="s">
        <v>60</v>
      </c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 t="s">
        <v>61</v>
      </c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 t="s">
        <v>62</v>
      </c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 t="s">
        <v>63</v>
      </c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 t="s">
        <v>64</v>
      </c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 t="s">
        <v>65</v>
      </c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 t="s">
        <v>66</v>
      </c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 t="s">
        <v>67</v>
      </c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 t="s">
        <v>68</v>
      </c>
      <c r="EF4" s="78"/>
      <c r="EG4" s="78"/>
      <c r="EH4" s="78"/>
      <c r="EI4" s="78"/>
      <c r="EJ4" s="78"/>
      <c r="EK4" s="78"/>
      <c r="EL4" s="78"/>
      <c r="EM4" s="78"/>
      <c r="EN4" s="78"/>
      <c r="EO4" s="78"/>
    </row>
    <row r="5" spans="1:145" x14ac:dyDescent="0.2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2">
      <c r="A6" s="14" t="s">
        <v>97</v>
      </c>
      <c r="B6" s="19">
        <f>B7</f>
        <v>2021</v>
      </c>
      <c r="C6" s="19">
        <f t="shared" ref="C6:X6" si="3">C7</f>
        <v>453412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宮崎県　三股町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6.07</v>
      </c>
      <c r="Q6" s="20">
        <f t="shared" si="3"/>
        <v>88.22</v>
      </c>
      <c r="R6" s="20">
        <f t="shared" si="3"/>
        <v>3305</v>
      </c>
      <c r="S6" s="20">
        <f t="shared" si="3"/>
        <v>26098</v>
      </c>
      <c r="T6" s="20">
        <f t="shared" si="3"/>
        <v>110.02</v>
      </c>
      <c r="U6" s="20">
        <f t="shared" si="3"/>
        <v>237.21</v>
      </c>
      <c r="V6" s="20">
        <f t="shared" si="3"/>
        <v>1581</v>
      </c>
      <c r="W6" s="20">
        <f t="shared" si="3"/>
        <v>0.95</v>
      </c>
      <c r="X6" s="20">
        <f t="shared" si="3"/>
        <v>1664.21</v>
      </c>
      <c r="Y6" s="21">
        <f>IF(Y7="",NA(),Y7)</f>
        <v>101.15</v>
      </c>
      <c r="Z6" s="21">
        <f t="shared" ref="Z6:AH6" si="4">IF(Z7="",NA(),Z7)</f>
        <v>100.13</v>
      </c>
      <c r="AA6" s="21">
        <f t="shared" si="4"/>
        <v>101.26</v>
      </c>
      <c r="AB6" s="21">
        <f t="shared" si="4"/>
        <v>99.52</v>
      </c>
      <c r="AC6" s="21">
        <f t="shared" si="4"/>
        <v>99.33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855.8</v>
      </c>
      <c r="BL6" s="21">
        <f t="shared" si="7"/>
        <v>789.46</v>
      </c>
      <c r="BM6" s="21">
        <f t="shared" si="7"/>
        <v>826.83</v>
      </c>
      <c r="BN6" s="21">
        <f t="shared" si="7"/>
        <v>867.83</v>
      </c>
      <c r="BO6" s="21">
        <f t="shared" si="7"/>
        <v>791.76</v>
      </c>
      <c r="BP6" s="20" t="str">
        <f>IF(BP7="","",IF(BP7="-","【-】","【"&amp;SUBSTITUTE(TEXT(BP7,"#,##0.00"),"-","△")&amp;"】"))</f>
        <v>【786.37】</v>
      </c>
      <c r="BQ6" s="21">
        <f>IF(BQ7="",NA(),BQ7)</f>
        <v>91.29</v>
      </c>
      <c r="BR6" s="21">
        <f t="shared" ref="BR6:BZ6" si="8">IF(BR7="",NA(),BR7)</f>
        <v>83.89</v>
      </c>
      <c r="BS6" s="21">
        <f t="shared" si="8"/>
        <v>97.13</v>
      </c>
      <c r="BT6" s="21">
        <f t="shared" si="8"/>
        <v>97.68</v>
      </c>
      <c r="BU6" s="21">
        <f t="shared" si="8"/>
        <v>96.75</v>
      </c>
      <c r="BV6" s="21">
        <f t="shared" si="8"/>
        <v>59.8</v>
      </c>
      <c r="BW6" s="21">
        <f t="shared" si="8"/>
        <v>57.77</v>
      </c>
      <c r="BX6" s="21">
        <f t="shared" si="8"/>
        <v>57.31</v>
      </c>
      <c r="BY6" s="21">
        <f t="shared" si="8"/>
        <v>57.08</v>
      </c>
      <c r="BZ6" s="21">
        <f t="shared" si="8"/>
        <v>56.26</v>
      </c>
      <c r="CA6" s="20" t="str">
        <f>IF(CA7="","",IF(CA7="-","【-】","【"&amp;SUBSTITUTE(TEXT(CA7,"#,##0.00"),"-","△")&amp;"】"))</f>
        <v>【60.65】</v>
      </c>
      <c r="CB6" s="21">
        <f>IF(CB7="",NA(),CB7)</f>
        <v>195.16</v>
      </c>
      <c r="CC6" s="21">
        <f t="shared" ref="CC6:CK6" si="9">IF(CC7="",NA(),CC7)</f>
        <v>212.76</v>
      </c>
      <c r="CD6" s="21">
        <f t="shared" si="9"/>
        <v>184.33</v>
      </c>
      <c r="CE6" s="21">
        <f t="shared" si="9"/>
        <v>186.49</v>
      </c>
      <c r="CF6" s="21">
        <f t="shared" si="9"/>
        <v>187.99</v>
      </c>
      <c r="CG6" s="21">
        <f t="shared" si="9"/>
        <v>263.76</v>
      </c>
      <c r="CH6" s="21">
        <f t="shared" si="9"/>
        <v>274.35000000000002</v>
      </c>
      <c r="CI6" s="21">
        <f t="shared" si="9"/>
        <v>273.52</v>
      </c>
      <c r="CJ6" s="21">
        <f t="shared" si="9"/>
        <v>274.99</v>
      </c>
      <c r="CK6" s="21">
        <f t="shared" si="9"/>
        <v>282.08999999999997</v>
      </c>
      <c r="CL6" s="20" t="str">
        <f>IF(CL7="","",IF(CL7="-","【-】","【"&amp;SUBSTITUTE(TEXT(CL7,"#,##0.00"),"-","△")&amp;"】"))</f>
        <v>【256.97】</v>
      </c>
      <c r="CM6" s="21">
        <f>IF(CM7="",NA(),CM7)</f>
        <v>55.82</v>
      </c>
      <c r="CN6" s="21">
        <f t="shared" ref="CN6:CV6" si="10">IF(CN7="",NA(),CN7)</f>
        <v>54.78</v>
      </c>
      <c r="CO6" s="21">
        <f t="shared" si="10"/>
        <v>58.66</v>
      </c>
      <c r="CP6" s="21">
        <f t="shared" si="10"/>
        <v>58.36</v>
      </c>
      <c r="CQ6" s="21">
        <f t="shared" si="10"/>
        <v>57.31</v>
      </c>
      <c r="CR6" s="21">
        <f t="shared" si="10"/>
        <v>51.75</v>
      </c>
      <c r="CS6" s="21">
        <f t="shared" si="10"/>
        <v>50.68</v>
      </c>
      <c r="CT6" s="21">
        <f t="shared" si="10"/>
        <v>50.14</v>
      </c>
      <c r="CU6" s="21">
        <f t="shared" si="10"/>
        <v>54.83</v>
      </c>
      <c r="CV6" s="21">
        <f t="shared" si="10"/>
        <v>66.53</v>
      </c>
      <c r="CW6" s="20" t="str">
        <f>IF(CW7="","",IF(CW7="-","【-】","【"&amp;SUBSTITUTE(TEXT(CW7,"#,##0.00"),"-","△")&amp;"】"))</f>
        <v>【61.14】</v>
      </c>
      <c r="CX6" s="21">
        <f>IF(CX7="",NA(),CX7)</f>
        <v>88.42</v>
      </c>
      <c r="CY6" s="21">
        <f t="shared" ref="CY6:DG6" si="11">IF(CY7="",NA(),CY7)</f>
        <v>87.77</v>
      </c>
      <c r="CZ6" s="21">
        <f t="shared" si="11"/>
        <v>88.55</v>
      </c>
      <c r="DA6" s="21">
        <f t="shared" si="11"/>
        <v>90.32</v>
      </c>
      <c r="DB6" s="21">
        <f t="shared" si="11"/>
        <v>90.45</v>
      </c>
      <c r="DC6" s="21">
        <f t="shared" si="11"/>
        <v>84.84</v>
      </c>
      <c r="DD6" s="21">
        <f t="shared" si="11"/>
        <v>84.86</v>
      </c>
      <c r="DE6" s="21">
        <f t="shared" si="11"/>
        <v>84.98</v>
      </c>
      <c r="DF6" s="21">
        <f t="shared" si="11"/>
        <v>84.7</v>
      </c>
      <c r="DG6" s="21">
        <f t="shared" si="11"/>
        <v>84.67</v>
      </c>
      <c r="DH6" s="20" t="str">
        <f>IF(DH7="","",IF(DH7="-","【-】","【"&amp;SUBSTITUTE(TEXT(DH7,"#,##0.00"),"-","△")&amp;"】"))</f>
        <v>【86.91】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0.01</v>
      </c>
      <c r="EK6" s="21">
        <f t="shared" si="14"/>
        <v>0.01</v>
      </c>
      <c r="EL6" s="21">
        <f t="shared" si="14"/>
        <v>0.02</v>
      </c>
      <c r="EM6" s="21">
        <f t="shared" si="14"/>
        <v>0.25</v>
      </c>
      <c r="EN6" s="21">
        <f t="shared" si="14"/>
        <v>0.05</v>
      </c>
      <c r="EO6" s="20" t="str">
        <f>IF(EO7="","",IF(EO7="-","【-】","【"&amp;SUBSTITUTE(TEXT(EO7,"#,##0.00"),"-","△")&amp;"】"))</f>
        <v>【0.03】</v>
      </c>
    </row>
    <row r="7" spans="1:145" s="22" customFormat="1" x14ac:dyDescent="0.2">
      <c r="A7" s="14"/>
      <c r="B7" s="23">
        <v>2021</v>
      </c>
      <c r="C7" s="23">
        <v>453412</v>
      </c>
      <c r="D7" s="23">
        <v>47</v>
      </c>
      <c r="E7" s="23">
        <v>17</v>
      </c>
      <c r="F7" s="23">
        <v>5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6.07</v>
      </c>
      <c r="Q7" s="24">
        <v>88.22</v>
      </c>
      <c r="R7" s="24">
        <v>3305</v>
      </c>
      <c r="S7" s="24">
        <v>26098</v>
      </c>
      <c r="T7" s="24">
        <v>110.02</v>
      </c>
      <c r="U7" s="24">
        <v>237.21</v>
      </c>
      <c r="V7" s="24">
        <v>1581</v>
      </c>
      <c r="W7" s="24">
        <v>0.95</v>
      </c>
      <c r="X7" s="24">
        <v>1664.21</v>
      </c>
      <c r="Y7" s="24">
        <v>101.15</v>
      </c>
      <c r="Z7" s="24">
        <v>100.13</v>
      </c>
      <c r="AA7" s="24">
        <v>101.26</v>
      </c>
      <c r="AB7" s="24">
        <v>99.52</v>
      </c>
      <c r="AC7" s="24">
        <v>99.33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855.8</v>
      </c>
      <c r="BL7" s="24">
        <v>789.46</v>
      </c>
      <c r="BM7" s="24">
        <v>826.83</v>
      </c>
      <c r="BN7" s="24">
        <v>867.83</v>
      </c>
      <c r="BO7" s="24">
        <v>791.76</v>
      </c>
      <c r="BP7" s="24">
        <v>786.37</v>
      </c>
      <c r="BQ7" s="24">
        <v>91.29</v>
      </c>
      <c r="BR7" s="24">
        <v>83.89</v>
      </c>
      <c r="BS7" s="24">
        <v>97.13</v>
      </c>
      <c r="BT7" s="24">
        <v>97.68</v>
      </c>
      <c r="BU7" s="24">
        <v>96.75</v>
      </c>
      <c r="BV7" s="24">
        <v>59.8</v>
      </c>
      <c r="BW7" s="24">
        <v>57.77</v>
      </c>
      <c r="BX7" s="24">
        <v>57.31</v>
      </c>
      <c r="BY7" s="24">
        <v>57.08</v>
      </c>
      <c r="BZ7" s="24">
        <v>56.26</v>
      </c>
      <c r="CA7" s="24">
        <v>60.65</v>
      </c>
      <c r="CB7" s="24">
        <v>195.16</v>
      </c>
      <c r="CC7" s="24">
        <v>212.76</v>
      </c>
      <c r="CD7" s="24">
        <v>184.33</v>
      </c>
      <c r="CE7" s="24">
        <v>186.49</v>
      </c>
      <c r="CF7" s="24">
        <v>187.99</v>
      </c>
      <c r="CG7" s="24">
        <v>263.76</v>
      </c>
      <c r="CH7" s="24">
        <v>274.35000000000002</v>
      </c>
      <c r="CI7" s="24">
        <v>273.52</v>
      </c>
      <c r="CJ7" s="24">
        <v>274.99</v>
      </c>
      <c r="CK7" s="24">
        <v>282.08999999999997</v>
      </c>
      <c r="CL7" s="24">
        <v>256.97000000000003</v>
      </c>
      <c r="CM7" s="24">
        <v>55.82</v>
      </c>
      <c r="CN7" s="24">
        <v>54.78</v>
      </c>
      <c r="CO7" s="24">
        <v>58.66</v>
      </c>
      <c r="CP7" s="24">
        <v>58.36</v>
      </c>
      <c r="CQ7" s="24">
        <v>57.31</v>
      </c>
      <c r="CR7" s="24">
        <v>51.75</v>
      </c>
      <c r="CS7" s="24">
        <v>50.68</v>
      </c>
      <c r="CT7" s="24">
        <v>50.14</v>
      </c>
      <c r="CU7" s="24">
        <v>54.83</v>
      </c>
      <c r="CV7" s="24">
        <v>66.53</v>
      </c>
      <c r="CW7" s="24">
        <v>61.14</v>
      </c>
      <c r="CX7" s="24">
        <v>88.42</v>
      </c>
      <c r="CY7" s="24">
        <v>87.77</v>
      </c>
      <c r="CZ7" s="24">
        <v>88.55</v>
      </c>
      <c r="DA7" s="24">
        <v>90.32</v>
      </c>
      <c r="DB7" s="24">
        <v>90.45</v>
      </c>
      <c r="DC7" s="24">
        <v>84.84</v>
      </c>
      <c r="DD7" s="24">
        <v>84.86</v>
      </c>
      <c r="DE7" s="24">
        <v>84.98</v>
      </c>
      <c r="DF7" s="24">
        <v>84.7</v>
      </c>
      <c r="DG7" s="24">
        <v>84.67</v>
      </c>
      <c r="DH7" s="24">
        <v>86.91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0.01</v>
      </c>
      <c r="EK7" s="24">
        <v>0.01</v>
      </c>
      <c r="EL7" s="24">
        <v>0.02</v>
      </c>
      <c r="EM7" s="24">
        <v>0.25</v>
      </c>
      <c r="EN7" s="24">
        <v>0.05</v>
      </c>
      <c r="EO7" s="24">
        <v>0.03</v>
      </c>
    </row>
    <row r="8" spans="1:145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2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2">
      <c r="A10" s="26" t="s">
        <v>48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2">
      <c r="B12">
        <v>1</v>
      </c>
      <c r="C12">
        <v>1</v>
      </c>
      <c r="D12">
        <v>1</v>
      </c>
      <c r="E12">
        <v>2</v>
      </c>
      <c r="F12">
        <v>3</v>
      </c>
      <c r="G12" t="s">
        <v>112</v>
      </c>
    </row>
    <row r="13" spans="1:145" x14ac:dyDescent="0.2">
      <c r="B13" t="s">
        <v>113</v>
      </c>
      <c r="C13" t="s">
        <v>113</v>
      </c>
      <c r="D13" t="s">
        <v>114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2023-02-14T05:37:34Z</cp:lastPrinted>
  <dcterms:created xsi:type="dcterms:W3CDTF">2023-01-13T00:04:44Z</dcterms:created>
  <dcterms:modified xsi:type="dcterms:W3CDTF">2023-02-21T08:59:17Z</dcterms:modified>
  <cp:category/>
</cp:coreProperties>
</file>