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14135\Desktop\"/>
    </mc:Choice>
  </mc:AlternateContent>
  <xr:revisionPtr revIDLastSave="0" documentId="8_{F54A6E9D-904D-4E61-9363-C08078AB46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<sst xmlns="http://schemas.openxmlformats.org/spreadsheetml/2006/main" count="557" uniqueCount="189">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</sst>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3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Font="1" applyBorder="1" applyAlignment="1">
      <alignment horizontal="center" vertical="center" wrapText="1"/>
    </xf>
    <xf numFmtId="0" fontId="15" fillId="0" borderId="55" xfId="2" applyFont="1" applyBorder="1" applyAlignment="1">
      <alignment horizontal="center" vertical="center" wrapText="1"/>
    </xf>
    <xf numFmtId="0" fontId="15" fillId="0" borderId="56" xfId="2" applyFont="1" applyBorder="1" applyAlignment="1">
      <alignment horizontal="center" vertical="center" wrapText="1"/>
    </xf>
    <xf numFmtId="0" fontId="15" fillId="0" borderId="50" xfId="2" applyFont="1" applyBorder="1" applyAlignment="1">
      <alignment horizontal="center" vertical="center" wrapText="1"/>
    </xf>
    <xf numFmtId="0" fontId="15" fillId="0" borderId="57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23" fillId="0" borderId="5" xfId="0" applyFont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28" fillId="2" borderId="0" xfId="0" applyFont="1" applyFill="1"/>
    <xf numFmtId="0" fontId="29" fillId="2" borderId="0" xfId="0" applyFont="1" applyFill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/>
    <xf numFmtId="0" fontId="30" fillId="2" borderId="0" xfId="0" applyFont="1" applyFill="1" applyAlignment="1">
      <alignment horizontal="center" vertical="center"/>
    </xf>
    <xf numFmtId="176" fontId="28" fillId="2" borderId="0" xfId="0" applyNumberFormat="1" applyFont="1" applyFill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176" fontId="29" fillId="2" borderId="0" xfId="0" applyNumberFormat="1" applyFont="1" applyFill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16" t="s">
        <v>118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</row>
    <row r="2" spans="2:90" ht="18" customHeight="1"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Q2" s="126" t="s">
        <v>117</v>
      </c>
      <c r="AR2" s="101"/>
      <c r="AS2" s="101"/>
      <c r="AT2" s="101"/>
      <c r="AU2" s="101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S2" s="64"/>
      <c r="BU2" s="121"/>
      <c r="BV2" s="121"/>
      <c r="BW2" s="121"/>
      <c r="BX2" s="121"/>
      <c r="BY2" s="121"/>
      <c r="BZ2" s="121"/>
      <c r="CA2" s="121"/>
    </row>
    <row r="3" spans="2:90" ht="18" customHeight="1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O3" s="131"/>
      <c r="AQ3" s="195" t="s">
        <v>188</v>
      </c>
      <c r="AR3" s="196"/>
      <c r="AS3" s="196"/>
      <c r="AT3" s="196"/>
      <c r="AU3" s="196"/>
      <c r="AV3" s="196"/>
      <c r="AW3" s="197"/>
      <c r="AX3" s="186" t="s">
        <v>187</v>
      </c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8"/>
    </row>
    <row r="4" spans="2:90" s="3" customFormat="1" ht="19.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132"/>
      <c r="AP4" s="58"/>
      <c r="AQ4" s="201"/>
      <c r="AR4" s="202"/>
      <c r="AS4" s="202"/>
      <c r="AT4" s="202"/>
      <c r="AU4" s="202"/>
      <c r="AV4" s="202"/>
      <c r="AW4" s="203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26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3" t="s">
        <v>102</v>
      </c>
      <c r="AG5" s="173"/>
      <c r="AH5" s="173"/>
      <c r="AI5" s="173"/>
      <c r="AJ5" s="173"/>
      <c r="AK5" s="173"/>
      <c r="AL5" s="173"/>
      <c r="AM5" s="100"/>
      <c r="AO5" s="131"/>
      <c r="AQ5" s="100"/>
      <c r="AR5" s="100"/>
      <c r="AS5" s="100"/>
      <c r="AT5" s="100"/>
      <c r="AU5" s="100"/>
      <c r="AV5" s="100"/>
      <c r="AW5" s="100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3" t="s">
        <v>0</v>
      </c>
      <c r="C6" s="223"/>
      <c r="D6" s="223"/>
      <c r="E6" s="223"/>
      <c r="F6" s="223"/>
      <c r="G6" s="223"/>
      <c r="H6" s="223"/>
      <c r="I6" s="223"/>
      <c r="J6" s="223"/>
      <c r="K6" s="220" t="s">
        <v>108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2"/>
      <c r="AF6" s="207" t="str">
        <f>"月額賃金改善Ⅱ"</f>
        <v>月額賃金改善Ⅱ</v>
      </c>
      <c r="AG6" s="207" t="s">
        <v>85</v>
      </c>
      <c r="AH6" s="207" t="s">
        <v>86</v>
      </c>
      <c r="AI6" s="207" t="s">
        <v>87</v>
      </c>
      <c r="AJ6" s="207" t="s">
        <v>88</v>
      </c>
      <c r="AK6" s="207" t="s">
        <v>89</v>
      </c>
      <c r="AL6" s="207" t="s">
        <v>95</v>
      </c>
      <c r="AM6" s="133"/>
      <c r="AO6" s="131"/>
      <c r="AQ6" s="195" t="s">
        <v>114</v>
      </c>
      <c r="AR6" s="196"/>
      <c r="AS6" s="196"/>
      <c r="AT6" s="196"/>
      <c r="AU6" s="196"/>
      <c r="AV6" s="196"/>
      <c r="AW6" s="197"/>
      <c r="AX6" s="186" t="s">
        <v>6</v>
      </c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8"/>
      <c r="CB6" s="1"/>
    </row>
    <row r="7" spans="2:90" ht="18.75" customHeight="1">
      <c r="B7" s="224"/>
      <c r="C7" s="225"/>
      <c r="D7" s="225"/>
      <c r="E7" s="225"/>
      <c r="F7" s="225"/>
      <c r="G7" s="225"/>
      <c r="H7" s="225"/>
      <c r="I7" s="225"/>
      <c r="J7" s="226"/>
      <c r="K7" s="153"/>
      <c r="L7" s="153"/>
      <c r="M7" s="153"/>
      <c r="N7" s="153"/>
      <c r="O7" s="154"/>
      <c r="P7" s="157"/>
      <c r="Q7" s="158"/>
      <c r="R7" s="158"/>
      <c r="S7" s="158"/>
      <c r="T7" s="159"/>
      <c r="U7" s="163"/>
      <c r="V7" s="164"/>
      <c r="W7" s="164"/>
      <c r="X7" s="164"/>
      <c r="Y7" s="165"/>
      <c r="Z7" s="169" t="s">
        <v>84</v>
      </c>
      <c r="AA7" s="170"/>
      <c r="AB7" s="170"/>
      <c r="AC7" s="171"/>
      <c r="AF7" s="207"/>
      <c r="AG7" s="207"/>
      <c r="AH7" s="207"/>
      <c r="AI7" s="207"/>
      <c r="AJ7" s="207"/>
      <c r="AK7" s="207"/>
      <c r="AL7" s="207"/>
      <c r="AM7" s="133"/>
      <c r="AO7" s="131"/>
      <c r="AQ7" s="198"/>
      <c r="AR7" s="199"/>
      <c r="AS7" s="199"/>
      <c r="AT7" s="199"/>
      <c r="AU7" s="199"/>
      <c r="AV7" s="199"/>
      <c r="AW7" s="200"/>
      <c r="AX7" s="189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1"/>
    </row>
    <row r="8" spans="2:90" ht="13.5" customHeight="1">
      <c r="B8" s="227"/>
      <c r="C8" s="228"/>
      <c r="D8" s="228"/>
      <c r="E8" s="228"/>
      <c r="F8" s="228"/>
      <c r="G8" s="228"/>
      <c r="H8" s="228"/>
      <c r="I8" s="228"/>
      <c r="J8" s="229"/>
      <c r="K8" s="155"/>
      <c r="L8" s="155"/>
      <c r="M8" s="155"/>
      <c r="N8" s="155"/>
      <c r="O8" s="156"/>
      <c r="P8" s="160"/>
      <c r="Q8" s="161"/>
      <c r="R8" s="161"/>
      <c r="S8" s="161"/>
      <c r="T8" s="162"/>
      <c r="U8" s="166"/>
      <c r="V8" s="167"/>
      <c r="W8" s="167"/>
      <c r="X8" s="167"/>
      <c r="Y8" s="168"/>
      <c r="Z8" s="172"/>
      <c r="AA8" s="173"/>
      <c r="AB8" s="173"/>
      <c r="AC8" s="174"/>
      <c r="AF8" s="207"/>
      <c r="AG8" s="207"/>
      <c r="AH8" s="207"/>
      <c r="AI8" s="207"/>
      <c r="AJ8" s="207"/>
      <c r="AK8" s="207"/>
      <c r="AL8" s="207"/>
      <c r="AM8" s="133"/>
      <c r="AO8" s="131"/>
      <c r="AQ8" s="201"/>
      <c r="AR8" s="202"/>
      <c r="AS8" s="202"/>
      <c r="AT8" s="202"/>
      <c r="AU8" s="202"/>
      <c r="AV8" s="202"/>
      <c r="AW8" s="203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230"/>
      <c r="C9" s="231"/>
      <c r="D9" s="231"/>
      <c r="E9" s="231"/>
      <c r="F9" s="231"/>
      <c r="G9" s="231"/>
      <c r="H9" s="231"/>
      <c r="I9" s="231"/>
      <c r="J9" s="232"/>
      <c r="K9" s="211" t="str">
        <f>IFERROR(VLOOKUP(B7,【参考】数式用!$A$5:$J$27,MATCH(K7,【参考】数式用!$B$4:$J$4,0)+1,0),"")</f>
        <v/>
      </c>
      <c r="L9" s="212"/>
      <c r="M9" s="212"/>
      <c r="N9" s="212"/>
      <c r="O9" s="213"/>
      <c r="P9" s="211" t="str">
        <f>IFERROR(VLOOKUP(B7,【参考】数式用!$A$5:$J$27,MATCH(P7,【参考】数式用!$B$4:$J$4,0)+1,0),"")</f>
        <v/>
      </c>
      <c r="Q9" s="212"/>
      <c r="R9" s="212"/>
      <c r="S9" s="212"/>
      <c r="T9" s="213"/>
      <c r="U9" s="214" t="str">
        <f>IFERROR(VLOOKUP(B7,【参考】数式用!$A$5:$J$27,MATCH(U7,【参考】数式用!$B$4:$J$4,0)+1,0),"")</f>
        <v/>
      </c>
      <c r="V9" s="212"/>
      <c r="W9" s="212"/>
      <c r="X9" s="212"/>
      <c r="Y9" s="213"/>
      <c r="Z9" s="204">
        <f>SUM(K9,P9,U9)</f>
        <v>0</v>
      </c>
      <c r="AA9" s="205"/>
      <c r="AB9" s="205"/>
      <c r="AC9" s="206"/>
      <c r="AF9" s="207"/>
      <c r="AG9" s="207"/>
      <c r="AH9" s="207"/>
      <c r="AI9" s="207"/>
      <c r="AJ9" s="207"/>
      <c r="AK9" s="207"/>
      <c r="AL9" s="207"/>
      <c r="AM9" s="133"/>
      <c r="AO9" s="131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</row>
    <row r="10" spans="2:90" ht="26.25" customHeight="1"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AF10" s="207"/>
      <c r="AG10" s="207"/>
      <c r="AH10" s="207"/>
      <c r="AI10" s="207"/>
      <c r="AJ10" s="207"/>
      <c r="AK10" s="207"/>
      <c r="AL10" s="207"/>
      <c r="AM10" s="133"/>
      <c r="AO10" s="131"/>
      <c r="AQ10" s="195" t="s">
        <v>115</v>
      </c>
      <c r="AR10" s="196"/>
      <c r="AS10" s="196"/>
      <c r="AT10" s="196"/>
      <c r="AU10" s="196"/>
      <c r="AV10" s="196"/>
      <c r="AW10" s="197"/>
      <c r="AX10" s="186" t="s">
        <v>92</v>
      </c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8"/>
      <c r="CC10" s="6"/>
      <c r="CD10" s="7"/>
      <c r="CE10" s="7"/>
      <c r="CF10" s="7"/>
      <c r="CG10" s="7"/>
      <c r="CH10" s="7"/>
      <c r="CI10" s="8"/>
      <c r="CJ10" s="8"/>
      <c r="CK10" s="8"/>
      <c r="CL10" s="8"/>
    </row>
    <row r="11" spans="2:90" ht="15" customHeight="1">
      <c r="B11" s="126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7"/>
      <c r="AG11" s="207"/>
      <c r="AH11" s="207"/>
      <c r="AI11" s="207"/>
      <c r="AJ11" s="207"/>
      <c r="AK11" s="207"/>
      <c r="AL11" s="207"/>
      <c r="AM11" s="133"/>
      <c r="AO11" s="131"/>
      <c r="AQ11" s="201"/>
      <c r="AR11" s="202"/>
      <c r="AS11" s="202"/>
      <c r="AT11" s="202"/>
      <c r="AU11" s="202"/>
      <c r="AV11" s="202"/>
      <c r="AW11" s="203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6"/>
    </row>
    <row r="12" spans="2:90" ht="15" customHeight="1" thickBot="1">
      <c r="B12" s="124" t="s">
        <v>109</v>
      </c>
      <c r="C12" s="1"/>
      <c r="D12" s="1"/>
      <c r="E12" s="1"/>
      <c r="F12" s="1"/>
      <c r="G12" s="1"/>
      <c r="AF12" s="207"/>
      <c r="AG12" s="207"/>
      <c r="AH12" s="207"/>
      <c r="AI12" s="207"/>
      <c r="AJ12" s="207"/>
      <c r="AK12" s="207"/>
      <c r="AL12" s="207"/>
      <c r="AM12" s="133"/>
      <c r="AO12" s="131"/>
    </row>
    <row r="13" spans="2:90" ht="24.75" customHeight="1">
      <c r="B13" s="180" t="str">
        <f>IFERROR(IF(VLOOKUP(B28,【参考】数式用2!E6:L23,3,FALSE)="","",VLOOKUP(B28,【参考】数式用2!E6:L23,3,FALSE)),"")</f>
        <v/>
      </c>
      <c r="C13" s="181"/>
      <c r="D13" s="181"/>
      <c r="E13" s="181"/>
      <c r="F13" s="181"/>
      <c r="G13" s="181"/>
      <c r="H13" s="182"/>
      <c r="I13" s="241" t="str">
        <f>IFERROR(VLOOKUP(B28,【参考】数式用2!E6:L23,4,FALSE),"")</f>
        <v/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2"/>
      <c r="AD13" s="176" t="s">
        <v>119</v>
      </c>
      <c r="AE13" s="177"/>
      <c r="AF13" s="151" t="str">
        <f>IF(U7="ベア加算","",IF(OR(B13="新加算Ⅰ",B13="新加算Ⅱ",B13="新加算Ⅲ",B13="新加算Ⅳ"),"○",""))</f>
        <v/>
      </c>
      <c r="AG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1" t="str">
        <f>IF(OR(B13="新加算Ⅰ",B13="新加算Ⅱ",B13="新加算Ⅲ",B13="新加算Ⅴ(１)",B13="新加算Ⅴ(３)",B13="新加算Ⅴ(８)"),"○","")</f>
        <v/>
      </c>
      <c r="AJ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1" t="str">
        <f>IF(OR(B13="新加算Ⅰ",B13="新加算Ⅴ(１)",B13="新加算Ⅴ(２)",B13="新加算Ⅴ(５)",B13="新加算Ⅴ(７)",B13="新加算Ⅴ(10)"),"○","")</f>
        <v/>
      </c>
      <c r="AL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3"/>
      <c r="AO13" s="131"/>
      <c r="AQ13" s="178" t="s">
        <v>116</v>
      </c>
      <c r="AR13" s="178"/>
      <c r="AS13" s="178"/>
      <c r="AT13" s="178"/>
      <c r="AU13" s="178"/>
      <c r="AV13" s="178"/>
      <c r="AW13" s="178"/>
      <c r="AX13" s="179" t="s">
        <v>93</v>
      </c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</row>
    <row r="14" spans="2:90" ht="24.75" customHeight="1" thickBot="1">
      <c r="B14" s="183" t="str">
        <f>IFERROR(VLOOKUP(B7,【参考】数式用!$A$5:$AB$27,MATCH(B13,【参考】数式用!$B$4:$AB$4,0)+1,FALSE),"")</f>
        <v/>
      </c>
      <c r="C14" s="184"/>
      <c r="D14" s="184"/>
      <c r="E14" s="184"/>
      <c r="F14" s="184"/>
      <c r="G14" s="184"/>
      <c r="H14" s="185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4"/>
      <c r="AD14" s="176"/>
      <c r="AE14" s="177"/>
      <c r="AF14" s="152"/>
      <c r="AG14" s="152"/>
      <c r="AH14" s="152"/>
      <c r="AI14" s="152"/>
      <c r="AJ14" s="152"/>
      <c r="AK14" s="152"/>
      <c r="AL14" s="152"/>
      <c r="AM14" s="133"/>
      <c r="AO14" s="131"/>
      <c r="AQ14" s="178"/>
      <c r="AR14" s="178"/>
      <c r="AS14" s="178"/>
      <c r="AT14" s="178"/>
      <c r="AU14" s="178"/>
      <c r="AV14" s="178"/>
      <c r="AW14" s="178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</row>
    <row r="15" spans="2:90" ht="15" customHeight="1">
      <c r="C15" s="137"/>
      <c r="D15" s="137"/>
      <c r="E15" s="137"/>
      <c r="F15" s="137"/>
      <c r="G15" s="137"/>
      <c r="H15" s="137"/>
      <c r="I15" s="233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135"/>
      <c r="AE15" s="135"/>
      <c r="AF15" s="133"/>
      <c r="AG15" s="133"/>
      <c r="AH15" s="133"/>
      <c r="AI15" s="133"/>
      <c r="AJ15" s="133"/>
      <c r="AK15" s="133"/>
      <c r="AL15" s="133"/>
      <c r="AM15" s="133"/>
      <c r="AO15" s="131"/>
      <c r="AQ15" s="139"/>
      <c r="AR15" s="139"/>
      <c r="AS15" s="139"/>
      <c r="AT15" s="139"/>
      <c r="AU15" s="139"/>
      <c r="AV15" s="139"/>
      <c r="AW15" s="139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</row>
    <row r="16" spans="2:90" ht="14.25" customHeight="1">
      <c r="C16" s="137"/>
      <c r="D16" s="137"/>
      <c r="E16" s="137"/>
      <c r="F16" s="137"/>
      <c r="G16" s="137"/>
      <c r="H16" s="137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135"/>
      <c r="AE16" s="135"/>
      <c r="AF16" s="133"/>
      <c r="AG16" s="133"/>
      <c r="AH16" s="133"/>
      <c r="AI16" s="133"/>
      <c r="AJ16" s="133"/>
      <c r="AK16" s="133"/>
      <c r="AL16" s="133"/>
      <c r="AM16" s="133"/>
      <c r="AO16" s="131"/>
      <c r="AQ16" s="178" t="s">
        <v>112</v>
      </c>
      <c r="AR16" s="178"/>
      <c r="AS16" s="178"/>
      <c r="AT16" s="178"/>
      <c r="AU16" s="178"/>
      <c r="AV16" s="178"/>
      <c r="AW16" s="178"/>
      <c r="AX16" s="215" t="s">
        <v>100</v>
      </c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</row>
    <row r="17" spans="2:80" ht="15" customHeight="1" thickBot="1">
      <c r="B17" s="123" t="s">
        <v>111</v>
      </c>
      <c r="C17" s="103"/>
      <c r="D17" s="103"/>
      <c r="E17" s="64"/>
      <c r="F17" s="64"/>
      <c r="G17" s="64"/>
      <c r="H17" s="64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00"/>
      <c r="W17" s="100"/>
      <c r="X17" s="122"/>
      <c r="Y17" s="122"/>
      <c r="Z17" s="122"/>
      <c r="AA17" s="122"/>
      <c r="AB17" s="122"/>
      <c r="AC17" s="122"/>
      <c r="AF17" s="125"/>
      <c r="AG17" s="125"/>
      <c r="AH17" s="125"/>
      <c r="AI17" s="125"/>
      <c r="AJ17" s="125"/>
      <c r="AK17" s="125"/>
      <c r="AL17" s="125"/>
      <c r="AM17" s="125"/>
      <c r="AO17" s="131"/>
      <c r="AQ17" s="178"/>
      <c r="AR17" s="178"/>
      <c r="AS17" s="178"/>
      <c r="AT17" s="178"/>
      <c r="AU17" s="178"/>
      <c r="AV17" s="178"/>
      <c r="AW17" s="178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</row>
    <row r="18" spans="2:80" ht="24.75" customHeight="1">
      <c r="B18" s="208" t="str">
        <f>IFERROR(IF(VLOOKUP(B28,【参考】数式用2!E6:L23,5,FALSE)="","",VLOOKUP(B28,【参考】数式用2!E6:L23,5,FALSE)),"")</f>
        <v/>
      </c>
      <c r="C18" s="209"/>
      <c r="D18" s="209"/>
      <c r="E18" s="209"/>
      <c r="F18" s="209"/>
      <c r="G18" s="209"/>
      <c r="H18" s="210"/>
      <c r="I18" s="241" t="str">
        <f>IFERROR(VLOOKUP(B28,【参考】数式用2!E6:L23,6,FALSE),"")</f>
        <v/>
      </c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2"/>
      <c r="AD18" s="176" t="s">
        <v>119</v>
      </c>
      <c r="AE18" s="177"/>
      <c r="AF18" s="151" t="str">
        <f>IF(U7="ベア加算","",IF(OR(B18="新加算Ⅰ",B18="新加算Ⅱ",B18="新加算Ⅲ",B18="新加算Ⅳ"),"○",""))</f>
        <v/>
      </c>
      <c r="AG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1" t="str">
        <f>IF(OR(B18="新加算Ⅰ",B18="新加算Ⅱ",B18="新加算Ⅲ",B18="新加算Ⅴ(１)",B18="新加算Ⅴ(３)",B18="新加算Ⅴ(８)"),"○","")</f>
        <v/>
      </c>
      <c r="AJ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1" t="str">
        <f>IF(OR(B18="新加算Ⅰ",B18="新加算Ⅴ(１)",B18="新加算Ⅴ(２)",B18="新加算Ⅴ(５)",B18="新加算Ⅴ(７)",B18="新加算Ⅴ(10)"),"○","")</f>
        <v/>
      </c>
      <c r="AL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3"/>
      <c r="AO18" s="131"/>
      <c r="AQ18" s="178"/>
      <c r="AR18" s="178"/>
      <c r="AS18" s="178"/>
      <c r="AT18" s="178"/>
      <c r="AU18" s="178"/>
      <c r="AV18" s="178"/>
      <c r="AW18" s="178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</row>
    <row r="19" spans="2:80" ht="17.25" customHeight="1">
      <c r="B19" s="235" t="str">
        <f>IFERROR(VLOOKUP(B7,【参考】数式用!$A$5:$AB$27,MATCH(B18,【参考】数式用!$B$4:$AB$4,0)+1,FALSE),"")</f>
        <v/>
      </c>
      <c r="C19" s="236"/>
      <c r="D19" s="236"/>
      <c r="E19" s="236"/>
      <c r="F19" s="236"/>
      <c r="G19" s="236"/>
      <c r="H19" s="237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245"/>
      <c r="AD19" s="176"/>
      <c r="AE19" s="177"/>
      <c r="AF19" s="175"/>
      <c r="AG19" s="175"/>
      <c r="AH19" s="175"/>
      <c r="AI19" s="175"/>
      <c r="AJ19" s="175"/>
      <c r="AK19" s="175"/>
      <c r="AL19" s="175"/>
      <c r="AM19" s="133"/>
      <c r="AO19" s="131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</row>
    <row r="20" spans="2:80" ht="9.75" customHeight="1" thickBot="1">
      <c r="B20" s="238"/>
      <c r="C20" s="239"/>
      <c r="D20" s="239"/>
      <c r="E20" s="239"/>
      <c r="F20" s="239"/>
      <c r="G20" s="239"/>
      <c r="H20" s="240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4"/>
      <c r="AD20" s="176"/>
      <c r="AE20" s="177"/>
      <c r="AF20" s="152"/>
      <c r="AG20" s="152"/>
      <c r="AH20" s="152"/>
      <c r="AI20" s="152"/>
      <c r="AJ20" s="152"/>
      <c r="AK20" s="152"/>
      <c r="AL20" s="152"/>
      <c r="AM20" s="133"/>
      <c r="AO20" s="131"/>
      <c r="AP20" s="138"/>
      <c r="AQ20" s="178" t="s">
        <v>113</v>
      </c>
      <c r="AR20" s="178"/>
      <c r="AS20" s="178"/>
      <c r="AT20" s="178"/>
      <c r="AU20" s="178"/>
      <c r="AV20" s="178"/>
      <c r="AW20" s="178"/>
      <c r="AX20" s="179" t="str">
        <f>IFERROR(VLOOKUP(B7,【参考】数式用!AF5:AG27,2,0),"")</f>
        <v/>
      </c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</row>
    <row r="21" spans="2:80" ht="28.5" customHeight="1">
      <c r="B21" s="134"/>
      <c r="C21" s="134"/>
      <c r="D21" s="134"/>
      <c r="E21" s="134"/>
      <c r="F21" s="134"/>
      <c r="G21" s="134"/>
      <c r="H21" s="134"/>
      <c r="I21" s="233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135"/>
      <c r="AE21" s="135"/>
      <c r="AF21" s="133"/>
      <c r="AG21" s="133"/>
      <c r="AH21" s="133"/>
      <c r="AI21" s="133"/>
      <c r="AJ21" s="133"/>
      <c r="AK21" s="133"/>
      <c r="AL21" s="133"/>
      <c r="AM21" s="133"/>
      <c r="AO21" s="131"/>
      <c r="AQ21" s="178"/>
      <c r="AR21" s="178"/>
      <c r="AS21" s="178"/>
      <c r="AT21" s="178"/>
      <c r="AU21" s="178"/>
      <c r="AV21" s="178"/>
      <c r="AW21" s="178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</row>
    <row r="22" spans="2:80" ht="15.75" customHeight="1" thickBot="1">
      <c r="B22" s="123" t="s">
        <v>110</v>
      </c>
      <c r="C22" s="103"/>
      <c r="D22" s="103"/>
      <c r="E22" s="64"/>
      <c r="F22" s="64"/>
      <c r="G22" s="64"/>
      <c r="H22" s="64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00"/>
      <c r="W22" s="100"/>
      <c r="X22" s="100"/>
      <c r="Y22" s="100"/>
      <c r="Z22" s="100"/>
      <c r="AA22" s="100"/>
      <c r="AB22" s="100"/>
      <c r="AC22" s="100"/>
      <c r="AF22" s="125"/>
      <c r="AG22" s="125"/>
      <c r="AH22" s="125"/>
      <c r="AI22" s="125"/>
      <c r="AJ22" s="125"/>
      <c r="AK22" s="125"/>
      <c r="AL22" s="125"/>
      <c r="AM22" s="125"/>
      <c r="AO22" s="131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</row>
    <row r="23" spans="2:80" ht="24.75" customHeight="1">
      <c r="B23" s="208" t="str">
        <f>IFERROR(IF(VLOOKUP(B28,【参考】数式用2!E6:L23,7,FALSE)="","",VLOOKUP(B28,【参考】数式用2!E6:L23,7,FALSE)),"")</f>
        <v/>
      </c>
      <c r="C23" s="209"/>
      <c r="D23" s="209"/>
      <c r="E23" s="209"/>
      <c r="F23" s="209"/>
      <c r="G23" s="209"/>
      <c r="H23" s="210"/>
      <c r="I23" s="241" t="str">
        <f>IFERROR(VLOOKUP(B28,【参考】数式用2!E6:L23,8,FALSE),"")</f>
        <v/>
      </c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2"/>
      <c r="AD23" s="176" t="s">
        <v>119</v>
      </c>
      <c r="AE23" s="177"/>
      <c r="AF23" s="151" t="str">
        <f>IF(U7="ベア加算","",IF(OR(B23="新加算Ⅰ",B23="新加算Ⅱ",B23="新加算Ⅲ",B23="新加算Ⅳ"),"○",""))</f>
        <v/>
      </c>
      <c r="AG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1" t="str">
        <f>IF(OR(B23="新加算Ⅰ",B23="新加算Ⅱ",B23="新加算Ⅲ",B23="新加算Ⅴ(１)",B23="新加算Ⅴ(３)",B23="新加算Ⅴ(８)"),"○","")</f>
        <v/>
      </c>
      <c r="AJ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1" t="str">
        <f>IF(OR(B23="新加算Ⅰ",B23="新加算Ⅴ(１)",B23="新加算Ⅴ(２)",B23="新加算Ⅴ(５)",B23="新加算Ⅴ(７)",B23="新加算Ⅴ(10)"),"○","")</f>
        <v/>
      </c>
      <c r="AL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3"/>
      <c r="AO23" s="131"/>
      <c r="AQ23" s="178" t="s">
        <v>94</v>
      </c>
      <c r="AR23" s="178"/>
      <c r="AS23" s="178"/>
      <c r="AT23" s="178"/>
      <c r="AU23" s="178"/>
      <c r="AV23" s="178"/>
      <c r="AW23" s="178"/>
      <c r="AX23" s="179" t="s">
        <v>59</v>
      </c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</row>
    <row r="24" spans="2:80" ht="24.75" customHeight="1" thickBot="1">
      <c r="B24" s="183" t="str">
        <f>IFERROR(VLOOKUP(B7,【参考】数式用!$A$5:$AB$27,MATCH(B23,【参考】数式用!$B$4:$AB$4,0)+1,FALSE),"")</f>
        <v/>
      </c>
      <c r="C24" s="184"/>
      <c r="D24" s="184"/>
      <c r="E24" s="184"/>
      <c r="F24" s="184"/>
      <c r="G24" s="184"/>
      <c r="H24" s="185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4"/>
      <c r="AD24" s="176"/>
      <c r="AE24" s="177"/>
      <c r="AF24" s="152"/>
      <c r="AG24" s="152"/>
      <c r="AH24" s="152"/>
      <c r="AI24" s="152"/>
      <c r="AJ24" s="152"/>
      <c r="AK24" s="152"/>
      <c r="AL24" s="152"/>
      <c r="AM24" s="133"/>
      <c r="AO24" s="131"/>
      <c r="AQ24" s="178"/>
      <c r="AR24" s="178"/>
      <c r="AS24" s="178"/>
      <c r="AT24" s="178"/>
      <c r="AU24" s="178"/>
      <c r="AV24" s="178"/>
      <c r="AW24" s="178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</row>
    <row r="25" spans="2:80" s="64" customFormat="1" ht="27" customHeight="1">
      <c r="B25" s="101"/>
      <c r="C25" s="101"/>
      <c r="D25" s="101"/>
      <c r="E25" s="101"/>
      <c r="F25" s="101"/>
      <c r="G25" s="102"/>
      <c r="H25" s="102"/>
      <c r="I25" s="233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E25" s="2"/>
      <c r="AF25" s="121"/>
      <c r="AG25" s="121"/>
      <c r="AH25" s="121"/>
      <c r="AI25" s="121"/>
      <c r="AJ25" s="121"/>
      <c r="AK25" s="121"/>
      <c r="AL25" s="121"/>
      <c r="AM25" s="121"/>
      <c r="AN25" s="2"/>
      <c r="AO25" s="131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2"/>
    </row>
    <row r="26" spans="2:80" s="64" customFormat="1" ht="20.25" customHeight="1"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</row>
    <row r="27" spans="2:80" s="100" customFormat="1" ht="9" customHeight="1"/>
    <row r="28" spans="2:80" s="100" customFormat="1" ht="15" customHeight="1">
      <c r="B28" s="217" t="str">
        <f>K7&amp;P7&amp;U7</f>
        <v/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9"/>
    </row>
    <row r="29" spans="2:80" s="100" customFormat="1" ht="15" customHeight="1"/>
    <row r="30" spans="2:80" s="100" customFormat="1" ht="15" customHeight="1"/>
    <row r="31" spans="2:80" s="100" customFormat="1" ht="9" customHeight="1"/>
    <row r="32" spans="2:80" s="100" customFormat="1" ht="15" customHeight="1"/>
    <row r="33" spans="1:79" s="100" customFormat="1" ht="15" customHeight="1"/>
    <row r="34" spans="1:79" s="100" customFormat="1" ht="15" customHeight="1"/>
    <row r="35" spans="1:79" s="100" customFormat="1" ht="9" customHeight="1"/>
    <row r="36" spans="1:79" s="100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0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0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0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0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0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0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0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0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0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18:AC18 B18:H21 AF18:AM21 B19 I19:AC20">
    <cfRule type="expression" dxfId="5" priority="145">
      <formula>$B$18=""</formula>
    </cfRule>
  </conditionalFormatting>
  <conditionalFormatting sqref="B23:AC24 AF23:AM24">
    <cfRule type="expression" dxfId="4" priority="144">
      <formula>$B$23=""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16" t="s">
        <v>118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</row>
    <row r="2" spans="2:90" ht="18" customHeight="1"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Q2" s="126" t="s">
        <v>117</v>
      </c>
      <c r="AR2" s="101"/>
      <c r="AS2" s="101"/>
      <c r="AT2" s="101"/>
      <c r="AU2" s="101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S2" s="64"/>
      <c r="BU2" s="121"/>
      <c r="BV2" s="121"/>
      <c r="BW2" s="121"/>
      <c r="BX2" s="121"/>
      <c r="BY2" s="121"/>
      <c r="BZ2" s="121"/>
      <c r="CA2" s="121"/>
    </row>
    <row r="3" spans="2:90" ht="18" customHeight="1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O3" s="131"/>
      <c r="AQ3" s="195" t="s">
        <v>188</v>
      </c>
      <c r="AR3" s="196"/>
      <c r="AS3" s="196"/>
      <c r="AT3" s="196"/>
      <c r="AU3" s="196"/>
      <c r="AV3" s="196"/>
      <c r="AW3" s="197"/>
      <c r="AX3" s="186" t="s">
        <v>187</v>
      </c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8"/>
    </row>
    <row r="4" spans="2:90" s="3" customFormat="1" ht="19.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132"/>
      <c r="AP4" s="58"/>
      <c r="AQ4" s="201"/>
      <c r="AR4" s="202"/>
      <c r="AS4" s="202"/>
      <c r="AT4" s="202"/>
      <c r="AU4" s="202"/>
      <c r="AV4" s="202"/>
      <c r="AW4" s="203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26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3" t="s">
        <v>102</v>
      </c>
      <c r="AG5" s="173"/>
      <c r="AH5" s="173"/>
      <c r="AI5" s="173"/>
      <c r="AJ5" s="173"/>
      <c r="AK5" s="173"/>
      <c r="AL5" s="173"/>
      <c r="AM5" s="100"/>
      <c r="AO5" s="131"/>
      <c r="AQ5" s="100"/>
      <c r="AR5" s="100"/>
      <c r="AS5" s="100"/>
      <c r="AT5" s="100"/>
      <c r="AU5" s="100"/>
      <c r="AV5" s="100"/>
      <c r="AW5" s="100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3" t="s">
        <v>0</v>
      </c>
      <c r="C6" s="223"/>
      <c r="D6" s="223"/>
      <c r="E6" s="223"/>
      <c r="F6" s="223"/>
      <c r="G6" s="223"/>
      <c r="H6" s="223"/>
      <c r="I6" s="223"/>
      <c r="J6" s="223"/>
      <c r="K6" s="220" t="s">
        <v>108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2"/>
      <c r="AF6" s="207" t="str">
        <f>"月額賃金改善Ⅱ"</f>
        <v>月額賃金改善Ⅱ</v>
      </c>
      <c r="AG6" s="207" t="s">
        <v>85</v>
      </c>
      <c r="AH6" s="207" t="s">
        <v>86</v>
      </c>
      <c r="AI6" s="207" t="s">
        <v>87</v>
      </c>
      <c r="AJ6" s="207" t="s">
        <v>88</v>
      </c>
      <c r="AK6" s="207" t="s">
        <v>89</v>
      </c>
      <c r="AL6" s="207" t="s">
        <v>95</v>
      </c>
      <c r="AM6" s="133"/>
      <c r="AO6" s="131"/>
      <c r="AQ6" s="195" t="s">
        <v>114</v>
      </c>
      <c r="AR6" s="196"/>
      <c r="AS6" s="196"/>
      <c r="AT6" s="196"/>
      <c r="AU6" s="196"/>
      <c r="AV6" s="196"/>
      <c r="AW6" s="197"/>
      <c r="AX6" s="186" t="s">
        <v>6</v>
      </c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8"/>
      <c r="CB6" s="1"/>
    </row>
    <row r="7" spans="2:90" ht="18.75" customHeight="1">
      <c r="B7" s="224" t="s">
        <v>16</v>
      </c>
      <c r="C7" s="225"/>
      <c r="D7" s="225"/>
      <c r="E7" s="225"/>
      <c r="F7" s="225"/>
      <c r="G7" s="225"/>
      <c r="H7" s="225"/>
      <c r="I7" s="225"/>
      <c r="J7" s="226"/>
      <c r="K7" s="153" t="s">
        <v>21</v>
      </c>
      <c r="L7" s="153"/>
      <c r="M7" s="153"/>
      <c r="N7" s="153"/>
      <c r="O7" s="154"/>
      <c r="P7" s="157" t="s">
        <v>2</v>
      </c>
      <c r="Q7" s="158"/>
      <c r="R7" s="158"/>
      <c r="S7" s="158"/>
      <c r="T7" s="159"/>
      <c r="U7" s="163" t="s">
        <v>3</v>
      </c>
      <c r="V7" s="164"/>
      <c r="W7" s="164"/>
      <c r="X7" s="164"/>
      <c r="Y7" s="165"/>
      <c r="Z7" s="169" t="s">
        <v>84</v>
      </c>
      <c r="AA7" s="170"/>
      <c r="AB7" s="170"/>
      <c r="AC7" s="171"/>
      <c r="AF7" s="207"/>
      <c r="AG7" s="207"/>
      <c r="AH7" s="207"/>
      <c r="AI7" s="207"/>
      <c r="AJ7" s="207"/>
      <c r="AK7" s="207"/>
      <c r="AL7" s="207"/>
      <c r="AM7" s="133"/>
      <c r="AO7" s="131"/>
      <c r="AQ7" s="198"/>
      <c r="AR7" s="199"/>
      <c r="AS7" s="199"/>
      <c r="AT7" s="199"/>
      <c r="AU7" s="199"/>
      <c r="AV7" s="199"/>
      <c r="AW7" s="200"/>
      <c r="AX7" s="189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1"/>
    </row>
    <row r="8" spans="2:90" ht="13.5" customHeight="1">
      <c r="B8" s="227"/>
      <c r="C8" s="228"/>
      <c r="D8" s="228"/>
      <c r="E8" s="228"/>
      <c r="F8" s="228"/>
      <c r="G8" s="228"/>
      <c r="H8" s="228"/>
      <c r="I8" s="228"/>
      <c r="J8" s="229"/>
      <c r="K8" s="155"/>
      <c r="L8" s="155"/>
      <c r="M8" s="155"/>
      <c r="N8" s="155"/>
      <c r="O8" s="156"/>
      <c r="P8" s="160"/>
      <c r="Q8" s="161"/>
      <c r="R8" s="161"/>
      <c r="S8" s="161"/>
      <c r="T8" s="162"/>
      <c r="U8" s="166"/>
      <c r="V8" s="167"/>
      <c r="W8" s="167"/>
      <c r="X8" s="167"/>
      <c r="Y8" s="168"/>
      <c r="Z8" s="172"/>
      <c r="AA8" s="173"/>
      <c r="AB8" s="173"/>
      <c r="AC8" s="174"/>
      <c r="AF8" s="207"/>
      <c r="AG8" s="207"/>
      <c r="AH8" s="207"/>
      <c r="AI8" s="207"/>
      <c r="AJ8" s="207"/>
      <c r="AK8" s="207"/>
      <c r="AL8" s="207"/>
      <c r="AM8" s="133"/>
      <c r="AO8" s="131"/>
      <c r="AQ8" s="201"/>
      <c r="AR8" s="202"/>
      <c r="AS8" s="202"/>
      <c r="AT8" s="202"/>
      <c r="AU8" s="202"/>
      <c r="AV8" s="202"/>
      <c r="AW8" s="203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230"/>
      <c r="C9" s="231"/>
      <c r="D9" s="231"/>
      <c r="E9" s="231"/>
      <c r="F9" s="231"/>
      <c r="G9" s="231"/>
      <c r="H9" s="231"/>
      <c r="I9" s="231"/>
      <c r="J9" s="232"/>
      <c r="K9" s="211">
        <f>IFERROR(VLOOKUP(B7,【参考】数式用!$A$5:$J$27,MATCH(K7,【参考】数式用!$B$4:$J$4,0)+1,0),"")</f>
        <v>0.1</v>
      </c>
      <c r="L9" s="212"/>
      <c r="M9" s="212"/>
      <c r="N9" s="212"/>
      <c r="O9" s="213"/>
      <c r="P9" s="211">
        <f>IFERROR(VLOOKUP(B7,【参考】数式用!$A$5:$J$27,MATCH(P7,【参考】数式用!$B$4:$J$4,0)+1,0),"")</f>
        <v>4.2000000000000003E-2</v>
      </c>
      <c r="Q9" s="212"/>
      <c r="R9" s="212"/>
      <c r="S9" s="212"/>
      <c r="T9" s="213"/>
      <c r="U9" s="214">
        <f>IFERROR(VLOOKUP(B7,【参考】数式用!$A$5:$J$27,MATCH(U7,【参考】数式用!$B$4:$J$4,0)+1,0),"")</f>
        <v>0</v>
      </c>
      <c r="V9" s="212"/>
      <c r="W9" s="212"/>
      <c r="X9" s="212"/>
      <c r="Y9" s="213"/>
      <c r="Z9" s="204">
        <f>SUM(K9,P9,U9)</f>
        <v>0.14200000000000002</v>
      </c>
      <c r="AA9" s="205"/>
      <c r="AB9" s="205"/>
      <c r="AC9" s="206"/>
      <c r="AF9" s="207"/>
      <c r="AG9" s="207"/>
      <c r="AH9" s="207"/>
      <c r="AI9" s="207"/>
      <c r="AJ9" s="207"/>
      <c r="AK9" s="207"/>
      <c r="AL9" s="207"/>
      <c r="AM9" s="133"/>
      <c r="AO9" s="131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</row>
    <row r="10" spans="2:90" ht="26.25" customHeight="1"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AF10" s="207"/>
      <c r="AG10" s="207"/>
      <c r="AH10" s="207"/>
      <c r="AI10" s="207"/>
      <c r="AJ10" s="207"/>
      <c r="AK10" s="207"/>
      <c r="AL10" s="207"/>
      <c r="AM10" s="133"/>
      <c r="AO10" s="131"/>
      <c r="AQ10" s="195" t="s">
        <v>115</v>
      </c>
      <c r="AR10" s="196"/>
      <c r="AS10" s="196"/>
      <c r="AT10" s="196"/>
      <c r="AU10" s="196"/>
      <c r="AV10" s="196"/>
      <c r="AW10" s="197"/>
      <c r="AX10" s="186" t="s">
        <v>92</v>
      </c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8"/>
      <c r="CC10" s="6"/>
      <c r="CD10" s="7"/>
      <c r="CE10" s="7"/>
      <c r="CF10" s="7"/>
      <c r="CG10" s="7"/>
      <c r="CH10" s="7"/>
      <c r="CI10" s="8"/>
      <c r="CJ10" s="8"/>
      <c r="CK10" s="8"/>
      <c r="CL10" s="8"/>
    </row>
    <row r="11" spans="2:90" ht="15" customHeight="1">
      <c r="B11" s="126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7"/>
      <c r="AG11" s="207"/>
      <c r="AH11" s="207"/>
      <c r="AI11" s="207"/>
      <c r="AJ11" s="207"/>
      <c r="AK11" s="207"/>
      <c r="AL11" s="207"/>
      <c r="AM11" s="133"/>
      <c r="AO11" s="131"/>
      <c r="AQ11" s="201"/>
      <c r="AR11" s="202"/>
      <c r="AS11" s="202"/>
      <c r="AT11" s="202"/>
      <c r="AU11" s="202"/>
      <c r="AV11" s="202"/>
      <c r="AW11" s="203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6"/>
    </row>
    <row r="12" spans="2:90" ht="15" customHeight="1" thickBot="1">
      <c r="B12" s="124" t="s">
        <v>109</v>
      </c>
      <c r="C12" s="1"/>
      <c r="D12" s="1"/>
      <c r="E12" s="1"/>
      <c r="F12" s="1"/>
      <c r="G12" s="1"/>
      <c r="AF12" s="207"/>
      <c r="AG12" s="207"/>
      <c r="AH12" s="207"/>
      <c r="AI12" s="207"/>
      <c r="AJ12" s="207"/>
      <c r="AK12" s="207"/>
      <c r="AL12" s="207"/>
      <c r="AM12" s="133"/>
      <c r="AO12" s="131"/>
    </row>
    <row r="13" spans="2:90" ht="24.75" customHeight="1">
      <c r="B13" s="180" t="str">
        <f>IFERROR(IF(VLOOKUP(B28,【参考】数式用2!E6:L23,3,FALSE)="","",VLOOKUP(B28,【参考】数式用2!E6:L23,3,FALSE)),"")</f>
        <v>新加算Ⅱ</v>
      </c>
      <c r="C13" s="181"/>
      <c r="D13" s="181"/>
      <c r="E13" s="181"/>
      <c r="F13" s="181"/>
      <c r="G13" s="181"/>
      <c r="H13" s="182"/>
      <c r="I13" s="241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2"/>
      <c r="AD13" s="176" t="s">
        <v>119</v>
      </c>
      <c r="AE13" s="177"/>
      <c r="AF13" s="151" t="str">
        <f>IF(U7="ベア加算","",IF(OR(B13="新加算Ⅰ",B13="新加算Ⅱ",B13="新加算Ⅲ",B13="新加算Ⅳ"),"○",""))</f>
        <v>○</v>
      </c>
      <c r="AG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1" t="str">
        <f>IF(OR(B13="新加算Ⅰ",B13="新加算Ⅱ",B13="新加算Ⅲ",B13="新加算Ⅴ(１)",B13="新加算Ⅴ(３)",B13="新加算Ⅴ(８)"),"○","")</f>
        <v>○</v>
      </c>
      <c r="AJ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1" t="str">
        <f>IF(OR(B13="新加算Ⅰ",B13="新加算Ⅴ(１)",B13="新加算Ⅴ(２)",B13="新加算Ⅴ(５)",B13="新加算Ⅴ(７)",B13="新加算Ⅴ(10)"),"○","")</f>
        <v/>
      </c>
      <c r="AL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3"/>
      <c r="AO13" s="131"/>
      <c r="AQ13" s="178" t="s">
        <v>116</v>
      </c>
      <c r="AR13" s="178"/>
      <c r="AS13" s="178"/>
      <c r="AT13" s="178"/>
      <c r="AU13" s="178"/>
      <c r="AV13" s="178"/>
      <c r="AW13" s="178"/>
      <c r="AX13" s="179" t="s">
        <v>93</v>
      </c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</row>
    <row r="14" spans="2:90" ht="24.75" customHeight="1" thickBot="1">
      <c r="B14" s="183">
        <f>IFERROR(VLOOKUP(B7,【参考】数式用!$A$5:$AB$27,MATCH(B13,【参考】数式用!$B$4:$AB$4,0)+1,FALSE),"")</f>
        <v>0.224</v>
      </c>
      <c r="C14" s="184"/>
      <c r="D14" s="184"/>
      <c r="E14" s="184"/>
      <c r="F14" s="184"/>
      <c r="G14" s="184"/>
      <c r="H14" s="185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4"/>
      <c r="AD14" s="176"/>
      <c r="AE14" s="177"/>
      <c r="AF14" s="152"/>
      <c r="AG14" s="152"/>
      <c r="AH14" s="152"/>
      <c r="AI14" s="152"/>
      <c r="AJ14" s="152"/>
      <c r="AK14" s="152"/>
      <c r="AL14" s="152"/>
      <c r="AM14" s="133"/>
      <c r="AO14" s="131"/>
      <c r="AQ14" s="178"/>
      <c r="AR14" s="178"/>
      <c r="AS14" s="178"/>
      <c r="AT14" s="178"/>
      <c r="AU14" s="178"/>
      <c r="AV14" s="178"/>
      <c r="AW14" s="178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</row>
    <row r="15" spans="2:90" ht="15" customHeight="1">
      <c r="C15" s="137"/>
      <c r="D15" s="137"/>
      <c r="E15" s="137"/>
      <c r="F15" s="137"/>
      <c r="G15" s="137"/>
      <c r="H15" s="137"/>
      <c r="I15" s="233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135"/>
      <c r="AE15" s="135"/>
      <c r="AF15" s="133"/>
      <c r="AG15" s="133"/>
      <c r="AH15" s="133"/>
      <c r="AI15" s="133"/>
      <c r="AJ15" s="133"/>
      <c r="AK15" s="133"/>
      <c r="AL15" s="133"/>
      <c r="AM15" s="133"/>
      <c r="AO15" s="131"/>
      <c r="AQ15" s="139"/>
      <c r="AR15" s="139"/>
      <c r="AS15" s="139"/>
      <c r="AT15" s="139"/>
      <c r="AU15" s="139"/>
      <c r="AV15" s="139"/>
      <c r="AW15" s="139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</row>
    <row r="16" spans="2:90" ht="14.25" customHeight="1">
      <c r="C16" s="137"/>
      <c r="D16" s="137"/>
      <c r="E16" s="137"/>
      <c r="F16" s="137"/>
      <c r="G16" s="137"/>
      <c r="H16" s="137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135"/>
      <c r="AE16" s="135"/>
      <c r="AF16" s="133"/>
      <c r="AG16" s="133"/>
      <c r="AH16" s="133"/>
      <c r="AI16" s="133"/>
      <c r="AJ16" s="133"/>
      <c r="AK16" s="133"/>
      <c r="AL16" s="133"/>
      <c r="AM16" s="133"/>
      <c r="AO16" s="131"/>
      <c r="AQ16" s="178" t="s">
        <v>112</v>
      </c>
      <c r="AR16" s="178"/>
      <c r="AS16" s="178"/>
      <c r="AT16" s="178"/>
      <c r="AU16" s="178"/>
      <c r="AV16" s="178"/>
      <c r="AW16" s="178"/>
      <c r="AX16" s="215" t="s">
        <v>100</v>
      </c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</row>
    <row r="17" spans="2:80" ht="15" customHeight="1" thickBot="1">
      <c r="B17" s="123" t="s">
        <v>111</v>
      </c>
      <c r="C17" s="103"/>
      <c r="D17" s="103"/>
      <c r="E17" s="64"/>
      <c r="F17" s="64"/>
      <c r="G17" s="64"/>
      <c r="H17" s="64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00"/>
      <c r="W17" s="100"/>
      <c r="X17" s="122"/>
      <c r="Y17" s="122"/>
      <c r="Z17" s="122"/>
      <c r="AA17" s="122"/>
      <c r="AB17" s="122"/>
      <c r="AC17" s="122"/>
      <c r="AF17" s="125"/>
      <c r="AG17" s="125"/>
      <c r="AH17" s="125"/>
      <c r="AI17" s="125"/>
      <c r="AJ17" s="125"/>
      <c r="AK17" s="125"/>
      <c r="AL17" s="125"/>
      <c r="AM17" s="125"/>
      <c r="AO17" s="131"/>
      <c r="AQ17" s="178"/>
      <c r="AR17" s="178"/>
      <c r="AS17" s="178"/>
      <c r="AT17" s="178"/>
      <c r="AU17" s="178"/>
      <c r="AV17" s="178"/>
      <c r="AW17" s="178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</row>
    <row r="18" spans="2:80" ht="24.75" customHeight="1">
      <c r="B18" s="208" t="str">
        <f>IFERROR(IF(VLOOKUP(B28,【参考】数式用2!E6:L23,5,FALSE)="","",VLOOKUP(B28,【参考】数式用2!E6:L23,5,FALSE)),"")</f>
        <v>新加算Ⅴ(３)</v>
      </c>
      <c r="C18" s="209"/>
      <c r="D18" s="209"/>
      <c r="E18" s="209"/>
      <c r="F18" s="209"/>
      <c r="G18" s="209"/>
      <c r="H18" s="210"/>
      <c r="I18" s="241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2"/>
      <c r="AD18" s="176" t="s">
        <v>119</v>
      </c>
      <c r="AE18" s="177"/>
      <c r="AF18" s="151" t="str">
        <f>IF(U7="ベア加算","",IF(OR(B18="新加算Ⅰ",B18="新加算Ⅱ",B18="新加算Ⅲ",B18="新加算Ⅳ"),"○",""))</f>
        <v/>
      </c>
      <c r="AG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1" t="str">
        <f>IF(OR(B18="新加算Ⅰ",B18="新加算Ⅱ",B18="新加算Ⅲ",B18="新加算Ⅴ(１)",B18="新加算Ⅴ(３)",B18="新加算Ⅴ(８)"),"○","")</f>
        <v>○</v>
      </c>
      <c r="AJ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1" t="str">
        <f>IF(OR(B18="新加算Ⅰ",B18="新加算Ⅴ(１)",B18="新加算Ⅴ(２)",B18="新加算Ⅴ(５)",B18="新加算Ⅴ(７)",B18="新加算Ⅴ(10)"),"○","")</f>
        <v/>
      </c>
      <c r="AL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3"/>
      <c r="AO18" s="131"/>
      <c r="AQ18" s="178"/>
      <c r="AR18" s="178"/>
      <c r="AS18" s="178"/>
      <c r="AT18" s="178"/>
      <c r="AU18" s="178"/>
      <c r="AV18" s="178"/>
      <c r="AW18" s="178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</row>
    <row r="19" spans="2:80" ht="17.25" customHeight="1">
      <c r="B19" s="235">
        <f>IFERROR(VLOOKUP(B7,【参考】数式用!$A$5:$AB$27,MATCH(B18,【参考】数式用!$B$4:$AB$4,0)+1,FALSE),"")</f>
        <v>0.2</v>
      </c>
      <c r="C19" s="236"/>
      <c r="D19" s="236"/>
      <c r="E19" s="236"/>
      <c r="F19" s="236"/>
      <c r="G19" s="236"/>
      <c r="H19" s="237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245"/>
      <c r="AD19" s="176"/>
      <c r="AE19" s="177"/>
      <c r="AF19" s="175"/>
      <c r="AG19" s="175"/>
      <c r="AH19" s="175"/>
      <c r="AI19" s="175"/>
      <c r="AJ19" s="175"/>
      <c r="AK19" s="175"/>
      <c r="AL19" s="175"/>
      <c r="AM19" s="133"/>
      <c r="AO19" s="131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</row>
    <row r="20" spans="2:80" ht="9.75" customHeight="1" thickBot="1">
      <c r="B20" s="238"/>
      <c r="C20" s="239"/>
      <c r="D20" s="239"/>
      <c r="E20" s="239"/>
      <c r="F20" s="239"/>
      <c r="G20" s="239"/>
      <c r="H20" s="240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4"/>
      <c r="AD20" s="176"/>
      <c r="AE20" s="177"/>
      <c r="AF20" s="152"/>
      <c r="AG20" s="152"/>
      <c r="AH20" s="152"/>
      <c r="AI20" s="152"/>
      <c r="AJ20" s="152"/>
      <c r="AK20" s="152"/>
      <c r="AL20" s="152"/>
      <c r="AM20" s="133"/>
      <c r="AO20" s="131"/>
      <c r="AP20" s="138"/>
      <c r="AQ20" s="178" t="s">
        <v>113</v>
      </c>
      <c r="AR20" s="178"/>
      <c r="AS20" s="178"/>
      <c r="AT20" s="178"/>
      <c r="AU20" s="178"/>
      <c r="AV20" s="178"/>
      <c r="AW20" s="178"/>
      <c r="AX20" s="179" t="str">
        <f>IFERROR(VLOOKUP(B7,【参考】数式用!AF5:AG27,2,0),"")</f>
        <v>　特定事業所加算ⅠまたはⅡを算定する。</v>
      </c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</row>
    <row r="21" spans="2:80" ht="28.5" customHeight="1">
      <c r="B21" s="134"/>
      <c r="C21" s="134"/>
      <c r="D21" s="134"/>
      <c r="E21" s="134"/>
      <c r="F21" s="134"/>
      <c r="G21" s="134"/>
      <c r="H21" s="134"/>
      <c r="I21" s="233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135"/>
      <c r="AE21" s="135"/>
      <c r="AF21" s="133"/>
      <c r="AG21" s="133"/>
      <c r="AH21" s="133"/>
      <c r="AI21" s="133"/>
      <c r="AJ21" s="133"/>
      <c r="AK21" s="133"/>
      <c r="AL21" s="133"/>
      <c r="AM21" s="133"/>
      <c r="AO21" s="131"/>
      <c r="AQ21" s="178"/>
      <c r="AR21" s="178"/>
      <c r="AS21" s="178"/>
      <c r="AT21" s="178"/>
      <c r="AU21" s="178"/>
      <c r="AV21" s="178"/>
      <c r="AW21" s="178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</row>
    <row r="22" spans="2:80" ht="15.75" customHeight="1" thickBot="1">
      <c r="B22" s="123" t="s">
        <v>110</v>
      </c>
      <c r="C22" s="103"/>
      <c r="D22" s="103"/>
      <c r="E22" s="64"/>
      <c r="F22" s="64"/>
      <c r="G22" s="64"/>
      <c r="H22" s="64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00"/>
      <c r="W22" s="100"/>
      <c r="X22" s="100"/>
      <c r="Y22" s="100"/>
      <c r="Z22" s="100"/>
      <c r="AA22" s="100"/>
      <c r="AB22" s="100"/>
      <c r="AC22" s="100"/>
      <c r="AF22" s="125"/>
      <c r="AG22" s="125"/>
      <c r="AH22" s="125"/>
      <c r="AI22" s="125"/>
      <c r="AJ22" s="125"/>
      <c r="AK22" s="125"/>
      <c r="AL22" s="125"/>
      <c r="AM22" s="125"/>
      <c r="AO22" s="131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</row>
    <row r="23" spans="2:80" ht="24.75" customHeight="1">
      <c r="B23" s="208" t="str">
        <f>IFERROR(IF(VLOOKUP(B28,【参考】数式用2!E6:L23,7,FALSE)="","",VLOOKUP(B28,【参考】数式用2!E6:L23,7,FALSE)),"")</f>
        <v>新加算Ⅴ(６)</v>
      </c>
      <c r="C23" s="209"/>
      <c r="D23" s="209"/>
      <c r="E23" s="209"/>
      <c r="F23" s="209"/>
      <c r="G23" s="209"/>
      <c r="H23" s="210"/>
      <c r="I23" s="241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2"/>
      <c r="AD23" s="176" t="s">
        <v>119</v>
      </c>
      <c r="AE23" s="177"/>
      <c r="AF23" s="151" t="str">
        <f>IF(U7="ベア加算","",IF(OR(B23="新加算Ⅰ",B23="新加算Ⅱ",B23="新加算Ⅲ",B23="新加算Ⅳ"),"○",""))</f>
        <v/>
      </c>
      <c r="AG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1" t="str">
        <f>IF(OR(B23="新加算Ⅰ",B23="新加算Ⅱ",B23="新加算Ⅲ",B23="新加算Ⅴ(１)",B23="新加算Ⅴ(３)",B23="新加算Ⅴ(８)"),"○","")</f>
        <v/>
      </c>
      <c r="AJ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1" t="str">
        <f>IF(OR(B23="新加算Ⅰ",B23="新加算Ⅴ(１)",B23="新加算Ⅴ(２)",B23="新加算Ⅴ(５)",B23="新加算Ⅴ(７)",B23="新加算Ⅴ(10)"),"○","")</f>
        <v/>
      </c>
      <c r="AL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3"/>
      <c r="AO23" s="131"/>
      <c r="AQ23" s="178" t="s">
        <v>94</v>
      </c>
      <c r="AR23" s="178"/>
      <c r="AS23" s="178"/>
      <c r="AT23" s="178"/>
      <c r="AU23" s="178"/>
      <c r="AV23" s="178"/>
      <c r="AW23" s="178"/>
      <c r="AX23" s="179" t="s">
        <v>59</v>
      </c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</row>
    <row r="24" spans="2:80" ht="24.75" customHeight="1" thickBot="1">
      <c r="B24" s="183">
        <f>IFERROR(VLOOKUP(B7,【参考】数式用!$A$5:$AB$27,MATCH(B23,【参考】数式用!$B$4:$AB$4,0)+1,FALSE),"")</f>
        <v>0.16300000000000001</v>
      </c>
      <c r="C24" s="184"/>
      <c r="D24" s="184"/>
      <c r="E24" s="184"/>
      <c r="F24" s="184"/>
      <c r="G24" s="184"/>
      <c r="H24" s="185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4"/>
      <c r="AD24" s="176"/>
      <c r="AE24" s="177"/>
      <c r="AF24" s="152"/>
      <c r="AG24" s="152"/>
      <c r="AH24" s="152"/>
      <c r="AI24" s="152"/>
      <c r="AJ24" s="152"/>
      <c r="AK24" s="152"/>
      <c r="AL24" s="152"/>
      <c r="AM24" s="133"/>
      <c r="AO24" s="131"/>
      <c r="AQ24" s="178"/>
      <c r="AR24" s="178"/>
      <c r="AS24" s="178"/>
      <c r="AT24" s="178"/>
      <c r="AU24" s="178"/>
      <c r="AV24" s="178"/>
      <c r="AW24" s="178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</row>
    <row r="25" spans="2:80" s="64" customFormat="1" ht="27" customHeight="1">
      <c r="B25" s="101"/>
      <c r="C25" s="101"/>
      <c r="D25" s="101"/>
      <c r="E25" s="101"/>
      <c r="F25" s="101"/>
      <c r="G25" s="102"/>
      <c r="H25" s="102"/>
      <c r="I25" s="233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E25" s="2"/>
      <c r="AF25" s="121"/>
      <c r="AG25" s="121"/>
      <c r="AH25" s="121"/>
      <c r="AI25" s="121"/>
      <c r="AJ25" s="121"/>
      <c r="AK25" s="121"/>
      <c r="AL25" s="121"/>
      <c r="AM25" s="121"/>
      <c r="AN25" s="2"/>
      <c r="AO25" s="131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2"/>
    </row>
    <row r="26" spans="2:80" s="64" customFormat="1" ht="20.25" customHeight="1"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</row>
    <row r="27" spans="2:80" s="100" customFormat="1" ht="9" customHeight="1"/>
    <row r="28" spans="2:80" s="100" customFormat="1" ht="15" customHeight="1">
      <c r="B28" s="217" t="str">
        <f>K7&amp;P7&amp;U7</f>
        <v>処遇加算Ⅱ特定加算Ⅱベア加算なし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9"/>
    </row>
    <row r="29" spans="2:80" s="100" customFormat="1" ht="15" customHeight="1"/>
    <row r="30" spans="2:80" s="100" customFormat="1" ht="15" customHeight="1"/>
    <row r="31" spans="2:80" s="100" customFormat="1" ht="9" customHeight="1"/>
    <row r="32" spans="2:80" s="100" customFormat="1" ht="15" customHeight="1"/>
    <row r="33" spans="1:79" s="100" customFormat="1" ht="15" customHeight="1"/>
    <row r="34" spans="1:79" s="100" customFormat="1" ht="15" customHeight="1"/>
    <row r="35" spans="1:79" s="100" customFormat="1" ht="9" customHeight="1"/>
    <row r="36" spans="1:79" s="100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0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0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0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0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0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0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0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0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0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18:AC18 AF18:AM21 B19 I19:AC20 B21:H21">
    <cfRule type="expression" dxfId="1" priority="4">
      <formula>$B$18=""</formula>
    </cfRule>
  </conditionalFormatting>
  <conditionalFormatting sqref="B23:AC24 AF23:AM24">
    <cfRule type="expression" dxfId="0" priority="3">
      <formula>$B$23=""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69921875" style="10" customWidth="1"/>
    <col min="2" max="28" width="6.69921875" style="10" customWidth="1"/>
    <col min="29" max="29" width="12" style="10" customWidth="1"/>
    <col min="30" max="30" width="8" style="10" customWidth="1"/>
    <col min="31" max="31" width="9" style="10" customWidth="1"/>
    <col min="32" max="32" width="48.5" style="10" customWidth="1"/>
    <col min="33" max="33" width="81.19921875" style="10" customWidth="1"/>
    <col min="34" max="35" width="9" style="10"/>
    <col min="36" max="36" width="16.5" style="10" customWidth="1"/>
    <col min="37" max="37" width="9" style="10"/>
    <col min="38" max="38" width="11.59765625" style="10" customWidth="1"/>
    <col min="39" max="39" width="10.8984375" style="10" customWidth="1"/>
    <col min="40" max="16384" width="9" style="10"/>
  </cols>
  <sheetData>
    <row r="1" spans="1:39" ht="18.600000000000001" thickBot="1">
      <c r="A1" s="9" t="s">
        <v>7</v>
      </c>
      <c r="B1" s="9"/>
      <c r="C1" s="9"/>
      <c r="D1" s="9"/>
      <c r="E1" s="9"/>
      <c r="AD1" s="11"/>
    </row>
    <row r="2" spans="1:39" ht="18.75" customHeight="1">
      <c r="A2" s="246" t="s">
        <v>9</v>
      </c>
      <c r="B2" s="249" t="s">
        <v>10</v>
      </c>
      <c r="C2" s="250"/>
      <c r="D2" s="250"/>
      <c r="E2" s="251"/>
      <c r="F2" s="252" t="s">
        <v>11</v>
      </c>
      <c r="G2" s="253"/>
      <c r="H2" s="254"/>
      <c r="I2" s="246" t="s">
        <v>12</v>
      </c>
      <c r="J2" s="255"/>
      <c r="K2" s="257" t="s">
        <v>13</v>
      </c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9"/>
      <c r="AC2" s="284" t="s">
        <v>14</v>
      </c>
      <c r="AD2" s="11"/>
      <c r="AF2" s="278" t="s">
        <v>51</v>
      </c>
      <c r="AG2" s="281" t="s">
        <v>15</v>
      </c>
      <c r="AJ2" s="266" t="s">
        <v>185</v>
      </c>
      <c r="AK2" s="269" t="s">
        <v>186</v>
      </c>
      <c r="AL2" s="270"/>
      <c r="AM2" s="271"/>
    </row>
    <row r="3" spans="1:39" ht="26.25" customHeight="1" thickBot="1">
      <c r="A3" s="247"/>
      <c r="B3" s="260" t="s">
        <v>18</v>
      </c>
      <c r="C3" s="261"/>
      <c r="D3" s="261"/>
      <c r="E3" s="262"/>
      <c r="F3" s="260" t="s">
        <v>19</v>
      </c>
      <c r="G3" s="261"/>
      <c r="H3" s="262"/>
      <c r="I3" s="248"/>
      <c r="J3" s="256"/>
      <c r="K3" s="263" t="s">
        <v>20</v>
      </c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5"/>
      <c r="AC3" s="285"/>
      <c r="AD3" s="11"/>
      <c r="AF3" s="279"/>
      <c r="AG3" s="282"/>
      <c r="AJ3" s="267"/>
      <c r="AK3" s="272"/>
      <c r="AL3" s="273"/>
      <c r="AM3" s="274"/>
    </row>
    <row r="4" spans="1:39" ht="19.5" customHeight="1" thickBot="1">
      <c r="A4" s="248"/>
      <c r="B4" s="94" t="s">
        <v>1</v>
      </c>
      <c r="C4" s="95" t="s">
        <v>21</v>
      </c>
      <c r="D4" s="95" t="s">
        <v>22</v>
      </c>
      <c r="E4" s="96" t="s">
        <v>23</v>
      </c>
      <c r="F4" s="94" t="s">
        <v>24</v>
      </c>
      <c r="G4" s="97" t="s">
        <v>2</v>
      </c>
      <c r="H4" s="98" t="s">
        <v>4</v>
      </c>
      <c r="I4" s="99" t="s">
        <v>5</v>
      </c>
      <c r="J4" s="98" t="s">
        <v>3</v>
      </c>
      <c r="K4" s="91" t="s">
        <v>25</v>
      </c>
      <c r="L4" s="92" t="s">
        <v>26</v>
      </c>
      <c r="M4" s="92" t="s">
        <v>27</v>
      </c>
      <c r="N4" s="92" t="s">
        <v>28</v>
      </c>
      <c r="O4" s="92" t="s">
        <v>101</v>
      </c>
      <c r="P4" s="92" t="s">
        <v>62</v>
      </c>
      <c r="Q4" s="92" t="s">
        <v>63</v>
      </c>
      <c r="R4" s="92" t="s">
        <v>64</v>
      </c>
      <c r="S4" s="92" t="s">
        <v>65</v>
      </c>
      <c r="T4" s="92" t="s">
        <v>66</v>
      </c>
      <c r="U4" s="92" t="s">
        <v>67</v>
      </c>
      <c r="V4" s="92" t="s">
        <v>68</v>
      </c>
      <c r="W4" s="92" t="s">
        <v>69</v>
      </c>
      <c r="X4" s="92" t="s">
        <v>70</v>
      </c>
      <c r="Y4" s="92" t="s">
        <v>71</v>
      </c>
      <c r="Z4" s="92" t="s">
        <v>72</v>
      </c>
      <c r="AA4" s="92" t="s">
        <v>73</v>
      </c>
      <c r="AB4" s="93" t="s">
        <v>74</v>
      </c>
      <c r="AC4" s="286"/>
      <c r="AD4" s="11"/>
      <c r="AF4" s="280"/>
      <c r="AG4" s="283"/>
      <c r="AJ4" s="268"/>
      <c r="AK4" s="275"/>
      <c r="AL4" s="276"/>
      <c r="AM4" s="277"/>
    </row>
    <row r="5" spans="1:39">
      <c r="A5" s="14" t="s">
        <v>16</v>
      </c>
      <c r="B5" s="15">
        <v>0.13700000000000001</v>
      </c>
      <c r="C5" s="16">
        <v>0.1</v>
      </c>
      <c r="D5" s="17">
        <v>5.5E-2</v>
      </c>
      <c r="E5" s="18">
        <v>0</v>
      </c>
      <c r="F5" s="15">
        <v>6.3E-2</v>
      </c>
      <c r="G5" s="19">
        <v>4.2000000000000003E-2</v>
      </c>
      <c r="H5" s="18">
        <v>0</v>
      </c>
      <c r="I5" s="20">
        <v>2.4E-2</v>
      </c>
      <c r="J5" s="18">
        <v>0</v>
      </c>
      <c r="K5" s="21">
        <v>0.245</v>
      </c>
      <c r="L5" s="22">
        <v>0.224</v>
      </c>
      <c r="M5" s="22">
        <v>0.182</v>
      </c>
      <c r="N5" s="22">
        <v>0.14499999999999999</v>
      </c>
      <c r="O5" s="22">
        <v>0.221</v>
      </c>
      <c r="P5" s="22">
        <v>0.20799999999999999</v>
      </c>
      <c r="Q5" s="22">
        <v>0.2</v>
      </c>
      <c r="R5" s="22">
        <v>0.187</v>
      </c>
      <c r="S5" s="22">
        <v>0.184</v>
      </c>
      <c r="T5" s="22">
        <v>0.16300000000000001</v>
      </c>
      <c r="U5" s="22">
        <v>0.16299999999999998</v>
      </c>
      <c r="V5" s="22">
        <v>0.158</v>
      </c>
      <c r="W5" s="22">
        <v>0.14199999999999999</v>
      </c>
      <c r="X5" s="22">
        <v>0.13899999999999998</v>
      </c>
      <c r="Y5" s="22">
        <v>0.12100000000000001</v>
      </c>
      <c r="Z5" s="22">
        <v>0.11800000000000001</v>
      </c>
      <c r="AA5" s="22">
        <v>0.1</v>
      </c>
      <c r="AB5" s="23">
        <v>7.5999999999999998E-2</v>
      </c>
      <c r="AC5" s="23">
        <v>2.1000000000000001E-2</v>
      </c>
      <c r="AD5" s="11"/>
      <c r="AF5" s="114" t="s">
        <v>16</v>
      </c>
      <c r="AG5" s="117" t="s">
        <v>52</v>
      </c>
      <c r="AJ5" s="147" t="s">
        <v>135</v>
      </c>
      <c r="AK5" s="145" t="s">
        <v>1</v>
      </c>
      <c r="AL5" s="129" t="s">
        <v>24</v>
      </c>
      <c r="AM5" s="146" t="s">
        <v>5</v>
      </c>
    </row>
    <row r="6" spans="1:39">
      <c r="A6" s="13" t="s">
        <v>30</v>
      </c>
      <c r="B6" s="26">
        <v>0.13700000000000001</v>
      </c>
      <c r="C6" s="27">
        <v>0.1</v>
      </c>
      <c r="D6" s="28">
        <v>5.5E-2</v>
      </c>
      <c r="E6" s="29">
        <v>0</v>
      </c>
      <c r="F6" s="26">
        <v>6.3E-2</v>
      </c>
      <c r="G6" s="30">
        <v>4.2000000000000003E-2</v>
      </c>
      <c r="H6" s="29">
        <v>0</v>
      </c>
      <c r="I6" s="31">
        <v>2.4E-2</v>
      </c>
      <c r="J6" s="18">
        <v>0</v>
      </c>
      <c r="K6" s="32">
        <v>0.245</v>
      </c>
      <c r="L6" s="33">
        <v>0.224</v>
      </c>
      <c r="M6" s="33">
        <v>0.182</v>
      </c>
      <c r="N6" s="33">
        <v>0.14499999999999999</v>
      </c>
      <c r="O6" s="33">
        <v>0.221</v>
      </c>
      <c r="P6" s="33">
        <v>0.20799999999999999</v>
      </c>
      <c r="Q6" s="33">
        <v>0.2</v>
      </c>
      <c r="R6" s="33">
        <v>0.187</v>
      </c>
      <c r="S6" s="33">
        <v>0.184</v>
      </c>
      <c r="T6" s="33">
        <v>0.16300000000000001</v>
      </c>
      <c r="U6" s="33">
        <v>0.16299999999999998</v>
      </c>
      <c r="V6" s="33">
        <v>0.158</v>
      </c>
      <c r="W6" s="33">
        <v>0.14199999999999999</v>
      </c>
      <c r="X6" s="33">
        <v>0.13899999999999998</v>
      </c>
      <c r="Y6" s="33">
        <v>0.12100000000000001</v>
      </c>
      <c r="Z6" s="33">
        <v>0.11800000000000001</v>
      </c>
      <c r="AA6" s="33">
        <v>0.1</v>
      </c>
      <c r="AB6" s="34">
        <v>7.5999999999999998E-2</v>
      </c>
      <c r="AC6" s="34">
        <v>2.1000000000000001E-2</v>
      </c>
      <c r="AD6" s="11"/>
      <c r="AF6" s="115" t="s">
        <v>30</v>
      </c>
      <c r="AG6" s="118" t="s">
        <v>54</v>
      </c>
      <c r="AJ6" s="148" t="s">
        <v>183</v>
      </c>
      <c r="AK6" s="140" t="s">
        <v>1</v>
      </c>
      <c r="AL6" s="72" t="s">
        <v>24</v>
      </c>
      <c r="AM6" s="141" t="s">
        <v>3</v>
      </c>
    </row>
    <row r="7" spans="1:39">
      <c r="A7" s="13" t="s">
        <v>32</v>
      </c>
      <c r="B7" s="26">
        <v>0.13700000000000001</v>
      </c>
      <c r="C7" s="27">
        <v>0.1</v>
      </c>
      <c r="D7" s="28">
        <v>5.5E-2</v>
      </c>
      <c r="E7" s="29">
        <v>0</v>
      </c>
      <c r="F7" s="26">
        <v>6.3E-2</v>
      </c>
      <c r="G7" s="30">
        <v>4.2000000000000003E-2</v>
      </c>
      <c r="H7" s="29">
        <v>0</v>
      </c>
      <c r="I7" s="31">
        <v>2.4E-2</v>
      </c>
      <c r="J7" s="18">
        <v>0</v>
      </c>
      <c r="K7" s="32">
        <v>0.245</v>
      </c>
      <c r="L7" s="33">
        <v>0.224</v>
      </c>
      <c r="M7" s="33">
        <v>0.182</v>
      </c>
      <c r="N7" s="33">
        <v>0.14499999999999999</v>
      </c>
      <c r="O7" s="33">
        <v>0.221</v>
      </c>
      <c r="P7" s="33">
        <v>0.20799999999999999</v>
      </c>
      <c r="Q7" s="33">
        <v>0.2</v>
      </c>
      <c r="R7" s="33">
        <v>0.187</v>
      </c>
      <c r="S7" s="33">
        <v>0.184</v>
      </c>
      <c r="T7" s="33">
        <v>0.16300000000000001</v>
      </c>
      <c r="U7" s="33">
        <v>0.16299999999999998</v>
      </c>
      <c r="V7" s="33">
        <v>0.158</v>
      </c>
      <c r="W7" s="33">
        <v>0.14199999999999999</v>
      </c>
      <c r="X7" s="33">
        <v>0.13899999999999998</v>
      </c>
      <c r="Y7" s="33">
        <v>0.12100000000000001</v>
      </c>
      <c r="Z7" s="33">
        <v>0.11800000000000001</v>
      </c>
      <c r="AA7" s="33">
        <v>0.1</v>
      </c>
      <c r="AB7" s="34">
        <v>7.5999999999999998E-2</v>
      </c>
      <c r="AC7" s="34">
        <v>2.1000000000000001E-2</v>
      </c>
      <c r="AD7" s="11"/>
      <c r="AF7" s="115" t="s">
        <v>32</v>
      </c>
      <c r="AG7" s="118" t="s">
        <v>54</v>
      </c>
      <c r="AJ7" s="149" t="s">
        <v>141</v>
      </c>
      <c r="AK7" s="140" t="s">
        <v>21</v>
      </c>
      <c r="AL7" s="72" t="s">
        <v>24</v>
      </c>
      <c r="AM7" s="141" t="s">
        <v>5</v>
      </c>
    </row>
    <row r="8" spans="1:39">
      <c r="A8" s="13" t="s">
        <v>29</v>
      </c>
      <c r="B8" s="26">
        <v>5.8000000000000003E-2</v>
      </c>
      <c r="C8" s="27">
        <v>4.2000000000000003E-2</v>
      </c>
      <c r="D8" s="28">
        <v>2.3E-2</v>
      </c>
      <c r="E8" s="29">
        <v>0</v>
      </c>
      <c r="F8" s="26">
        <v>2.1000000000000001E-2</v>
      </c>
      <c r="G8" s="30">
        <v>1.4999999999999999E-2</v>
      </c>
      <c r="H8" s="29">
        <v>0</v>
      </c>
      <c r="I8" s="31">
        <v>1.0999999999999999E-2</v>
      </c>
      <c r="J8" s="18">
        <v>0</v>
      </c>
      <c r="K8" s="32">
        <v>9.9999999999999992E-2</v>
      </c>
      <c r="L8" s="33">
        <v>9.4E-2</v>
      </c>
      <c r="M8" s="33">
        <v>7.9000000000000001E-2</v>
      </c>
      <c r="N8" s="33">
        <v>6.3E-2</v>
      </c>
      <c r="O8" s="33">
        <v>8.8999999999999996E-2</v>
      </c>
      <c r="P8" s="33">
        <v>8.3999999999999991E-2</v>
      </c>
      <c r="Q8" s="33">
        <v>8.3000000000000004E-2</v>
      </c>
      <c r="R8" s="33">
        <v>7.8E-2</v>
      </c>
      <c r="S8" s="33">
        <v>7.2999999999999995E-2</v>
      </c>
      <c r="T8" s="33">
        <v>6.7000000000000004E-2</v>
      </c>
      <c r="U8" s="33">
        <v>6.4999999999999988E-2</v>
      </c>
      <c r="V8" s="33">
        <v>6.8000000000000005E-2</v>
      </c>
      <c r="W8" s="33">
        <v>5.9000000000000004E-2</v>
      </c>
      <c r="X8" s="33">
        <v>5.3999999999999999E-2</v>
      </c>
      <c r="Y8" s="33">
        <v>5.2000000000000005E-2</v>
      </c>
      <c r="Z8" s="33">
        <v>4.8000000000000001E-2</v>
      </c>
      <c r="AA8" s="33">
        <v>4.4000000000000004E-2</v>
      </c>
      <c r="AB8" s="34">
        <v>3.3000000000000002E-2</v>
      </c>
      <c r="AC8" s="34">
        <v>0.01</v>
      </c>
      <c r="AD8" s="11"/>
      <c r="AF8" s="115" t="s">
        <v>29</v>
      </c>
      <c r="AG8" s="118" t="s">
        <v>54</v>
      </c>
      <c r="AJ8" s="149" t="s">
        <v>144</v>
      </c>
      <c r="AK8" s="140" t="s">
        <v>21</v>
      </c>
      <c r="AL8" s="72" t="s">
        <v>24</v>
      </c>
      <c r="AM8" s="141" t="s">
        <v>3</v>
      </c>
    </row>
    <row r="9" spans="1:39">
      <c r="A9" s="13" t="s">
        <v>31</v>
      </c>
      <c r="B9" s="26">
        <v>5.8999999999999997E-2</v>
      </c>
      <c r="C9" s="27">
        <v>4.2999999999999997E-2</v>
      </c>
      <c r="D9" s="28">
        <v>2.3E-2</v>
      </c>
      <c r="E9" s="29">
        <v>0</v>
      </c>
      <c r="F9" s="26">
        <v>1.2E-2</v>
      </c>
      <c r="G9" s="30">
        <v>0.01</v>
      </c>
      <c r="H9" s="29">
        <v>0</v>
      </c>
      <c r="I9" s="31">
        <v>1.0999999999999999E-2</v>
      </c>
      <c r="J9" s="18">
        <v>0</v>
      </c>
      <c r="K9" s="32">
        <v>9.1999999999999985E-2</v>
      </c>
      <c r="L9" s="33">
        <v>8.9999999999999983E-2</v>
      </c>
      <c r="M9" s="33">
        <v>7.9999999999999988E-2</v>
      </c>
      <c r="N9" s="33">
        <v>6.3999999999999987E-2</v>
      </c>
      <c r="O9" s="33">
        <v>8.0999999999999989E-2</v>
      </c>
      <c r="P9" s="33">
        <v>7.5999999999999984E-2</v>
      </c>
      <c r="Q9" s="33">
        <v>7.8999999999999987E-2</v>
      </c>
      <c r="R9" s="33">
        <v>7.3999999999999996E-2</v>
      </c>
      <c r="S9" s="33">
        <v>6.4999999999999988E-2</v>
      </c>
      <c r="T9" s="33">
        <v>6.3E-2</v>
      </c>
      <c r="U9" s="33">
        <v>5.6000000000000001E-2</v>
      </c>
      <c r="V9" s="33">
        <v>6.8999999999999992E-2</v>
      </c>
      <c r="W9" s="33">
        <v>5.3999999999999999E-2</v>
      </c>
      <c r="X9" s="33">
        <v>4.5000000000000005E-2</v>
      </c>
      <c r="Y9" s="33">
        <v>5.2999999999999999E-2</v>
      </c>
      <c r="Z9" s="33">
        <v>4.3000000000000003E-2</v>
      </c>
      <c r="AA9" s="33">
        <v>4.4000000000000004E-2</v>
      </c>
      <c r="AB9" s="34">
        <v>3.3000000000000002E-2</v>
      </c>
      <c r="AC9" s="34">
        <v>0.01</v>
      </c>
      <c r="AD9" s="11"/>
      <c r="AF9" s="115" t="s">
        <v>31</v>
      </c>
      <c r="AG9" s="118" t="s">
        <v>54</v>
      </c>
      <c r="AJ9" s="149" t="s">
        <v>146</v>
      </c>
      <c r="AK9" s="140" t="s">
        <v>22</v>
      </c>
      <c r="AL9" s="72" t="s">
        <v>24</v>
      </c>
      <c r="AM9" s="141" t="s">
        <v>5</v>
      </c>
    </row>
    <row r="10" spans="1:39">
      <c r="A10" s="13" t="s">
        <v>33</v>
      </c>
      <c r="B10" s="26">
        <v>5.8999999999999997E-2</v>
      </c>
      <c r="C10" s="27">
        <v>4.2999999999999997E-2</v>
      </c>
      <c r="D10" s="28">
        <v>2.3E-2</v>
      </c>
      <c r="E10" s="29">
        <v>0</v>
      </c>
      <c r="F10" s="26">
        <v>1.2E-2</v>
      </c>
      <c r="G10" s="30">
        <v>0.01</v>
      </c>
      <c r="H10" s="29">
        <v>0</v>
      </c>
      <c r="I10" s="31">
        <v>1.0999999999999999E-2</v>
      </c>
      <c r="J10" s="18">
        <v>0</v>
      </c>
      <c r="K10" s="32">
        <v>9.1999999999999985E-2</v>
      </c>
      <c r="L10" s="33">
        <v>8.9999999999999983E-2</v>
      </c>
      <c r="M10" s="33">
        <v>7.9999999999999988E-2</v>
      </c>
      <c r="N10" s="33">
        <v>6.3999999999999987E-2</v>
      </c>
      <c r="O10" s="33">
        <v>8.0999999999999989E-2</v>
      </c>
      <c r="P10" s="33">
        <v>7.5999999999999984E-2</v>
      </c>
      <c r="Q10" s="33">
        <v>7.8999999999999987E-2</v>
      </c>
      <c r="R10" s="33">
        <v>7.3999999999999996E-2</v>
      </c>
      <c r="S10" s="33">
        <v>6.4999999999999988E-2</v>
      </c>
      <c r="T10" s="33">
        <v>6.3E-2</v>
      </c>
      <c r="U10" s="33">
        <v>5.6000000000000001E-2</v>
      </c>
      <c r="V10" s="33">
        <v>6.8999999999999992E-2</v>
      </c>
      <c r="W10" s="33">
        <v>5.3999999999999999E-2</v>
      </c>
      <c r="X10" s="33">
        <v>4.5000000000000005E-2</v>
      </c>
      <c r="Y10" s="33">
        <v>5.2999999999999999E-2</v>
      </c>
      <c r="Z10" s="33">
        <v>4.3000000000000003E-2</v>
      </c>
      <c r="AA10" s="33">
        <v>4.4000000000000004E-2</v>
      </c>
      <c r="AB10" s="34">
        <v>3.3000000000000002E-2</v>
      </c>
      <c r="AC10" s="34">
        <v>0.01</v>
      </c>
      <c r="AD10" s="11"/>
      <c r="AF10" s="115" t="s">
        <v>33</v>
      </c>
      <c r="AG10" s="118" t="s">
        <v>55</v>
      </c>
      <c r="AJ10" s="149" t="s">
        <v>149</v>
      </c>
      <c r="AK10" s="140" t="s">
        <v>22</v>
      </c>
      <c r="AL10" s="72" t="s">
        <v>24</v>
      </c>
      <c r="AM10" s="141" t="s">
        <v>3</v>
      </c>
    </row>
    <row r="11" spans="1:39">
      <c r="A11" s="13" t="s">
        <v>34</v>
      </c>
      <c r="B11" s="26">
        <v>4.7E-2</v>
      </c>
      <c r="C11" s="27">
        <v>3.4000000000000002E-2</v>
      </c>
      <c r="D11" s="28">
        <v>1.9E-2</v>
      </c>
      <c r="E11" s="29">
        <v>0</v>
      </c>
      <c r="F11" s="26">
        <v>0.02</v>
      </c>
      <c r="G11" s="30">
        <v>1.7000000000000001E-2</v>
      </c>
      <c r="H11" s="29">
        <v>0</v>
      </c>
      <c r="I11" s="31">
        <v>0.01</v>
      </c>
      <c r="J11" s="18">
        <v>0</v>
      </c>
      <c r="K11" s="32">
        <v>8.5999999999999993E-2</v>
      </c>
      <c r="L11" s="33">
        <v>8.299999999999999E-2</v>
      </c>
      <c r="M11" s="33">
        <v>6.6000000000000003E-2</v>
      </c>
      <c r="N11" s="33">
        <v>5.3000000000000005E-2</v>
      </c>
      <c r="O11" s="33">
        <v>7.5999999999999998E-2</v>
      </c>
      <c r="P11" s="33">
        <v>7.2999999999999995E-2</v>
      </c>
      <c r="Q11" s="33">
        <v>7.2999999999999995E-2</v>
      </c>
      <c r="R11" s="33">
        <v>7.0000000000000007E-2</v>
      </c>
      <c r="S11" s="33">
        <v>6.3E-2</v>
      </c>
      <c r="T11" s="33">
        <v>6.0000000000000005E-2</v>
      </c>
      <c r="U11" s="33">
        <v>5.8000000000000003E-2</v>
      </c>
      <c r="V11" s="33">
        <v>5.6000000000000001E-2</v>
      </c>
      <c r="W11" s="33">
        <v>5.5000000000000007E-2</v>
      </c>
      <c r="X11" s="33">
        <v>4.8000000000000001E-2</v>
      </c>
      <c r="Y11" s="33">
        <v>4.3000000000000003E-2</v>
      </c>
      <c r="Z11" s="33">
        <v>4.5000000000000005E-2</v>
      </c>
      <c r="AA11" s="33">
        <v>3.7999999999999999E-2</v>
      </c>
      <c r="AB11" s="34">
        <v>2.7999999999999997E-2</v>
      </c>
      <c r="AC11" s="34">
        <v>8.9999999999999993E-3</v>
      </c>
      <c r="AD11" s="11"/>
      <c r="AF11" s="115" t="s">
        <v>34</v>
      </c>
      <c r="AG11" s="118" t="s">
        <v>54</v>
      </c>
      <c r="AJ11" s="148" t="s">
        <v>124</v>
      </c>
      <c r="AK11" s="140" t="s">
        <v>1</v>
      </c>
      <c r="AL11" s="72" t="s">
        <v>2</v>
      </c>
      <c r="AM11" s="141" t="s">
        <v>5</v>
      </c>
    </row>
    <row r="12" spans="1:39">
      <c r="A12" s="13" t="s">
        <v>35</v>
      </c>
      <c r="B12" s="26">
        <v>8.2000000000000003E-2</v>
      </c>
      <c r="C12" s="27">
        <v>0.06</v>
      </c>
      <c r="D12" s="28">
        <v>3.3000000000000002E-2</v>
      </c>
      <c r="E12" s="29">
        <v>0</v>
      </c>
      <c r="F12" s="26">
        <v>1.7999999999999999E-2</v>
      </c>
      <c r="G12" s="30">
        <v>1.2E-2</v>
      </c>
      <c r="H12" s="29">
        <v>0</v>
      </c>
      <c r="I12" s="31">
        <v>1.4999999999999999E-2</v>
      </c>
      <c r="J12" s="18">
        <v>0</v>
      </c>
      <c r="K12" s="32">
        <v>0.128</v>
      </c>
      <c r="L12" s="33">
        <v>0.122</v>
      </c>
      <c r="M12" s="33">
        <v>0.11</v>
      </c>
      <c r="N12" s="33">
        <v>8.7999999999999995E-2</v>
      </c>
      <c r="O12" s="33">
        <v>0.113</v>
      </c>
      <c r="P12" s="33">
        <v>0.106</v>
      </c>
      <c r="Q12" s="33">
        <v>0.107</v>
      </c>
      <c r="R12" s="33">
        <v>9.9999999999999992E-2</v>
      </c>
      <c r="S12" s="33">
        <v>9.0999999999999998E-2</v>
      </c>
      <c r="T12" s="33">
        <v>8.4999999999999992E-2</v>
      </c>
      <c r="U12" s="33">
        <v>7.9000000000000001E-2</v>
      </c>
      <c r="V12" s="33">
        <v>9.5000000000000001E-2</v>
      </c>
      <c r="W12" s="33">
        <v>7.2999999999999995E-2</v>
      </c>
      <c r="X12" s="33">
        <v>6.4000000000000001E-2</v>
      </c>
      <c r="Y12" s="33">
        <v>7.2999999999999995E-2</v>
      </c>
      <c r="Z12" s="33">
        <v>5.7999999999999996E-2</v>
      </c>
      <c r="AA12" s="33">
        <v>6.0999999999999999E-2</v>
      </c>
      <c r="AB12" s="34">
        <v>4.5999999999999999E-2</v>
      </c>
      <c r="AC12" s="34">
        <v>1.2999999999999999E-2</v>
      </c>
      <c r="AD12" s="11"/>
      <c r="AF12" s="115" t="s">
        <v>35</v>
      </c>
      <c r="AG12" s="118" t="s">
        <v>56</v>
      </c>
      <c r="AJ12" s="148" t="s">
        <v>125</v>
      </c>
      <c r="AK12" s="140" t="s">
        <v>1</v>
      </c>
      <c r="AL12" s="72" t="s">
        <v>2</v>
      </c>
      <c r="AM12" s="141" t="s">
        <v>3</v>
      </c>
    </row>
    <row r="13" spans="1:39">
      <c r="A13" s="13" t="s">
        <v>36</v>
      </c>
      <c r="B13" s="26">
        <v>8.2000000000000003E-2</v>
      </c>
      <c r="C13" s="27">
        <v>0.06</v>
      </c>
      <c r="D13" s="28">
        <v>3.3000000000000002E-2</v>
      </c>
      <c r="E13" s="29">
        <v>0</v>
      </c>
      <c r="F13" s="26">
        <v>1.7999999999999999E-2</v>
      </c>
      <c r="G13" s="30">
        <v>1.2E-2</v>
      </c>
      <c r="H13" s="29">
        <v>0</v>
      </c>
      <c r="I13" s="31">
        <v>1.4999999999999999E-2</v>
      </c>
      <c r="J13" s="18">
        <v>0</v>
      </c>
      <c r="K13" s="32">
        <v>0.128</v>
      </c>
      <c r="L13" s="33">
        <v>0.122</v>
      </c>
      <c r="M13" s="33">
        <v>0.11</v>
      </c>
      <c r="N13" s="33">
        <v>8.7999999999999995E-2</v>
      </c>
      <c r="O13" s="33">
        <v>0.113</v>
      </c>
      <c r="P13" s="33">
        <v>0.106</v>
      </c>
      <c r="Q13" s="33">
        <v>0.107</v>
      </c>
      <c r="R13" s="33">
        <v>9.9999999999999992E-2</v>
      </c>
      <c r="S13" s="33">
        <v>9.0999999999999998E-2</v>
      </c>
      <c r="T13" s="33">
        <v>8.4999999999999992E-2</v>
      </c>
      <c r="U13" s="33">
        <v>7.9000000000000001E-2</v>
      </c>
      <c r="V13" s="33">
        <v>9.5000000000000001E-2</v>
      </c>
      <c r="W13" s="33">
        <v>7.2999999999999995E-2</v>
      </c>
      <c r="X13" s="33">
        <v>6.4000000000000001E-2</v>
      </c>
      <c r="Y13" s="33">
        <v>7.2999999999999995E-2</v>
      </c>
      <c r="Z13" s="33">
        <v>5.7999999999999996E-2</v>
      </c>
      <c r="AA13" s="33">
        <v>6.0999999999999999E-2</v>
      </c>
      <c r="AB13" s="34">
        <v>4.5999999999999999E-2</v>
      </c>
      <c r="AC13" s="34">
        <v>1.2999999999999999E-2</v>
      </c>
      <c r="AD13" s="11"/>
      <c r="AF13" s="115" t="s">
        <v>36</v>
      </c>
      <c r="AG13" s="118" t="s">
        <v>56</v>
      </c>
      <c r="AJ13" s="149" t="s">
        <v>155</v>
      </c>
      <c r="AK13" s="140" t="s">
        <v>21</v>
      </c>
      <c r="AL13" s="72" t="s">
        <v>2</v>
      </c>
      <c r="AM13" s="141" t="s">
        <v>5</v>
      </c>
    </row>
    <row r="14" spans="1:39">
      <c r="A14" s="13" t="s">
        <v>37</v>
      </c>
      <c r="B14" s="26">
        <v>0.104</v>
      </c>
      <c r="C14" s="27">
        <v>7.5999999999999998E-2</v>
      </c>
      <c r="D14" s="28">
        <v>4.2000000000000003E-2</v>
      </c>
      <c r="E14" s="29">
        <v>0</v>
      </c>
      <c r="F14" s="26">
        <v>3.1E-2</v>
      </c>
      <c r="G14" s="30">
        <v>2.4E-2</v>
      </c>
      <c r="H14" s="29">
        <v>0</v>
      </c>
      <c r="I14" s="31">
        <v>2.3E-2</v>
      </c>
      <c r="J14" s="18">
        <v>0</v>
      </c>
      <c r="K14" s="32">
        <v>0.18099999999999999</v>
      </c>
      <c r="L14" s="33">
        <v>0.17399999999999999</v>
      </c>
      <c r="M14" s="33">
        <v>0.15</v>
      </c>
      <c r="N14" s="33">
        <v>0.122</v>
      </c>
      <c r="O14" s="33">
        <v>0.158</v>
      </c>
      <c r="P14" s="33">
        <v>0.153</v>
      </c>
      <c r="Q14" s="33">
        <v>0.151</v>
      </c>
      <c r="R14" s="33">
        <v>0.14599999999999999</v>
      </c>
      <c r="S14" s="33">
        <v>0.13</v>
      </c>
      <c r="T14" s="33">
        <v>0.123</v>
      </c>
      <c r="U14" s="33">
        <v>0.11899999999999999</v>
      </c>
      <c r="V14" s="33">
        <v>0.127</v>
      </c>
      <c r="W14" s="33">
        <v>0.11199999999999999</v>
      </c>
      <c r="X14" s="33">
        <v>9.6000000000000002E-2</v>
      </c>
      <c r="Y14" s="33">
        <v>9.9000000000000005E-2</v>
      </c>
      <c r="Z14" s="33">
        <v>8.8999999999999996E-2</v>
      </c>
      <c r="AA14" s="33">
        <v>8.7999999999999995E-2</v>
      </c>
      <c r="AB14" s="34">
        <v>6.5000000000000002E-2</v>
      </c>
      <c r="AC14" s="34">
        <v>2.3E-2</v>
      </c>
      <c r="AD14" s="11"/>
      <c r="AF14" s="115" t="s">
        <v>37</v>
      </c>
      <c r="AG14" s="118" t="s">
        <v>54</v>
      </c>
      <c r="AJ14" s="149" t="s">
        <v>157</v>
      </c>
      <c r="AK14" s="140" t="s">
        <v>21</v>
      </c>
      <c r="AL14" s="72" t="s">
        <v>2</v>
      </c>
      <c r="AM14" s="141" t="s">
        <v>3</v>
      </c>
    </row>
    <row r="15" spans="1:39">
      <c r="A15" s="13" t="s">
        <v>38</v>
      </c>
      <c r="B15" s="26">
        <v>0.10199999999999999</v>
      </c>
      <c r="C15" s="27">
        <v>7.3999999999999996E-2</v>
      </c>
      <c r="D15" s="28">
        <v>4.1000000000000002E-2</v>
      </c>
      <c r="E15" s="29">
        <v>0</v>
      </c>
      <c r="F15" s="26">
        <v>1.4999999999999999E-2</v>
      </c>
      <c r="G15" s="30">
        <v>1.2E-2</v>
      </c>
      <c r="H15" s="29">
        <v>0</v>
      </c>
      <c r="I15" s="31">
        <v>1.7000000000000001E-2</v>
      </c>
      <c r="J15" s="18">
        <v>0</v>
      </c>
      <c r="K15" s="32">
        <v>0.14900000000000002</v>
      </c>
      <c r="L15" s="33">
        <v>0.14600000000000002</v>
      </c>
      <c r="M15" s="33">
        <v>0.13400000000000001</v>
      </c>
      <c r="N15" s="33">
        <v>0.106</v>
      </c>
      <c r="O15" s="33">
        <v>0.13200000000000001</v>
      </c>
      <c r="P15" s="33">
        <v>0.121</v>
      </c>
      <c r="Q15" s="33">
        <v>0.129</v>
      </c>
      <c r="R15" s="33">
        <v>0.11799999999999999</v>
      </c>
      <c r="S15" s="33">
        <v>0.104</v>
      </c>
      <c r="T15" s="33">
        <v>0.10099999999999999</v>
      </c>
      <c r="U15" s="33">
        <v>8.8000000000000009E-2</v>
      </c>
      <c r="V15" s="33">
        <v>0.11699999999999999</v>
      </c>
      <c r="W15" s="33">
        <v>8.5000000000000006E-2</v>
      </c>
      <c r="X15" s="33">
        <v>7.1000000000000008E-2</v>
      </c>
      <c r="Y15" s="33">
        <v>8.8999999999999996E-2</v>
      </c>
      <c r="Z15" s="33">
        <v>6.8000000000000005E-2</v>
      </c>
      <c r="AA15" s="33">
        <v>7.3000000000000009E-2</v>
      </c>
      <c r="AB15" s="34">
        <v>5.6000000000000001E-2</v>
      </c>
      <c r="AC15" s="34">
        <v>1.4999999999999999E-2</v>
      </c>
      <c r="AD15" s="11"/>
      <c r="AF15" s="115" t="s">
        <v>38</v>
      </c>
      <c r="AG15" s="118" t="s">
        <v>54</v>
      </c>
      <c r="AJ15" s="149" t="s">
        <v>159</v>
      </c>
      <c r="AK15" s="140" t="s">
        <v>22</v>
      </c>
      <c r="AL15" s="72" t="s">
        <v>2</v>
      </c>
      <c r="AM15" s="141" t="s">
        <v>5</v>
      </c>
    </row>
    <row r="16" spans="1:39">
      <c r="A16" s="13" t="s">
        <v>39</v>
      </c>
      <c r="B16" s="26">
        <v>0.10199999999999999</v>
      </c>
      <c r="C16" s="27">
        <v>7.3999999999999996E-2</v>
      </c>
      <c r="D16" s="28">
        <v>4.1000000000000002E-2</v>
      </c>
      <c r="E16" s="29">
        <v>0</v>
      </c>
      <c r="F16" s="26">
        <v>1.4999999999999999E-2</v>
      </c>
      <c r="G16" s="30">
        <v>1.2E-2</v>
      </c>
      <c r="H16" s="29">
        <v>0</v>
      </c>
      <c r="I16" s="31">
        <v>1.7000000000000001E-2</v>
      </c>
      <c r="J16" s="18">
        <v>0</v>
      </c>
      <c r="K16" s="32">
        <v>0.14900000000000002</v>
      </c>
      <c r="L16" s="33">
        <v>0.14600000000000002</v>
      </c>
      <c r="M16" s="33">
        <v>0.13400000000000001</v>
      </c>
      <c r="N16" s="33">
        <v>0.106</v>
      </c>
      <c r="O16" s="33">
        <v>0.13200000000000001</v>
      </c>
      <c r="P16" s="33">
        <v>0.121</v>
      </c>
      <c r="Q16" s="33">
        <v>0.129</v>
      </c>
      <c r="R16" s="33">
        <v>0.11799999999999999</v>
      </c>
      <c r="S16" s="33">
        <v>0.104</v>
      </c>
      <c r="T16" s="33">
        <v>0.10099999999999999</v>
      </c>
      <c r="U16" s="33">
        <v>8.8000000000000009E-2</v>
      </c>
      <c r="V16" s="33">
        <v>0.11699999999999999</v>
      </c>
      <c r="W16" s="33">
        <v>8.5000000000000006E-2</v>
      </c>
      <c r="X16" s="33">
        <v>7.1000000000000008E-2</v>
      </c>
      <c r="Y16" s="33">
        <v>8.8999999999999996E-2</v>
      </c>
      <c r="Z16" s="33">
        <v>6.8000000000000005E-2</v>
      </c>
      <c r="AA16" s="33">
        <v>7.3000000000000009E-2</v>
      </c>
      <c r="AB16" s="34">
        <v>5.6000000000000001E-2</v>
      </c>
      <c r="AC16" s="34">
        <v>1.4999999999999999E-2</v>
      </c>
      <c r="AD16" s="11"/>
      <c r="AF16" s="115" t="s">
        <v>39</v>
      </c>
      <c r="AG16" s="118" t="s">
        <v>54</v>
      </c>
      <c r="AJ16" s="149" t="s">
        <v>162</v>
      </c>
      <c r="AK16" s="140" t="s">
        <v>22</v>
      </c>
      <c r="AL16" s="72" t="s">
        <v>2</v>
      </c>
      <c r="AM16" s="141" t="s">
        <v>3</v>
      </c>
    </row>
    <row r="17" spans="1:39">
      <c r="A17" s="13" t="s">
        <v>40</v>
      </c>
      <c r="B17" s="26">
        <v>0.111</v>
      </c>
      <c r="C17" s="27">
        <v>8.1000000000000003E-2</v>
      </c>
      <c r="D17" s="28">
        <v>4.4999999999999998E-2</v>
      </c>
      <c r="E17" s="29">
        <v>0</v>
      </c>
      <c r="F17" s="26">
        <v>3.1E-2</v>
      </c>
      <c r="G17" s="30">
        <v>2.3E-2</v>
      </c>
      <c r="H17" s="29">
        <v>0</v>
      </c>
      <c r="I17" s="31">
        <v>2.3E-2</v>
      </c>
      <c r="J17" s="18">
        <v>0</v>
      </c>
      <c r="K17" s="32">
        <v>0.186</v>
      </c>
      <c r="L17" s="33">
        <v>0.17799999999999999</v>
      </c>
      <c r="M17" s="33">
        <v>0.155</v>
      </c>
      <c r="N17" s="33">
        <v>0.125</v>
      </c>
      <c r="O17" s="33">
        <v>0.16300000000000001</v>
      </c>
      <c r="P17" s="33">
        <v>0.156</v>
      </c>
      <c r="Q17" s="33">
        <v>0.155</v>
      </c>
      <c r="R17" s="33">
        <v>0.14799999999999999</v>
      </c>
      <c r="S17" s="33">
        <v>0.13300000000000001</v>
      </c>
      <c r="T17" s="33">
        <v>0.125</v>
      </c>
      <c r="U17" s="33">
        <v>0.12000000000000001</v>
      </c>
      <c r="V17" s="33">
        <v>0.13200000000000001</v>
      </c>
      <c r="W17" s="33">
        <v>0.112</v>
      </c>
      <c r="X17" s="33">
        <v>9.7000000000000003E-2</v>
      </c>
      <c r="Y17" s="33">
        <v>0.10200000000000001</v>
      </c>
      <c r="Z17" s="33">
        <v>8.900000000000001E-2</v>
      </c>
      <c r="AA17" s="33">
        <v>8.900000000000001E-2</v>
      </c>
      <c r="AB17" s="34">
        <v>6.6000000000000003E-2</v>
      </c>
      <c r="AC17" s="34">
        <v>2.1000000000000001E-2</v>
      </c>
      <c r="AD17" s="11"/>
      <c r="AF17" s="115" t="s">
        <v>40</v>
      </c>
      <c r="AG17" s="118" t="s">
        <v>54</v>
      </c>
      <c r="AJ17" s="148" t="s">
        <v>165</v>
      </c>
      <c r="AK17" s="140" t="s">
        <v>1</v>
      </c>
      <c r="AL17" s="72" t="s">
        <v>4</v>
      </c>
      <c r="AM17" s="141" t="s">
        <v>5</v>
      </c>
    </row>
    <row r="18" spans="1:39">
      <c r="A18" s="13" t="s">
        <v>41</v>
      </c>
      <c r="B18" s="26">
        <v>8.3000000000000004E-2</v>
      </c>
      <c r="C18" s="27">
        <v>0.06</v>
      </c>
      <c r="D18" s="28">
        <v>3.3000000000000002E-2</v>
      </c>
      <c r="E18" s="29">
        <v>0</v>
      </c>
      <c r="F18" s="26">
        <v>2.7E-2</v>
      </c>
      <c r="G18" s="30">
        <v>2.3E-2</v>
      </c>
      <c r="H18" s="29">
        <v>0</v>
      </c>
      <c r="I18" s="31">
        <v>1.6E-2</v>
      </c>
      <c r="J18" s="18">
        <v>0</v>
      </c>
      <c r="K18" s="32">
        <v>0.14000000000000001</v>
      </c>
      <c r="L18" s="33">
        <v>0.13600000000000001</v>
      </c>
      <c r="M18" s="33">
        <v>0.113</v>
      </c>
      <c r="N18" s="33">
        <v>0.09</v>
      </c>
      <c r="O18" s="33">
        <v>0.124</v>
      </c>
      <c r="P18" s="33">
        <v>0.11699999999999999</v>
      </c>
      <c r="Q18" s="33">
        <v>0.12000000000000001</v>
      </c>
      <c r="R18" s="33">
        <v>0.11299999999999999</v>
      </c>
      <c r="S18" s="33">
        <v>0.10099999999999999</v>
      </c>
      <c r="T18" s="33">
        <v>9.6999999999999989E-2</v>
      </c>
      <c r="U18" s="33">
        <v>0.09</v>
      </c>
      <c r="V18" s="33">
        <v>9.7000000000000003E-2</v>
      </c>
      <c r="W18" s="33">
        <v>8.6000000000000007E-2</v>
      </c>
      <c r="X18" s="33">
        <v>7.3999999999999996E-2</v>
      </c>
      <c r="Y18" s="33">
        <v>7.3999999999999996E-2</v>
      </c>
      <c r="Z18" s="33">
        <v>7.0000000000000007E-2</v>
      </c>
      <c r="AA18" s="33">
        <v>6.3E-2</v>
      </c>
      <c r="AB18" s="34">
        <v>4.7E-2</v>
      </c>
      <c r="AC18" s="34">
        <v>1.4E-2</v>
      </c>
      <c r="AD18" s="11"/>
      <c r="AF18" s="115" t="s">
        <v>41</v>
      </c>
      <c r="AG18" s="118" t="s">
        <v>56</v>
      </c>
      <c r="AJ18" s="148" t="s">
        <v>184</v>
      </c>
      <c r="AK18" s="140" t="s">
        <v>1</v>
      </c>
      <c r="AL18" s="72" t="s">
        <v>4</v>
      </c>
      <c r="AM18" s="141" t="s">
        <v>3</v>
      </c>
    </row>
    <row r="19" spans="1:39">
      <c r="A19" s="13" t="s">
        <v>42</v>
      </c>
      <c r="B19" s="26">
        <v>8.3000000000000004E-2</v>
      </c>
      <c r="C19" s="27">
        <v>0.06</v>
      </c>
      <c r="D19" s="28">
        <v>3.3000000000000002E-2</v>
      </c>
      <c r="E19" s="29">
        <v>0</v>
      </c>
      <c r="F19" s="26">
        <v>2.7E-2</v>
      </c>
      <c r="G19" s="30">
        <v>2.3E-2</v>
      </c>
      <c r="H19" s="29">
        <v>0</v>
      </c>
      <c r="I19" s="31">
        <v>1.6E-2</v>
      </c>
      <c r="J19" s="18">
        <v>0</v>
      </c>
      <c r="K19" s="32">
        <v>0.14000000000000001</v>
      </c>
      <c r="L19" s="33">
        <v>0.13600000000000001</v>
      </c>
      <c r="M19" s="33">
        <v>0.113</v>
      </c>
      <c r="N19" s="33">
        <v>0.09</v>
      </c>
      <c r="O19" s="33">
        <v>0.124</v>
      </c>
      <c r="P19" s="33">
        <v>0.11699999999999999</v>
      </c>
      <c r="Q19" s="33">
        <v>0.12000000000000001</v>
      </c>
      <c r="R19" s="33">
        <v>0.11299999999999999</v>
      </c>
      <c r="S19" s="33">
        <v>0.10099999999999999</v>
      </c>
      <c r="T19" s="33">
        <v>9.6999999999999989E-2</v>
      </c>
      <c r="U19" s="33">
        <v>0.09</v>
      </c>
      <c r="V19" s="33">
        <v>9.7000000000000003E-2</v>
      </c>
      <c r="W19" s="33">
        <v>8.6000000000000007E-2</v>
      </c>
      <c r="X19" s="33">
        <v>7.3999999999999996E-2</v>
      </c>
      <c r="Y19" s="33">
        <v>7.3999999999999996E-2</v>
      </c>
      <c r="Z19" s="33">
        <v>7.0000000000000007E-2</v>
      </c>
      <c r="AA19" s="33">
        <v>6.3E-2</v>
      </c>
      <c r="AB19" s="34">
        <v>4.7E-2</v>
      </c>
      <c r="AC19" s="34">
        <v>1.4E-2</v>
      </c>
      <c r="AD19" s="11"/>
      <c r="AF19" s="115" t="s">
        <v>42</v>
      </c>
      <c r="AG19" s="118" t="s">
        <v>56</v>
      </c>
      <c r="AJ19" s="149" t="s">
        <v>171</v>
      </c>
      <c r="AK19" s="140" t="s">
        <v>21</v>
      </c>
      <c r="AL19" s="72" t="s">
        <v>4</v>
      </c>
      <c r="AM19" s="141" t="s">
        <v>5</v>
      </c>
    </row>
    <row r="20" spans="1:39">
      <c r="A20" s="13" t="s">
        <v>43</v>
      </c>
      <c r="B20" s="26">
        <v>8.3000000000000004E-2</v>
      </c>
      <c r="C20" s="27">
        <v>0.06</v>
      </c>
      <c r="D20" s="28">
        <v>3.3000000000000002E-2</v>
      </c>
      <c r="E20" s="29">
        <v>0</v>
      </c>
      <c r="F20" s="26">
        <v>2.7E-2</v>
      </c>
      <c r="G20" s="30">
        <v>2.3E-2</v>
      </c>
      <c r="H20" s="29">
        <v>0</v>
      </c>
      <c r="I20" s="31">
        <v>1.6E-2</v>
      </c>
      <c r="J20" s="18">
        <v>0</v>
      </c>
      <c r="K20" s="32">
        <v>0.14000000000000001</v>
      </c>
      <c r="L20" s="33">
        <v>0.13600000000000001</v>
      </c>
      <c r="M20" s="33">
        <v>0.113</v>
      </c>
      <c r="N20" s="33">
        <v>0.09</v>
      </c>
      <c r="O20" s="33">
        <v>0.124</v>
      </c>
      <c r="P20" s="33">
        <v>0.11699999999999999</v>
      </c>
      <c r="Q20" s="33">
        <v>0.12000000000000001</v>
      </c>
      <c r="R20" s="33">
        <v>0.11299999999999999</v>
      </c>
      <c r="S20" s="33">
        <v>0.10099999999999999</v>
      </c>
      <c r="T20" s="33">
        <v>9.6999999999999989E-2</v>
      </c>
      <c r="U20" s="33">
        <v>0.09</v>
      </c>
      <c r="V20" s="33">
        <v>9.7000000000000003E-2</v>
      </c>
      <c r="W20" s="33">
        <v>8.6000000000000007E-2</v>
      </c>
      <c r="X20" s="33">
        <v>7.3999999999999996E-2</v>
      </c>
      <c r="Y20" s="33">
        <v>7.3999999999999996E-2</v>
      </c>
      <c r="Z20" s="33">
        <v>7.0000000000000007E-2</v>
      </c>
      <c r="AA20" s="33">
        <v>6.3E-2</v>
      </c>
      <c r="AB20" s="34">
        <v>4.7E-2</v>
      </c>
      <c r="AC20" s="34">
        <v>1.4E-2</v>
      </c>
      <c r="AD20" s="11"/>
      <c r="AF20" s="115" t="s">
        <v>43</v>
      </c>
      <c r="AG20" s="118" t="s">
        <v>57</v>
      </c>
      <c r="AJ20" s="149" t="s">
        <v>175</v>
      </c>
      <c r="AK20" s="140" t="s">
        <v>21</v>
      </c>
      <c r="AL20" s="72" t="s">
        <v>4</v>
      </c>
      <c r="AM20" s="141" t="s">
        <v>3</v>
      </c>
    </row>
    <row r="21" spans="1:39">
      <c r="A21" s="13" t="s">
        <v>44</v>
      </c>
      <c r="B21" s="26">
        <v>3.9E-2</v>
      </c>
      <c r="C21" s="27">
        <v>2.9000000000000001E-2</v>
      </c>
      <c r="D21" s="28">
        <v>1.6E-2</v>
      </c>
      <c r="E21" s="29">
        <v>0</v>
      </c>
      <c r="F21" s="26">
        <v>2.1000000000000001E-2</v>
      </c>
      <c r="G21" s="30">
        <v>1.7000000000000001E-2</v>
      </c>
      <c r="H21" s="29">
        <v>0</v>
      </c>
      <c r="I21" s="31">
        <v>8.0000000000000002E-3</v>
      </c>
      <c r="J21" s="18">
        <v>0</v>
      </c>
      <c r="K21" s="32">
        <v>7.5000000000000011E-2</v>
      </c>
      <c r="L21" s="33">
        <v>7.1000000000000008E-2</v>
      </c>
      <c r="M21" s="33">
        <v>5.3999999999999999E-2</v>
      </c>
      <c r="N21" s="33">
        <v>4.4000000000000004E-2</v>
      </c>
      <c r="O21" s="33">
        <v>6.7000000000000004E-2</v>
      </c>
      <c r="P21" s="33">
        <v>6.5000000000000002E-2</v>
      </c>
      <c r="Q21" s="33">
        <v>6.3E-2</v>
      </c>
      <c r="R21" s="33">
        <v>6.0999999999999999E-2</v>
      </c>
      <c r="S21" s="33">
        <v>5.7000000000000002E-2</v>
      </c>
      <c r="T21" s="33">
        <v>5.2999999999999999E-2</v>
      </c>
      <c r="U21" s="33">
        <v>5.2000000000000005E-2</v>
      </c>
      <c r="V21" s="33">
        <v>4.5999999999999999E-2</v>
      </c>
      <c r="W21" s="33">
        <v>4.8000000000000001E-2</v>
      </c>
      <c r="X21" s="33">
        <v>4.4000000000000004E-2</v>
      </c>
      <c r="Y21" s="33">
        <v>3.6000000000000004E-2</v>
      </c>
      <c r="Z21" s="33">
        <v>0.04</v>
      </c>
      <c r="AA21" s="33">
        <v>3.1E-2</v>
      </c>
      <c r="AB21" s="34">
        <v>2.3E-2</v>
      </c>
      <c r="AC21" s="34">
        <v>7.0000000000000001E-3</v>
      </c>
      <c r="AD21" s="11"/>
      <c r="AF21" s="115" t="s">
        <v>44</v>
      </c>
      <c r="AG21" s="118" t="s">
        <v>54</v>
      </c>
      <c r="AJ21" s="149" t="s">
        <v>177</v>
      </c>
      <c r="AK21" s="140" t="s">
        <v>22</v>
      </c>
      <c r="AL21" s="72" t="s">
        <v>4</v>
      </c>
      <c r="AM21" s="141" t="s">
        <v>5</v>
      </c>
    </row>
    <row r="22" spans="1:39" ht="18.600000000000001" thickBot="1">
      <c r="A22" s="13" t="s">
        <v>45</v>
      </c>
      <c r="B22" s="26">
        <v>3.9E-2</v>
      </c>
      <c r="C22" s="27">
        <v>2.9000000000000001E-2</v>
      </c>
      <c r="D22" s="28">
        <v>1.6E-2</v>
      </c>
      <c r="E22" s="29">
        <v>0</v>
      </c>
      <c r="F22" s="26">
        <v>2.1000000000000001E-2</v>
      </c>
      <c r="G22" s="30">
        <v>1.7000000000000001E-2</v>
      </c>
      <c r="H22" s="29">
        <v>0</v>
      </c>
      <c r="I22" s="31">
        <v>8.0000000000000002E-3</v>
      </c>
      <c r="J22" s="18">
        <v>0</v>
      </c>
      <c r="K22" s="32">
        <v>7.5000000000000011E-2</v>
      </c>
      <c r="L22" s="33">
        <v>7.1000000000000008E-2</v>
      </c>
      <c r="M22" s="33">
        <v>5.3999999999999999E-2</v>
      </c>
      <c r="N22" s="33">
        <v>4.4000000000000004E-2</v>
      </c>
      <c r="O22" s="33">
        <v>6.7000000000000004E-2</v>
      </c>
      <c r="P22" s="33">
        <v>6.5000000000000002E-2</v>
      </c>
      <c r="Q22" s="33">
        <v>6.3E-2</v>
      </c>
      <c r="R22" s="33">
        <v>6.0999999999999999E-2</v>
      </c>
      <c r="S22" s="33">
        <v>5.7000000000000002E-2</v>
      </c>
      <c r="T22" s="33">
        <v>5.2999999999999999E-2</v>
      </c>
      <c r="U22" s="33">
        <v>5.2000000000000005E-2</v>
      </c>
      <c r="V22" s="33">
        <v>4.5999999999999999E-2</v>
      </c>
      <c r="W22" s="33">
        <v>4.8000000000000001E-2</v>
      </c>
      <c r="X22" s="33">
        <v>4.4000000000000004E-2</v>
      </c>
      <c r="Y22" s="33">
        <v>3.6000000000000004E-2</v>
      </c>
      <c r="Z22" s="33">
        <v>0.04</v>
      </c>
      <c r="AA22" s="33">
        <v>3.1E-2</v>
      </c>
      <c r="AB22" s="34">
        <v>2.3E-2</v>
      </c>
      <c r="AC22" s="34">
        <v>7.0000000000000001E-3</v>
      </c>
      <c r="AD22" s="11"/>
      <c r="AF22" s="115" t="s">
        <v>45</v>
      </c>
      <c r="AG22" s="118" t="s">
        <v>57</v>
      </c>
      <c r="AJ22" s="150" t="s">
        <v>181</v>
      </c>
      <c r="AK22" s="142" t="s">
        <v>22</v>
      </c>
      <c r="AL22" s="143" t="s">
        <v>4</v>
      </c>
      <c r="AM22" s="144" t="s">
        <v>3</v>
      </c>
    </row>
    <row r="23" spans="1:39">
      <c r="A23" s="13" t="s">
        <v>46</v>
      </c>
      <c r="B23" s="26">
        <v>2.5999999999999999E-2</v>
      </c>
      <c r="C23" s="27">
        <v>1.9E-2</v>
      </c>
      <c r="D23" s="28">
        <v>0.01</v>
      </c>
      <c r="E23" s="29">
        <v>0</v>
      </c>
      <c r="F23" s="26">
        <v>1.4999999999999999E-2</v>
      </c>
      <c r="G23" s="30">
        <v>1.0999999999999999E-2</v>
      </c>
      <c r="H23" s="29">
        <v>0</v>
      </c>
      <c r="I23" s="31">
        <v>5.0000000000000001E-3</v>
      </c>
      <c r="J23" s="18">
        <v>0</v>
      </c>
      <c r="K23" s="32">
        <v>5.099999999999999E-2</v>
      </c>
      <c r="L23" s="33">
        <v>4.6999999999999993E-2</v>
      </c>
      <c r="M23" s="33">
        <v>3.5999999999999997E-2</v>
      </c>
      <c r="N23" s="33">
        <v>2.9000000000000001E-2</v>
      </c>
      <c r="O23" s="33">
        <v>4.5999999999999992E-2</v>
      </c>
      <c r="P23" s="33">
        <v>4.3999999999999997E-2</v>
      </c>
      <c r="Q23" s="33">
        <v>4.1999999999999996E-2</v>
      </c>
      <c r="R23" s="33">
        <v>3.9999999999999994E-2</v>
      </c>
      <c r="S23" s="33">
        <v>3.9E-2</v>
      </c>
      <c r="T23" s="33">
        <v>3.4999999999999996E-2</v>
      </c>
      <c r="U23" s="33">
        <v>3.5000000000000003E-2</v>
      </c>
      <c r="V23" s="33">
        <v>3.1E-2</v>
      </c>
      <c r="W23" s="33">
        <v>3.1E-2</v>
      </c>
      <c r="X23" s="33">
        <v>3.0000000000000002E-2</v>
      </c>
      <c r="Y23" s="33">
        <v>2.4E-2</v>
      </c>
      <c r="Z23" s="33">
        <v>2.5999999999999999E-2</v>
      </c>
      <c r="AA23" s="33">
        <v>0.02</v>
      </c>
      <c r="AB23" s="34">
        <v>1.4999999999999999E-2</v>
      </c>
      <c r="AC23" s="34">
        <v>5.0000000000000001E-3</v>
      </c>
      <c r="AD23" s="11"/>
      <c r="AF23" s="115" t="s">
        <v>46</v>
      </c>
      <c r="AG23" s="118" t="s">
        <v>57</v>
      </c>
    </row>
    <row r="24" spans="1:39">
      <c r="A24" s="13" t="s">
        <v>47</v>
      </c>
      <c r="B24" s="26">
        <v>2.5999999999999999E-2</v>
      </c>
      <c r="C24" s="27">
        <v>1.9E-2</v>
      </c>
      <c r="D24" s="28">
        <v>0.01</v>
      </c>
      <c r="E24" s="29">
        <v>0</v>
      </c>
      <c r="F24" s="26">
        <v>1.4999999999999999E-2</v>
      </c>
      <c r="G24" s="30">
        <v>1.0999999999999999E-2</v>
      </c>
      <c r="H24" s="29">
        <v>0</v>
      </c>
      <c r="I24" s="31">
        <v>5.0000000000000001E-3</v>
      </c>
      <c r="J24" s="18">
        <v>0</v>
      </c>
      <c r="K24" s="32">
        <v>5.099999999999999E-2</v>
      </c>
      <c r="L24" s="33">
        <v>4.6999999999999993E-2</v>
      </c>
      <c r="M24" s="33">
        <v>3.5999999999999997E-2</v>
      </c>
      <c r="N24" s="33">
        <v>2.9000000000000001E-2</v>
      </c>
      <c r="O24" s="33">
        <v>4.5999999999999992E-2</v>
      </c>
      <c r="P24" s="33">
        <v>4.3999999999999997E-2</v>
      </c>
      <c r="Q24" s="33">
        <v>4.1999999999999996E-2</v>
      </c>
      <c r="R24" s="33">
        <v>3.9999999999999994E-2</v>
      </c>
      <c r="S24" s="33">
        <v>3.9E-2</v>
      </c>
      <c r="T24" s="33">
        <v>3.4999999999999996E-2</v>
      </c>
      <c r="U24" s="33">
        <v>3.5000000000000003E-2</v>
      </c>
      <c r="V24" s="33">
        <v>3.1E-2</v>
      </c>
      <c r="W24" s="33">
        <v>3.1E-2</v>
      </c>
      <c r="X24" s="33">
        <v>3.0000000000000002E-2</v>
      </c>
      <c r="Y24" s="33">
        <v>2.4E-2</v>
      </c>
      <c r="Z24" s="33">
        <v>2.5999999999999999E-2</v>
      </c>
      <c r="AA24" s="33">
        <v>0.02</v>
      </c>
      <c r="AB24" s="34">
        <v>1.4999999999999999E-2</v>
      </c>
      <c r="AC24" s="34">
        <v>5.0000000000000001E-3</v>
      </c>
      <c r="AD24" s="11"/>
      <c r="AF24" s="115" t="s">
        <v>47</v>
      </c>
      <c r="AG24" s="118" t="s">
        <v>54</v>
      </c>
    </row>
    <row r="25" spans="1:39" ht="18.600000000000001" thickBot="1">
      <c r="A25" s="35" t="s">
        <v>48</v>
      </c>
      <c r="B25" s="36">
        <v>2.5999999999999999E-2</v>
      </c>
      <c r="C25" s="37">
        <v>1.9E-2</v>
      </c>
      <c r="D25" s="38">
        <v>0.01</v>
      </c>
      <c r="E25" s="39">
        <v>0</v>
      </c>
      <c r="F25" s="40">
        <v>1.4999999999999999E-2</v>
      </c>
      <c r="G25" s="41">
        <v>1.0999999999999999E-2</v>
      </c>
      <c r="H25" s="39">
        <v>0</v>
      </c>
      <c r="I25" s="42">
        <v>5.0000000000000001E-3</v>
      </c>
      <c r="J25" s="43">
        <v>0</v>
      </c>
      <c r="K25" s="44">
        <v>5.099999999999999E-2</v>
      </c>
      <c r="L25" s="45">
        <v>4.6999999999999993E-2</v>
      </c>
      <c r="M25" s="45">
        <v>3.5999999999999997E-2</v>
      </c>
      <c r="N25" s="45">
        <v>2.9000000000000001E-2</v>
      </c>
      <c r="O25" s="45">
        <v>4.5999999999999992E-2</v>
      </c>
      <c r="P25" s="45">
        <v>4.3999999999999997E-2</v>
      </c>
      <c r="Q25" s="45">
        <v>4.1999999999999996E-2</v>
      </c>
      <c r="R25" s="45">
        <v>3.9999999999999994E-2</v>
      </c>
      <c r="S25" s="45">
        <v>3.9E-2</v>
      </c>
      <c r="T25" s="45">
        <v>3.4999999999999996E-2</v>
      </c>
      <c r="U25" s="45">
        <v>3.5000000000000003E-2</v>
      </c>
      <c r="V25" s="45">
        <v>3.1E-2</v>
      </c>
      <c r="W25" s="45">
        <v>3.1E-2</v>
      </c>
      <c r="X25" s="45">
        <v>3.0000000000000002E-2</v>
      </c>
      <c r="Y25" s="45">
        <v>2.4E-2</v>
      </c>
      <c r="Z25" s="45">
        <v>2.5999999999999999E-2</v>
      </c>
      <c r="AA25" s="45">
        <v>0.02</v>
      </c>
      <c r="AB25" s="46">
        <v>1.4999999999999999E-2</v>
      </c>
      <c r="AC25" s="46">
        <v>5.0000000000000001E-3</v>
      </c>
      <c r="AD25" s="11"/>
      <c r="AF25" s="115" t="s">
        <v>48</v>
      </c>
      <c r="AG25" s="118" t="s">
        <v>57</v>
      </c>
    </row>
    <row r="26" spans="1:39">
      <c r="A26" s="12" t="s">
        <v>49</v>
      </c>
      <c r="B26" s="24">
        <v>0.13700000000000001</v>
      </c>
      <c r="C26" s="25">
        <v>0.1</v>
      </c>
      <c r="D26" s="47">
        <v>5.5E-2</v>
      </c>
      <c r="E26" s="48">
        <v>0</v>
      </c>
      <c r="F26" s="24">
        <v>6.3E-2</v>
      </c>
      <c r="G26" s="49">
        <v>4.2000000000000003E-2</v>
      </c>
      <c r="H26" s="48">
        <v>0</v>
      </c>
      <c r="I26" s="50">
        <v>2.4E-2</v>
      </c>
      <c r="J26" s="48">
        <v>0</v>
      </c>
      <c r="K26" s="51">
        <v>0.245</v>
      </c>
      <c r="L26" s="52">
        <v>0.224</v>
      </c>
      <c r="M26" s="52">
        <v>0.182</v>
      </c>
      <c r="N26" s="52">
        <v>0.14499999999999999</v>
      </c>
      <c r="O26" s="52">
        <v>0.221</v>
      </c>
      <c r="P26" s="52">
        <v>0.20799999999999999</v>
      </c>
      <c r="Q26" s="52">
        <v>0.2</v>
      </c>
      <c r="R26" s="52">
        <v>0.187</v>
      </c>
      <c r="S26" s="52">
        <v>0.184</v>
      </c>
      <c r="T26" s="52">
        <v>0.16300000000000001</v>
      </c>
      <c r="U26" s="52">
        <v>0.16299999999999998</v>
      </c>
      <c r="V26" s="52">
        <v>0.158</v>
      </c>
      <c r="W26" s="52">
        <v>0.14199999999999999</v>
      </c>
      <c r="X26" s="52">
        <v>0.13899999999999998</v>
      </c>
      <c r="Y26" s="52">
        <v>0.12100000000000001</v>
      </c>
      <c r="Z26" s="52">
        <v>0.11800000000000001</v>
      </c>
      <c r="AA26" s="52">
        <v>0.1</v>
      </c>
      <c r="AB26" s="53">
        <v>7.5999999999999998E-2</v>
      </c>
      <c r="AC26" s="53">
        <v>2.1000000000000001E-2</v>
      </c>
      <c r="AD26" s="11"/>
      <c r="AF26" s="115" t="s">
        <v>49</v>
      </c>
      <c r="AG26" s="119" t="s">
        <v>53</v>
      </c>
    </row>
    <row r="27" spans="1:39" ht="18.600000000000001" thickBot="1">
      <c r="A27" s="35" t="s">
        <v>50</v>
      </c>
      <c r="B27" s="36">
        <v>5.8999999999999997E-2</v>
      </c>
      <c r="C27" s="37">
        <v>4.2999999999999997E-2</v>
      </c>
      <c r="D27" s="38">
        <v>2.3E-2</v>
      </c>
      <c r="E27" s="54">
        <v>0</v>
      </c>
      <c r="F27" s="36">
        <v>1.2E-2</v>
      </c>
      <c r="G27" s="55">
        <v>0.01</v>
      </c>
      <c r="H27" s="54">
        <v>0</v>
      </c>
      <c r="I27" s="56">
        <v>1.0999999999999999E-2</v>
      </c>
      <c r="J27" s="54">
        <v>0</v>
      </c>
      <c r="K27" s="44">
        <v>9.1999999999999985E-2</v>
      </c>
      <c r="L27" s="45">
        <v>8.9999999999999983E-2</v>
      </c>
      <c r="M27" s="45">
        <v>7.9999999999999988E-2</v>
      </c>
      <c r="N27" s="45">
        <v>6.3999999999999987E-2</v>
      </c>
      <c r="O27" s="45">
        <v>8.0999999999999989E-2</v>
      </c>
      <c r="P27" s="45">
        <v>7.5999999999999984E-2</v>
      </c>
      <c r="Q27" s="45">
        <v>7.8999999999999987E-2</v>
      </c>
      <c r="R27" s="45">
        <v>7.3999999999999996E-2</v>
      </c>
      <c r="S27" s="45">
        <v>6.4999999999999988E-2</v>
      </c>
      <c r="T27" s="45">
        <v>6.3E-2</v>
      </c>
      <c r="U27" s="45">
        <v>5.6000000000000001E-2</v>
      </c>
      <c r="V27" s="45">
        <v>6.8999999999999992E-2</v>
      </c>
      <c r="W27" s="45">
        <v>5.3999999999999999E-2</v>
      </c>
      <c r="X27" s="45">
        <v>4.5000000000000005E-2</v>
      </c>
      <c r="Y27" s="45">
        <v>5.2999999999999999E-2</v>
      </c>
      <c r="Z27" s="45">
        <v>4.3000000000000003E-2</v>
      </c>
      <c r="AA27" s="45">
        <v>4.4000000000000004E-2</v>
      </c>
      <c r="AB27" s="46">
        <v>3.3000000000000002E-2</v>
      </c>
      <c r="AC27" s="46">
        <v>0.01</v>
      </c>
      <c r="AD27" s="11"/>
      <c r="AF27" s="116" t="s">
        <v>50</v>
      </c>
      <c r="AG27" s="120" t="s">
        <v>58</v>
      </c>
    </row>
    <row r="28" spans="1:39"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9" ht="18.75" customHeight="1"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9" ht="18.75" customHeight="1"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9"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9"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1:30"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1:30"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1:30"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1:30"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1:30"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1:30"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1:30"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"/>
  <cols>
    <col min="2" max="4" width="12.5" customWidth="1"/>
    <col min="5" max="5" width="30.59765625" customWidth="1"/>
    <col min="6" max="6" width="14" customWidth="1"/>
    <col min="7" max="7" width="12.5" customWidth="1"/>
    <col min="8" max="8" width="35.3984375" style="59" customWidth="1"/>
    <col min="9" max="9" width="12.5" customWidth="1"/>
    <col min="10" max="10" width="33.5" style="66" customWidth="1"/>
    <col min="11" max="11" width="12.5" customWidth="1"/>
    <col min="12" max="12" width="35.5" style="67" customWidth="1"/>
    <col min="13" max="13" width="35" customWidth="1"/>
    <col min="14" max="19" width="30.09765625" customWidth="1"/>
  </cols>
  <sheetData>
    <row r="2" spans="2:19">
      <c r="B2" s="60" t="s">
        <v>8</v>
      </c>
      <c r="C2" s="69"/>
      <c r="D2" s="69"/>
      <c r="E2" s="69"/>
      <c r="F2" s="69"/>
      <c r="G2" s="69"/>
      <c r="H2" s="61"/>
      <c r="I2" s="69"/>
      <c r="J2" s="70"/>
      <c r="K2" s="69"/>
      <c r="L2" s="71"/>
      <c r="M2" s="62"/>
      <c r="N2" s="62"/>
      <c r="O2" s="62"/>
      <c r="P2" s="62"/>
      <c r="Q2" s="62"/>
      <c r="R2" s="62"/>
      <c r="S2" s="62"/>
    </row>
    <row r="3" spans="2:19" ht="18.75" customHeight="1">
      <c r="B3" s="289" t="s">
        <v>10</v>
      </c>
      <c r="C3" s="288" t="s">
        <v>11</v>
      </c>
      <c r="D3" s="288" t="s">
        <v>12</v>
      </c>
      <c r="E3" s="288" t="s">
        <v>17</v>
      </c>
      <c r="F3" s="290" t="s">
        <v>91</v>
      </c>
      <c r="G3" s="288" t="s">
        <v>97</v>
      </c>
      <c r="H3" s="288"/>
      <c r="I3" s="288" t="s">
        <v>98</v>
      </c>
      <c r="J3" s="288"/>
      <c r="K3" s="288" t="s">
        <v>99</v>
      </c>
      <c r="L3" s="288"/>
      <c r="M3" s="287" t="s">
        <v>75</v>
      </c>
      <c r="N3" s="287" t="s">
        <v>76</v>
      </c>
      <c r="O3" s="287" t="s">
        <v>77</v>
      </c>
      <c r="P3" s="287" t="s">
        <v>78</v>
      </c>
      <c r="Q3" s="287" t="s">
        <v>79</v>
      </c>
      <c r="R3" s="287" t="s">
        <v>80</v>
      </c>
      <c r="S3" s="287" t="s">
        <v>81</v>
      </c>
    </row>
    <row r="4" spans="2:19">
      <c r="B4" s="289"/>
      <c r="C4" s="288"/>
      <c r="D4" s="288"/>
      <c r="E4" s="288"/>
      <c r="F4" s="291"/>
      <c r="G4" s="288"/>
      <c r="H4" s="288"/>
      <c r="I4" s="288"/>
      <c r="J4" s="288"/>
      <c r="K4" s="288"/>
      <c r="L4" s="288"/>
      <c r="M4" s="287"/>
      <c r="N4" s="287"/>
      <c r="O4" s="287"/>
      <c r="P4" s="287"/>
      <c r="Q4" s="287"/>
      <c r="R4" s="287"/>
      <c r="S4" s="287"/>
    </row>
    <row r="5" spans="2:19">
      <c r="B5" s="289"/>
      <c r="C5" s="288"/>
      <c r="D5" s="288"/>
      <c r="E5" s="288"/>
      <c r="F5" s="292"/>
      <c r="G5" s="288"/>
      <c r="H5" s="288"/>
      <c r="I5" s="288"/>
      <c r="J5" s="288"/>
      <c r="K5" s="288"/>
      <c r="L5" s="288"/>
      <c r="M5" s="287"/>
      <c r="N5" s="287"/>
      <c r="O5" s="287"/>
      <c r="P5" s="287"/>
      <c r="Q5" s="287"/>
      <c r="R5" s="287"/>
      <c r="S5" s="287"/>
    </row>
    <row r="6" spans="2:19" ht="48" customHeight="1">
      <c r="B6" s="63" t="s">
        <v>1</v>
      </c>
      <c r="C6" s="72" t="s">
        <v>24</v>
      </c>
      <c r="D6" s="73" t="s">
        <v>5</v>
      </c>
      <c r="E6" s="73" t="str">
        <f t="shared" ref="E6:E23" si="0">B6&amp;C6&amp;D6</f>
        <v>処遇加算Ⅰ特定加算Ⅰベア加算</v>
      </c>
      <c r="F6" s="73" t="s">
        <v>135</v>
      </c>
      <c r="G6" s="74" t="s">
        <v>135</v>
      </c>
      <c r="H6" s="75" t="s">
        <v>136</v>
      </c>
      <c r="I6" s="74"/>
      <c r="J6" s="76" t="s">
        <v>120</v>
      </c>
      <c r="K6" s="74"/>
      <c r="L6" s="77" t="s">
        <v>120</v>
      </c>
      <c r="M6" s="111" t="s">
        <v>60</v>
      </c>
      <c r="N6" s="111" t="s">
        <v>60</v>
      </c>
      <c r="O6" s="111" t="s">
        <v>60</v>
      </c>
      <c r="P6" s="111" t="s">
        <v>60</v>
      </c>
      <c r="Q6" s="111" t="s">
        <v>60</v>
      </c>
      <c r="R6" s="111" t="s">
        <v>60</v>
      </c>
      <c r="S6" s="111" t="s">
        <v>60</v>
      </c>
    </row>
    <row r="7" spans="2:19" ht="48" customHeight="1">
      <c r="B7" s="63" t="s">
        <v>1</v>
      </c>
      <c r="C7" s="72" t="s">
        <v>24</v>
      </c>
      <c r="D7" s="73" t="s">
        <v>3</v>
      </c>
      <c r="E7" s="73" t="str">
        <f t="shared" si="0"/>
        <v>処遇加算Ⅰ特定加算Ⅰベア加算なし</v>
      </c>
      <c r="F7" s="73" t="s">
        <v>183</v>
      </c>
      <c r="G7" s="74" t="s">
        <v>135</v>
      </c>
      <c r="H7" s="75" t="s">
        <v>137</v>
      </c>
      <c r="I7" s="74" t="s">
        <v>138</v>
      </c>
      <c r="J7" s="76" t="s">
        <v>139</v>
      </c>
      <c r="K7" s="78"/>
      <c r="L7" s="79"/>
      <c r="M7" s="111" t="s">
        <v>104</v>
      </c>
      <c r="N7" s="111" t="s">
        <v>60</v>
      </c>
      <c r="O7" s="111" t="s">
        <v>60</v>
      </c>
      <c r="P7" s="111" t="s">
        <v>60</v>
      </c>
      <c r="Q7" s="111" t="s">
        <v>60</v>
      </c>
      <c r="R7" s="111" t="s">
        <v>60</v>
      </c>
      <c r="S7" s="111" t="s">
        <v>60</v>
      </c>
    </row>
    <row r="8" spans="2:19" ht="48" customHeight="1">
      <c r="B8" s="63" t="s">
        <v>21</v>
      </c>
      <c r="C8" s="72" t="s">
        <v>24</v>
      </c>
      <c r="D8" s="73" t="s">
        <v>5</v>
      </c>
      <c r="E8" s="73" t="str">
        <f t="shared" si="0"/>
        <v>処遇加算Ⅱ特定加算Ⅰベア加算</v>
      </c>
      <c r="F8" s="74" t="s">
        <v>141</v>
      </c>
      <c r="G8" s="74" t="s">
        <v>135</v>
      </c>
      <c r="H8" s="80" t="s">
        <v>140</v>
      </c>
      <c r="I8" s="74" t="s">
        <v>141</v>
      </c>
      <c r="J8" s="81" t="s">
        <v>142</v>
      </c>
      <c r="K8" s="113"/>
      <c r="L8" s="110"/>
      <c r="M8" s="112" t="s">
        <v>60</v>
      </c>
      <c r="N8" s="111" t="s">
        <v>60</v>
      </c>
      <c r="O8" s="111" t="s">
        <v>60</v>
      </c>
      <c r="P8" s="111" t="s">
        <v>103</v>
      </c>
      <c r="Q8" s="111" t="s">
        <v>60</v>
      </c>
      <c r="R8" s="111" t="s">
        <v>60</v>
      </c>
      <c r="S8" s="111" t="s">
        <v>60</v>
      </c>
    </row>
    <row r="9" spans="2:19" ht="48" customHeight="1">
      <c r="B9" s="63" t="s">
        <v>21</v>
      </c>
      <c r="C9" s="72" t="s">
        <v>24</v>
      </c>
      <c r="D9" s="73" t="s">
        <v>3</v>
      </c>
      <c r="E9" s="73" t="str">
        <f t="shared" si="0"/>
        <v>処遇加算Ⅱ特定加算Ⅰベア加算なし</v>
      </c>
      <c r="F9" s="74" t="s">
        <v>144</v>
      </c>
      <c r="G9" s="74" t="s">
        <v>135</v>
      </c>
      <c r="H9" s="75" t="s">
        <v>143</v>
      </c>
      <c r="I9" s="74" t="s">
        <v>138</v>
      </c>
      <c r="J9" s="82" t="s">
        <v>121</v>
      </c>
      <c r="K9" s="83" t="s">
        <v>144</v>
      </c>
      <c r="L9" s="84" t="s">
        <v>145</v>
      </c>
      <c r="M9" s="111" t="s">
        <v>104</v>
      </c>
      <c r="N9" s="111" t="s">
        <v>60</v>
      </c>
      <c r="O9" s="111" t="s">
        <v>60</v>
      </c>
      <c r="P9" s="111" t="s">
        <v>103</v>
      </c>
      <c r="Q9" s="111" t="s">
        <v>60</v>
      </c>
      <c r="R9" s="111" t="s">
        <v>60</v>
      </c>
      <c r="S9" s="111" t="s">
        <v>60</v>
      </c>
    </row>
    <row r="10" spans="2:19" ht="48" customHeight="1">
      <c r="B10" s="63" t="s">
        <v>22</v>
      </c>
      <c r="C10" s="72" t="s">
        <v>24</v>
      </c>
      <c r="D10" s="73" t="s">
        <v>5</v>
      </c>
      <c r="E10" s="73" t="str">
        <f t="shared" si="0"/>
        <v>処遇加算Ⅲ特定加算Ⅰベア加算</v>
      </c>
      <c r="F10" s="74" t="s">
        <v>146</v>
      </c>
      <c r="G10" s="74" t="s">
        <v>135</v>
      </c>
      <c r="H10" s="75" t="s">
        <v>122</v>
      </c>
      <c r="I10" s="74" t="s">
        <v>146</v>
      </c>
      <c r="J10" s="81" t="s">
        <v>147</v>
      </c>
      <c r="K10" s="113"/>
      <c r="L10" s="110"/>
      <c r="M10" s="112" t="s">
        <v>60</v>
      </c>
      <c r="N10" s="111" t="s">
        <v>105</v>
      </c>
      <c r="O10" s="111" t="s">
        <v>96</v>
      </c>
      <c r="P10" s="111" t="s">
        <v>60</v>
      </c>
      <c r="Q10" s="111" t="s">
        <v>60</v>
      </c>
      <c r="R10" s="111" t="s">
        <v>60</v>
      </c>
      <c r="S10" s="111" t="s">
        <v>60</v>
      </c>
    </row>
    <row r="11" spans="2:19" ht="48" customHeight="1">
      <c r="B11" s="63" t="s">
        <v>22</v>
      </c>
      <c r="C11" s="72" t="s">
        <v>24</v>
      </c>
      <c r="D11" s="73" t="s">
        <v>3</v>
      </c>
      <c r="E11" s="73" t="str">
        <f t="shared" si="0"/>
        <v>処遇加算Ⅲ特定加算Ⅰベア加算なし</v>
      </c>
      <c r="F11" s="74" t="s">
        <v>149</v>
      </c>
      <c r="G11" s="74" t="s">
        <v>135</v>
      </c>
      <c r="H11" s="75" t="s">
        <v>148</v>
      </c>
      <c r="I11" s="74" t="s">
        <v>138</v>
      </c>
      <c r="J11" s="82" t="s">
        <v>123</v>
      </c>
      <c r="K11" s="83" t="s">
        <v>149</v>
      </c>
      <c r="L11" s="105" t="s">
        <v>150</v>
      </c>
      <c r="M11" s="111" t="s">
        <v>104</v>
      </c>
      <c r="N11" s="111" t="s">
        <v>105</v>
      </c>
      <c r="O11" s="111" t="s">
        <v>96</v>
      </c>
      <c r="P11" s="111" t="s">
        <v>60</v>
      </c>
      <c r="Q11" s="111" t="s">
        <v>60</v>
      </c>
      <c r="R11" s="111" t="s">
        <v>60</v>
      </c>
      <c r="S11" s="111" t="s">
        <v>60</v>
      </c>
    </row>
    <row r="12" spans="2:19" ht="48" customHeight="1">
      <c r="B12" s="63" t="s">
        <v>1</v>
      </c>
      <c r="C12" s="72" t="s">
        <v>2</v>
      </c>
      <c r="D12" s="73" t="s">
        <v>5</v>
      </c>
      <c r="E12" s="73" t="str">
        <f t="shared" si="0"/>
        <v>処遇加算Ⅰ特定加算Ⅱベア加算</v>
      </c>
      <c r="F12" s="73" t="s">
        <v>124</v>
      </c>
      <c r="G12" s="74" t="s">
        <v>151</v>
      </c>
      <c r="H12" s="75" t="s">
        <v>152</v>
      </c>
      <c r="I12" s="74"/>
      <c r="J12" s="82"/>
      <c r="K12" s="83"/>
      <c r="L12" s="84"/>
      <c r="M12" s="112" t="s">
        <v>60</v>
      </c>
      <c r="N12" s="111" t="s">
        <v>60</v>
      </c>
      <c r="O12" s="111" t="s">
        <v>60</v>
      </c>
      <c r="P12" s="111" t="s">
        <v>60</v>
      </c>
      <c r="Q12" s="111" t="s">
        <v>60</v>
      </c>
      <c r="R12" s="111" t="s">
        <v>60</v>
      </c>
      <c r="S12" s="111" t="s">
        <v>60</v>
      </c>
    </row>
    <row r="13" spans="2:19" ht="48" customHeight="1">
      <c r="B13" s="63" t="s">
        <v>1</v>
      </c>
      <c r="C13" s="72" t="s">
        <v>2</v>
      </c>
      <c r="D13" s="73" t="s">
        <v>3</v>
      </c>
      <c r="E13" s="73" t="str">
        <f t="shared" si="0"/>
        <v>処遇加算Ⅰ特定加算Ⅱベア加算なし</v>
      </c>
      <c r="F13" s="73" t="s">
        <v>125</v>
      </c>
      <c r="G13" s="74" t="s">
        <v>151</v>
      </c>
      <c r="H13" s="75" t="s">
        <v>153</v>
      </c>
      <c r="I13" s="74" t="s">
        <v>154</v>
      </c>
      <c r="J13" s="106" t="s">
        <v>126</v>
      </c>
      <c r="K13" s="83"/>
      <c r="L13" s="84"/>
      <c r="M13" s="111" t="s">
        <v>104</v>
      </c>
      <c r="N13" s="111" t="s">
        <v>60</v>
      </c>
      <c r="O13" s="111" t="s">
        <v>60</v>
      </c>
      <c r="P13" s="111" t="s">
        <v>60</v>
      </c>
      <c r="Q13" s="111" t="s">
        <v>60</v>
      </c>
      <c r="R13" s="111" t="s">
        <v>60</v>
      </c>
      <c r="S13" s="111" t="s">
        <v>60</v>
      </c>
    </row>
    <row r="14" spans="2:19" ht="48" customHeight="1">
      <c r="B14" s="63" t="s">
        <v>21</v>
      </c>
      <c r="C14" s="72" t="s">
        <v>2</v>
      </c>
      <c r="D14" s="73" t="s">
        <v>5</v>
      </c>
      <c r="E14" s="73" t="str">
        <f t="shared" si="0"/>
        <v>処遇加算Ⅱ特定加算Ⅱベア加算</v>
      </c>
      <c r="F14" s="74" t="s">
        <v>155</v>
      </c>
      <c r="G14" s="74" t="s">
        <v>151</v>
      </c>
      <c r="H14" s="76" t="s">
        <v>140</v>
      </c>
      <c r="I14" s="74" t="s">
        <v>155</v>
      </c>
      <c r="J14" s="81" t="s">
        <v>156</v>
      </c>
      <c r="K14" s="113"/>
      <c r="L14" s="110"/>
      <c r="M14" s="111" t="s">
        <v>60</v>
      </c>
      <c r="N14" s="111" t="s">
        <v>60</v>
      </c>
      <c r="O14" s="111" t="s">
        <v>60</v>
      </c>
      <c r="P14" s="111" t="s">
        <v>103</v>
      </c>
      <c r="Q14" s="111" t="s">
        <v>60</v>
      </c>
      <c r="R14" s="111" t="s">
        <v>60</v>
      </c>
      <c r="S14" s="111" t="s">
        <v>60</v>
      </c>
    </row>
    <row r="15" spans="2:19" ht="48" customHeight="1">
      <c r="B15" s="63" t="s">
        <v>21</v>
      </c>
      <c r="C15" s="72" t="s">
        <v>2</v>
      </c>
      <c r="D15" s="73" t="s">
        <v>3</v>
      </c>
      <c r="E15" s="73" t="str">
        <f t="shared" si="0"/>
        <v>処遇加算Ⅱ特定加算Ⅱベア加算なし</v>
      </c>
      <c r="F15" s="74" t="s">
        <v>157</v>
      </c>
      <c r="G15" s="74" t="s">
        <v>151</v>
      </c>
      <c r="H15" s="75" t="s">
        <v>127</v>
      </c>
      <c r="I15" s="74" t="s">
        <v>154</v>
      </c>
      <c r="J15" s="82" t="s">
        <v>128</v>
      </c>
      <c r="K15" s="83" t="s">
        <v>157</v>
      </c>
      <c r="L15" s="84" t="s">
        <v>158</v>
      </c>
      <c r="M15" s="111" t="s">
        <v>104</v>
      </c>
      <c r="N15" s="111" t="s">
        <v>60</v>
      </c>
      <c r="O15" s="111" t="s">
        <v>60</v>
      </c>
      <c r="P15" s="111" t="s">
        <v>103</v>
      </c>
      <c r="Q15" s="111" t="s">
        <v>60</v>
      </c>
      <c r="R15" s="111" t="s">
        <v>60</v>
      </c>
      <c r="S15" s="111" t="s">
        <v>60</v>
      </c>
    </row>
    <row r="16" spans="2:19" ht="48" customHeight="1">
      <c r="B16" s="63" t="s">
        <v>22</v>
      </c>
      <c r="C16" s="72" t="s">
        <v>2</v>
      </c>
      <c r="D16" s="73" t="s">
        <v>5</v>
      </c>
      <c r="E16" s="73" t="str">
        <f t="shared" si="0"/>
        <v>処遇加算Ⅲ特定加算Ⅱベア加算</v>
      </c>
      <c r="F16" s="74" t="s">
        <v>159</v>
      </c>
      <c r="G16" s="74" t="s">
        <v>151</v>
      </c>
      <c r="H16" s="76" t="s">
        <v>129</v>
      </c>
      <c r="I16" s="74" t="s">
        <v>159</v>
      </c>
      <c r="J16" s="106" t="s">
        <v>160</v>
      </c>
      <c r="K16" s="113"/>
      <c r="L16" s="110"/>
      <c r="M16" s="112" t="s">
        <v>60</v>
      </c>
      <c r="N16" s="111" t="s">
        <v>105</v>
      </c>
      <c r="O16" s="111" t="s">
        <v>96</v>
      </c>
      <c r="P16" s="111" t="s">
        <v>60</v>
      </c>
      <c r="Q16" s="111" t="s">
        <v>60</v>
      </c>
      <c r="R16" s="111" t="s">
        <v>60</v>
      </c>
      <c r="S16" s="111" t="s">
        <v>60</v>
      </c>
    </row>
    <row r="17" spans="2:19" ht="48" customHeight="1">
      <c r="B17" s="63" t="s">
        <v>22</v>
      </c>
      <c r="C17" s="72" t="s">
        <v>2</v>
      </c>
      <c r="D17" s="73" t="s">
        <v>3</v>
      </c>
      <c r="E17" s="73" t="str">
        <f t="shared" si="0"/>
        <v>処遇加算Ⅲ特定加算Ⅱベア加算なし</v>
      </c>
      <c r="F17" s="74" t="s">
        <v>162</v>
      </c>
      <c r="G17" s="78" t="s">
        <v>151</v>
      </c>
      <c r="H17" s="104" t="s">
        <v>130</v>
      </c>
      <c r="I17" s="74" t="s">
        <v>159</v>
      </c>
      <c r="J17" s="76" t="s">
        <v>161</v>
      </c>
      <c r="K17" s="85" t="s">
        <v>162</v>
      </c>
      <c r="L17" s="107" t="s">
        <v>163</v>
      </c>
      <c r="M17" s="111" t="s">
        <v>104</v>
      </c>
      <c r="N17" s="111" t="s">
        <v>105</v>
      </c>
      <c r="O17" s="111" t="s">
        <v>96</v>
      </c>
      <c r="P17" s="111" t="s">
        <v>60</v>
      </c>
      <c r="Q17" s="111" t="s">
        <v>60</v>
      </c>
      <c r="R17" s="111" t="s">
        <v>60</v>
      </c>
      <c r="S17" s="111" t="s">
        <v>60</v>
      </c>
    </row>
    <row r="18" spans="2:19" ht="48" customHeight="1">
      <c r="B18" s="63" t="s">
        <v>1</v>
      </c>
      <c r="C18" s="72" t="s">
        <v>4</v>
      </c>
      <c r="D18" s="73" t="s">
        <v>5</v>
      </c>
      <c r="E18" s="73" t="str">
        <f t="shared" si="0"/>
        <v>処遇加算Ⅰ特定加算なしベア加算</v>
      </c>
      <c r="F18" s="87" t="s">
        <v>165</v>
      </c>
      <c r="G18" s="78" t="s">
        <v>151</v>
      </c>
      <c r="H18" s="88" t="s">
        <v>164</v>
      </c>
      <c r="I18" s="89" t="s">
        <v>165</v>
      </c>
      <c r="J18" s="75" t="s">
        <v>166</v>
      </c>
      <c r="K18" s="74"/>
      <c r="L18" s="77"/>
      <c r="M18" s="112" t="s">
        <v>60</v>
      </c>
      <c r="N18" s="111" t="s">
        <v>60</v>
      </c>
      <c r="O18" s="111" t="s">
        <v>60</v>
      </c>
      <c r="P18" s="111" t="s">
        <v>60</v>
      </c>
      <c r="Q18" s="111" t="s">
        <v>106</v>
      </c>
      <c r="R18" s="111" t="s">
        <v>60</v>
      </c>
      <c r="S18" s="111" t="s">
        <v>107</v>
      </c>
    </row>
    <row r="19" spans="2:19" ht="48" customHeight="1">
      <c r="B19" s="63" t="s">
        <v>1</v>
      </c>
      <c r="C19" s="72" t="s">
        <v>4</v>
      </c>
      <c r="D19" s="73" t="s">
        <v>3</v>
      </c>
      <c r="E19" s="73" t="str">
        <f t="shared" si="0"/>
        <v>処遇加算Ⅰ特定加算なしベア加算なし</v>
      </c>
      <c r="F19" s="87" t="s">
        <v>184</v>
      </c>
      <c r="G19" s="83" t="s">
        <v>151</v>
      </c>
      <c r="H19" s="90" t="s">
        <v>167</v>
      </c>
      <c r="I19" s="89" t="s">
        <v>165</v>
      </c>
      <c r="J19" s="75" t="s">
        <v>131</v>
      </c>
      <c r="K19" s="74" t="s">
        <v>168</v>
      </c>
      <c r="L19" s="76" t="s">
        <v>132</v>
      </c>
      <c r="M19" s="111" t="s">
        <v>104</v>
      </c>
      <c r="N19" s="111" t="s">
        <v>60</v>
      </c>
      <c r="O19" s="111" t="s">
        <v>60</v>
      </c>
      <c r="P19" s="111" t="s">
        <v>60</v>
      </c>
      <c r="Q19" s="111" t="s">
        <v>106</v>
      </c>
      <c r="R19" s="111" t="s">
        <v>60</v>
      </c>
      <c r="S19" s="111" t="s">
        <v>107</v>
      </c>
    </row>
    <row r="20" spans="2:19" ht="48" customHeight="1">
      <c r="B20" s="63" t="s">
        <v>21</v>
      </c>
      <c r="C20" s="72" t="s">
        <v>4</v>
      </c>
      <c r="D20" s="73" t="s">
        <v>5</v>
      </c>
      <c r="E20" s="73" t="str">
        <f t="shared" si="0"/>
        <v>処遇加算Ⅱ特定加算なしベア加算</v>
      </c>
      <c r="F20" s="74" t="s">
        <v>171</v>
      </c>
      <c r="G20" s="85" t="s">
        <v>169</v>
      </c>
      <c r="H20" s="86" t="s">
        <v>170</v>
      </c>
      <c r="I20" s="89" t="s">
        <v>165</v>
      </c>
      <c r="J20" s="108" t="s">
        <v>133</v>
      </c>
      <c r="K20" s="74" t="s">
        <v>171</v>
      </c>
      <c r="L20" s="75" t="s">
        <v>172</v>
      </c>
      <c r="M20" s="112" t="s">
        <v>60</v>
      </c>
      <c r="N20" s="111" t="s">
        <v>60</v>
      </c>
      <c r="O20" s="111" t="s">
        <v>60</v>
      </c>
      <c r="P20" s="111" t="s">
        <v>60</v>
      </c>
      <c r="Q20" s="111" t="s">
        <v>106</v>
      </c>
      <c r="R20" s="111" t="s">
        <v>60</v>
      </c>
      <c r="S20" s="111" t="s">
        <v>107</v>
      </c>
    </row>
    <row r="21" spans="2:19" ht="48" customHeight="1">
      <c r="B21" s="63" t="s">
        <v>21</v>
      </c>
      <c r="C21" s="72" t="s">
        <v>4</v>
      </c>
      <c r="D21" s="73" t="s">
        <v>3</v>
      </c>
      <c r="E21" s="73" t="str">
        <f t="shared" si="0"/>
        <v>処遇加算Ⅱ特定加算なしベア加算なし</v>
      </c>
      <c r="F21" s="74" t="s">
        <v>175</v>
      </c>
      <c r="G21" s="74" t="s">
        <v>173</v>
      </c>
      <c r="H21" s="75" t="s">
        <v>127</v>
      </c>
      <c r="I21" s="74" t="s">
        <v>171</v>
      </c>
      <c r="J21" s="108" t="s">
        <v>174</v>
      </c>
      <c r="K21" s="74" t="s">
        <v>175</v>
      </c>
      <c r="L21" s="109" t="s">
        <v>134</v>
      </c>
      <c r="M21" s="111" t="s">
        <v>104</v>
      </c>
      <c r="N21" s="111" t="s">
        <v>60</v>
      </c>
      <c r="O21" s="111" t="s">
        <v>60</v>
      </c>
      <c r="P21" s="111" t="s">
        <v>60</v>
      </c>
      <c r="Q21" s="111" t="s">
        <v>106</v>
      </c>
      <c r="R21" s="111" t="s">
        <v>60</v>
      </c>
      <c r="S21" s="111" t="s">
        <v>107</v>
      </c>
    </row>
    <row r="22" spans="2:19" ht="48" customHeight="1">
      <c r="B22" s="63" t="s">
        <v>22</v>
      </c>
      <c r="C22" s="72" t="s">
        <v>4</v>
      </c>
      <c r="D22" s="73" t="s">
        <v>5</v>
      </c>
      <c r="E22" s="73" t="str">
        <f t="shared" si="0"/>
        <v>処遇加算Ⅲ特定加算なしベア加算</v>
      </c>
      <c r="F22" s="74" t="s">
        <v>177</v>
      </c>
      <c r="G22" s="74" t="s">
        <v>173</v>
      </c>
      <c r="H22" s="75" t="s">
        <v>129</v>
      </c>
      <c r="I22" s="74" t="s">
        <v>171</v>
      </c>
      <c r="J22" s="76" t="s">
        <v>176</v>
      </c>
      <c r="K22" s="74" t="s">
        <v>177</v>
      </c>
      <c r="L22" s="77" t="s">
        <v>178</v>
      </c>
      <c r="M22" s="111" t="s">
        <v>60</v>
      </c>
      <c r="N22" s="111" t="s">
        <v>105</v>
      </c>
      <c r="O22" s="111" t="s">
        <v>96</v>
      </c>
      <c r="P22" s="111" t="s">
        <v>60</v>
      </c>
      <c r="Q22" s="111" t="s">
        <v>106</v>
      </c>
      <c r="R22" s="111" t="s">
        <v>60</v>
      </c>
      <c r="S22" s="111" t="s">
        <v>107</v>
      </c>
    </row>
    <row r="23" spans="2:19" ht="48" customHeight="1">
      <c r="B23" s="63" t="s">
        <v>22</v>
      </c>
      <c r="C23" s="72" t="s">
        <v>4</v>
      </c>
      <c r="D23" s="73" t="s">
        <v>3</v>
      </c>
      <c r="E23" s="73" t="str">
        <f t="shared" si="0"/>
        <v>処遇加算Ⅲ特定加算なしベア加算なし</v>
      </c>
      <c r="F23" s="74" t="s">
        <v>181</v>
      </c>
      <c r="G23" s="74" t="s">
        <v>171</v>
      </c>
      <c r="H23" s="75" t="s">
        <v>179</v>
      </c>
      <c r="I23" s="74" t="s">
        <v>175</v>
      </c>
      <c r="J23" s="76" t="s">
        <v>180</v>
      </c>
      <c r="K23" s="74" t="s">
        <v>181</v>
      </c>
      <c r="L23" s="77" t="s">
        <v>182</v>
      </c>
      <c r="M23" s="111" t="s">
        <v>104</v>
      </c>
      <c r="N23" s="111" t="s">
        <v>105</v>
      </c>
      <c r="O23" s="111" t="s">
        <v>96</v>
      </c>
      <c r="P23" s="111" t="s">
        <v>60</v>
      </c>
      <c r="Q23" s="111" t="s">
        <v>106</v>
      </c>
      <c r="R23" s="111" t="s">
        <v>60</v>
      </c>
      <c r="S23" s="111" t="s">
        <v>107</v>
      </c>
    </row>
    <row r="24" spans="2:19" ht="20.25" customHeight="1">
      <c r="E24" s="62"/>
      <c r="F24" s="62"/>
      <c r="G24" s="62"/>
      <c r="H24" s="61"/>
      <c r="I24" s="62"/>
      <c r="J24" s="65"/>
      <c r="K24" s="62"/>
      <c r="L24" s="61"/>
      <c r="M24" s="62"/>
      <c r="N24" s="62"/>
      <c r="O24" s="62"/>
      <c r="P24" s="62"/>
      <c r="Q24" s="62"/>
      <c r="R24" s="62"/>
      <c r="S24" s="62"/>
    </row>
    <row r="25" spans="2:19" ht="21.6">
      <c r="B25" s="62"/>
      <c r="C25" s="62"/>
      <c r="D25" s="62"/>
      <c r="E25" s="62"/>
      <c r="F25" s="62"/>
      <c r="G25" s="62"/>
      <c r="H25" s="61"/>
      <c r="L25" s="67">
        <v>1</v>
      </c>
      <c r="M25" s="62"/>
      <c r="N25" s="62"/>
      <c r="O25" s="62"/>
      <c r="P25" s="62"/>
      <c r="Q25" s="68" t="s">
        <v>82</v>
      </c>
      <c r="R25" s="68" t="s">
        <v>83</v>
      </c>
      <c r="S25" s="68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裕太</dc:creator>
  <cp:lastModifiedBy>井上 裕太</cp:lastModifiedBy>
  <cp:lastPrinted>2024-03-11T13:42:51Z</cp:lastPrinted>
  <dcterms:created xsi:type="dcterms:W3CDTF">2015-06-05T18:19:34Z</dcterms:created>
  <dcterms:modified xsi:type="dcterms:W3CDTF">2024-03-21T05:38:10Z</dcterms:modified>
</cp:coreProperties>
</file>