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10.15.65.146\予算担当\事務用\03_えびのスポレク・国民宿舎関係\02_施設維持補修\R06\13_えびの高原荘自動火災報知器・放送設備（入札）\03_HP掲載用\"/>
    </mc:Choice>
  </mc:AlternateContent>
  <xr:revisionPtr revIDLastSave="0" documentId="13_ncr:1_{EE5C22D1-AD1B-4ABC-A26F-C9A16CEF70DD}" xr6:coauthVersionLast="47" xr6:coauthVersionMax="47" xr10:uidLastSave="{00000000-0000-0000-0000-000000000000}"/>
  <bookViews>
    <workbookView xWindow="-108" yWindow="-108" windowWidth="23256" windowHeight="12576" xr2:uid="{2947235A-1D58-48D2-99EF-CC65C857545C}"/>
  </bookViews>
  <sheets>
    <sheet name="Sheet1" sheetId="6" r:id="rId1"/>
  </sheets>
  <definedNames>
    <definedName name="_xlnm.Print_Area" localSheetId="0">Sheet1!$A$1:$AK$44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0" i="6" l="1"/>
  <c r="W38" i="6"/>
  <c r="W36" i="6"/>
  <c r="W34" i="6"/>
  <c r="V32" i="6"/>
  <c r="V30" i="6"/>
  <c r="V28" i="6"/>
  <c r="W26" i="6"/>
  <c r="V24" i="6"/>
  <c r="V22" i="6"/>
  <c r="AJ20" i="6"/>
  <c r="AC20" i="6"/>
  <c r="V20" i="6"/>
  <c r="Q20" i="6"/>
  <c r="AI18" i="6"/>
  <c r="AC18" i="6"/>
  <c r="V18" i="6"/>
  <c r="Q18" i="6"/>
  <c r="AI16" i="6"/>
  <c r="AC16" i="6"/>
  <c r="V16" i="6"/>
  <c r="Q16" i="6"/>
  <c r="AI14" i="6"/>
  <c r="V14" i="6"/>
  <c r="Q14" i="6"/>
  <c r="AI12" i="6"/>
  <c r="V12" i="6"/>
  <c r="Q12" i="6"/>
  <c r="AI10" i="6"/>
  <c r="V10" i="6"/>
  <c r="AI8" i="6"/>
  <c r="V8" i="6"/>
  <c r="Q8" i="6"/>
  <c r="AI6" i="6"/>
  <c r="AC6" i="6"/>
  <c r="V6" i="6"/>
</calcChain>
</file>

<file path=xl/sharedStrings.xml><?xml version="1.0" encoding="utf-8"?>
<sst xmlns="http://schemas.openxmlformats.org/spreadsheetml/2006/main" count="212" uniqueCount="121">
  <si>
    <t>　（２）工事場所</t>
    <phoneticPr fontId="1"/>
  </si>
  <si>
    <t>設計書</t>
    <rPh sb="0" eb="3">
      <t>セッケイショ</t>
    </rPh>
    <phoneticPr fontId="1"/>
  </si>
  <si>
    <t>宮崎県商工観光労働部観光経済交流局　観光推進課</t>
    <rPh sb="0" eb="3">
      <t>ミヤザキケン</t>
    </rPh>
    <rPh sb="3" eb="10">
      <t>ショウコウカンコウロウドウブ</t>
    </rPh>
    <rPh sb="10" eb="12">
      <t>カンコウ</t>
    </rPh>
    <rPh sb="12" eb="14">
      <t>ケイザイ</t>
    </rPh>
    <rPh sb="14" eb="16">
      <t>コウリュウ</t>
    </rPh>
    <rPh sb="16" eb="17">
      <t>キョク</t>
    </rPh>
    <rPh sb="18" eb="20">
      <t>カンコウ</t>
    </rPh>
    <rPh sb="20" eb="23">
      <t>スイシンカ</t>
    </rPh>
    <phoneticPr fontId="1"/>
  </si>
  <si>
    <t>　（４）工事範囲</t>
    <rPh sb="6" eb="8">
      <t>ハンイ</t>
    </rPh>
    <phoneticPr fontId="1"/>
  </si>
  <si>
    <t>　（１）工事名称</t>
    <rPh sb="6" eb="8">
      <t>メイショウ</t>
    </rPh>
    <phoneticPr fontId="1"/>
  </si>
  <si>
    <t>　（３）工事期間</t>
    <rPh sb="4" eb="6">
      <t>コウジ</t>
    </rPh>
    <rPh sb="6" eb="8">
      <t>キカン</t>
    </rPh>
    <phoneticPr fontId="1"/>
  </si>
  <si>
    <t>　（５）工事概要</t>
    <phoneticPr fontId="1"/>
  </si>
  <si>
    <t>　一　金</t>
    <rPh sb="1" eb="2">
      <t>イチ</t>
    </rPh>
    <rPh sb="3" eb="4">
      <t>キン</t>
    </rPh>
    <phoneticPr fontId="1"/>
  </si>
  <si>
    <t>円　也</t>
    <rPh sb="0" eb="1">
      <t>エン</t>
    </rPh>
    <rPh sb="2" eb="3">
      <t>ナリ</t>
    </rPh>
    <phoneticPr fontId="1"/>
  </si>
  <si>
    <t>工事費内訳</t>
    <rPh sb="0" eb="3">
      <t>コウジヒ</t>
    </rPh>
    <rPh sb="3" eb="5">
      <t>ウチワケ</t>
    </rPh>
    <phoneticPr fontId="1"/>
  </si>
  <si>
    <t>単位</t>
    <rPh sb="0" eb="2">
      <t>タンイ</t>
    </rPh>
    <phoneticPr fontId="1"/>
  </si>
  <si>
    <t>名　称</t>
    <rPh sb="0" eb="1">
      <t>ナ</t>
    </rPh>
    <rPh sb="2" eb="3">
      <t>ショウ</t>
    </rPh>
    <phoneticPr fontId="1"/>
  </si>
  <si>
    <t>数　量</t>
    <rPh sb="0" eb="1">
      <t>カズ</t>
    </rPh>
    <rPh sb="2" eb="3">
      <t>リョウ</t>
    </rPh>
    <phoneticPr fontId="1"/>
  </si>
  <si>
    <t>金　額</t>
    <rPh sb="0" eb="1">
      <t>キン</t>
    </rPh>
    <rPh sb="2" eb="3">
      <t>ガク</t>
    </rPh>
    <phoneticPr fontId="1"/>
  </si>
  <si>
    <t>備　考</t>
    <rPh sb="0" eb="1">
      <t>ビ</t>
    </rPh>
    <rPh sb="2" eb="3">
      <t>コウ</t>
    </rPh>
    <phoneticPr fontId="1"/>
  </si>
  <si>
    <t>適　要</t>
    <rPh sb="0" eb="1">
      <t>テキ</t>
    </rPh>
    <rPh sb="2" eb="3">
      <t>ヨウ</t>
    </rPh>
    <phoneticPr fontId="1"/>
  </si>
  <si>
    <t>計</t>
    <rPh sb="0" eb="1">
      <t>ケイ</t>
    </rPh>
    <phoneticPr fontId="1"/>
  </si>
  <si>
    <t>式</t>
    <rPh sb="0" eb="1">
      <t>シキ</t>
    </rPh>
    <phoneticPr fontId="1"/>
  </si>
  <si>
    <t>工事価格</t>
    <rPh sb="0" eb="2">
      <t>コウジ</t>
    </rPh>
    <rPh sb="2" eb="4">
      <t>カカク</t>
    </rPh>
    <phoneticPr fontId="1"/>
  </si>
  <si>
    <t>消費税相当額</t>
    <rPh sb="0" eb="3">
      <t>ショウヒゼイ</t>
    </rPh>
    <rPh sb="3" eb="6">
      <t>ソウトウガク</t>
    </rPh>
    <phoneticPr fontId="1"/>
  </si>
  <si>
    <t>工事費</t>
    <rPh sb="0" eb="3">
      <t>コウジヒ</t>
    </rPh>
    <phoneticPr fontId="1"/>
  </si>
  <si>
    <t>消費税率10％</t>
    <rPh sb="0" eb="3">
      <t>ショウヒゼイ</t>
    </rPh>
    <rPh sb="3" eb="4">
      <t>リツ</t>
    </rPh>
    <phoneticPr fontId="1"/>
  </si>
  <si>
    <t>台</t>
    <rPh sb="0" eb="1">
      <t>ダイ</t>
    </rPh>
    <phoneticPr fontId="1"/>
  </si>
  <si>
    <t>宮崎県商工観光労働部観光経済交流局　観光推進課</t>
    <rPh sb="0" eb="17">
      <t>ミヤザキケンショウコウカンコウロウドウブカンコウケイザイコウリュウキョク</t>
    </rPh>
    <rPh sb="18" eb="20">
      <t>カンコウ</t>
    </rPh>
    <rPh sb="20" eb="23">
      <t>スイシンカ</t>
    </rPh>
    <phoneticPr fontId="1"/>
  </si>
  <si>
    <t>令和６年度</t>
    <rPh sb="0" eb="2">
      <t>レイワ</t>
    </rPh>
    <rPh sb="3" eb="5">
      <t>ネンド</t>
    </rPh>
    <phoneticPr fontId="1"/>
  </si>
  <si>
    <t>非常電源ユニット</t>
    <rPh sb="0" eb="2">
      <t>ヒジョウ</t>
    </rPh>
    <rPh sb="2" eb="4">
      <t>デンゲン</t>
    </rPh>
    <phoneticPr fontId="1"/>
  </si>
  <si>
    <t>試験調整費</t>
    <rPh sb="0" eb="2">
      <t>シケン</t>
    </rPh>
    <rPh sb="2" eb="5">
      <t>チョウセイヒ</t>
    </rPh>
    <phoneticPr fontId="1"/>
  </si>
  <si>
    <t>産業廃棄物処分費</t>
    <rPh sb="0" eb="2">
      <t>サンギョウ</t>
    </rPh>
    <rPh sb="2" eb="5">
      <t>ハイキブツ</t>
    </rPh>
    <rPh sb="5" eb="8">
      <t>ショブンヒ</t>
    </rPh>
    <phoneticPr fontId="1"/>
  </si>
  <si>
    <t>手続き・検査立会費</t>
    <rPh sb="0" eb="2">
      <t>テツヅ</t>
    </rPh>
    <rPh sb="4" eb="6">
      <t>ケンサ</t>
    </rPh>
    <rPh sb="6" eb="8">
      <t>タチア</t>
    </rPh>
    <rPh sb="8" eb="9">
      <t>ヒ</t>
    </rPh>
    <phoneticPr fontId="1"/>
  </si>
  <si>
    <t>AP差動スポット型
2種ヘッド</t>
    <rPh sb="2" eb="3">
      <t>サ</t>
    </rPh>
    <rPh sb="3" eb="4">
      <t>ドウ</t>
    </rPh>
    <rPh sb="8" eb="9">
      <t>ガタ</t>
    </rPh>
    <rPh sb="11" eb="12">
      <t>シュ</t>
    </rPh>
    <phoneticPr fontId="1"/>
  </si>
  <si>
    <t>個</t>
    <rPh sb="0" eb="1">
      <t>コ</t>
    </rPh>
    <phoneticPr fontId="1"/>
  </si>
  <si>
    <t>速結式ベース
（コネクタ無）</t>
    <rPh sb="0" eb="1">
      <t>ソク</t>
    </rPh>
    <rPh sb="2" eb="3">
      <t>シキ</t>
    </rPh>
    <rPh sb="12" eb="13">
      <t>ム</t>
    </rPh>
    <phoneticPr fontId="1"/>
  </si>
  <si>
    <t>AP定温式スポット型
1種70度防水型</t>
    <rPh sb="2" eb="4">
      <t>テイオン</t>
    </rPh>
    <rPh sb="4" eb="5">
      <t>シキ</t>
    </rPh>
    <rPh sb="9" eb="10">
      <t>ガタ</t>
    </rPh>
    <rPh sb="12" eb="13">
      <t>シュ</t>
    </rPh>
    <rPh sb="15" eb="16">
      <t>ド</t>
    </rPh>
    <rPh sb="16" eb="18">
      <t>ボウスイ</t>
    </rPh>
    <rPh sb="18" eb="19">
      <t>ガタ</t>
    </rPh>
    <phoneticPr fontId="1"/>
  </si>
  <si>
    <t>AP光電スポット型
2種ヘッド</t>
    <rPh sb="2" eb="3">
      <t>ヒカリ</t>
    </rPh>
    <rPh sb="3" eb="4">
      <t>デン</t>
    </rPh>
    <rPh sb="8" eb="9">
      <t>ガタ</t>
    </rPh>
    <rPh sb="11" eb="12">
      <t>シュ</t>
    </rPh>
    <phoneticPr fontId="1"/>
  </si>
  <si>
    <t>雑材消耗品費</t>
    <rPh sb="0" eb="2">
      <t>ザツザイ</t>
    </rPh>
    <rPh sb="2" eb="5">
      <t>ショウモウヒン</t>
    </rPh>
    <rPh sb="5" eb="6">
      <t>ヒ</t>
    </rPh>
    <phoneticPr fontId="1"/>
  </si>
  <si>
    <t>ユニットセット</t>
    <phoneticPr fontId="1"/>
  </si>
  <si>
    <t>入力マトリクスユニット</t>
    <rPh sb="0" eb="2">
      <t>ニュウリョク</t>
    </rPh>
    <phoneticPr fontId="1"/>
  </si>
  <si>
    <t>ミキサーユニット</t>
    <phoneticPr fontId="1"/>
  </si>
  <si>
    <t>ラジオチューナーユニット</t>
    <phoneticPr fontId="1"/>
  </si>
  <si>
    <t>増幅用出力制御ユニット</t>
    <rPh sb="0" eb="1">
      <t>ゾウ</t>
    </rPh>
    <rPh sb="1" eb="2">
      <t>ハバ</t>
    </rPh>
    <rPh sb="2" eb="3">
      <t>ヨウ</t>
    </rPh>
    <rPh sb="3" eb="5">
      <t>シュツリョク</t>
    </rPh>
    <rPh sb="5" eb="7">
      <t>セイギョ</t>
    </rPh>
    <phoneticPr fontId="1"/>
  </si>
  <si>
    <t>電源制御ユニット</t>
    <rPh sb="0" eb="2">
      <t>デンゲン</t>
    </rPh>
    <rPh sb="2" eb="4">
      <t>セイギョ</t>
    </rPh>
    <phoneticPr fontId="1"/>
  </si>
  <si>
    <t>プログラムミュージック
レコーダー</t>
    <phoneticPr fontId="1"/>
  </si>
  <si>
    <t>1Uスリットパネル</t>
    <phoneticPr fontId="1"/>
  </si>
  <si>
    <t>非常用リモコン</t>
    <rPh sb="0" eb="3">
      <t>ヒジョウヨウ</t>
    </rPh>
    <phoneticPr fontId="1"/>
  </si>
  <si>
    <t>リモコンマイク</t>
    <phoneticPr fontId="1"/>
  </si>
  <si>
    <t>雑材消耗品費</t>
    <rPh sb="0" eb="1">
      <t>ザツ</t>
    </rPh>
    <rPh sb="1" eb="2">
      <t>ザイ</t>
    </rPh>
    <rPh sb="2" eb="5">
      <t>ショウモウヒン</t>
    </rPh>
    <rPh sb="5" eb="6">
      <t>ヒ</t>
    </rPh>
    <phoneticPr fontId="1"/>
  </si>
  <si>
    <t>既設機器撤去費</t>
    <rPh sb="0" eb="1">
      <t>スデ</t>
    </rPh>
    <rPh sb="2" eb="4">
      <t>キキ</t>
    </rPh>
    <rPh sb="4" eb="6">
      <t>テッキョ</t>
    </rPh>
    <rPh sb="6" eb="7">
      <t>ヒ</t>
    </rPh>
    <phoneticPr fontId="1"/>
  </si>
  <si>
    <t>単　位</t>
    <rPh sb="0" eb="1">
      <t>タン</t>
    </rPh>
    <rPh sb="2" eb="3">
      <t>クライ</t>
    </rPh>
    <phoneticPr fontId="1"/>
  </si>
  <si>
    <t>非常音声ロムライブラリー等
設定・調整</t>
    <rPh sb="0" eb="2">
      <t>ヒジョウ</t>
    </rPh>
    <rPh sb="2" eb="4">
      <t>オンセイ</t>
    </rPh>
    <rPh sb="12" eb="13">
      <t>ナド</t>
    </rPh>
    <rPh sb="14" eb="16">
      <t>セッテイ</t>
    </rPh>
    <rPh sb="17" eb="19">
      <t>チョウセイ</t>
    </rPh>
    <phoneticPr fontId="1"/>
  </si>
  <si>
    <t>宮崎県えびの市大字末永1489</t>
    <rPh sb="0" eb="3">
      <t>ミヤザキケン</t>
    </rPh>
    <phoneticPr fontId="1"/>
  </si>
  <si>
    <t>本設計書に記載する事項並びにこれに付随する説明事項の範囲とする。</t>
    <rPh sb="0" eb="1">
      <t>ホン</t>
    </rPh>
    <rPh sb="1" eb="3">
      <t>セッケイ</t>
    </rPh>
    <rPh sb="5" eb="7">
      <t>キサイ</t>
    </rPh>
    <rPh sb="9" eb="11">
      <t>ジコウ</t>
    </rPh>
    <rPh sb="11" eb="12">
      <t>ナラ</t>
    </rPh>
    <rPh sb="17" eb="19">
      <t>フズイ</t>
    </rPh>
    <rPh sb="21" eb="23">
      <t>セツメイ</t>
    </rPh>
    <phoneticPr fontId="1"/>
  </si>
  <si>
    <t>※自動火災報知設備改修工事
　細目別内訳</t>
    <rPh sb="1" eb="3">
      <t>ジドウ</t>
    </rPh>
    <rPh sb="5" eb="7">
      <t>ホウチ</t>
    </rPh>
    <rPh sb="7" eb="9">
      <t>セツビ</t>
    </rPh>
    <rPh sb="9" eb="11">
      <t>カイシュウ</t>
    </rPh>
    <rPh sb="11" eb="13">
      <t>コウジ</t>
    </rPh>
    <rPh sb="15" eb="17">
      <t>サイモク</t>
    </rPh>
    <rPh sb="17" eb="18">
      <t>ベツ</t>
    </rPh>
    <rPh sb="18" eb="20">
      <t>ウチワケ</t>
    </rPh>
    <phoneticPr fontId="1"/>
  </si>
  <si>
    <t>自動火災報知設備改修工事　細目別内訳</t>
    <rPh sb="10" eb="12">
      <t>コウジ</t>
    </rPh>
    <rPh sb="13" eb="14">
      <t>コマ</t>
    </rPh>
    <rPh sb="14" eb="15">
      <t>モク</t>
    </rPh>
    <rPh sb="15" eb="16">
      <t>ベツ</t>
    </rPh>
    <rPh sb="16" eb="18">
      <t>ウチワケ</t>
    </rPh>
    <phoneticPr fontId="1"/>
  </si>
  <si>
    <t>※感知器・発信機
　細目別内訳</t>
    <rPh sb="1" eb="4">
      <t>カンチキ</t>
    </rPh>
    <rPh sb="5" eb="8">
      <t>ハッシンキ</t>
    </rPh>
    <rPh sb="10" eb="12">
      <t>サイモク</t>
    </rPh>
    <rPh sb="12" eb="13">
      <t>ベツ</t>
    </rPh>
    <rPh sb="13" eb="15">
      <t>ウチワケ</t>
    </rPh>
    <phoneticPr fontId="1"/>
  </si>
  <si>
    <t>感知器・発信機　細目別内訳</t>
    <rPh sb="0" eb="3">
      <t>カンチキ</t>
    </rPh>
    <rPh sb="4" eb="7">
      <t>ハッシンキ</t>
    </rPh>
    <rPh sb="8" eb="9">
      <t>コマ</t>
    </rPh>
    <rPh sb="9" eb="10">
      <t>モク</t>
    </rPh>
    <rPh sb="10" eb="11">
      <t>ベツ</t>
    </rPh>
    <rPh sb="11" eb="13">
      <t>ウチワケ</t>
    </rPh>
    <phoneticPr fontId="1"/>
  </si>
  <si>
    <t>AP P型1級発信機
埋込屋内型</t>
    <rPh sb="4" eb="5">
      <t>ガタ</t>
    </rPh>
    <rPh sb="6" eb="7">
      <t>キュウ</t>
    </rPh>
    <rPh sb="7" eb="10">
      <t>ハッシンキ</t>
    </rPh>
    <rPh sb="11" eb="13">
      <t>ウメコミ</t>
    </rPh>
    <rPh sb="13" eb="15">
      <t>オクナイ</t>
    </rPh>
    <rPh sb="15" eb="16">
      <t>ガタ</t>
    </rPh>
    <phoneticPr fontId="1"/>
  </si>
  <si>
    <t>発信機用埋込プレート</t>
    <rPh sb="0" eb="3">
      <t>ハッシンキ</t>
    </rPh>
    <rPh sb="3" eb="4">
      <t>ヨウ</t>
    </rPh>
    <rPh sb="4" eb="6">
      <t>ウメコミ</t>
    </rPh>
    <phoneticPr fontId="1"/>
  </si>
  <si>
    <t>えびの高原荘自動火災報知設備及び非常・業務兼用放送設備改修工事</t>
    <rPh sb="14" eb="15">
      <t>オヨ</t>
    </rPh>
    <rPh sb="27" eb="29">
      <t>カイシュウ</t>
    </rPh>
    <phoneticPr fontId="1"/>
  </si>
  <si>
    <t>単　価</t>
    <rPh sb="0" eb="1">
      <t>タン</t>
    </rPh>
    <rPh sb="2" eb="3">
      <t/>
    </rPh>
    <phoneticPr fontId="1"/>
  </si>
  <si>
    <t>　（６）工事金額</t>
    <rPh sb="4" eb="6">
      <t>コウジ</t>
    </rPh>
    <rPh sb="6" eb="8">
      <t>キンガク</t>
    </rPh>
    <phoneticPr fontId="1"/>
  </si>
  <si>
    <t>えびの高原荘自動火災報知設備及び非常・業務兼用放送設備改修工事</t>
    <rPh sb="14" eb="15">
      <t>オヨ</t>
    </rPh>
    <rPh sb="16" eb="18">
      <t>ヒジョウ</t>
    </rPh>
    <rPh sb="19" eb="21">
      <t>ギョウム</t>
    </rPh>
    <rPh sb="21" eb="23">
      <t>ケンヨウ</t>
    </rPh>
    <rPh sb="23" eb="25">
      <t>ホウソウ</t>
    </rPh>
    <rPh sb="25" eb="27">
      <t>セツビ</t>
    </rPh>
    <rPh sb="27" eb="29">
      <t>カイシュウ</t>
    </rPh>
    <rPh sb="29" eb="31">
      <t>コウジ</t>
    </rPh>
    <phoneticPr fontId="1"/>
  </si>
  <si>
    <t>直接工事費</t>
    <rPh sb="0" eb="2">
      <t>チョクセツ</t>
    </rPh>
    <rPh sb="2" eb="5">
      <t>コウジヒ</t>
    </rPh>
    <phoneticPr fontId="1"/>
  </si>
  <si>
    <t>共通費</t>
    <rPh sb="0" eb="2">
      <t>キョウツウ</t>
    </rPh>
    <rPh sb="2" eb="3">
      <t>ヒ</t>
    </rPh>
    <phoneticPr fontId="1"/>
  </si>
  <si>
    <t>　共通仮設費</t>
    <rPh sb="1" eb="3">
      <t>キョウツウ</t>
    </rPh>
    <rPh sb="3" eb="5">
      <t>カセツ</t>
    </rPh>
    <rPh sb="5" eb="6">
      <t>ヒ</t>
    </rPh>
    <phoneticPr fontId="1"/>
  </si>
  <si>
    <t>　現場管理費</t>
    <rPh sb="1" eb="3">
      <t>ゲンバ</t>
    </rPh>
    <rPh sb="3" eb="6">
      <t>カンリヒ</t>
    </rPh>
    <phoneticPr fontId="1"/>
  </si>
  <si>
    <t>　一般管理費等</t>
    <rPh sb="1" eb="3">
      <t>イッパン</t>
    </rPh>
    <rPh sb="3" eb="6">
      <t>カンリヒ</t>
    </rPh>
    <rPh sb="6" eb="7">
      <t>ナド</t>
    </rPh>
    <phoneticPr fontId="1"/>
  </si>
  <si>
    <t>見積単価</t>
    <rPh sb="0" eb="2">
      <t>ミツモ</t>
    </rPh>
    <rPh sb="2" eb="4">
      <t>タンカ</t>
    </rPh>
    <phoneticPr fontId="1"/>
  </si>
  <si>
    <t>見積単価
参考型番 WU-MX544</t>
    <rPh sb="0" eb="2">
      <t>ミツ</t>
    </rPh>
    <rPh sb="2" eb="4">
      <t>タンカ</t>
    </rPh>
    <phoneticPr fontId="1"/>
  </si>
  <si>
    <t>見積単価
参考型番 WU-ER500A</t>
    <rPh sb="0" eb="2">
      <t>ミツモリ</t>
    </rPh>
    <rPh sb="2" eb="4">
      <t>タンカ</t>
    </rPh>
    <phoneticPr fontId="1"/>
  </si>
  <si>
    <t>見積単価
参考型番 WU-P52</t>
    <rPh sb="0" eb="2">
      <t>ミツ</t>
    </rPh>
    <rPh sb="2" eb="4">
      <t>タンカ</t>
    </rPh>
    <phoneticPr fontId="1"/>
  </si>
  <si>
    <t>見積単価
参考型番 WU-MU160</t>
    <rPh sb="0" eb="2">
      <t>ミツモリ</t>
    </rPh>
    <rPh sb="2" eb="4">
      <t>タンカ</t>
    </rPh>
    <phoneticPr fontId="1"/>
  </si>
  <si>
    <t>見積単価
参考型番 WU-T60B</t>
    <rPh sb="0" eb="2">
      <t>ミツモリ</t>
    </rPh>
    <rPh sb="2" eb="4">
      <t>タンカ</t>
    </rPh>
    <phoneticPr fontId="1"/>
  </si>
  <si>
    <t>見積単価
参考型番 WU-ER552</t>
    <rPh sb="0" eb="2">
      <t>ミツモリ</t>
    </rPh>
    <rPh sb="2" eb="4">
      <t>タンカ</t>
    </rPh>
    <phoneticPr fontId="1"/>
  </si>
  <si>
    <t>見積単価
参考型番 WU-L62</t>
    <rPh sb="0" eb="2">
      <t>ミツモリ</t>
    </rPh>
    <rPh sb="2" eb="4">
      <t>タンカ</t>
    </rPh>
    <phoneticPr fontId="1"/>
  </si>
  <si>
    <t>見積単価
参考型番 WZ-PT340</t>
    <rPh sb="0" eb="2">
      <t>ミツモリ</t>
    </rPh>
    <rPh sb="2" eb="4">
      <t>タンカ</t>
    </rPh>
    <phoneticPr fontId="1"/>
  </si>
  <si>
    <t>見積単価
参考型番 WP-570B</t>
    <rPh sb="0" eb="2">
      <t>ミツモリ</t>
    </rPh>
    <rPh sb="2" eb="4">
      <t>タンカ</t>
    </rPh>
    <phoneticPr fontId="1"/>
  </si>
  <si>
    <t>見積単価
参考型番 WU-EB700</t>
    <rPh sb="0" eb="2">
      <t>ミツモリ</t>
    </rPh>
    <rPh sb="2" eb="4">
      <t>タンカ</t>
    </rPh>
    <phoneticPr fontId="1"/>
  </si>
  <si>
    <t>見積単価
参考型番 YBSPN013</t>
    <rPh sb="0" eb="2">
      <t>ミツモリ</t>
    </rPh>
    <rPh sb="2" eb="4">
      <t>タンカ</t>
    </rPh>
    <phoneticPr fontId="1"/>
  </si>
  <si>
    <t>見積単価
参考型番 WR-EC500A</t>
    <rPh sb="0" eb="2">
      <t>ミツ</t>
    </rPh>
    <rPh sb="2" eb="4">
      <t>タンカ</t>
    </rPh>
    <phoneticPr fontId="1"/>
  </si>
  <si>
    <t>見積単価
参考型番 WR-210A</t>
    <rPh sb="0" eb="2">
      <t>ミツモリ</t>
    </rPh>
    <rPh sb="2" eb="4">
      <t>タンカ</t>
    </rPh>
    <phoneticPr fontId="1"/>
  </si>
  <si>
    <t>見積単価</t>
    <rPh sb="0" eb="2">
      <t>ミツ</t>
    </rPh>
    <rPh sb="2" eb="4">
      <t>タンカ</t>
    </rPh>
    <phoneticPr fontId="1"/>
  </si>
  <si>
    <t>見積単価
参考型番 BVE429211</t>
    <rPh sb="0" eb="2">
      <t>ミツモリ</t>
    </rPh>
    <rPh sb="2" eb="4">
      <t>タンカ</t>
    </rPh>
    <phoneticPr fontId="1"/>
  </si>
  <si>
    <t>見積単価
参考型番 BVK4010</t>
    <rPh sb="0" eb="2">
      <t>ミツモリ</t>
    </rPh>
    <rPh sb="2" eb="4">
      <t>タンカ</t>
    </rPh>
    <phoneticPr fontId="1"/>
  </si>
  <si>
    <t>見積単価
参考型番 BVE419121</t>
    <rPh sb="0" eb="2">
      <t>ミツモリ</t>
    </rPh>
    <rPh sb="2" eb="4">
      <t>タンカ</t>
    </rPh>
    <phoneticPr fontId="1"/>
  </si>
  <si>
    <t>見積単価
参考型番 BVE454818</t>
    <rPh sb="0" eb="2">
      <t>ミツモリ</t>
    </rPh>
    <rPh sb="2" eb="4">
      <t>タンカ</t>
    </rPh>
    <phoneticPr fontId="1"/>
  </si>
  <si>
    <t>見積単価
参考型番 BVE6121</t>
    <rPh sb="0" eb="2">
      <t>ミツモリ</t>
    </rPh>
    <rPh sb="2" eb="4">
      <t>タンカ</t>
    </rPh>
    <phoneticPr fontId="1"/>
  </si>
  <si>
    <t>見積単価
参考型番 BV9701</t>
    <rPh sb="0" eb="2">
      <t>ミツモリ</t>
    </rPh>
    <rPh sb="2" eb="4">
      <t>タンカ</t>
    </rPh>
    <phoneticPr fontId="1"/>
  </si>
  <si>
    <t>　自動火災報知設備改修工事</t>
    <rPh sb="11" eb="13">
      <t>コウジ</t>
    </rPh>
    <phoneticPr fontId="1"/>
  </si>
  <si>
    <t>　非常・業務兼用放送設備改修工事</t>
    <rPh sb="1" eb="3">
      <t>ヒジョウ</t>
    </rPh>
    <rPh sb="4" eb="6">
      <t>ギョウム</t>
    </rPh>
    <rPh sb="6" eb="8">
      <t>ケンヨウ</t>
    </rPh>
    <rPh sb="8" eb="10">
      <t>ホウソウ</t>
    </rPh>
    <rPh sb="10" eb="12">
      <t>セツビ</t>
    </rPh>
    <rPh sb="12" eb="14">
      <t>カイシュウ</t>
    </rPh>
    <rPh sb="14" eb="16">
      <t>コウジ</t>
    </rPh>
    <phoneticPr fontId="1"/>
  </si>
  <si>
    <t>感知器・発信機（材料費）</t>
    <rPh sb="0" eb="3">
      <t>カンチキ</t>
    </rPh>
    <rPh sb="4" eb="7">
      <t>ハッシンキ</t>
    </rPh>
    <rPh sb="8" eb="11">
      <t>ザイリョウヒ</t>
    </rPh>
    <phoneticPr fontId="1"/>
  </si>
  <si>
    <t>受信機（材料費・施工費）</t>
    <rPh sb="0" eb="3">
      <t>ジュシンキ</t>
    </rPh>
    <rPh sb="4" eb="7">
      <t>ザイリョウヒ</t>
    </rPh>
    <rPh sb="8" eb="10">
      <t>セコウ</t>
    </rPh>
    <rPh sb="10" eb="11">
      <t>ヒ</t>
    </rPh>
    <phoneticPr fontId="1"/>
  </si>
  <si>
    <t>既設受信盤撤去費（施工費）</t>
    <rPh sb="0" eb="2">
      <t>キセツ</t>
    </rPh>
    <rPh sb="2" eb="4">
      <t>ジュシン</t>
    </rPh>
    <rPh sb="4" eb="5">
      <t>バン</t>
    </rPh>
    <rPh sb="5" eb="8">
      <t>テッキョヒ</t>
    </rPh>
    <rPh sb="9" eb="11">
      <t>セコウ</t>
    </rPh>
    <rPh sb="11" eb="12">
      <t>ヒ</t>
    </rPh>
    <phoneticPr fontId="1"/>
  </si>
  <si>
    <t>感知器取替工事費（施工費）</t>
    <rPh sb="0" eb="3">
      <t>カンチキ</t>
    </rPh>
    <rPh sb="3" eb="5">
      <t>トリカ</t>
    </rPh>
    <rPh sb="5" eb="8">
      <t>コウジヒ</t>
    </rPh>
    <rPh sb="9" eb="11">
      <t>セコウ</t>
    </rPh>
    <rPh sb="11" eb="12">
      <t>ヒ</t>
    </rPh>
    <phoneticPr fontId="1"/>
  </si>
  <si>
    <t>発信機取替工事費（施工費）</t>
    <rPh sb="0" eb="3">
      <t>ハッシンキ</t>
    </rPh>
    <rPh sb="3" eb="5">
      <t>トリカ</t>
    </rPh>
    <rPh sb="5" eb="8">
      <t>コウジヒ</t>
    </rPh>
    <rPh sb="9" eb="12">
      <t>セコウヒ</t>
    </rPh>
    <phoneticPr fontId="1"/>
  </si>
  <si>
    <t>※非常・業務兼用放送設備改修工事
　細目別内訳</t>
    <rPh sb="6" eb="8">
      <t>ケンヨウ</t>
    </rPh>
    <rPh sb="12" eb="14">
      <t>カイシュウ</t>
    </rPh>
    <rPh sb="18" eb="20">
      <t>サイモク</t>
    </rPh>
    <rPh sb="20" eb="21">
      <t>ベツ</t>
    </rPh>
    <rPh sb="21" eb="23">
      <t>ウチワケ</t>
    </rPh>
    <phoneticPr fontId="1"/>
  </si>
  <si>
    <t>※受信機
　細目別内訳</t>
    <rPh sb="1" eb="4">
      <t>ジュシンキ</t>
    </rPh>
    <rPh sb="6" eb="8">
      <t>サイモク</t>
    </rPh>
    <rPh sb="8" eb="9">
      <t>ベツ</t>
    </rPh>
    <rPh sb="9" eb="11">
      <t>ウチワケ</t>
    </rPh>
    <phoneticPr fontId="1"/>
  </si>
  <si>
    <t>非常・業務兼用放送設備改修工事　細目別内訳</t>
    <rPh sb="16" eb="17">
      <t>コマ</t>
    </rPh>
    <rPh sb="17" eb="18">
      <t>モク</t>
    </rPh>
    <rPh sb="18" eb="19">
      <t>ベツ</t>
    </rPh>
    <rPh sb="19" eb="21">
      <t>ウチワケ</t>
    </rPh>
    <phoneticPr fontId="1"/>
  </si>
  <si>
    <t>受信機　細目別内訳</t>
    <rPh sb="4" eb="5">
      <t>コマ</t>
    </rPh>
    <rPh sb="5" eb="6">
      <t>モク</t>
    </rPh>
    <rPh sb="6" eb="7">
      <t>ベツ</t>
    </rPh>
    <rPh sb="7" eb="9">
      <t>ウチワケ</t>
    </rPh>
    <phoneticPr fontId="1"/>
  </si>
  <si>
    <t>合計</t>
    <rPh sb="0" eb="2">
      <t>ゴウケイ</t>
    </rPh>
    <phoneticPr fontId="1"/>
  </si>
  <si>
    <t xml:space="preserve"> 上部ダクト盤
（受信機盤用３面一括）</t>
    <rPh sb="1" eb="3">
      <t>ジョウブ</t>
    </rPh>
    <rPh sb="6" eb="7">
      <t>バン</t>
    </rPh>
    <rPh sb="9" eb="12">
      <t>ジュシンキ</t>
    </rPh>
    <rPh sb="12" eb="13">
      <t>バン</t>
    </rPh>
    <rPh sb="13" eb="14">
      <t>ヨウ</t>
    </rPh>
    <rPh sb="15" eb="16">
      <t>メン</t>
    </rPh>
    <rPh sb="16" eb="18">
      <t>イッカツ</t>
    </rPh>
    <phoneticPr fontId="1"/>
  </si>
  <si>
    <t xml:space="preserve"> P型１級複合受信機
（P型自動試験）</t>
    <rPh sb="2" eb="3">
      <t>ガタ</t>
    </rPh>
    <rPh sb="4" eb="5">
      <t>キュウ</t>
    </rPh>
    <rPh sb="5" eb="7">
      <t>フクゴウ</t>
    </rPh>
    <rPh sb="7" eb="10">
      <t>ジュシンキ</t>
    </rPh>
    <rPh sb="13" eb="14">
      <t>ガタ</t>
    </rPh>
    <rPh sb="14" eb="16">
      <t>ジドウ</t>
    </rPh>
    <rPh sb="16" eb="18">
      <t>シケン</t>
    </rPh>
    <phoneticPr fontId="1"/>
  </si>
  <si>
    <t>密閉型ニッケル・水素蓄電池
（7000mAh）</t>
    <rPh sb="0" eb="3">
      <t>ミッペイガタ</t>
    </rPh>
    <rPh sb="8" eb="10">
      <t>スイソ</t>
    </rPh>
    <rPh sb="10" eb="11">
      <t>チク</t>
    </rPh>
    <rPh sb="11" eb="13">
      <t>デンチ</t>
    </rPh>
    <phoneticPr fontId="1"/>
  </si>
  <si>
    <t>電力増幅ユニット（120W）</t>
    <rPh sb="0" eb="2">
      <t>デンリョク</t>
    </rPh>
    <rPh sb="2" eb="3">
      <t>ゾウ</t>
    </rPh>
    <rPh sb="3" eb="4">
      <t>ハバ</t>
    </rPh>
    <phoneticPr fontId="1"/>
  </si>
  <si>
    <t>見積単価
参考型番 BZ9</t>
    <rPh sb="0" eb="2">
      <t>ミツモリ</t>
    </rPh>
    <rPh sb="2" eb="4">
      <t>タンカ</t>
    </rPh>
    <phoneticPr fontId="1"/>
  </si>
  <si>
    <t>見積単価
参考型番 BZ9</t>
    <rPh sb="0" eb="2">
      <t>ミツ</t>
    </rPh>
    <rPh sb="2" eb="4">
      <t>タンカ</t>
    </rPh>
    <phoneticPr fontId="1"/>
  </si>
  <si>
    <t>数量</t>
    <rPh sb="0" eb="1">
      <t>カズ</t>
    </rPh>
    <rPh sb="1" eb="2">
      <t>リョウ</t>
    </rPh>
    <phoneticPr fontId="1"/>
  </si>
  <si>
    <t>単位</t>
    <rPh sb="0" eb="1">
      <t>タン</t>
    </rPh>
    <rPh sb="1" eb="2">
      <t>クライ</t>
    </rPh>
    <phoneticPr fontId="1"/>
  </si>
  <si>
    <t xml:space="preserve"> 上部ダクト盤
（副受信機盤用）</t>
    <rPh sb="1" eb="3">
      <t>ジョウブ</t>
    </rPh>
    <rPh sb="6" eb="7">
      <t>バン</t>
    </rPh>
    <rPh sb="9" eb="10">
      <t>フク</t>
    </rPh>
    <rPh sb="10" eb="13">
      <t>ジュシンキ</t>
    </rPh>
    <rPh sb="13" eb="14">
      <t>バン</t>
    </rPh>
    <rPh sb="14" eb="15">
      <t>ヨウ</t>
    </rPh>
    <phoneticPr fontId="1"/>
  </si>
  <si>
    <t xml:space="preserve"> P型１級副受信機</t>
    <rPh sb="2" eb="3">
      <t>ガタ</t>
    </rPh>
    <rPh sb="4" eb="5">
      <t>キュウ</t>
    </rPh>
    <rPh sb="5" eb="6">
      <t>フク</t>
    </rPh>
    <rPh sb="6" eb="9">
      <t>ジュシンキ</t>
    </rPh>
    <phoneticPr fontId="1"/>
  </si>
  <si>
    <t>防排煙10回線
ガス5回線（LP）</t>
    <phoneticPr fontId="1"/>
  </si>
  <si>
    <t>H2250×W700×D450　1面
指定色</t>
    <rPh sb="17" eb="18">
      <t>メン</t>
    </rPh>
    <rPh sb="19" eb="21">
      <t>シテイ</t>
    </rPh>
    <rPh sb="21" eb="22">
      <t>ショク</t>
    </rPh>
    <phoneticPr fontId="1"/>
  </si>
  <si>
    <t>チャンネルベース既設流用
自火報50回線</t>
    <rPh sb="13" eb="16">
      <t>ジカホウ</t>
    </rPh>
    <rPh sb="18" eb="20">
      <t>カイセン</t>
    </rPh>
    <phoneticPr fontId="1"/>
  </si>
  <si>
    <t>防災用直流電源　1台
移信ユニット(標準30L＋増設60L)</t>
    <rPh sb="0" eb="2">
      <t>ボウサイ</t>
    </rPh>
    <rPh sb="2" eb="3">
      <t>ヨウ</t>
    </rPh>
    <rPh sb="3" eb="5">
      <t>チョクリュウ</t>
    </rPh>
    <rPh sb="5" eb="7">
      <t>デンゲン</t>
    </rPh>
    <rPh sb="9" eb="10">
      <t>ダイ</t>
    </rPh>
    <rPh sb="11" eb="12">
      <t>ウツ</t>
    </rPh>
    <rPh sb="12" eb="13">
      <t>シン</t>
    </rPh>
    <rPh sb="18" eb="20">
      <t>ヒョウジュン</t>
    </rPh>
    <rPh sb="24" eb="26">
      <t>ゾウセツ</t>
    </rPh>
    <phoneticPr fontId="1"/>
  </si>
  <si>
    <t>H450×W2100×D410　1面
指定色</t>
    <rPh sb="17" eb="18">
      <t>メン</t>
    </rPh>
    <rPh sb="19" eb="21">
      <t>シテイ</t>
    </rPh>
    <rPh sb="21" eb="22">
      <t>ショク</t>
    </rPh>
    <phoneticPr fontId="1"/>
  </si>
  <si>
    <t>H2000×W600×D300　1面
標準色　自立型　65回線</t>
    <rPh sb="17" eb="18">
      <t>メン</t>
    </rPh>
    <rPh sb="19" eb="21">
      <t>ヒョウジュン</t>
    </rPh>
    <rPh sb="21" eb="22">
      <t>ショク</t>
    </rPh>
    <rPh sb="23" eb="25">
      <t>ジリツ</t>
    </rPh>
    <rPh sb="25" eb="26">
      <t>カタ</t>
    </rPh>
    <rPh sb="29" eb="31">
      <t>カイセン</t>
    </rPh>
    <phoneticPr fontId="1"/>
  </si>
  <si>
    <t>H550×W600×D300　1面
標準色</t>
    <rPh sb="16" eb="17">
      <t>メン</t>
    </rPh>
    <rPh sb="18" eb="20">
      <t>ヒョウジュン</t>
    </rPh>
    <rPh sb="20" eb="21">
      <t>ショク</t>
    </rPh>
    <phoneticPr fontId="1"/>
  </si>
  <si>
    <t>見積単価
参考型番 BZE92</t>
    <rPh sb="0" eb="2">
      <t>ミツモリ</t>
    </rPh>
    <rPh sb="2" eb="4">
      <t>タンカ</t>
    </rPh>
    <phoneticPr fontId="1"/>
  </si>
  <si>
    <t>地区音響出力(標準25L＋増設無)
地区窓銘板（橙）　20枚</t>
    <rPh sb="0" eb="2">
      <t>チク</t>
    </rPh>
    <rPh sb="2" eb="4">
      <t>オンキョウ</t>
    </rPh>
    <rPh sb="4" eb="6">
      <t>シュツリョク</t>
    </rPh>
    <rPh sb="7" eb="9">
      <t>ヒョウジュン</t>
    </rPh>
    <rPh sb="13" eb="15">
      <t>ゾウセツ</t>
    </rPh>
    <rPh sb="15" eb="16">
      <t>ナ</t>
    </rPh>
    <rPh sb="18" eb="20">
      <t>チク</t>
    </rPh>
    <rPh sb="20" eb="21">
      <t>マド</t>
    </rPh>
    <rPh sb="21" eb="23">
      <t>メイバン</t>
    </rPh>
    <rPh sb="24" eb="25">
      <t>ダイダイ</t>
    </rPh>
    <rPh sb="29" eb="30">
      <t>マイ</t>
    </rPh>
    <phoneticPr fontId="1"/>
  </si>
  <si>
    <t>160日間（共通費算定日数　90日間）</t>
    <rPh sb="4" eb="5">
      <t>カン</t>
    </rPh>
    <rPh sb="6" eb="8">
      <t>キョウツウ</t>
    </rPh>
    <rPh sb="8" eb="9">
      <t>ヒ</t>
    </rPh>
    <rPh sb="9" eb="11">
      <t>サンテイ</t>
    </rPh>
    <rPh sb="11" eb="13">
      <t>ニッスウ</t>
    </rPh>
    <rPh sb="16" eb="17">
      <t>ニチ</t>
    </rPh>
    <rPh sb="17" eb="18">
      <t>カン</t>
    </rPh>
    <phoneticPr fontId="1"/>
  </si>
  <si>
    <t>国民宿舎えびの高原荘における自動火災報知設備及び非常・業務兼用放送設</t>
    <rPh sb="0" eb="2">
      <t>コクミン</t>
    </rPh>
    <rPh sb="2" eb="4">
      <t>シュクシャ</t>
    </rPh>
    <rPh sb="7" eb="9">
      <t>コウゲン</t>
    </rPh>
    <rPh sb="9" eb="10">
      <t>ソウ</t>
    </rPh>
    <phoneticPr fontId="1"/>
  </si>
  <si>
    <t>備に係る改修工事</t>
    <rPh sb="2" eb="3">
      <t>カカ</t>
    </rPh>
    <rPh sb="4" eb="6">
      <t>カイシュウ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</si>
</sst>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1"/>
      <color theme="1"/>
      <name val="游ゴシック"/>
      <family val="2"/>
      <charset val="128"/>
      <scheme val="minor"/>
    </font>
  </fonts>
  <fills count="2">
    <fill>
      <patternFill patternType="none"/>
    </fill>
    <fill>
      <patternFill patternType="gray125"/>
    </fill>
  </fills>
  <borders count="8">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3">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176" fontId="0" fillId="0" borderId="0" xfId="0" applyNumberFormat="1">
      <alignment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3" xfId="0" applyBorder="1" applyAlignment="1">
      <alignment horizontal="center" vertical="center"/>
    </xf>
    <xf numFmtId="176" fontId="0" fillId="0" borderId="3" xfId="1" applyNumberFormat="1" applyFont="1" applyBorder="1" applyAlignment="1">
      <alignment horizontal="right" vertical="center"/>
    </xf>
    <xf numFmtId="0" fontId="0" fillId="0" borderId="3" xfId="0" applyBorder="1" applyAlignment="1">
      <alignment horizontal="center" vertical="center" wrapText="1"/>
    </xf>
    <xf numFmtId="0" fontId="0" fillId="0" borderId="3" xfId="0" applyBorder="1" applyAlignment="1">
      <alignment horizontal="left" vertical="center" wrapText="1"/>
    </xf>
    <xf numFmtId="38" fontId="0" fillId="0" borderId="3" xfId="1" applyFont="1" applyBorder="1" applyAlignment="1">
      <alignment horizontal="right" vertical="center"/>
    </xf>
    <xf numFmtId="0" fontId="0" fillId="0" borderId="7" xfId="0" applyBorder="1" applyAlignment="1">
      <alignment horizontal="left" vertical="center" wrapText="1"/>
    </xf>
    <xf numFmtId="0" fontId="0" fillId="0" borderId="5" xfId="0" applyBorder="1" applyAlignment="1">
      <alignment horizontal="left" vertical="center"/>
    </xf>
    <xf numFmtId="0" fontId="4" fillId="0" borderId="3" xfId="0" applyFont="1" applyBorder="1" applyAlignment="1">
      <alignment horizontal="left" vertical="center" wrapText="1"/>
    </xf>
    <xf numFmtId="0" fontId="2" fillId="0" borderId="3" xfId="0" applyFont="1" applyBorder="1" applyAlignment="1">
      <alignment horizontal="left" vertical="center" wrapText="1"/>
    </xf>
    <xf numFmtId="0" fontId="3" fillId="0" borderId="3" xfId="0" applyFont="1" applyBorder="1" applyAlignment="1">
      <alignment horizontal="left" vertical="center"/>
    </xf>
    <xf numFmtId="176" fontId="0" fillId="0" borderId="6" xfId="1" applyNumberFormat="1" applyFont="1" applyBorder="1" applyAlignment="1">
      <alignment horizontal="right" vertical="center"/>
    </xf>
    <xf numFmtId="176" fontId="0" fillId="0" borderId="5" xfId="1" applyNumberFormat="1" applyFont="1" applyBorder="1" applyAlignment="1">
      <alignment horizontal="right" vertical="center"/>
    </xf>
    <xf numFmtId="0" fontId="0" fillId="0" borderId="6" xfId="0" applyBorder="1" applyAlignment="1">
      <alignment horizontal="left" vertical="center"/>
    </xf>
    <xf numFmtId="0" fontId="0" fillId="0" borderId="6" xfId="0" applyBorder="1" applyAlignment="1">
      <alignment horizontal="center" vertical="center"/>
    </xf>
    <xf numFmtId="0" fontId="0" fillId="0" borderId="5" xfId="0"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vertical="center" wrapText="1"/>
    </xf>
    <xf numFmtId="176" fontId="0" fillId="0" borderId="3" xfId="1" applyNumberFormat="1" applyFont="1" applyFill="1" applyBorder="1" applyAlignment="1">
      <alignment horizontal="right" vertical="center"/>
    </xf>
    <xf numFmtId="38" fontId="0" fillId="0" borderId="2" xfId="0" applyNumberFormat="1" applyBorder="1" applyAlignment="1">
      <alignment horizontal="center" vertical="center"/>
    </xf>
    <xf numFmtId="0" fontId="0" fillId="0" borderId="2" xfId="0" applyBorder="1" applyAlignment="1">
      <alignment horizontal="center" vertical="center"/>
    </xf>
    <xf numFmtId="0" fontId="3" fillId="0" borderId="3"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center" vertical="center"/>
    </xf>
    <xf numFmtId="176" fontId="0" fillId="0" borderId="3" xfId="0" applyNumberFormat="1" applyBorder="1" applyAlignment="1">
      <alignment horizontal="center" vertical="center"/>
    </xf>
    <xf numFmtId="176" fontId="0" fillId="0" borderId="6" xfId="0" applyNumberFormat="1" applyBorder="1" applyAlignment="1">
      <alignment horizontal="center" vertical="center"/>
    </xf>
    <xf numFmtId="176" fontId="0" fillId="0" borderId="5" xfId="0" applyNumberForma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D8741-FD41-4B81-BB4A-D880FCBC863C}">
  <sheetPr codeName="Sheet4"/>
  <dimension ref="A1:AK44"/>
  <sheetViews>
    <sheetView tabSelected="1" view="pageBreakPreview" zoomScaleNormal="100" zoomScaleSheetLayoutView="100" workbookViewId="0"/>
  </sheetViews>
  <sheetFormatPr defaultRowHeight="18" x14ac:dyDescent="0.45"/>
  <cols>
    <col min="1" max="1" width="21.69921875" customWidth="1"/>
    <col min="2" max="5" width="10.69921875" customWidth="1"/>
    <col min="6" max="6" width="20" customWidth="1"/>
    <col min="7" max="7" width="10.69921875" customWidth="1"/>
    <col min="8" max="8" width="30.69921875" customWidth="1"/>
    <col min="9" max="10" width="8.69921875" customWidth="1"/>
    <col min="11" max="11" width="13.69921875" style="4" customWidth="1"/>
    <col min="12" max="12" width="34.69921875" customWidth="1"/>
    <col min="13" max="13" width="30.69921875" customWidth="1"/>
    <col min="14" max="15" width="8.69921875" customWidth="1"/>
    <col min="16" max="17" width="13.69921875" style="4" customWidth="1"/>
    <col min="18" max="18" width="20.69921875" customWidth="1"/>
    <col min="19" max="19" width="30.69921875" customWidth="1"/>
    <col min="20" max="21" width="8.69921875" customWidth="1"/>
    <col min="22" max="23" width="13.69921875" style="4" customWidth="1"/>
    <col min="24" max="24" width="20.69921875" customWidth="1"/>
    <col min="25" max="25" width="21.19921875" customWidth="1"/>
    <col min="26" max="26" width="29.69921875" customWidth="1"/>
    <col min="27" max="28" width="4.69921875" customWidth="1"/>
    <col min="29" max="30" width="10.69921875" style="4" customWidth="1"/>
    <col min="31" max="31" width="14.69921875" customWidth="1"/>
    <col min="32" max="32" width="30.69921875" customWidth="1"/>
    <col min="33" max="34" width="8.69921875" customWidth="1"/>
    <col min="35" max="36" width="13.69921875" style="4" customWidth="1"/>
    <col min="37" max="37" width="20.69921875" customWidth="1"/>
  </cols>
  <sheetData>
    <row r="1" spans="1:37" ht="21" customHeight="1" x14ac:dyDescent="0.45">
      <c r="H1" t="s">
        <v>57</v>
      </c>
      <c r="M1" t="s">
        <v>57</v>
      </c>
      <c r="S1" t="s">
        <v>57</v>
      </c>
      <c r="Y1" t="s">
        <v>57</v>
      </c>
      <c r="AF1" t="s">
        <v>57</v>
      </c>
    </row>
    <row r="2" spans="1:37" ht="21" customHeight="1" x14ac:dyDescent="0.45">
      <c r="A2" s="29" t="s">
        <v>24</v>
      </c>
      <c r="B2" s="29"/>
      <c r="C2" s="29"/>
      <c r="D2" s="29"/>
      <c r="E2" s="29"/>
      <c r="F2" s="29"/>
      <c r="G2" s="29"/>
      <c r="H2" t="s">
        <v>9</v>
      </c>
      <c r="M2" t="s">
        <v>52</v>
      </c>
      <c r="S2" t="s">
        <v>96</v>
      </c>
      <c r="Y2" t="s">
        <v>97</v>
      </c>
      <c r="AF2" t="s">
        <v>54</v>
      </c>
    </row>
    <row r="3" spans="1:37" ht="21" customHeight="1" x14ac:dyDescent="0.45"/>
    <row r="4" spans="1:37" ht="21" customHeight="1" x14ac:dyDescent="0.45">
      <c r="A4" s="29" t="s">
        <v>60</v>
      </c>
      <c r="B4" s="29"/>
      <c r="C4" s="29"/>
      <c r="D4" s="29"/>
      <c r="E4" s="29"/>
      <c r="F4" s="29"/>
      <c r="G4" s="29"/>
      <c r="H4" s="7" t="s">
        <v>11</v>
      </c>
      <c r="I4" s="7" t="s">
        <v>12</v>
      </c>
      <c r="J4" s="7" t="s">
        <v>47</v>
      </c>
      <c r="K4" s="30" t="s">
        <v>13</v>
      </c>
      <c r="L4" s="7" t="s">
        <v>14</v>
      </c>
      <c r="M4" s="7" t="s">
        <v>11</v>
      </c>
      <c r="N4" s="7" t="s">
        <v>12</v>
      </c>
      <c r="O4" s="7" t="s">
        <v>47</v>
      </c>
      <c r="P4" s="30" t="s">
        <v>58</v>
      </c>
      <c r="Q4" s="30" t="s">
        <v>13</v>
      </c>
      <c r="R4" s="7" t="s">
        <v>14</v>
      </c>
      <c r="S4" s="7" t="s">
        <v>11</v>
      </c>
      <c r="T4" s="7" t="s">
        <v>12</v>
      </c>
      <c r="U4" s="7" t="s">
        <v>10</v>
      </c>
      <c r="V4" s="30" t="s">
        <v>58</v>
      </c>
      <c r="W4" s="30" t="s">
        <v>13</v>
      </c>
      <c r="X4" s="7" t="s">
        <v>14</v>
      </c>
      <c r="Y4" s="7" t="s">
        <v>11</v>
      </c>
      <c r="Z4" s="7" t="s">
        <v>15</v>
      </c>
      <c r="AA4" s="7" t="s">
        <v>105</v>
      </c>
      <c r="AB4" s="7" t="s">
        <v>106</v>
      </c>
      <c r="AC4" s="30" t="s">
        <v>58</v>
      </c>
      <c r="AD4" s="30" t="s">
        <v>13</v>
      </c>
      <c r="AE4" s="7" t="s">
        <v>14</v>
      </c>
      <c r="AF4" s="7" t="s">
        <v>11</v>
      </c>
      <c r="AG4" s="7" t="s">
        <v>12</v>
      </c>
      <c r="AH4" s="7" t="s">
        <v>10</v>
      </c>
      <c r="AI4" s="30" t="s">
        <v>58</v>
      </c>
      <c r="AJ4" s="30" t="s">
        <v>13</v>
      </c>
      <c r="AK4" s="7" t="s">
        <v>14</v>
      </c>
    </row>
    <row r="5" spans="1:37" ht="21" customHeight="1" x14ac:dyDescent="0.45">
      <c r="H5" s="7"/>
      <c r="I5" s="7"/>
      <c r="J5" s="7"/>
      <c r="K5" s="30"/>
      <c r="L5" s="7"/>
      <c r="M5" s="7"/>
      <c r="N5" s="7"/>
      <c r="O5" s="7"/>
      <c r="P5" s="30"/>
      <c r="Q5" s="30"/>
      <c r="R5" s="7"/>
      <c r="S5" s="7"/>
      <c r="T5" s="7"/>
      <c r="U5" s="7"/>
      <c r="V5" s="30"/>
      <c r="W5" s="30"/>
      <c r="X5" s="7"/>
      <c r="Y5" s="7"/>
      <c r="Z5" s="7"/>
      <c r="AA5" s="7"/>
      <c r="AB5" s="7"/>
      <c r="AC5" s="30"/>
      <c r="AD5" s="30"/>
      <c r="AE5" s="7"/>
      <c r="AF5" s="7"/>
      <c r="AG5" s="7"/>
      <c r="AH5" s="7"/>
      <c r="AI5" s="30"/>
      <c r="AJ5" s="30"/>
      <c r="AK5" s="7"/>
    </row>
    <row r="6" spans="1:37" ht="21" customHeight="1" x14ac:dyDescent="0.45">
      <c r="A6" s="29" t="s">
        <v>1</v>
      </c>
      <c r="B6" s="29"/>
      <c r="C6" s="29"/>
      <c r="D6" s="29"/>
      <c r="E6" s="29"/>
      <c r="F6" s="29"/>
      <c r="G6" s="29"/>
      <c r="H6" s="5" t="s">
        <v>61</v>
      </c>
      <c r="I6" s="7"/>
      <c r="J6" s="7"/>
      <c r="K6" s="31"/>
      <c r="L6" s="7"/>
      <c r="M6" s="10" t="s">
        <v>90</v>
      </c>
      <c r="N6" s="7">
        <v>1</v>
      </c>
      <c r="O6" s="7" t="s">
        <v>17</v>
      </c>
      <c r="P6" s="8"/>
      <c r="Q6" s="8"/>
      <c r="R6" s="15" t="s">
        <v>95</v>
      </c>
      <c r="S6" s="10" t="s">
        <v>35</v>
      </c>
      <c r="T6" s="7">
        <v>1</v>
      </c>
      <c r="U6" s="7" t="s">
        <v>22</v>
      </c>
      <c r="V6" s="8">
        <f>857000*0.8</f>
        <v>685600</v>
      </c>
      <c r="W6" s="8"/>
      <c r="X6" s="10" t="s">
        <v>68</v>
      </c>
      <c r="Y6" s="10" t="s">
        <v>100</v>
      </c>
      <c r="Z6" s="10" t="s">
        <v>110</v>
      </c>
      <c r="AA6" s="7">
        <v>1</v>
      </c>
      <c r="AB6" s="7" t="s">
        <v>22</v>
      </c>
      <c r="AC6" s="8">
        <f>4760000*0.8</f>
        <v>3808000</v>
      </c>
      <c r="AD6" s="8"/>
      <c r="AE6" s="14" t="s">
        <v>116</v>
      </c>
      <c r="AF6" s="10" t="s">
        <v>29</v>
      </c>
      <c r="AG6" s="7">
        <v>125</v>
      </c>
      <c r="AH6" s="7" t="s">
        <v>30</v>
      </c>
      <c r="AI6" s="24">
        <f>10500*0.8</f>
        <v>8400</v>
      </c>
      <c r="AJ6" s="24"/>
      <c r="AK6" s="10" t="s">
        <v>81</v>
      </c>
    </row>
    <row r="7" spans="1:37" ht="21" customHeight="1" x14ac:dyDescent="0.45">
      <c r="H7" s="5"/>
      <c r="I7" s="7"/>
      <c r="J7" s="7"/>
      <c r="K7" s="32"/>
      <c r="L7" s="7"/>
      <c r="M7" s="5"/>
      <c r="N7" s="7"/>
      <c r="O7" s="7"/>
      <c r="P7" s="8"/>
      <c r="Q7" s="8"/>
      <c r="R7" s="16"/>
      <c r="S7" s="5"/>
      <c r="T7" s="7"/>
      <c r="U7" s="7"/>
      <c r="V7" s="8"/>
      <c r="W7" s="8"/>
      <c r="X7" s="14"/>
      <c r="Y7" s="5"/>
      <c r="Z7" s="5"/>
      <c r="AA7" s="7"/>
      <c r="AB7" s="7"/>
      <c r="AC7" s="8"/>
      <c r="AD7" s="8"/>
      <c r="AE7" s="14"/>
      <c r="AF7" s="5"/>
      <c r="AG7" s="7"/>
      <c r="AH7" s="7"/>
      <c r="AI7" s="24"/>
      <c r="AJ7" s="24"/>
      <c r="AK7" s="14"/>
    </row>
    <row r="8" spans="1:37" ht="21" customHeight="1" x14ac:dyDescent="0.45">
      <c r="A8" s="29" t="s">
        <v>2</v>
      </c>
      <c r="B8" s="29"/>
      <c r="C8" s="29"/>
      <c r="D8" s="29"/>
      <c r="E8" s="29"/>
      <c r="F8" s="29"/>
      <c r="G8" s="29"/>
      <c r="H8" s="10" t="s">
        <v>87</v>
      </c>
      <c r="I8" s="7">
        <v>1</v>
      </c>
      <c r="J8" s="7" t="s">
        <v>17</v>
      </c>
      <c r="K8" s="8"/>
      <c r="L8" s="15" t="s">
        <v>51</v>
      </c>
      <c r="M8" s="5" t="s">
        <v>91</v>
      </c>
      <c r="N8" s="7">
        <v>1</v>
      </c>
      <c r="O8" s="7" t="s">
        <v>17</v>
      </c>
      <c r="P8" s="8"/>
      <c r="Q8" s="8">
        <f>80000*0.8</f>
        <v>64000</v>
      </c>
      <c r="R8" s="5" t="s">
        <v>66</v>
      </c>
      <c r="S8" s="10" t="s">
        <v>36</v>
      </c>
      <c r="T8" s="7">
        <v>1</v>
      </c>
      <c r="U8" s="7" t="s">
        <v>30</v>
      </c>
      <c r="V8" s="8">
        <f>202900*0.8</f>
        <v>162320</v>
      </c>
      <c r="W8" s="8"/>
      <c r="X8" s="10" t="s">
        <v>67</v>
      </c>
      <c r="Y8" s="10"/>
      <c r="Z8" s="10" t="s">
        <v>111</v>
      </c>
      <c r="AA8" s="7"/>
      <c r="AB8" s="7"/>
      <c r="AC8" s="8"/>
      <c r="AD8" s="8"/>
      <c r="AE8" s="27"/>
      <c r="AF8" s="10" t="s">
        <v>31</v>
      </c>
      <c r="AG8" s="7">
        <v>125</v>
      </c>
      <c r="AH8" s="7" t="s">
        <v>30</v>
      </c>
      <c r="AI8" s="24">
        <f>650*0.8</f>
        <v>520</v>
      </c>
      <c r="AJ8" s="24"/>
      <c r="AK8" s="10" t="s">
        <v>82</v>
      </c>
    </row>
    <row r="9" spans="1:37" ht="21" customHeight="1" x14ac:dyDescent="0.45">
      <c r="A9" s="1"/>
      <c r="B9" s="1"/>
      <c r="C9" s="1"/>
      <c r="D9" s="1"/>
      <c r="E9" s="1"/>
      <c r="F9" s="1"/>
      <c r="G9" s="1"/>
      <c r="H9" s="5"/>
      <c r="I9" s="7"/>
      <c r="J9" s="7"/>
      <c r="K9" s="8"/>
      <c r="L9" s="16"/>
      <c r="M9" s="5"/>
      <c r="N9" s="7"/>
      <c r="O9" s="7"/>
      <c r="P9" s="8"/>
      <c r="Q9" s="8"/>
      <c r="R9" s="5"/>
      <c r="S9" s="5"/>
      <c r="T9" s="7"/>
      <c r="U9" s="7"/>
      <c r="V9" s="8"/>
      <c r="W9" s="8"/>
      <c r="X9" s="14"/>
      <c r="Y9" s="5"/>
      <c r="Z9" s="5"/>
      <c r="AA9" s="7"/>
      <c r="AB9" s="7"/>
      <c r="AC9" s="8"/>
      <c r="AD9" s="8"/>
      <c r="AE9" s="27"/>
      <c r="AF9" s="5"/>
      <c r="AG9" s="7"/>
      <c r="AH9" s="7"/>
      <c r="AI9" s="24"/>
      <c r="AJ9" s="24"/>
      <c r="AK9" s="14"/>
    </row>
    <row r="10" spans="1:37" ht="21" customHeight="1" x14ac:dyDescent="0.45">
      <c r="H10" s="10" t="s">
        <v>88</v>
      </c>
      <c r="I10" s="7">
        <v>1</v>
      </c>
      <c r="J10" s="7" t="s">
        <v>17</v>
      </c>
      <c r="K10" s="8"/>
      <c r="L10" s="15" t="s">
        <v>94</v>
      </c>
      <c r="M10" s="19" t="s">
        <v>89</v>
      </c>
      <c r="N10" s="20">
        <v>1</v>
      </c>
      <c r="O10" s="20" t="s">
        <v>17</v>
      </c>
      <c r="P10" s="17"/>
      <c r="Q10" s="17"/>
      <c r="R10" s="15" t="s">
        <v>53</v>
      </c>
      <c r="S10" s="12" t="s">
        <v>102</v>
      </c>
      <c r="T10" s="7">
        <v>3</v>
      </c>
      <c r="U10" s="7" t="s">
        <v>30</v>
      </c>
      <c r="V10" s="8">
        <f>159700*0.8</f>
        <v>127760</v>
      </c>
      <c r="W10" s="8"/>
      <c r="X10" s="10" t="s">
        <v>69</v>
      </c>
      <c r="Y10" s="7"/>
      <c r="Z10" s="10" t="s">
        <v>109</v>
      </c>
      <c r="AA10" s="7"/>
      <c r="AB10" s="7"/>
      <c r="AC10" s="8"/>
      <c r="AD10" s="8"/>
      <c r="AE10" s="7"/>
      <c r="AF10" s="10" t="s">
        <v>32</v>
      </c>
      <c r="AG10" s="7">
        <v>68</v>
      </c>
      <c r="AH10" s="7" t="s">
        <v>30</v>
      </c>
      <c r="AI10" s="8">
        <f>13000*0.8</f>
        <v>10400</v>
      </c>
      <c r="AJ10" s="24"/>
      <c r="AK10" s="10" t="s">
        <v>83</v>
      </c>
    </row>
    <row r="11" spans="1:37" ht="21" customHeight="1" x14ac:dyDescent="0.45">
      <c r="A11" t="s">
        <v>4</v>
      </c>
      <c r="B11" s="2" t="s">
        <v>57</v>
      </c>
      <c r="C11" s="2"/>
      <c r="D11" s="2"/>
      <c r="E11" s="2"/>
      <c r="F11" s="2"/>
      <c r="H11" s="5"/>
      <c r="I11" s="7"/>
      <c r="J11" s="7"/>
      <c r="K11" s="8"/>
      <c r="L11" s="16"/>
      <c r="M11" s="13"/>
      <c r="N11" s="21"/>
      <c r="O11" s="21"/>
      <c r="P11" s="18"/>
      <c r="Q11" s="18"/>
      <c r="R11" s="16"/>
      <c r="S11" s="13"/>
      <c r="T11" s="7"/>
      <c r="U11" s="7"/>
      <c r="V11" s="8"/>
      <c r="W11" s="8"/>
      <c r="X11" s="14"/>
      <c r="Y11" s="7"/>
      <c r="Z11" s="5"/>
      <c r="AA11" s="7"/>
      <c r="AB11" s="7"/>
      <c r="AC11" s="8"/>
      <c r="AD11" s="8"/>
      <c r="AE11" s="7"/>
      <c r="AF11" s="5"/>
      <c r="AG11" s="7"/>
      <c r="AH11" s="7"/>
      <c r="AI11" s="8"/>
      <c r="AJ11" s="24"/>
      <c r="AK11" s="14"/>
    </row>
    <row r="12" spans="1:37" ht="21" customHeight="1" x14ac:dyDescent="0.45">
      <c r="A12" t="s">
        <v>0</v>
      </c>
      <c r="B12" s="3" t="s">
        <v>49</v>
      </c>
      <c r="C12" s="3"/>
      <c r="D12" s="3"/>
      <c r="E12" s="3"/>
      <c r="F12" s="3"/>
      <c r="H12" s="7" t="s">
        <v>16</v>
      </c>
      <c r="I12" s="7"/>
      <c r="J12" s="7"/>
      <c r="K12" s="8"/>
      <c r="L12" s="7"/>
      <c r="M12" s="19" t="s">
        <v>92</v>
      </c>
      <c r="N12" s="20">
        <v>1</v>
      </c>
      <c r="O12" s="20" t="s">
        <v>17</v>
      </c>
      <c r="P12" s="17"/>
      <c r="Q12" s="17">
        <f>1305000*0.8</f>
        <v>1044000</v>
      </c>
      <c r="R12" s="5" t="s">
        <v>66</v>
      </c>
      <c r="S12" s="10" t="s">
        <v>37</v>
      </c>
      <c r="T12" s="7">
        <v>1</v>
      </c>
      <c r="U12" s="7" t="s">
        <v>30</v>
      </c>
      <c r="V12" s="8">
        <f>215200*0.8</f>
        <v>172160</v>
      </c>
      <c r="W12" s="8"/>
      <c r="X12" s="10" t="s">
        <v>70</v>
      </c>
      <c r="Y12" s="10"/>
      <c r="Z12" s="10" t="s">
        <v>112</v>
      </c>
      <c r="AA12" s="7"/>
      <c r="AB12" s="7"/>
      <c r="AC12" s="8"/>
      <c r="AD12" s="8"/>
      <c r="AE12" s="27"/>
      <c r="AF12" s="10" t="s">
        <v>33</v>
      </c>
      <c r="AG12" s="7">
        <v>67</v>
      </c>
      <c r="AH12" s="7" t="s">
        <v>30</v>
      </c>
      <c r="AI12" s="8">
        <f>27000*0.8</f>
        <v>21600</v>
      </c>
      <c r="AJ12" s="24"/>
      <c r="AK12" s="10" t="s">
        <v>84</v>
      </c>
    </row>
    <row r="13" spans="1:37" ht="21" customHeight="1" x14ac:dyDescent="0.45">
      <c r="A13" t="s">
        <v>5</v>
      </c>
      <c r="B13" s="3" t="s">
        <v>118</v>
      </c>
      <c r="C13" s="3"/>
      <c r="D13" s="3"/>
      <c r="E13" s="3"/>
      <c r="F13" s="3"/>
      <c r="H13" s="7"/>
      <c r="I13" s="7"/>
      <c r="J13" s="7"/>
      <c r="K13" s="8"/>
      <c r="L13" s="7"/>
      <c r="M13" s="13"/>
      <c r="N13" s="21"/>
      <c r="O13" s="21"/>
      <c r="P13" s="18"/>
      <c r="Q13" s="18"/>
      <c r="R13" s="5"/>
      <c r="S13" s="5"/>
      <c r="T13" s="7"/>
      <c r="U13" s="7"/>
      <c r="V13" s="8"/>
      <c r="W13" s="8"/>
      <c r="X13" s="14"/>
      <c r="Y13" s="5"/>
      <c r="Z13" s="5"/>
      <c r="AA13" s="7"/>
      <c r="AB13" s="7"/>
      <c r="AC13" s="8"/>
      <c r="AD13" s="8"/>
      <c r="AE13" s="27"/>
      <c r="AF13" s="5"/>
      <c r="AG13" s="7"/>
      <c r="AH13" s="7"/>
      <c r="AI13" s="8"/>
      <c r="AJ13" s="24"/>
      <c r="AK13" s="14"/>
    </row>
    <row r="14" spans="1:37" ht="21" customHeight="1" x14ac:dyDescent="0.45">
      <c r="A14" t="s">
        <v>3</v>
      </c>
      <c r="B14" s="3" t="s">
        <v>50</v>
      </c>
      <c r="C14" s="3"/>
      <c r="D14" s="3"/>
      <c r="E14" s="3"/>
      <c r="F14" s="3"/>
      <c r="H14" s="5" t="s">
        <v>62</v>
      </c>
      <c r="I14" s="7"/>
      <c r="J14" s="7"/>
      <c r="K14" s="8"/>
      <c r="L14" s="28"/>
      <c r="M14" s="5" t="s">
        <v>93</v>
      </c>
      <c r="N14" s="7">
        <v>1</v>
      </c>
      <c r="O14" s="7" t="s">
        <v>17</v>
      </c>
      <c r="P14" s="8"/>
      <c r="Q14" s="8">
        <f>49000*0.8</f>
        <v>39200</v>
      </c>
      <c r="R14" s="5" t="s">
        <v>66</v>
      </c>
      <c r="S14" s="5" t="s">
        <v>38</v>
      </c>
      <c r="T14" s="7">
        <v>1</v>
      </c>
      <c r="U14" s="7" t="s">
        <v>22</v>
      </c>
      <c r="V14" s="8">
        <f>107600*0.8</f>
        <v>86080</v>
      </c>
      <c r="W14" s="8"/>
      <c r="X14" s="10" t="s">
        <v>71</v>
      </c>
      <c r="Y14" s="10"/>
      <c r="Z14" s="10" t="s">
        <v>117</v>
      </c>
      <c r="AA14" s="7"/>
      <c r="AB14" s="7"/>
      <c r="AC14" s="8"/>
      <c r="AD14" s="8"/>
      <c r="AE14" s="27"/>
      <c r="AF14" s="10" t="s">
        <v>31</v>
      </c>
      <c r="AG14" s="7">
        <v>67</v>
      </c>
      <c r="AH14" s="7" t="s">
        <v>30</v>
      </c>
      <c r="AI14" s="8">
        <f>650*0.8</f>
        <v>520</v>
      </c>
      <c r="AJ14" s="24"/>
      <c r="AK14" s="10" t="s">
        <v>82</v>
      </c>
    </row>
    <row r="15" spans="1:37" ht="21" customHeight="1" x14ac:dyDescent="0.45">
      <c r="A15" t="s">
        <v>6</v>
      </c>
      <c r="B15" s="3" t="s">
        <v>119</v>
      </c>
      <c r="C15" s="3"/>
      <c r="D15" s="3"/>
      <c r="E15" s="3"/>
      <c r="F15" s="3"/>
      <c r="H15" s="5"/>
      <c r="I15" s="7"/>
      <c r="J15" s="7"/>
      <c r="K15" s="8"/>
      <c r="L15" s="22"/>
      <c r="M15" s="5"/>
      <c r="N15" s="7"/>
      <c r="O15" s="7"/>
      <c r="P15" s="8"/>
      <c r="Q15" s="8"/>
      <c r="R15" s="5"/>
      <c r="S15" s="5"/>
      <c r="T15" s="7"/>
      <c r="U15" s="7"/>
      <c r="V15" s="8"/>
      <c r="W15" s="8"/>
      <c r="X15" s="14"/>
      <c r="Y15" s="5"/>
      <c r="Z15" s="5"/>
      <c r="AA15" s="7"/>
      <c r="AB15" s="7"/>
      <c r="AC15" s="8"/>
      <c r="AD15" s="8"/>
      <c r="AE15" s="27"/>
      <c r="AF15" s="5"/>
      <c r="AG15" s="7"/>
      <c r="AH15" s="7"/>
      <c r="AI15" s="8"/>
      <c r="AJ15" s="24"/>
      <c r="AK15" s="14"/>
    </row>
    <row r="16" spans="1:37" ht="21" customHeight="1" x14ac:dyDescent="0.45">
      <c r="B16" s="3" t="s">
        <v>120</v>
      </c>
      <c r="C16" s="3"/>
      <c r="D16" s="3"/>
      <c r="E16" s="3"/>
      <c r="F16" s="3"/>
      <c r="H16" s="5" t="s">
        <v>63</v>
      </c>
      <c r="I16" s="7">
        <v>1</v>
      </c>
      <c r="J16" s="7" t="s">
        <v>17</v>
      </c>
      <c r="K16" s="8"/>
      <c r="L16" s="11"/>
      <c r="M16" s="5" t="s">
        <v>26</v>
      </c>
      <c r="N16" s="7">
        <v>1</v>
      </c>
      <c r="O16" s="7" t="s">
        <v>17</v>
      </c>
      <c r="P16" s="8"/>
      <c r="Q16" s="8">
        <f>150000*0.8</f>
        <v>120000</v>
      </c>
      <c r="R16" s="5" t="s">
        <v>66</v>
      </c>
      <c r="S16" s="5" t="s">
        <v>39</v>
      </c>
      <c r="T16" s="7">
        <v>1</v>
      </c>
      <c r="U16" s="7" t="s">
        <v>22</v>
      </c>
      <c r="V16" s="8">
        <f>365000*0.8</f>
        <v>292000</v>
      </c>
      <c r="W16" s="8"/>
      <c r="X16" s="10" t="s">
        <v>72</v>
      </c>
      <c r="Y16" s="10" t="s">
        <v>99</v>
      </c>
      <c r="Z16" s="10" t="s">
        <v>113</v>
      </c>
      <c r="AA16" s="7">
        <v>1</v>
      </c>
      <c r="AB16" s="7" t="s">
        <v>22</v>
      </c>
      <c r="AC16" s="8">
        <f>640000*0.8</f>
        <v>512000</v>
      </c>
      <c r="AD16" s="8"/>
      <c r="AE16" s="23" t="s">
        <v>103</v>
      </c>
      <c r="AF16" s="10" t="s">
        <v>55</v>
      </c>
      <c r="AG16" s="7">
        <v>7</v>
      </c>
      <c r="AH16" s="7" t="s">
        <v>30</v>
      </c>
      <c r="AI16" s="8">
        <f>12600*0.8</f>
        <v>10080</v>
      </c>
      <c r="AJ16" s="24"/>
      <c r="AK16" s="10" t="s">
        <v>85</v>
      </c>
    </row>
    <row r="17" spans="1:37" ht="21" customHeight="1" x14ac:dyDescent="0.45">
      <c r="A17" t="s">
        <v>59</v>
      </c>
      <c r="B17" s="3" t="s">
        <v>7</v>
      </c>
      <c r="C17" s="25"/>
      <c r="D17" s="26"/>
      <c r="E17" s="26"/>
      <c r="F17" s="3" t="s">
        <v>8</v>
      </c>
      <c r="H17" s="5"/>
      <c r="I17" s="7"/>
      <c r="J17" s="7"/>
      <c r="K17" s="8"/>
      <c r="L17" s="11"/>
      <c r="M17" s="5"/>
      <c r="N17" s="7"/>
      <c r="O17" s="7"/>
      <c r="P17" s="8"/>
      <c r="Q17" s="8"/>
      <c r="R17" s="5"/>
      <c r="S17" s="5"/>
      <c r="T17" s="7"/>
      <c r="U17" s="7"/>
      <c r="V17" s="8"/>
      <c r="W17" s="8"/>
      <c r="X17" s="14"/>
      <c r="Y17" s="5"/>
      <c r="Z17" s="5"/>
      <c r="AA17" s="7"/>
      <c r="AB17" s="7"/>
      <c r="AC17" s="8"/>
      <c r="AD17" s="8"/>
      <c r="AE17" s="23"/>
      <c r="AF17" s="5"/>
      <c r="AG17" s="7"/>
      <c r="AH17" s="7"/>
      <c r="AI17" s="8"/>
      <c r="AJ17" s="24"/>
      <c r="AK17" s="10"/>
    </row>
    <row r="18" spans="1:37" ht="21" customHeight="1" x14ac:dyDescent="0.45">
      <c r="H18" s="5" t="s">
        <v>64</v>
      </c>
      <c r="I18" s="7">
        <v>1</v>
      </c>
      <c r="J18" s="7" t="s">
        <v>17</v>
      </c>
      <c r="K18" s="8"/>
      <c r="L18" s="11"/>
      <c r="M18" s="5" t="s">
        <v>27</v>
      </c>
      <c r="N18" s="7">
        <v>1</v>
      </c>
      <c r="O18" s="7" t="s">
        <v>17</v>
      </c>
      <c r="P18" s="8"/>
      <c r="Q18" s="8">
        <f>50000*0.8</f>
        <v>40000</v>
      </c>
      <c r="R18" s="5" t="s">
        <v>66</v>
      </c>
      <c r="S18" s="5" t="s">
        <v>40</v>
      </c>
      <c r="T18" s="7">
        <v>1</v>
      </c>
      <c r="U18" s="7" t="s">
        <v>22</v>
      </c>
      <c r="V18" s="8">
        <f>127500*0.8</f>
        <v>102000</v>
      </c>
      <c r="W18" s="8"/>
      <c r="X18" s="10" t="s">
        <v>73</v>
      </c>
      <c r="Y18" s="10" t="s">
        <v>108</v>
      </c>
      <c r="Z18" s="10" t="s">
        <v>114</v>
      </c>
      <c r="AA18" s="7">
        <v>1</v>
      </c>
      <c r="AB18" s="7" t="s">
        <v>22</v>
      </c>
      <c r="AC18" s="8">
        <f>1646000*0.8</f>
        <v>1316800</v>
      </c>
      <c r="AD18" s="8"/>
      <c r="AE18" s="23" t="s">
        <v>103</v>
      </c>
      <c r="AF18" s="10" t="s">
        <v>56</v>
      </c>
      <c r="AG18" s="7">
        <v>7</v>
      </c>
      <c r="AH18" s="7" t="s">
        <v>30</v>
      </c>
      <c r="AI18" s="8">
        <f>1070*0.8</f>
        <v>856</v>
      </c>
      <c r="AJ18" s="24"/>
      <c r="AK18" s="10" t="s">
        <v>86</v>
      </c>
    </row>
    <row r="19" spans="1:37" ht="21" customHeight="1" x14ac:dyDescent="0.45">
      <c r="H19" s="5"/>
      <c r="I19" s="7"/>
      <c r="J19" s="7"/>
      <c r="K19" s="8"/>
      <c r="L19" s="11"/>
      <c r="M19" s="5"/>
      <c r="N19" s="7"/>
      <c r="O19" s="7"/>
      <c r="P19" s="8"/>
      <c r="Q19" s="8"/>
      <c r="R19" s="5"/>
      <c r="S19" s="5"/>
      <c r="T19" s="7"/>
      <c r="U19" s="7"/>
      <c r="V19" s="8"/>
      <c r="W19" s="8"/>
      <c r="X19" s="14"/>
      <c r="Y19" s="5"/>
      <c r="Z19" s="5"/>
      <c r="AA19" s="7"/>
      <c r="AB19" s="7"/>
      <c r="AC19" s="8"/>
      <c r="AD19" s="8"/>
      <c r="AE19" s="23"/>
      <c r="AF19" s="5"/>
      <c r="AG19" s="7"/>
      <c r="AH19" s="7"/>
      <c r="AI19" s="8"/>
      <c r="AJ19" s="24"/>
      <c r="AK19" s="10"/>
    </row>
    <row r="20" spans="1:37" ht="21" customHeight="1" x14ac:dyDescent="0.45">
      <c r="H20" s="5" t="s">
        <v>65</v>
      </c>
      <c r="I20" s="7">
        <v>1</v>
      </c>
      <c r="J20" s="7" t="s">
        <v>17</v>
      </c>
      <c r="K20" s="8"/>
      <c r="L20" s="11"/>
      <c r="M20" s="5" t="s">
        <v>28</v>
      </c>
      <c r="N20" s="7">
        <v>1</v>
      </c>
      <c r="O20" s="7" t="s">
        <v>17</v>
      </c>
      <c r="P20" s="8"/>
      <c r="Q20" s="8">
        <f>200000*0.8</f>
        <v>160000</v>
      </c>
      <c r="R20" s="5" t="s">
        <v>66</v>
      </c>
      <c r="S20" s="10" t="s">
        <v>41</v>
      </c>
      <c r="T20" s="7">
        <v>1</v>
      </c>
      <c r="U20" s="7" t="s">
        <v>22</v>
      </c>
      <c r="V20" s="8">
        <f>377100*0.8</f>
        <v>301680</v>
      </c>
      <c r="W20" s="8"/>
      <c r="X20" s="10" t="s">
        <v>74</v>
      </c>
      <c r="Y20" s="10" t="s">
        <v>107</v>
      </c>
      <c r="Z20" s="10" t="s">
        <v>115</v>
      </c>
      <c r="AA20" s="7">
        <v>1</v>
      </c>
      <c r="AB20" s="7" t="s">
        <v>22</v>
      </c>
      <c r="AC20" s="8">
        <f>244000*0.8</f>
        <v>195200</v>
      </c>
      <c r="AD20" s="8"/>
      <c r="AE20" s="23" t="s">
        <v>104</v>
      </c>
      <c r="AF20" s="5" t="s">
        <v>34</v>
      </c>
      <c r="AG20" s="7">
        <v>1</v>
      </c>
      <c r="AH20" s="7" t="s">
        <v>17</v>
      </c>
      <c r="AI20" s="8"/>
      <c r="AJ20" s="8">
        <f>192860*0.8</f>
        <v>154288</v>
      </c>
      <c r="AK20" s="5" t="s">
        <v>80</v>
      </c>
    </row>
    <row r="21" spans="1:37" ht="21" customHeight="1" x14ac:dyDescent="0.45">
      <c r="H21" s="5"/>
      <c r="I21" s="7"/>
      <c r="J21" s="7"/>
      <c r="K21" s="8"/>
      <c r="L21" s="11"/>
      <c r="M21" s="5"/>
      <c r="N21" s="7"/>
      <c r="O21" s="7"/>
      <c r="P21" s="8"/>
      <c r="Q21" s="8"/>
      <c r="R21" s="5"/>
      <c r="S21" s="5"/>
      <c r="T21" s="7"/>
      <c r="U21" s="7"/>
      <c r="V21" s="8"/>
      <c r="W21" s="8"/>
      <c r="X21" s="14"/>
      <c r="Y21" s="5"/>
      <c r="Z21" s="5"/>
      <c r="AA21" s="7"/>
      <c r="AB21" s="7"/>
      <c r="AC21" s="8"/>
      <c r="AD21" s="8"/>
      <c r="AE21" s="23"/>
      <c r="AF21" s="5"/>
      <c r="AG21" s="7"/>
      <c r="AH21" s="7"/>
      <c r="AI21" s="8"/>
      <c r="AJ21" s="8"/>
      <c r="AK21" s="5"/>
    </row>
    <row r="22" spans="1:37" ht="21" customHeight="1" x14ac:dyDescent="0.45">
      <c r="H22" s="7" t="s">
        <v>16</v>
      </c>
      <c r="I22" s="7"/>
      <c r="J22" s="7"/>
      <c r="K22" s="8"/>
      <c r="L22" s="7"/>
      <c r="M22" s="7" t="s">
        <v>98</v>
      </c>
      <c r="N22" s="7"/>
      <c r="O22" s="7"/>
      <c r="P22" s="8"/>
      <c r="Q22" s="8"/>
      <c r="R22" s="5"/>
      <c r="S22" s="5" t="s">
        <v>25</v>
      </c>
      <c r="T22" s="7">
        <v>1</v>
      </c>
      <c r="U22" s="7" t="s">
        <v>22</v>
      </c>
      <c r="V22" s="8">
        <f>144800*0.8</f>
        <v>115840</v>
      </c>
      <c r="W22" s="8"/>
      <c r="X22" s="10" t="s">
        <v>75</v>
      </c>
      <c r="Y22" s="7" t="s">
        <v>98</v>
      </c>
      <c r="Z22" s="10"/>
      <c r="AA22" s="7"/>
      <c r="AB22" s="7"/>
      <c r="AC22" s="8"/>
      <c r="AD22" s="8"/>
      <c r="AE22" s="22"/>
      <c r="AF22" s="7" t="s">
        <v>98</v>
      </c>
      <c r="AG22" s="7"/>
      <c r="AH22" s="7"/>
      <c r="AI22" s="8"/>
      <c r="AJ22" s="8"/>
      <c r="AK22" s="5"/>
    </row>
    <row r="23" spans="1:37" ht="21" customHeight="1" x14ac:dyDescent="0.45">
      <c r="H23" s="7"/>
      <c r="I23" s="7"/>
      <c r="J23" s="7"/>
      <c r="K23" s="8"/>
      <c r="L23" s="7"/>
      <c r="M23" s="7"/>
      <c r="N23" s="7"/>
      <c r="O23" s="7"/>
      <c r="P23" s="8"/>
      <c r="Q23" s="8"/>
      <c r="R23" s="5"/>
      <c r="S23" s="5"/>
      <c r="T23" s="7"/>
      <c r="U23" s="7"/>
      <c r="V23" s="8"/>
      <c r="W23" s="8"/>
      <c r="X23" s="14"/>
      <c r="Y23" s="7"/>
      <c r="Z23" s="5"/>
      <c r="AA23" s="7"/>
      <c r="AB23" s="7"/>
      <c r="AC23" s="8"/>
      <c r="AD23" s="8"/>
      <c r="AE23" s="22"/>
      <c r="AF23" s="7"/>
      <c r="AG23" s="7"/>
      <c r="AH23" s="7"/>
      <c r="AI23" s="8"/>
      <c r="AJ23" s="8"/>
      <c r="AK23" s="5"/>
    </row>
    <row r="24" spans="1:37" ht="21" customHeight="1" x14ac:dyDescent="0.45">
      <c r="H24" s="7"/>
      <c r="I24" s="7"/>
      <c r="J24" s="7"/>
      <c r="K24" s="8"/>
      <c r="L24" s="11"/>
      <c r="M24" s="10"/>
      <c r="N24" s="7"/>
      <c r="O24" s="7"/>
      <c r="P24" s="8"/>
      <c r="Q24" s="8"/>
      <c r="R24" s="5"/>
      <c r="S24" s="10" t="s">
        <v>101</v>
      </c>
      <c r="T24" s="7">
        <v>2</v>
      </c>
      <c r="U24" s="7" t="s">
        <v>30</v>
      </c>
      <c r="V24" s="8">
        <f>148100*0.8</f>
        <v>118480</v>
      </c>
      <c r="W24" s="8"/>
      <c r="X24" s="10" t="s">
        <v>76</v>
      </c>
      <c r="Y24" s="7"/>
      <c r="Z24" s="7"/>
      <c r="AA24" s="7"/>
      <c r="AB24" s="7"/>
      <c r="AC24" s="8"/>
      <c r="AD24" s="8"/>
      <c r="AE24" s="7"/>
      <c r="AF24" s="7"/>
      <c r="AG24" s="7"/>
      <c r="AH24" s="7"/>
      <c r="AI24" s="8"/>
      <c r="AJ24" s="8"/>
      <c r="AK24" s="5"/>
    </row>
    <row r="25" spans="1:37" ht="21" customHeight="1" x14ac:dyDescent="0.45">
      <c r="H25" s="7"/>
      <c r="I25" s="7"/>
      <c r="J25" s="7"/>
      <c r="K25" s="8"/>
      <c r="L25" s="11"/>
      <c r="M25" s="5"/>
      <c r="N25" s="7"/>
      <c r="O25" s="7"/>
      <c r="P25" s="8"/>
      <c r="Q25" s="8"/>
      <c r="R25" s="5"/>
      <c r="S25" s="5"/>
      <c r="T25" s="7"/>
      <c r="U25" s="7"/>
      <c r="V25" s="8"/>
      <c r="W25" s="8"/>
      <c r="X25" s="14"/>
      <c r="Y25" s="7"/>
      <c r="Z25" s="7"/>
      <c r="AA25" s="7"/>
      <c r="AB25" s="7"/>
      <c r="AC25" s="8"/>
      <c r="AD25" s="8"/>
      <c r="AE25" s="7"/>
      <c r="AF25" s="7"/>
      <c r="AG25" s="7"/>
      <c r="AH25" s="7"/>
      <c r="AI25" s="8"/>
      <c r="AJ25" s="8"/>
      <c r="AK25" s="5"/>
    </row>
    <row r="26" spans="1:37" ht="21" customHeight="1" x14ac:dyDescent="0.45">
      <c r="H26" s="5" t="s">
        <v>18</v>
      </c>
      <c r="I26" s="7">
        <v>1</v>
      </c>
      <c r="J26" s="7" t="s">
        <v>17</v>
      </c>
      <c r="K26" s="8"/>
      <c r="L26" s="7"/>
      <c r="M26" s="19"/>
      <c r="N26" s="20"/>
      <c r="O26" s="20"/>
      <c r="P26" s="17"/>
      <c r="Q26" s="17"/>
      <c r="R26" s="5"/>
      <c r="S26" s="10" t="s">
        <v>48</v>
      </c>
      <c r="T26" s="7">
        <v>1</v>
      </c>
      <c r="U26" s="7" t="s">
        <v>17</v>
      </c>
      <c r="V26" s="8"/>
      <c r="W26" s="8">
        <f>84600*0.8</f>
        <v>67680</v>
      </c>
      <c r="X26" s="10" t="s">
        <v>80</v>
      </c>
      <c r="Y26" s="7"/>
      <c r="Z26" s="7"/>
      <c r="AA26" s="7"/>
      <c r="AB26" s="7"/>
      <c r="AC26" s="8"/>
      <c r="AD26" s="8"/>
      <c r="AE26" s="7"/>
      <c r="AF26" s="7"/>
      <c r="AG26" s="7"/>
      <c r="AH26" s="7"/>
      <c r="AI26" s="8"/>
      <c r="AJ26" s="8"/>
      <c r="AK26" s="5"/>
    </row>
    <row r="27" spans="1:37" ht="21" customHeight="1" x14ac:dyDescent="0.45">
      <c r="H27" s="5"/>
      <c r="I27" s="7"/>
      <c r="J27" s="7"/>
      <c r="K27" s="8"/>
      <c r="L27" s="7"/>
      <c r="M27" s="13"/>
      <c r="N27" s="21"/>
      <c r="O27" s="21"/>
      <c r="P27" s="18"/>
      <c r="Q27" s="18"/>
      <c r="R27" s="5"/>
      <c r="S27" s="5"/>
      <c r="T27" s="7"/>
      <c r="U27" s="7"/>
      <c r="V27" s="8"/>
      <c r="W27" s="8"/>
      <c r="X27" s="14"/>
      <c r="Y27" s="7"/>
      <c r="Z27" s="7"/>
      <c r="AA27" s="7"/>
      <c r="AB27" s="7"/>
      <c r="AC27" s="8"/>
      <c r="AD27" s="8"/>
      <c r="AE27" s="7"/>
      <c r="AF27" s="7"/>
      <c r="AG27" s="7"/>
      <c r="AH27" s="7"/>
      <c r="AI27" s="8"/>
      <c r="AJ27" s="8"/>
      <c r="AK27" s="5"/>
    </row>
    <row r="28" spans="1:37" ht="21" customHeight="1" x14ac:dyDescent="0.45">
      <c r="H28" s="5" t="s">
        <v>19</v>
      </c>
      <c r="I28" s="7">
        <v>1</v>
      </c>
      <c r="J28" s="7" t="s">
        <v>17</v>
      </c>
      <c r="K28" s="8"/>
      <c r="L28" s="5" t="s">
        <v>21</v>
      </c>
      <c r="M28" s="10"/>
      <c r="N28" s="7"/>
      <c r="O28" s="7"/>
      <c r="P28" s="8"/>
      <c r="Q28" s="8"/>
      <c r="R28" s="5"/>
      <c r="S28" s="5" t="s">
        <v>42</v>
      </c>
      <c r="T28" s="7">
        <v>6</v>
      </c>
      <c r="U28" s="7" t="s">
        <v>30</v>
      </c>
      <c r="V28" s="8">
        <f>4800*0.8</f>
        <v>3840</v>
      </c>
      <c r="W28" s="8"/>
      <c r="X28" s="10" t="s">
        <v>77</v>
      </c>
      <c r="Y28" s="7"/>
      <c r="Z28" s="7"/>
      <c r="AA28" s="7"/>
      <c r="AB28" s="7"/>
      <c r="AC28" s="8"/>
      <c r="AD28" s="8"/>
      <c r="AE28" s="7"/>
      <c r="AF28" s="7"/>
      <c r="AG28" s="7"/>
      <c r="AH28" s="7"/>
      <c r="AI28" s="8"/>
      <c r="AJ28" s="8"/>
      <c r="AK28" s="5"/>
    </row>
    <row r="29" spans="1:37" ht="21" customHeight="1" x14ac:dyDescent="0.45">
      <c r="H29" s="5"/>
      <c r="I29" s="7"/>
      <c r="J29" s="7"/>
      <c r="K29" s="8"/>
      <c r="L29" s="5"/>
      <c r="M29" s="5"/>
      <c r="N29" s="7"/>
      <c r="O29" s="7"/>
      <c r="P29" s="8"/>
      <c r="Q29" s="8"/>
      <c r="R29" s="5"/>
      <c r="S29" s="5"/>
      <c r="T29" s="7"/>
      <c r="U29" s="7"/>
      <c r="V29" s="8"/>
      <c r="W29" s="8"/>
      <c r="X29" s="14"/>
      <c r="Y29" s="7"/>
      <c r="Z29" s="7"/>
      <c r="AA29" s="7"/>
      <c r="AB29" s="7"/>
      <c r="AC29" s="8"/>
      <c r="AD29" s="8"/>
      <c r="AE29" s="7"/>
      <c r="AF29" s="7"/>
      <c r="AG29" s="7"/>
      <c r="AH29" s="7"/>
      <c r="AI29" s="8"/>
      <c r="AJ29" s="8"/>
      <c r="AK29" s="5"/>
    </row>
    <row r="30" spans="1:37" ht="21" customHeight="1" x14ac:dyDescent="0.45">
      <c r="H30" s="5" t="s">
        <v>20</v>
      </c>
      <c r="I30" s="7">
        <v>1</v>
      </c>
      <c r="J30" s="7" t="s">
        <v>17</v>
      </c>
      <c r="K30" s="8"/>
      <c r="L30" s="7"/>
      <c r="M30" s="14"/>
      <c r="N30" s="7"/>
      <c r="O30" s="7"/>
      <c r="P30" s="8"/>
      <c r="Q30" s="8"/>
      <c r="R30" s="15"/>
      <c r="S30" s="5" t="s">
        <v>43</v>
      </c>
      <c r="T30" s="7">
        <v>1</v>
      </c>
      <c r="U30" s="7" t="s">
        <v>22</v>
      </c>
      <c r="V30" s="8">
        <f>477200*0.8</f>
        <v>381760</v>
      </c>
      <c r="W30" s="8"/>
      <c r="X30" s="10" t="s">
        <v>78</v>
      </c>
      <c r="Y30" s="7"/>
      <c r="Z30" s="7"/>
      <c r="AA30" s="7"/>
      <c r="AB30" s="7"/>
      <c r="AC30" s="8"/>
      <c r="AD30" s="8"/>
      <c r="AE30" s="7"/>
      <c r="AF30" s="7"/>
      <c r="AG30" s="7"/>
      <c r="AH30" s="7"/>
      <c r="AI30" s="8"/>
      <c r="AJ30" s="8"/>
      <c r="AK30" s="5"/>
    </row>
    <row r="31" spans="1:37" ht="21" customHeight="1" x14ac:dyDescent="0.45">
      <c r="H31" s="5"/>
      <c r="I31" s="7"/>
      <c r="J31" s="7"/>
      <c r="K31" s="8"/>
      <c r="L31" s="7"/>
      <c r="M31" s="5"/>
      <c r="N31" s="7"/>
      <c r="O31" s="7"/>
      <c r="P31" s="8"/>
      <c r="Q31" s="8"/>
      <c r="R31" s="16"/>
      <c r="S31" s="5"/>
      <c r="T31" s="7"/>
      <c r="U31" s="7"/>
      <c r="V31" s="8"/>
      <c r="W31" s="8"/>
      <c r="X31" s="14"/>
      <c r="Y31" s="7"/>
      <c r="Z31" s="7"/>
      <c r="AA31" s="7"/>
      <c r="AB31" s="7"/>
      <c r="AC31" s="8"/>
      <c r="AD31" s="8"/>
      <c r="AE31" s="7"/>
      <c r="AF31" s="7"/>
      <c r="AG31" s="7"/>
      <c r="AH31" s="7"/>
      <c r="AI31" s="8"/>
      <c r="AJ31" s="8"/>
      <c r="AK31" s="5"/>
    </row>
    <row r="32" spans="1:37" ht="21" customHeight="1" x14ac:dyDescent="0.45">
      <c r="H32" s="5"/>
      <c r="I32" s="7"/>
      <c r="J32" s="7"/>
      <c r="K32" s="8"/>
      <c r="L32" s="11"/>
      <c r="M32" s="10"/>
      <c r="N32" s="7"/>
      <c r="O32" s="7"/>
      <c r="P32" s="8"/>
      <c r="Q32" s="8"/>
      <c r="R32" s="5"/>
      <c r="S32" s="5" t="s">
        <v>44</v>
      </c>
      <c r="T32" s="7">
        <v>1</v>
      </c>
      <c r="U32" s="7" t="s">
        <v>30</v>
      </c>
      <c r="V32" s="8">
        <f>76100*0.8</f>
        <v>60880</v>
      </c>
      <c r="W32" s="8"/>
      <c r="X32" s="10" t="s">
        <v>79</v>
      </c>
      <c r="Y32" s="7"/>
      <c r="Z32" s="7"/>
      <c r="AA32" s="7"/>
      <c r="AB32" s="7"/>
      <c r="AC32" s="8"/>
      <c r="AD32" s="8"/>
      <c r="AE32" s="7"/>
      <c r="AF32" s="7"/>
      <c r="AG32" s="7"/>
      <c r="AH32" s="7"/>
      <c r="AI32" s="8"/>
      <c r="AJ32" s="8"/>
      <c r="AK32" s="5"/>
    </row>
    <row r="33" spans="8:37" ht="21" customHeight="1" x14ac:dyDescent="0.45">
      <c r="H33" s="5"/>
      <c r="I33" s="7"/>
      <c r="J33" s="7"/>
      <c r="K33" s="8"/>
      <c r="L33" s="11"/>
      <c r="M33" s="5"/>
      <c r="N33" s="7"/>
      <c r="O33" s="7"/>
      <c r="P33" s="8"/>
      <c r="Q33" s="8"/>
      <c r="R33" s="5"/>
      <c r="S33" s="5"/>
      <c r="T33" s="7"/>
      <c r="U33" s="7"/>
      <c r="V33" s="8"/>
      <c r="W33" s="8"/>
      <c r="X33" s="14"/>
      <c r="Y33" s="7"/>
      <c r="Z33" s="7"/>
      <c r="AA33" s="7"/>
      <c r="AB33" s="7"/>
      <c r="AC33" s="8"/>
      <c r="AD33" s="8"/>
      <c r="AE33" s="7"/>
      <c r="AF33" s="7"/>
      <c r="AG33" s="7"/>
      <c r="AH33" s="7"/>
      <c r="AI33" s="8"/>
      <c r="AJ33" s="8"/>
      <c r="AK33" s="5"/>
    </row>
    <row r="34" spans="8:37" ht="21" customHeight="1" x14ac:dyDescent="0.45">
      <c r="H34" s="5"/>
      <c r="I34" s="7"/>
      <c r="J34" s="7"/>
      <c r="K34" s="8"/>
      <c r="L34" s="11"/>
      <c r="M34" s="5"/>
      <c r="N34" s="7"/>
      <c r="O34" s="7"/>
      <c r="P34" s="8"/>
      <c r="Q34" s="8"/>
      <c r="R34" s="5"/>
      <c r="S34" s="10" t="s">
        <v>45</v>
      </c>
      <c r="T34" s="7">
        <v>1</v>
      </c>
      <c r="U34" s="7" t="s">
        <v>17</v>
      </c>
      <c r="V34" s="8"/>
      <c r="W34" s="8">
        <f>50900*0.8</f>
        <v>40720</v>
      </c>
      <c r="X34" s="10" t="s">
        <v>80</v>
      </c>
      <c r="Y34" s="7"/>
      <c r="Z34" s="7"/>
      <c r="AA34" s="7"/>
      <c r="AB34" s="7"/>
      <c r="AC34" s="8"/>
      <c r="AD34" s="8"/>
      <c r="AE34" s="7"/>
      <c r="AF34" s="7"/>
      <c r="AG34" s="7"/>
      <c r="AH34" s="7"/>
      <c r="AI34" s="8"/>
      <c r="AJ34" s="8"/>
      <c r="AK34" s="5"/>
    </row>
    <row r="35" spans="8:37" ht="21" customHeight="1" x14ac:dyDescent="0.45">
      <c r="H35" s="5"/>
      <c r="I35" s="7"/>
      <c r="J35" s="7"/>
      <c r="K35" s="8"/>
      <c r="L35" s="11"/>
      <c r="M35" s="5"/>
      <c r="N35" s="7"/>
      <c r="O35" s="7"/>
      <c r="P35" s="8"/>
      <c r="Q35" s="8"/>
      <c r="R35" s="5"/>
      <c r="S35" s="5"/>
      <c r="T35" s="7"/>
      <c r="U35" s="7"/>
      <c r="V35" s="8"/>
      <c r="W35" s="8"/>
      <c r="X35" s="5"/>
      <c r="Y35" s="7"/>
      <c r="Z35" s="7"/>
      <c r="AA35" s="7"/>
      <c r="AB35" s="7"/>
      <c r="AC35" s="8"/>
      <c r="AD35" s="8"/>
      <c r="AE35" s="7"/>
      <c r="AF35" s="7"/>
      <c r="AG35" s="7"/>
      <c r="AH35" s="7"/>
      <c r="AI35" s="8"/>
      <c r="AJ35" s="8"/>
      <c r="AK35" s="5"/>
    </row>
    <row r="36" spans="8:37" ht="21" customHeight="1" x14ac:dyDescent="0.45">
      <c r="H36" s="5"/>
      <c r="I36" s="7"/>
      <c r="J36" s="7"/>
      <c r="K36" s="8"/>
      <c r="L36" s="11"/>
      <c r="M36" s="5"/>
      <c r="N36" s="7"/>
      <c r="O36" s="7"/>
      <c r="P36" s="8"/>
      <c r="Q36" s="8"/>
      <c r="R36" s="5"/>
      <c r="S36" s="10" t="s">
        <v>46</v>
      </c>
      <c r="T36" s="7">
        <v>1</v>
      </c>
      <c r="U36" s="7" t="s">
        <v>17</v>
      </c>
      <c r="V36" s="8"/>
      <c r="W36" s="8">
        <f>100000*0.8</f>
        <v>80000</v>
      </c>
      <c r="X36" s="10" t="s">
        <v>80</v>
      </c>
      <c r="Y36" s="7"/>
      <c r="Z36" s="7"/>
      <c r="AA36" s="7"/>
      <c r="AB36" s="7"/>
      <c r="AC36" s="8"/>
      <c r="AD36" s="8"/>
      <c r="AE36" s="7"/>
      <c r="AF36" s="7"/>
      <c r="AG36" s="7"/>
      <c r="AH36" s="7"/>
      <c r="AI36" s="8"/>
      <c r="AJ36" s="8"/>
      <c r="AK36" s="5"/>
    </row>
    <row r="37" spans="8:37" ht="21" customHeight="1" x14ac:dyDescent="0.45">
      <c r="H37" s="5"/>
      <c r="I37" s="7"/>
      <c r="J37" s="7"/>
      <c r="K37" s="8"/>
      <c r="L37" s="11"/>
      <c r="M37" s="5"/>
      <c r="N37" s="7"/>
      <c r="O37" s="7"/>
      <c r="P37" s="8"/>
      <c r="Q37" s="8"/>
      <c r="R37" s="5"/>
      <c r="S37" s="5"/>
      <c r="T37" s="7"/>
      <c r="U37" s="7"/>
      <c r="V37" s="8"/>
      <c r="W37" s="8"/>
      <c r="X37" s="5"/>
      <c r="Y37" s="7"/>
      <c r="Z37" s="7"/>
      <c r="AA37" s="7"/>
      <c r="AB37" s="7"/>
      <c r="AC37" s="8"/>
      <c r="AD37" s="8"/>
      <c r="AE37" s="7"/>
      <c r="AF37" s="7"/>
      <c r="AG37" s="7"/>
      <c r="AH37" s="7"/>
      <c r="AI37" s="8"/>
      <c r="AJ37" s="8"/>
      <c r="AK37" s="5"/>
    </row>
    <row r="38" spans="8:37" ht="21" customHeight="1" x14ac:dyDescent="0.45">
      <c r="H38" s="5"/>
      <c r="I38" s="7"/>
      <c r="J38" s="7"/>
      <c r="K38" s="8"/>
      <c r="L38" s="11"/>
      <c r="M38" s="5"/>
      <c r="N38" s="7"/>
      <c r="O38" s="7"/>
      <c r="P38" s="8"/>
      <c r="Q38" s="8"/>
      <c r="R38" s="5"/>
      <c r="S38" s="12" t="s">
        <v>27</v>
      </c>
      <c r="T38" s="7">
        <v>1</v>
      </c>
      <c r="U38" s="7" t="s">
        <v>17</v>
      </c>
      <c r="V38" s="8"/>
      <c r="W38" s="8">
        <f>80000*0.8</f>
        <v>64000</v>
      </c>
      <c r="X38" s="10" t="s">
        <v>80</v>
      </c>
      <c r="Y38" s="7"/>
      <c r="Z38" s="7"/>
      <c r="AA38" s="7"/>
      <c r="AB38" s="7"/>
      <c r="AC38" s="8"/>
      <c r="AD38" s="8"/>
      <c r="AE38" s="7"/>
      <c r="AF38" s="7"/>
      <c r="AG38" s="7"/>
      <c r="AH38" s="7"/>
      <c r="AI38" s="8"/>
      <c r="AJ38" s="8"/>
      <c r="AK38" s="5"/>
    </row>
    <row r="39" spans="8:37" ht="21" customHeight="1" x14ac:dyDescent="0.45">
      <c r="H39" s="5"/>
      <c r="I39" s="7"/>
      <c r="J39" s="7"/>
      <c r="K39" s="8"/>
      <c r="L39" s="11"/>
      <c r="M39" s="5"/>
      <c r="N39" s="7"/>
      <c r="O39" s="7"/>
      <c r="P39" s="8"/>
      <c r="Q39" s="8"/>
      <c r="R39" s="5"/>
      <c r="S39" s="13"/>
      <c r="T39" s="7"/>
      <c r="U39" s="7"/>
      <c r="V39" s="8"/>
      <c r="W39" s="8"/>
      <c r="X39" s="5"/>
      <c r="Y39" s="7"/>
      <c r="Z39" s="7"/>
      <c r="AA39" s="7"/>
      <c r="AB39" s="7"/>
      <c r="AC39" s="8"/>
      <c r="AD39" s="8"/>
      <c r="AE39" s="7"/>
      <c r="AF39" s="7"/>
      <c r="AG39" s="7"/>
      <c r="AH39" s="7"/>
      <c r="AI39" s="8"/>
      <c r="AJ39" s="8"/>
      <c r="AK39" s="5"/>
    </row>
    <row r="40" spans="8:37" ht="21" customHeight="1" x14ac:dyDescent="0.45">
      <c r="H40" s="5"/>
      <c r="I40" s="7"/>
      <c r="J40" s="7"/>
      <c r="K40" s="8"/>
      <c r="L40" s="11"/>
      <c r="M40" s="5"/>
      <c r="N40" s="7"/>
      <c r="O40" s="7"/>
      <c r="P40" s="8"/>
      <c r="Q40" s="8"/>
      <c r="R40" s="5"/>
      <c r="S40" s="10" t="s">
        <v>26</v>
      </c>
      <c r="T40" s="7">
        <v>1</v>
      </c>
      <c r="U40" s="7" t="s">
        <v>17</v>
      </c>
      <c r="V40" s="8"/>
      <c r="W40" s="8">
        <f>60000*0.8</f>
        <v>48000</v>
      </c>
      <c r="X40" s="10" t="s">
        <v>80</v>
      </c>
      <c r="Y40" s="7"/>
      <c r="Z40" s="7"/>
      <c r="AA40" s="7"/>
      <c r="AB40" s="7"/>
      <c r="AC40" s="8"/>
      <c r="AD40" s="8"/>
      <c r="AE40" s="7"/>
      <c r="AF40" s="7"/>
      <c r="AG40" s="7"/>
      <c r="AH40" s="7"/>
      <c r="AI40" s="8"/>
      <c r="AJ40" s="8"/>
      <c r="AK40" s="5"/>
    </row>
    <row r="41" spans="8:37" ht="21" customHeight="1" x14ac:dyDescent="0.45">
      <c r="H41" s="5"/>
      <c r="I41" s="7"/>
      <c r="J41" s="7"/>
      <c r="K41" s="8"/>
      <c r="L41" s="11"/>
      <c r="M41" s="5"/>
      <c r="N41" s="7"/>
      <c r="O41" s="7"/>
      <c r="P41" s="8"/>
      <c r="Q41" s="8"/>
      <c r="R41" s="5"/>
      <c r="S41" s="5"/>
      <c r="T41" s="7"/>
      <c r="U41" s="7"/>
      <c r="V41" s="8"/>
      <c r="W41" s="8"/>
      <c r="X41" s="5"/>
      <c r="Y41" s="7"/>
      <c r="Z41" s="7"/>
      <c r="AA41" s="7"/>
      <c r="AB41" s="7"/>
      <c r="AC41" s="8"/>
      <c r="AD41" s="8"/>
      <c r="AE41" s="7"/>
      <c r="AF41" s="7"/>
      <c r="AG41" s="7"/>
      <c r="AH41" s="7"/>
      <c r="AI41" s="8"/>
      <c r="AJ41" s="8"/>
      <c r="AK41" s="5"/>
    </row>
    <row r="42" spans="8:37" ht="21" customHeight="1" x14ac:dyDescent="0.45">
      <c r="H42" s="5"/>
      <c r="I42" s="7"/>
      <c r="J42" s="7"/>
      <c r="K42" s="8"/>
      <c r="L42" s="11"/>
      <c r="M42" s="5"/>
      <c r="N42" s="7"/>
      <c r="O42" s="7"/>
      <c r="P42" s="8"/>
      <c r="Q42" s="8"/>
      <c r="R42" s="5"/>
      <c r="S42" s="9" t="s">
        <v>98</v>
      </c>
      <c r="T42" s="7"/>
      <c r="U42" s="7"/>
      <c r="V42" s="8"/>
      <c r="W42" s="8"/>
      <c r="X42" s="10"/>
      <c r="Y42" s="7"/>
      <c r="Z42" s="7"/>
      <c r="AA42" s="7"/>
      <c r="AB42" s="7"/>
      <c r="AC42" s="8"/>
      <c r="AD42" s="8"/>
      <c r="AE42" s="7"/>
      <c r="AF42" s="7"/>
      <c r="AG42" s="7"/>
      <c r="AH42" s="7"/>
      <c r="AI42" s="8"/>
      <c r="AJ42" s="8"/>
      <c r="AK42" s="5"/>
    </row>
    <row r="43" spans="8:37" ht="21" customHeight="1" x14ac:dyDescent="0.45">
      <c r="H43" s="5"/>
      <c r="I43" s="7"/>
      <c r="J43" s="7"/>
      <c r="K43" s="8"/>
      <c r="L43" s="11"/>
      <c r="M43" s="5"/>
      <c r="N43" s="7"/>
      <c r="O43" s="7"/>
      <c r="P43" s="8"/>
      <c r="Q43" s="8"/>
      <c r="R43" s="5"/>
      <c r="S43" s="7"/>
      <c r="T43" s="7"/>
      <c r="U43" s="7"/>
      <c r="V43" s="8"/>
      <c r="W43" s="8"/>
      <c r="X43" s="5"/>
      <c r="Y43" s="7"/>
      <c r="Z43" s="7"/>
      <c r="AA43" s="7"/>
      <c r="AB43" s="7"/>
      <c r="AC43" s="8"/>
      <c r="AD43" s="8"/>
      <c r="AE43" s="7"/>
      <c r="AF43" s="7"/>
      <c r="AG43" s="7"/>
      <c r="AH43" s="7"/>
      <c r="AI43" s="8"/>
      <c r="AJ43" s="8"/>
      <c r="AK43" s="5"/>
    </row>
    <row r="44" spans="8:37" ht="21" customHeight="1" x14ac:dyDescent="0.45">
      <c r="H44" s="6" t="s">
        <v>23</v>
      </c>
      <c r="I44" s="6"/>
      <c r="J44" s="6"/>
      <c r="K44" s="6"/>
      <c r="L44" s="6"/>
      <c r="M44" s="6" t="s">
        <v>23</v>
      </c>
      <c r="N44" s="6"/>
      <c r="O44" s="6"/>
      <c r="P44" s="6"/>
      <c r="Q44" s="6"/>
      <c r="R44" s="6"/>
      <c r="S44" s="6" t="s">
        <v>23</v>
      </c>
      <c r="T44" s="6"/>
      <c r="U44" s="6"/>
      <c r="V44" s="6"/>
      <c r="W44" s="6"/>
      <c r="X44" s="6"/>
      <c r="Y44" s="6" t="s">
        <v>23</v>
      </c>
      <c r="Z44" s="6"/>
      <c r="AA44" s="6"/>
      <c r="AB44" s="6"/>
      <c r="AC44" s="6"/>
      <c r="AD44" s="6"/>
      <c r="AE44" s="6"/>
      <c r="AF44" s="6" t="s">
        <v>23</v>
      </c>
      <c r="AG44" s="6"/>
      <c r="AH44" s="6"/>
      <c r="AI44" s="6"/>
      <c r="AJ44" s="6"/>
      <c r="AK44" s="6"/>
    </row>
  </sheetData>
  <mergeCells count="610">
    <mergeCell ref="A2:G2"/>
    <mergeCell ref="A4:G4"/>
    <mergeCell ref="H4:H5"/>
    <mergeCell ref="I4:I5"/>
    <mergeCell ref="J4:J5"/>
    <mergeCell ref="K4:K5"/>
    <mergeCell ref="AB4:AB5"/>
    <mergeCell ref="AC4:AC5"/>
    <mergeCell ref="R4:R5"/>
    <mergeCell ref="S4:S5"/>
    <mergeCell ref="T4:T5"/>
    <mergeCell ref="U4:U5"/>
    <mergeCell ref="V4:V5"/>
    <mergeCell ref="W4:W5"/>
    <mergeCell ref="L4:L5"/>
    <mergeCell ref="M4:M5"/>
    <mergeCell ref="N4:N5"/>
    <mergeCell ref="O4:O5"/>
    <mergeCell ref="P4:P5"/>
    <mergeCell ref="Q4:Q5"/>
    <mergeCell ref="Q6:Q7"/>
    <mergeCell ref="R6:R7"/>
    <mergeCell ref="S6:S7"/>
    <mergeCell ref="T6:T7"/>
    <mergeCell ref="AJ4:AJ5"/>
    <mergeCell ref="AK4:AK5"/>
    <mergeCell ref="A6:G6"/>
    <mergeCell ref="H6:H7"/>
    <mergeCell ref="I6:I7"/>
    <mergeCell ref="J6:J7"/>
    <mergeCell ref="K6:K7"/>
    <mergeCell ref="L6:L7"/>
    <mergeCell ref="M6:M7"/>
    <mergeCell ref="N6:N7"/>
    <mergeCell ref="AD4:AD5"/>
    <mergeCell ref="AE4:AE5"/>
    <mergeCell ref="AF4:AF5"/>
    <mergeCell ref="AG4:AG5"/>
    <mergeCell ref="AH4:AH5"/>
    <mergeCell ref="AI4:AI5"/>
    <mergeCell ref="X4:X5"/>
    <mergeCell ref="Y4:Y5"/>
    <mergeCell ref="Z4:Z5"/>
    <mergeCell ref="AA4:AA5"/>
    <mergeCell ref="AG6:AG7"/>
    <mergeCell ref="AH6:AH7"/>
    <mergeCell ref="AI6:AI7"/>
    <mergeCell ref="AJ6:AJ7"/>
    <mergeCell ref="AK6:AK7"/>
    <mergeCell ref="A8:G8"/>
    <mergeCell ref="H8:H9"/>
    <mergeCell ref="I8:I9"/>
    <mergeCell ref="J8:J9"/>
    <mergeCell ref="K8:K9"/>
    <mergeCell ref="AA6:AA7"/>
    <mergeCell ref="AB6:AB7"/>
    <mergeCell ref="AC6:AC7"/>
    <mergeCell ref="AD6:AD7"/>
    <mergeCell ref="AE6:AE7"/>
    <mergeCell ref="AF6:AF7"/>
    <mergeCell ref="U6:U7"/>
    <mergeCell ref="V6:V7"/>
    <mergeCell ref="W6:W7"/>
    <mergeCell ref="X6:X7"/>
    <mergeCell ref="Y6:Y7"/>
    <mergeCell ref="Z6:Z7"/>
    <mergeCell ref="O6:O7"/>
    <mergeCell ref="P6:P7"/>
    <mergeCell ref="AB8:AB9"/>
    <mergeCell ref="AC8:AC9"/>
    <mergeCell ref="R8:R9"/>
    <mergeCell ref="S8:S9"/>
    <mergeCell ref="T8:T9"/>
    <mergeCell ref="U8:U9"/>
    <mergeCell ref="V8:V9"/>
    <mergeCell ref="W8:W9"/>
    <mergeCell ref="L8:L9"/>
    <mergeCell ref="M8:M9"/>
    <mergeCell ref="N8:N9"/>
    <mergeCell ref="O8:O9"/>
    <mergeCell ref="P8:P9"/>
    <mergeCell ref="Q8:Q9"/>
    <mergeCell ref="R10:R11"/>
    <mergeCell ref="S10:S11"/>
    <mergeCell ref="T10:T11"/>
    <mergeCell ref="U10:U11"/>
    <mergeCell ref="AJ8:AJ9"/>
    <mergeCell ref="AK8:AK9"/>
    <mergeCell ref="H10:H11"/>
    <mergeCell ref="I10:I11"/>
    <mergeCell ref="J10:J11"/>
    <mergeCell ref="K10:K11"/>
    <mergeCell ref="L10:L11"/>
    <mergeCell ref="M10:M11"/>
    <mergeCell ref="N10:N11"/>
    <mergeCell ref="O10:O11"/>
    <mergeCell ref="AD8:AD9"/>
    <mergeCell ref="AE8:AE9"/>
    <mergeCell ref="AF8:AF9"/>
    <mergeCell ref="AG8:AG9"/>
    <mergeCell ref="AH8:AH9"/>
    <mergeCell ref="AI8:AI9"/>
    <mergeCell ref="X8:X9"/>
    <mergeCell ref="Y8:Y9"/>
    <mergeCell ref="Z8:Z9"/>
    <mergeCell ref="AA8:AA9"/>
    <mergeCell ref="AH10:AH11"/>
    <mergeCell ref="AI10:AI11"/>
    <mergeCell ref="AJ10:AJ11"/>
    <mergeCell ref="AK10:AK11"/>
    <mergeCell ref="H12:H13"/>
    <mergeCell ref="I12:I13"/>
    <mergeCell ref="J12:J13"/>
    <mergeCell ref="K12:K13"/>
    <mergeCell ref="L12:L13"/>
    <mergeCell ref="M12:M13"/>
    <mergeCell ref="AB10:AB11"/>
    <mergeCell ref="AC10:AC11"/>
    <mergeCell ref="AD10:AD11"/>
    <mergeCell ref="AE10:AE11"/>
    <mergeCell ref="AF10:AF11"/>
    <mergeCell ref="AG10:AG11"/>
    <mergeCell ref="V10:V11"/>
    <mergeCell ref="W10:W11"/>
    <mergeCell ref="X10:X11"/>
    <mergeCell ref="Y10:Y11"/>
    <mergeCell ref="Z10:Z11"/>
    <mergeCell ref="AA10:AA11"/>
    <mergeCell ref="P10:P11"/>
    <mergeCell ref="Q10:Q11"/>
    <mergeCell ref="T12:T13"/>
    <mergeCell ref="U12:U13"/>
    <mergeCell ref="V12:V13"/>
    <mergeCell ref="W12:W13"/>
    <mergeCell ref="X12:X13"/>
    <mergeCell ref="Y12:Y13"/>
    <mergeCell ref="N12:N13"/>
    <mergeCell ref="O12:O13"/>
    <mergeCell ref="P12:P13"/>
    <mergeCell ref="Q12:Q13"/>
    <mergeCell ref="R12:R13"/>
    <mergeCell ref="S12:S13"/>
    <mergeCell ref="AF12:AF13"/>
    <mergeCell ref="AG12:AG13"/>
    <mergeCell ref="AH12:AH13"/>
    <mergeCell ref="AI12:AI13"/>
    <mergeCell ref="AJ12:AJ13"/>
    <mergeCell ref="AK12:AK13"/>
    <mergeCell ref="Z12:Z13"/>
    <mergeCell ref="AA12:AA13"/>
    <mergeCell ref="AB12:AB13"/>
    <mergeCell ref="AC12:AC13"/>
    <mergeCell ref="AD12:AD13"/>
    <mergeCell ref="AE12:AE13"/>
    <mergeCell ref="Q14:Q15"/>
    <mergeCell ref="R14:R15"/>
    <mergeCell ref="S14:S15"/>
    <mergeCell ref="H14:H15"/>
    <mergeCell ref="I14:I15"/>
    <mergeCell ref="J14:J15"/>
    <mergeCell ref="K14:K15"/>
    <mergeCell ref="L14:L15"/>
    <mergeCell ref="M14:M15"/>
    <mergeCell ref="K16:K17"/>
    <mergeCell ref="L16:L17"/>
    <mergeCell ref="M16:M17"/>
    <mergeCell ref="AF14:AF15"/>
    <mergeCell ref="AG14:AG15"/>
    <mergeCell ref="AH14:AH15"/>
    <mergeCell ref="AI14:AI15"/>
    <mergeCell ref="AJ14:AJ15"/>
    <mergeCell ref="AK14:AK15"/>
    <mergeCell ref="Z14:Z15"/>
    <mergeCell ref="AA14:AA15"/>
    <mergeCell ref="AB14:AB15"/>
    <mergeCell ref="AC14:AC15"/>
    <mergeCell ref="AD14:AD15"/>
    <mergeCell ref="AE14:AE15"/>
    <mergeCell ref="T14:T15"/>
    <mergeCell ref="U14:U15"/>
    <mergeCell ref="V14:V15"/>
    <mergeCell ref="W14:W15"/>
    <mergeCell ref="X14:X15"/>
    <mergeCell ref="Y14:Y15"/>
    <mergeCell ref="N14:N15"/>
    <mergeCell ref="O14:O15"/>
    <mergeCell ref="P14:P15"/>
    <mergeCell ref="AI16:AI17"/>
    <mergeCell ref="AJ16:AJ17"/>
    <mergeCell ref="AK16:AK17"/>
    <mergeCell ref="Z16:Z17"/>
    <mergeCell ref="AA16:AA17"/>
    <mergeCell ref="AB16:AB17"/>
    <mergeCell ref="AC16:AC17"/>
    <mergeCell ref="AD16:AD17"/>
    <mergeCell ref="AE16:AE17"/>
    <mergeCell ref="C17:E17"/>
    <mergeCell ref="H18:H19"/>
    <mergeCell ref="I18:I19"/>
    <mergeCell ref="J18:J19"/>
    <mergeCell ref="K18:K19"/>
    <mergeCell ref="L18:L19"/>
    <mergeCell ref="AF16:AF17"/>
    <mergeCell ref="AG16:AG17"/>
    <mergeCell ref="AH16:AH17"/>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V18:V19"/>
    <mergeCell ref="W18:W19"/>
    <mergeCell ref="X18:X19"/>
    <mergeCell ref="M18:M19"/>
    <mergeCell ref="N18:N19"/>
    <mergeCell ref="O18:O19"/>
    <mergeCell ref="P18:P19"/>
    <mergeCell ref="Q18:Q19"/>
    <mergeCell ref="R18:R19"/>
    <mergeCell ref="H20:H21"/>
    <mergeCell ref="I20:I21"/>
    <mergeCell ref="J20:J21"/>
    <mergeCell ref="K20:K21"/>
    <mergeCell ref="L20:L21"/>
    <mergeCell ref="M20:M21"/>
    <mergeCell ref="N20:N21"/>
    <mergeCell ref="O20:O21"/>
    <mergeCell ref="P20:P21"/>
    <mergeCell ref="AA20:AA21"/>
    <mergeCell ref="AB20:AB21"/>
    <mergeCell ref="Q20:Q21"/>
    <mergeCell ref="R20:R21"/>
    <mergeCell ref="S20:S21"/>
    <mergeCell ref="T20:T21"/>
    <mergeCell ref="U20:U21"/>
    <mergeCell ref="V20:V21"/>
    <mergeCell ref="AK18:AK19"/>
    <mergeCell ref="AE18:AE19"/>
    <mergeCell ref="AF18:AF19"/>
    <mergeCell ref="AG18:AG19"/>
    <mergeCell ref="AH18:AH19"/>
    <mergeCell ref="AI18:AI19"/>
    <mergeCell ref="AJ18:AJ19"/>
    <mergeCell ref="Y18:Y19"/>
    <mergeCell ref="Z18:Z19"/>
    <mergeCell ref="AA18:AA19"/>
    <mergeCell ref="AB18:AB19"/>
    <mergeCell ref="AC18:AC19"/>
    <mergeCell ref="AD18:AD19"/>
    <mergeCell ref="S18:S19"/>
    <mergeCell ref="T18:T19"/>
    <mergeCell ref="U18:U19"/>
    <mergeCell ref="Q22:Q23"/>
    <mergeCell ref="R22:R23"/>
    <mergeCell ref="S22:S23"/>
    <mergeCell ref="T22:T23"/>
    <mergeCell ref="AI20:AI21"/>
    <mergeCell ref="AJ20:AJ21"/>
    <mergeCell ref="AK20:AK21"/>
    <mergeCell ref="H22:H23"/>
    <mergeCell ref="I22:I23"/>
    <mergeCell ref="J22:J23"/>
    <mergeCell ref="K22:K23"/>
    <mergeCell ref="L22:L23"/>
    <mergeCell ref="M22:M23"/>
    <mergeCell ref="N22:N23"/>
    <mergeCell ref="AC20:AC21"/>
    <mergeCell ref="AD20:AD21"/>
    <mergeCell ref="AE20:AE21"/>
    <mergeCell ref="AF20:AF21"/>
    <mergeCell ref="AG20:AG21"/>
    <mergeCell ref="AH20:AH21"/>
    <mergeCell ref="W20:W21"/>
    <mergeCell ref="X20:X21"/>
    <mergeCell ref="Y20:Y21"/>
    <mergeCell ref="Z20:Z21"/>
    <mergeCell ref="AG22:AG23"/>
    <mergeCell ref="AH22:AH23"/>
    <mergeCell ref="AI22:AI23"/>
    <mergeCell ref="AJ22:AJ23"/>
    <mergeCell ref="AK22:AK23"/>
    <mergeCell ref="H24:H25"/>
    <mergeCell ref="I24:I25"/>
    <mergeCell ref="J24:J25"/>
    <mergeCell ref="K24:K25"/>
    <mergeCell ref="L24:L25"/>
    <mergeCell ref="AA22:AA23"/>
    <mergeCell ref="AB22:AB23"/>
    <mergeCell ref="AC22:AC23"/>
    <mergeCell ref="AD22:AD23"/>
    <mergeCell ref="AE22:AE23"/>
    <mergeCell ref="AF22:AF23"/>
    <mergeCell ref="U22:U23"/>
    <mergeCell ref="V22:V23"/>
    <mergeCell ref="W22:W23"/>
    <mergeCell ref="X22:X23"/>
    <mergeCell ref="Y22:Y23"/>
    <mergeCell ref="Z22:Z23"/>
    <mergeCell ref="O22:O23"/>
    <mergeCell ref="P22:P23"/>
    <mergeCell ref="V24:V25"/>
    <mergeCell ref="W24:W25"/>
    <mergeCell ref="X24:X25"/>
    <mergeCell ref="M24:M25"/>
    <mergeCell ref="N24:N25"/>
    <mergeCell ref="O24:O25"/>
    <mergeCell ref="P24:P25"/>
    <mergeCell ref="Q24:Q25"/>
    <mergeCell ref="R24:R25"/>
    <mergeCell ref="H26:H27"/>
    <mergeCell ref="I26:I27"/>
    <mergeCell ref="J26:J27"/>
    <mergeCell ref="K26:K27"/>
    <mergeCell ref="L26:L27"/>
    <mergeCell ref="M26:M27"/>
    <mergeCell ref="N26:N27"/>
    <mergeCell ref="O26:O27"/>
    <mergeCell ref="P26:P27"/>
    <mergeCell ref="AA26:AA27"/>
    <mergeCell ref="AB26:AB27"/>
    <mergeCell ref="Q26:Q27"/>
    <mergeCell ref="R26:R27"/>
    <mergeCell ref="S26:S27"/>
    <mergeCell ref="T26:T27"/>
    <mergeCell ref="U26:U27"/>
    <mergeCell ref="V26:V27"/>
    <mergeCell ref="AK24:AK25"/>
    <mergeCell ref="AE24:AE25"/>
    <mergeCell ref="AF24:AF25"/>
    <mergeCell ref="AG24:AG25"/>
    <mergeCell ref="AH24:AH25"/>
    <mergeCell ref="AI24:AI25"/>
    <mergeCell ref="AJ24:AJ25"/>
    <mergeCell ref="Y24:Y25"/>
    <mergeCell ref="Z24:Z25"/>
    <mergeCell ref="AA24:AA25"/>
    <mergeCell ref="AB24:AB25"/>
    <mergeCell ref="AC24:AC25"/>
    <mergeCell ref="AD24:AD25"/>
    <mergeCell ref="S24:S25"/>
    <mergeCell ref="T24:T25"/>
    <mergeCell ref="U24:U25"/>
    <mergeCell ref="Q28:Q29"/>
    <mergeCell ref="R28:R29"/>
    <mergeCell ref="S28:S29"/>
    <mergeCell ref="T28:T29"/>
    <mergeCell ref="AI26:AI27"/>
    <mergeCell ref="AJ26:AJ27"/>
    <mergeCell ref="AK26:AK27"/>
    <mergeCell ref="H28:H29"/>
    <mergeCell ref="I28:I29"/>
    <mergeCell ref="J28:J29"/>
    <mergeCell ref="K28:K29"/>
    <mergeCell ref="L28:L29"/>
    <mergeCell ref="M28:M29"/>
    <mergeCell ref="N28:N29"/>
    <mergeCell ref="AC26:AC27"/>
    <mergeCell ref="AD26:AD27"/>
    <mergeCell ref="AE26:AE27"/>
    <mergeCell ref="AF26:AF27"/>
    <mergeCell ref="AG26:AG27"/>
    <mergeCell ref="AH26:AH27"/>
    <mergeCell ref="W26:W27"/>
    <mergeCell ref="X26:X27"/>
    <mergeCell ref="Y26:Y27"/>
    <mergeCell ref="Z26:Z27"/>
    <mergeCell ref="AG28:AG29"/>
    <mergeCell ref="AH28:AH29"/>
    <mergeCell ref="AI28:AI29"/>
    <mergeCell ref="AJ28:AJ29"/>
    <mergeCell ref="AK28:AK29"/>
    <mergeCell ref="H30:H31"/>
    <mergeCell ref="I30:I31"/>
    <mergeCell ref="J30:J31"/>
    <mergeCell ref="K30:K31"/>
    <mergeCell ref="L30:L31"/>
    <mergeCell ref="AA28:AA29"/>
    <mergeCell ref="AB28:AB29"/>
    <mergeCell ref="AC28:AC29"/>
    <mergeCell ref="AD28:AD29"/>
    <mergeCell ref="AE28:AE29"/>
    <mergeCell ref="AF28:AF29"/>
    <mergeCell ref="U28:U29"/>
    <mergeCell ref="V28:V29"/>
    <mergeCell ref="W28:W29"/>
    <mergeCell ref="X28:X29"/>
    <mergeCell ref="Y28:Y29"/>
    <mergeCell ref="Z28:Z29"/>
    <mergeCell ref="O28:O29"/>
    <mergeCell ref="P28:P29"/>
    <mergeCell ref="V30:V31"/>
    <mergeCell ref="W30:W31"/>
    <mergeCell ref="X30:X31"/>
    <mergeCell ref="M30:M31"/>
    <mergeCell ref="N30:N31"/>
    <mergeCell ref="O30:O31"/>
    <mergeCell ref="P30:P31"/>
    <mergeCell ref="Q30:Q31"/>
    <mergeCell ref="R30:R31"/>
    <mergeCell ref="H32:H33"/>
    <mergeCell ref="I32:I33"/>
    <mergeCell ref="J32:J33"/>
    <mergeCell ref="K32:K33"/>
    <mergeCell ref="L32:L33"/>
    <mergeCell ref="M32:M33"/>
    <mergeCell ref="N32:N33"/>
    <mergeCell ref="O32:O33"/>
    <mergeCell ref="P32:P33"/>
    <mergeCell ref="AA32:AA33"/>
    <mergeCell ref="AB32:AB33"/>
    <mergeCell ref="Q32:Q33"/>
    <mergeCell ref="R32:R33"/>
    <mergeCell ref="S32:S33"/>
    <mergeCell ref="T32:T33"/>
    <mergeCell ref="U32:U33"/>
    <mergeCell ref="V32:V33"/>
    <mergeCell ref="AK30:AK31"/>
    <mergeCell ref="AE30:AE31"/>
    <mergeCell ref="AF30:AF31"/>
    <mergeCell ref="AG30:AG31"/>
    <mergeCell ref="AH30:AH31"/>
    <mergeCell ref="AI30:AI31"/>
    <mergeCell ref="AJ30:AJ31"/>
    <mergeCell ref="Y30:Y31"/>
    <mergeCell ref="Z30:Z31"/>
    <mergeCell ref="AA30:AA31"/>
    <mergeCell ref="AB30:AB31"/>
    <mergeCell ref="AC30:AC31"/>
    <mergeCell ref="AD30:AD31"/>
    <mergeCell ref="S30:S31"/>
    <mergeCell ref="T30:T31"/>
    <mergeCell ref="U30:U31"/>
    <mergeCell ref="Q34:Q35"/>
    <mergeCell ref="R34:R35"/>
    <mergeCell ref="S34:S35"/>
    <mergeCell ref="T34:T35"/>
    <mergeCell ref="AI32:AI33"/>
    <mergeCell ref="AJ32:AJ33"/>
    <mergeCell ref="AK32:AK33"/>
    <mergeCell ref="H34:H35"/>
    <mergeCell ref="I34:I35"/>
    <mergeCell ref="J34:J35"/>
    <mergeCell ref="K34:K35"/>
    <mergeCell ref="L34:L35"/>
    <mergeCell ref="M34:M35"/>
    <mergeCell ref="N34:N35"/>
    <mergeCell ref="AC32:AC33"/>
    <mergeCell ref="AD32:AD33"/>
    <mergeCell ref="AE32:AE33"/>
    <mergeCell ref="AF32:AF33"/>
    <mergeCell ref="AG32:AG33"/>
    <mergeCell ref="AH32:AH33"/>
    <mergeCell ref="W32:W33"/>
    <mergeCell ref="X32:X33"/>
    <mergeCell ref="Y32:Y33"/>
    <mergeCell ref="Z32:Z33"/>
    <mergeCell ref="AG34:AG35"/>
    <mergeCell ref="AH34:AH35"/>
    <mergeCell ref="AI34:AI35"/>
    <mergeCell ref="AJ34:AJ35"/>
    <mergeCell ref="AK34:AK35"/>
    <mergeCell ref="H36:H37"/>
    <mergeCell ref="I36:I37"/>
    <mergeCell ref="J36:J37"/>
    <mergeCell ref="K36:K37"/>
    <mergeCell ref="L36:L37"/>
    <mergeCell ref="AA34:AA35"/>
    <mergeCell ref="AB34:AB35"/>
    <mergeCell ref="AC34:AC35"/>
    <mergeCell ref="AD34:AD35"/>
    <mergeCell ref="AE34:AE35"/>
    <mergeCell ref="AF34:AF35"/>
    <mergeCell ref="U34:U35"/>
    <mergeCell ref="V34:V35"/>
    <mergeCell ref="W34:W35"/>
    <mergeCell ref="X34:X35"/>
    <mergeCell ref="Y34:Y35"/>
    <mergeCell ref="Z34:Z35"/>
    <mergeCell ref="O34:O35"/>
    <mergeCell ref="P34:P35"/>
    <mergeCell ref="AC36:AC37"/>
    <mergeCell ref="AD36:AD37"/>
    <mergeCell ref="S36:S37"/>
    <mergeCell ref="T36:T37"/>
    <mergeCell ref="U36:U37"/>
    <mergeCell ref="V36:V37"/>
    <mergeCell ref="W36:W37"/>
    <mergeCell ref="X36:X37"/>
    <mergeCell ref="M36:M37"/>
    <mergeCell ref="N36:N37"/>
    <mergeCell ref="O36:O37"/>
    <mergeCell ref="P36:P37"/>
    <mergeCell ref="Q36:Q37"/>
    <mergeCell ref="R36:R37"/>
    <mergeCell ref="S38:S39"/>
    <mergeCell ref="T38:T39"/>
    <mergeCell ref="U38:U39"/>
    <mergeCell ref="V38:V39"/>
    <mergeCell ref="AK36:AK37"/>
    <mergeCell ref="H38:H39"/>
    <mergeCell ref="I38:I39"/>
    <mergeCell ref="J38:J39"/>
    <mergeCell ref="K38:K39"/>
    <mergeCell ref="L38:L39"/>
    <mergeCell ref="M38:M39"/>
    <mergeCell ref="N38:N39"/>
    <mergeCell ref="O38:O39"/>
    <mergeCell ref="P38:P39"/>
    <mergeCell ref="AE36:AE37"/>
    <mergeCell ref="AF36:AF37"/>
    <mergeCell ref="AG36:AG37"/>
    <mergeCell ref="AH36:AH37"/>
    <mergeCell ref="AI36:AI37"/>
    <mergeCell ref="AJ36:AJ37"/>
    <mergeCell ref="Y36:Y37"/>
    <mergeCell ref="Z36:Z37"/>
    <mergeCell ref="AA36:AA37"/>
    <mergeCell ref="AB36:AB37"/>
    <mergeCell ref="AI38:AI39"/>
    <mergeCell ref="AJ38:AJ39"/>
    <mergeCell ref="AK38:AK39"/>
    <mergeCell ref="H40:H41"/>
    <mergeCell ref="I40:I41"/>
    <mergeCell ref="J40:J41"/>
    <mergeCell ref="K40:K41"/>
    <mergeCell ref="L40:L41"/>
    <mergeCell ref="M40:M41"/>
    <mergeCell ref="N40:N41"/>
    <mergeCell ref="AC38:AC39"/>
    <mergeCell ref="AD38:AD39"/>
    <mergeCell ref="AE38:AE39"/>
    <mergeCell ref="AF38:AF39"/>
    <mergeCell ref="AG38:AG39"/>
    <mergeCell ref="AH38:AH39"/>
    <mergeCell ref="W38:W39"/>
    <mergeCell ref="X38:X39"/>
    <mergeCell ref="Y38:Y39"/>
    <mergeCell ref="Z38:Z39"/>
    <mergeCell ref="AA38:AA39"/>
    <mergeCell ref="AB38:AB39"/>
    <mergeCell ref="Q38:Q39"/>
    <mergeCell ref="R38:R39"/>
    <mergeCell ref="AJ40:AJ41"/>
    <mergeCell ref="AK40:AK41"/>
    <mergeCell ref="H42:H43"/>
    <mergeCell ref="I42:I43"/>
    <mergeCell ref="J42:J43"/>
    <mergeCell ref="K42:K43"/>
    <mergeCell ref="L42:L43"/>
    <mergeCell ref="AA40:AA41"/>
    <mergeCell ref="AB40:AB41"/>
    <mergeCell ref="AC40:AC41"/>
    <mergeCell ref="AD40:AD41"/>
    <mergeCell ref="AE40:AE41"/>
    <mergeCell ref="AF40:AF41"/>
    <mergeCell ref="U40:U41"/>
    <mergeCell ref="V40:V41"/>
    <mergeCell ref="W40:W41"/>
    <mergeCell ref="X40:X41"/>
    <mergeCell ref="Y40:Y41"/>
    <mergeCell ref="Z40:Z41"/>
    <mergeCell ref="O40:O41"/>
    <mergeCell ref="P40:P41"/>
    <mergeCell ref="Q40:Q41"/>
    <mergeCell ref="R40:R41"/>
    <mergeCell ref="S40:S41"/>
    <mergeCell ref="M42:M43"/>
    <mergeCell ref="N42:N43"/>
    <mergeCell ref="O42:O43"/>
    <mergeCell ref="P42:P43"/>
    <mergeCell ref="Q42:Q43"/>
    <mergeCell ref="R42:R43"/>
    <mergeCell ref="AG40:AG41"/>
    <mergeCell ref="AH40:AH41"/>
    <mergeCell ref="AI40:AI41"/>
    <mergeCell ref="T40:T41"/>
    <mergeCell ref="AK42:AK43"/>
    <mergeCell ref="H44:L44"/>
    <mergeCell ref="M44:R44"/>
    <mergeCell ref="S44:X44"/>
    <mergeCell ref="Y44:AE44"/>
    <mergeCell ref="AF44:AK44"/>
    <mergeCell ref="AE42:AE43"/>
    <mergeCell ref="AF42:AF43"/>
    <mergeCell ref="AG42:AG43"/>
    <mergeCell ref="AH42:AH43"/>
    <mergeCell ref="AI42:AI43"/>
    <mergeCell ref="AJ42:AJ43"/>
    <mergeCell ref="Y42:Y43"/>
    <mergeCell ref="Z42:Z43"/>
    <mergeCell ref="AA42:AA43"/>
    <mergeCell ref="AB42:AB43"/>
    <mergeCell ref="AC42:AC43"/>
    <mergeCell ref="AD42:AD43"/>
    <mergeCell ref="S42:S43"/>
    <mergeCell ref="T42:T43"/>
    <mergeCell ref="U42:U43"/>
    <mergeCell ref="V42:V43"/>
    <mergeCell ref="W42:W43"/>
    <mergeCell ref="X42:X43"/>
  </mergeCells>
  <phoneticPr fontId="1"/>
  <printOptions horizontalCentered="1"/>
  <pageMargins left="0.78740157480314965" right="0.78740157480314965" top="0.78740157480314965" bottom="0" header="0" footer="0"/>
  <pageSetup paperSize="9" scale="80" orientation="portrait" r:id="rId1"/>
  <colBreaks count="5" manualBreakCount="5">
    <brk id="7" max="33" man="1"/>
    <brk id="12" max="33" man="1"/>
    <brk id="24" max="33" man="1"/>
    <brk id="31" max="33" man="1"/>
    <brk id="18" max="3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吉屋 昌子</dc:creator>
  <cp:lastModifiedBy>福元 緑</cp:lastModifiedBy>
  <cp:lastPrinted>2024-08-15T05:15:56Z</cp:lastPrinted>
  <dcterms:created xsi:type="dcterms:W3CDTF">2024-02-05T13:17:46Z</dcterms:created>
  <dcterms:modified xsi:type="dcterms:W3CDTF">2024-09-04T01:28:24Z</dcterms:modified>
</cp:coreProperties>
</file>