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1F3EABD0-6CB9-4437-B003-30FFA0DF9627}" xr6:coauthVersionLast="47" xr6:coauthVersionMax="47" xr10:uidLastSave="{00000000-0000-0000-0000-000000000000}"/>
  <bookViews>
    <workbookView xWindow="-108" yWindow="-108" windowWidth="23256" windowHeight="12576" tabRatio="867" xr2:uid="{00000000-000D-0000-FFFF-FFFF00000000}"/>
  </bookViews>
  <sheets>
    <sheet name="基本情報入力シート" sheetId="73" r:id="rId1"/>
    <sheet name="様式第1号（補助金　総括表）" sheetId="78" r:id="rId2"/>
    <sheet name="様式第3号（補助金 個表） " sheetId="79" r:id="rId3"/>
    <sheet name="様式第2号(収支予算書)" sheetId="90" r:id="rId4"/>
    <sheet name="(補助金)振込先口座(債権譲渡を行っている場合)" sheetId="91" r:id="rId5"/>
    <sheet name="【参考】数式用" sheetId="81" state="hidden" r:id="rId6"/>
    <sheet name="【参考】数式用２" sheetId="87" state="hidden" r:id="rId7"/>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5" hidden="1">【参考】数式用!#REF!</definedName>
    <definedName name="_xlnm._FilterDatabase" localSheetId="6" hidden="1">【参考】数式用２!#REF!</definedName>
    <definedName name="_xlnm._FilterDatabase" localSheetId="2" hidden="1">'様式第3号（補助金 個表） '!$D$10:$D$110</definedName>
    <definedName name="_xlnm.Print_Area" localSheetId="4">'(補助金)振込先口座(債権譲渡を行っている場合)'!$A$1:$D$19</definedName>
    <definedName name="_xlnm.Print_Area" localSheetId="5">【参考】数式用!$D$1:$D$1</definedName>
    <definedName name="_xlnm.Print_Area" localSheetId="0">基本情報入力シート!$A$1:$AE$52</definedName>
    <definedName name="_xlnm.Print_Area" localSheetId="1">'様式第1号（補助金　総括表）'!$A$1:$AJ$48</definedName>
    <definedName name="_xlnm.Print_Area" localSheetId="3">'様式第2号(収支予算書)'!$A$1:$C$24</definedName>
    <definedName name="_xlnm.Print_Area" localSheetId="2">'様式第3号（補助金 個表） '!$A$1:$T$26</definedName>
    <definedName name="_xlnm.Print_Titles" localSheetId="2">'様式第3号（補助金 個表） '!$8:$10</definedName>
    <definedName name="www" localSheetId="4">#REF!</definedName>
    <definedName name="www">#REF!</definedName>
    <definedName name="サービス" localSheetId="4">#REF!</definedName>
    <definedName name="サービス">#REF!</definedName>
    <definedName name="サービスコード">【参考】数式用２!$AI$2:$AK$2</definedName>
    <definedName name="サービス区分">【参考】数式用２!$AI$2:$AK$2</definedName>
    <definedName name="サービス種別" localSheetId="4">#REF!</definedName>
    <definedName name="サービス種別">#REF!</definedName>
    <definedName name="愛知県">【参考】数式用!$H$993:$H$1046</definedName>
    <definedName name="愛媛県">【参考】数式用!$H$1422:$H$1441</definedName>
    <definedName name="一覧" localSheetId="4">#REF!</definedName>
    <definedName name="一覧">#REF!</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確認">#N/A</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種類" localSheetId="4">#REF!</definedName>
    <definedName name="種類" localSheetId="3">#REF!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 localSheetId="4">#REF!</definedName>
    <definedName name="特定">#REF!</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7" i="79" l="1"/>
  <c r="B307" i="79"/>
  <c r="C307" i="79"/>
  <c r="D307" i="79"/>
  <c r="E307" i="79"/>
  <c r="F307" i="79"/>
  <c r="G307" i="79"/>
  <c r="L307" i="79" s="1"/>
  <c r="H307" i="79"/>
  <c r="I307" i="79"/>
  <c r="J307" i="79"/>
  <c r="K307" i="79"/>
  <c r="M307" i="79"/>
  <c r="U307" i="79"/>
  <c r="A308" i="79"/>
  <c r="A309" i="79" s="1"/>
  <c r="A310" i="79" s="1"/>
  <c r="B308" i="79"/>
  <c r="C308" i="79"/>
  <c r="D308" i="79"/>
  <c r="E308" i="79"/>
  <c r="F308" i="79"/>
  <c r="G308" i="79"/>
  <c r="L308" i="79" s="1"/>
  <c r="H308" i="79"/>
  <c r="I308" i="79"/>
  <c r="M308" i="79" s="1"/>
  <c r="U308" i="79" s="1"/>
  <c r="J308" i="79"/>
  <c r="K308" i="79"/>
  <c r="B309" i="79"/>
  <c r="C309" i="79"/>
  <c r="D309" i="79"/>
  <c r="E309" i="79"/>
  <c r="F309" i="79"/>
  <c r="G309" i="79"/>
  <c r="H309" i="79"/>
  <c r="I309" i="79"/>
  <c r="M309" i="79" s="1"/>
  <c r="U309" i="79" s="1"/>
  <c r="J309" i="79"/>
  <c r="K309" i="79"/>
  <c r="L309" i="79"/>
  <c r="B310" i="79"/>
  <c r="C310" i="79"/>
  <c r="D310" i="79"/>
  <c r="E310" i="79"/>
  <c r="F310" i="79"/>
  <c r="G310" i="79"/>
  <c r="H310" i="79"/>
  <c r="I310" i="79"/>
  <c r="J310" i="79"/>
  <c r="K310" i="79"/>
  <c r="L310" i="79"/>
  <c r="M310" i="79"/>
  <c r="U310" i="79"/>
  <c r="A297" i="79"/>
  <c r="A298" i="79" s="1"/>
  <c r="A299" i="79" s="1"/>
  <c r="A300" i="79" s="1"/>
  <c r="A301" i="79" s="1"/>
  <c r="A302" i="79" s="1"/>
  <c r="A303" i="79" s="1"/>
  <c r="A304" i="79" s="1"/>
  <c r="A305" i="79" s="1"/>
  <c r="A306" i="79" s="1"/>
  <c r="B297" i="79"/>
  <c r="C297" i="79"/>
  <c r="D297" i="79"/>
  <c r="E297" i="79"/>
  <c r="F297" i="79"/>
  <c r="G297" i="79"/>
  <c r="H297" i="79"/>
  <c r="I297" i="79"/>
  <c r="M297" i="79" s="1"/>
  <c r="U297" i="79" s="1"/>
  <c r="J297" i="79"/>
  <c r="K297" i="79"/>
  <c r="L297" i="79"/>
  <c r="B298" i="79"/>
  <c r="C298" i="79"/>
  <c r="D298" i="79"/>
  <c r="E298" i="79"/>
  <c r="F298" i="79"/>
  <c r="G298" i="79"/>
  <c r="L298" i="79" s="1"/>
  <c r="H298" i="79"/>
  <c r="I298" i="79"/>
  <c r="J298" i="79"/>
  <c r="K298" i="79"/>
  <c r="M298" i="79"/>
  <c r="U298" i="79"/>
  <c r="B299" i="79"/>
  <c r="C299" i="79"/>
  <c r="D299" i="79"/>
  <c r="E299" i="79"/>
  <c r="F299" i="79"/>
  <c r="G299" i="79"/>
  <c r="H299" i="79"/>
  <c r="I299" i="79"/>
  <c r="J299" i="79"/>
  <c r="K299" i="79"/>
  <c r="L299" i="79"/>
  <c r="M299" i="79"/>
  <c r="U299" i="79" s="1"/>
  <c r="B300" i="79"/>
  <c r="C300" i="79"/>
  <c r="D300" i="79"/>
  <c r="E300" i="79"/>
  <c r="F300" i="79"/>
  <c r="G300" i="79"/>
  <c r="H300" i="79"/>
  <c r="I300" i="79"/>
  <c r="M300" i="79" s="1"/>
  <c r="U300" i="79" s="1"/>
  <c r="J300" i="79"/>
  <c r="K300" i="79"/>
  <c r="L300" i="79"/>
  <c r="B301" i="79"/>
  <c r="C301" i="79"/>
  <c r="D301" i="79"/>
  <c r="E301" i="79"/>
  <c r="F301" i="79"/>
  <c r="G301" i="79"/>
  <c r="H301" i="79"/>
  <c r="I301" i="79"/>
  <c r="M301" i="79" s="1"/>
  <c r="U301" i="79" s="1"/>
  <c r="J301" i="79"/>
  <c r="K301" i="79"/>
  <c r="L301" i="79"/>
  <c r="B302" i="79"/>
  <c r="C302" i="79"/>
  <c r="D302" i="79"/>
  <c r="E302" i="79"/>
  <c r="F302" i="79"/>
  <c r="G302" i="79"/>
  <c r="H302" i="79"/>
  <c r="I302" i="79"/>
  <c r="J302" i="79"/>
  <c r="K302" i="79"/>
  <c r="L302" i="79"/>
  <c r="M302" i="79"/>
  <c r="U302" i="79"/>
  <c r="B303" i="79"/>
  <c r="C303" i="79"/>
  <c r="D303" i="79"/>
  <c r="E303" i="79"/>
  <c r="F303" i="79"/>
  <c r="G303" i="79"/>
  <c r="H303" i="79"/>
  <c r="I303" i="79"/>
  <c r="J303" i="79"/>
  <c r="K303" i="79"/>
  <c r="L303" i="79"/>
  <c r="M303" i="79"/>
  <c r="U303" i="79" s="1"/>
  <c r="B304" i="79"/>
  <c r="C304" i="79"/>
  <c r="D304" i="79"/>
  <c r="E304" i="79"/>
  <c r="F304" i="79"/>
  <c r="G304" i="79"/>
  <c r="H304" i="79"/>
  <c r="I304" i="79"/>
  <c r="J304" i="79"/>
  <c r="K304" i="79"/>
  <c r="L304" i="79"/>
  <c r="M304" i="79"/>
  <c r="U304" i="79"/>
  <c r="B305" i="79"/>
  <c r="C305" i="79"/>
  <c r="D305" i="79"/>
  <c r="E305" i="79"/>
  <c r="F305" i="79"/>
  <c r="G305" i="79"/>
  <c r="H305" i="79"/>
  <c r="I305" i="79"/>
  <c r="M305" i="79" s="1"/>
  <c r="U305" i="79" s="1"/>
  <c r="J305" i="79"/>
  <c r="K305" i="79"/>
  <c r="L305" i="79"/>
  <c r="B306" i="79"/>
  <c r="C306" i="79"/>
  <c r="D306" i="79"/>
  <c r="E306" i="79"/>
  <c r="F306" i="79"/>
  <c r="G306" i="79"/>
  <c r="H306" i="79"/>
  <c r="I306" i="79"/>
  <c r="J306" i="79"/>
  <c r="K306" i="79"/>
  <c r="L306" i="79"/>
  <c r="M306" i="79"/>
  <c r="U306" i="79"/>
  <c r="A203" i="79"/>
  <c r="B203" i="79"/>
  <c r="C203" i="79"/>
  <c r="D203" i="79"/>
  <c r="E203" i="79"/>
  <c r="F203" i="79"/>
  <c r="G203" i="79"/>
  <c r="L203" i="79" s="1"/>
  <c r="H203" i="79"/>
  <c r="I203" i="79"/>
  <c r="M203" i="79" s="1"/>
  <c r="U203" i="79" s="1"/>
  <c r="J203" i="79"/>
  <c r="K203" i="79"/>
  <c r="A204" i="79"/>
  <c r="A205" i="79" s="1"/>
  <c r="A206" i="79" s="1"/>
  <c r="A207" i="79" s="1"/>
  <c r="A208" i="79" s="1"/>
  <c r="A209" i="79" s="1"/>
  <c r="A210" i="79" s="1"/>
  <c r="A211" i="79" s="1"/>
  <c r="A212" i="79" s="1"/>
  <c r="A213" i="79" s="1"/>
  <c r="A214" i="79" s="1"/>
  <c r="A215" i="79" s="1"/>
  <c r="A216" i="79" s="1"/>
  <c r="A217" i="79" s="1"/>
  <c r="A218" i="79" s="1"/>
  <c r="A219" i="79" s="1"/>
  <c r="A220" i="79" s="1"/>
  <c r="A221" i="79" s="1"/>
  <c r="A222" i="79" s="1"/>
  <c r="A223" i="79" s="1"/>
  <c r="A224" i="79" s="1"/>
  <c r="A225" i="79" s="1"/>
  <c r="A226" i="79" s="1"/>
  <c r="A227" i="79" s="1"/>
  <c r="A228" i="79" s="1"/>
  <c r="A229" i="79" s="1"/>
  <c r="A230" i="79" s="1"/>
  <c r="A231" i="79" s="1"/>
  <c r="A232" i="79" s="1"/>
  <c r="A233" i="79" s="1"/>
  <c r="A234" i="79" s="1"/>
  <c r="A235" i="79" s="1"/>
  <c r="A236" i="79" s="1"/>
  <c r="A237" i="79" s="1"/>
  <c r="A238" i="79" s="1"/>
  <c r="A239" i="79" s="1"/>
  <c r="A240" i="79" s="1"/>
  <c r="A241" i="79" s="1"/>
  <c r="A242" i="79" s="1"/>
  <c r="A243" i="79" s="1"/>
  <c r="A244" i="79" s="1"/>
  <c r="A245" i="79" s="1"/>
  <c r="A246" i="79" s="1"/>
  <c r="A247" i="79" s="1"/>
  <c r="A248" i="79" s="1"/>
  <c r="A249" i="79" s="1"/>
  <c r="A250" i="79" s="1"/>
  <c r="A251" i="79" s="1"/>
  <c r="A252" i="79" s="1"/>
  <c r="A253" i="79" s="1"/>
  <c r="A254" i="79" s="1"/>
  <c r="A255" i="79" s="1"/>
  <c r="A256" i="79" s="1"/>
  <c r="A257" i="79" s="1"/>
  <c r="A258" i="79" s="1"/>
  <c r="A259" i="79" s="1"/>
  <c r="A260" i="79" s="1"/>
  <c r="A261" i="79" s="1"/>
  <c r="A262" i="79" s="1"/>
  <c r="A263" i="79" s="1"/>
  <c r="A264" i="79" s="1"/>
  <c r="A265" i="79" s="1"/>
  <c r="A266" i="79" s="1"/>
  <c r="A267" i="79" s="1"/>
  <c r="A268" i="79" s="1"/>
  <c r="A269" i="79" s="1"/>
  <c r="A270" i="79" s="1"/>
  <c r="A271" i="79" s="1"/>
  <c r="A272" i="79" s="1"/>
  <c r="A273" i="79" s="1"/>
  <c r="A274" i="79" s="1"/>
  <c r="A275" i="79" s="1"/>
  <c r="A276" i="79" s="1"/>
  <c r="A277" i="79" s="1"/>
  <c r="A278" i="79" s="1"/>
  <c r="A279" i="79" s="1"/>
  <c r="A280" i="79" s="1"/>
  <c r="A281" i="79" s="1"/>
  <c r="A282" i="79" s="1"/>
  <c r="A283" i="79" s="1"/>
  <c r="A284" i="79" s="1"/>
  <c r="A285" i="79" s="1"/>
  <c r="A286" i="79" s="1"/>
  <c r="A287" i="79" s="1"/>
  <c r="A288" i="79" s="1"/>
  <c r="A289" i="79" s="1"/>
  <c r="A290" i="79" s="1"/>
  <c r="A291" i="79" s="1"/>
  <c r="A292" i="79" s="1"/>
  <c r="A293" i="79" s="1"/>
  <c r="A294" i="79" s="1"/>
  <c r="A295" i="79" s="1"/>
  <c r="A296" i="79" s="1"/>
  <c r="B204" i="79"/>
  <c r="C204" i="79"/>
  <c r="D204" i="79"/>
  <c r="E204" i="79"/>
  <c r="F204" i="79"/>
  <c r="G204" i="79"/>
  <c r="L204" i="79" s="1"/>
  <c r="H204" i="79"/>
  <c r="I204" i="79"/>
  <c r="M204" i="79" s="1"/>
  <c r="U204" i="79" s="1"/>
  <c r="J204" i="79"/>
  <c r="K204" i="79"/>
  <c r="B205" i="79"/>
  <c r="C205" i="79"/>
  <c r="D205" i="79"/>
  <c r="E205" i="79"/>
  <c r="F205" i="79"/>
  <c r="G205" i="79"/>
  <c r="H205" i="79"/>
  <c r="I205" i="79"/>
  <c r="J205" i="79"/>
  <c r="K205" i="79"/>
  <c r="L205" i="79"/>
  <c r="M205" i="79"/>
  <c r="U205" i="79" s="1"/>
  <c r="B206" i="79"/>
  <c r="C206" i="79"/>
  <c r="D206" i="79"/>
  <c r="E206" i="79"/>
  <c r="F206" i="79"/>
  <c r="G206" i="79"/>
  <c r="H206" i="79"/>
  <c r="I206" i="79"/>
  <c r="J206" i="79"/>
  <c r="K206" i="79"/>
  <c r="L206" i="79"/>
  <c r="M206" i="79"/>
  <c r="U206" i="79"/>
  <c r="B207" i="79"/>
  <c r="C207" i="79"/>
  <c r="D207" i="79"/>
  <c r="E207" i="79"/>
  <c r="F207" i="79"/>
  <c r="G207" i="79"/>
  <c r="L207" i="79" s="1"/>
  <c r="H207" i="79"/>
  <c r="I207" i="79"/>
  <c r="M207" i="79" s="1"/>
  <c r="U207" i="79" s="1"/>
  <c r="J207" i="79"/>
  <c r="K207" i="79"/>
  <c r="B208" i="79"/>
  <c r="C208" i="79"/>
  <c r="D208" i="79"/>
  <c r="E208" i="79"/>
  <c r="F208" i="79"/>
  <c r="G208" i="79"/>
  <c r="H208" i="79"/>
  <c r="I208" i="79"/>
  <c r="M208" i="79" s="1"/>
  <c r="U208" i="79" s="1"/>
  <c r="J208" i="79"/>
  <c r="K208" i="79"/>
  <c r="L208" i="79"/>
  <c r="B209" i="79"/>
  <c r="C209" i="79"/>
  <c r="D209" i="79"/>
  <c r="E209" i="79"/>
  <c r="F209" i="79"/>
  <c r="G209" i="79"/>
  <c r="H209" i="79"/>
  <c r="I209" i="79"/>
  <c r="J209" i="79"/>
  <c r="K209" i="79"/>
  <c r="L209" i="79"/>
  <c r="M209" i="79"/>
  <c r="U209" i="79" s="1"/>
  <c r="B210" i="79"/>
  <c r="C210" i="79"/>
  <c r="D210" i="79"/>
  <c r="E210" i="79"/>
  <c r="F210" i="79"/>
  <c r="G210" i="79"/>
  <c r="H210" i="79"/>
  <c r="I210" i="79"/>
  <c r="J210" i="79"/>
  <c r="K210" i="79"/>
  <c r="L210" i="79"/>
  <c r="M210" i="79"/>
  <c r="U210" i="79"/>
  <c r="B211" i="79"/>
  <c r="C211" i="79"/>
  <c r="D211" i="79"/>
  <c r="E211" i="79"/>
  <c r="F211" i="79"/>
  <c r="G211" i="79"/>
  <c r="L211" i="79" s="1"/>
  <c r="H211" i="79"/>
  <c r="I211" i="79"/>
  <c r="M211" i="79" s="1"/>
  <c r="U211" i="79" s="1"/>
  <c r="J211" i="79"/>
  <c r="K211" i="79"/>
  <c r="B212" i="79"/>
  <c r="C212" i="79"/>
  <c r="D212" i="79"/>
  <c r="E212" i="79"/>
  <c r="F212" i="79"/>
  <c r="G212" i="79"/>
  <c r="H212" i="79"/>
  <c r="I212" i="79"/>
  <c r="M212" i="79" s="1"/>
  <c r="U212" i="79" s="1"/>
  <c r="J212" i="79"/>
  <c r="K212" i="79"/>
  <c r="L212" i="79"/>
  <c r="B213" i="79"/>
  <c r="C213" i="79"/>
  <c r="D213" i="79"/>
  <c r="E213" i="79"/>
  <c r="F213" i="79"/>
  <c r="G213" i="79"/>
  <c r="H213" i="79"/>
  <c r="I213" i="79"/>
  <c r="J213" i="79"/>
  <c r="K213" i="79"/>
  <c r="L213" i="79"/>
  <c r="M213" i="79"/>
  <c r="U213" i="79" s="1"/>
  <c r="B214" i="79"/>
  <c r="C214" i="79"/>
  <c r="D214" i="79"/>
  <c r="E214" i="79"/>
  <c r="F214" i="79"/>
  <c r="G214" i="79"/>
  <c r="H214" i="79"/>
  <c r="I214" i="79"/>
  <c r="J214" i="79"/>
  <c r="K214" i="79"/>
  <c r="L214" i="79"/>
  <c r="M214" i="79"/>
  <c r="U214" i="79"/>
  <c r="B215" i="79"/>
  <c r="C215" i="79"/>
  <c r="D215" i="79"/>
  <c r="E215" i="79"/>
  <c r="F215" i="79"/>
  <c r="G215" i="79"/>
  <c r="L215" i="79" s="1"/>
  <c r="H215" i="79"/>
  <c r="I215" i="79"/>
  <c r="M215" i="79" s="1"/>
  <c r="U215" i="79" s="1"/>
  <c r="J215" i="79"/>
  <c r="K215" i="79"/>
  <c r="B216" i="79"/>
  <c r="C216" i="79"/>
  <c r="D216" i="79"/>
  <c r="E216" i="79"/>
  <c r="F216" i="79"/>
  <c r="G216" i="79"/>
  <c r="H216" i="79"/>
  <c r="I216" i="79"/>
  <c r="M216" i="79" s="1"/>
  <c r="U216" i="79" s="1"/>
  <c r="J216" i="79"/>
  <c r="K216" i="79"/>
  <c r="L216" i="79"/>
  <c r="B217" i="79"/>
  <c r="C217" i="79"/>
  <c r="D217" i="79"/>
  <c r="E217" i="79"/>
  <c r="F217" i="79"/>
  <c r="G217" i="79"/>
  <c r="H217" i="79"/>
  <c r="I217" i="79"/>
  <c r="J217" i="79"/>
  <c r="K217" i="79"/>
  <c r="L217" i="79"/>
  <c r="M217" i="79"/>
  <c r="U217" i="79" s="1"/>
  <c r="B218" i="79"/>
  <c r="C218" i="79"/>
  <c r="D218" i="79"/>
  <c r="E218" i="79"/>
  <c r="F218" i="79"/>
  <c r="G218" i="79"/>
  <c r="H218" i="79"/>
  <c r="I218" i="79"/>
  <c r="J218" i="79"/>
  <c r="K218" i="79"/>
  <c r="L218" i="79"/>
  <c r="M218" i="79"/>
  <c r="U218" i="79"/>
  <c r="B219" i="79"/>
  <c r="C219" i="79"/>
  <c r="D219" i="79"/>
  <c r="E219" i="79"/>
  <c r="F219" i="79"/>
  <c r="G219" i="79"/>
  <c r="L219" i="79" s="1"/>
  <c r="H219" i="79"/>
  <c r="I219" i="79"/>
  <c r="M219" i="79" s="1"/>
  <c r="U219" i="79" s="1"/>
  <c r="J219" i="79"/>
  <c r="K219" i="79"/>
  <c r="B220" i="79"/>
  <c r="C220" i="79"/>
  <c r="D220" i="79"/>
  <c r="E220" i="79"/>
  <c r="F220" i="79"/>
  <c r="G220" i="79"/>
  <c r="H220" i="79"/>
  <c r="I220" i="79"/>
  <c r="M220" i="79" s="1"/>
  <c r="U220" i="79" s="1"/>
  <c r="J220" i="79"/>
  <c r="K220" i="79"/>
  <c r="L220" i="79"/>
  <c r="B221" i="79"/>
  <c r="C221" i="79"/>
  <c r="D221" i="79"/>
  <c r="E221" i="79"/>
  <c r="F221" i="79"/>
  <c r="G221" i="79"/>
  <c r="H221" i="79"/>
  <c r="I221" i="79"/>
  <c r="J221" i="79"/>
  <c r="K221" i="79"/>
  <c r="L221" i="79"/>
  <c r="M221" i="79"/>
  <c r="U221" i="79" s="1"/>
  <c r="B222" i="79"/>
  <c r="C222" i="79"/>
  <c r="D222" i="79"/>
  <c r="E222" i="79"/>
  <c r="F222" i="79"/>
  <c r="G222" i="79"/>
  <c r="H222" i="79"/>
  <c r="I222" i="79"/>
  <c r="J222" i="79"/>
  <c r="K222" i="79"/>
  <c r="L222" i="79"/>
  <c r="M222" i="79"/>
  <c r="U222" i="79"/>
  <c r="B223" i="79"/>
  <c r="C223" i="79"/>
  <c r="D223" i="79"/>
  <c r="E223" i="79"/>
  <c r="F223" i="79"/>
  <c r="G223" i="79"/>
  <c r="L223" i="79" s="1"/>
  <c r="H223" i="79"/>
  <c r="I223" i="79"/>
  <c r="M223" i="79" s="1"/>
  <c r="U223" i="79" s="1"/>
  <c r="J223" i="79"/>
  <c r="K223" i="79"/>
  <c r="B224" i="79"/>
  <c r="C224" i="79"/>
  <c r="D224" i="79"/>
  <c r="E224" i="79"/>
  <c r="F224" i="79"/>
  <c r="G224" i="79"/>
  <c r="H224" i="79"/>
  <c r="I224" i="79"/>
  <c r="M224" i="79" s="1"/>
  <c r="U224" i="79" s="1"/>
  <c r="J224" i="79"/>
  <c r="K224" i="79"/>
  <c r="L224" i="79"/>
  <c r="B225" i="79"/>
  <c r="C225" i="79"/>
  <c r="D225" i="79"/>
  <c r="E225" i="79"/>
  <c r="F225" i="79"/>
  <c r="G225" i="79"/>
  <c r="H225" i="79"/>
  <c r="I225" i="79"/>
  <c r="J225" i="79"/>
  <c r="K225" i="79"/>
  <c r="L225" i="79"/>
  <c r="M225" i="79"/>
  <c r="U225" i="79" s="1"/>
  <c r="B226" i="79"/>
  <c r="C226" i="79"/>
  <c r="D226" i="79"/>
  <c r="E226" i="79"/>
  <c r="F226" i="79"/>
  <c r="G226" i="79"/>
  <c r="H226" i="79"/>
  <c r="I226" i="79"/>
  <c r="J226" i="79"/>
  <c r="K226" i="79"/>
  <c r="L226" i="79"/>
  <c r="M226" i="79"/>
  <c r="U226" i="79"/>
  <c r="B227" i="79"/>
  <c r="C227" i="79"/>
  <c r="D227" i="79"/>
  <c r="E227" i="79"/>
  <c r="F227" i="79"/>
  <c r="G227" i="79"/>
  <c r="L227" i="79" s="1"/>
  <c r="H227" i="79"/>
  <c r="I227" i="79"/>
  <c r="M227" i="79" s="1"/>
  <c r="U227" i="79" s="1"/>
  <c r="J227" i="79"/>
  <c r="K227" i="79"/>
  <c r="B228" i="79"/>
  <c r="C228" i="79"/>
  <c r="D228" i="79"/>
  <c r="E228" i="79"/>
  <c r="F228" i="79"/>
  <c r="G228" i="79"/>
  <c r="H228" i="79"/>
  <c r="I228" i="79"/>
  <c r="M228" i="79" s="1"/>
  <c r="U228" i="79" s="1"/>
  <c r="J228" i="79"/>
  <c r="K228" i="79"/>
  <c r="L228" i="79"/>
  <c r="B229" i="79"/>
  <c r="C229" i="79"/>
  <c r="D229" i="79"/>
  <c r="E229" i="79"/>
  <c r="F229" i="79"/>
  <c r="G229" i="79"/>
  <c r="H229" i="79"/>
  <c r="I229" i="79"/>
  <c r="J229" i="79"/>
  <c r="K229" i="79"/>
  <c r="L229" i="79"/>
  <c r="M229" i="79"/>
  <c r="U229" i="79" s="1"/>
  <c r="B230" i="79"/>
  <c r="C230" i="79"/>
  <c r="D230" i="79"/>
  <c r="E230" i="79"/>
  <c r="F230" i="79"/>
  <c r="G230" i="79"/>
  <c r="H230" i="79"/>
  <c r="I230" i="79"/>
  <c r="J230" i="79"/>
  <c r="K230" i="79"/>
  <c r="L230" i="79"/>
  <c r="M230" i="79"/>
  <c r="U230" i="79"/>
  <c r="B231" i="79"/>
  <c r="C231" i="79"/>
  <c r="D231" i="79"/>
  <c r="E231" i="79"/>
  <c r="F231" i="79"/>
  <c r="G231" i="79"/>
  <c r="L231" i="79" s="1"/>
  <c r="H231" i="79"/>
  <c r="I231" i="79"/>
  <c r="M231" i="79" s="1"/>
  <c r="U231" i="79" s="1"/>
  <c r="J231" i="79"/>
  <c r="K231" i="79"/>
  <c r="B232" i="79"/>
  <c r="C232" i="79"/>
  <c r="D232" i="79"/>
  <c r="E232" i="79"/>
  <c r="F232" i="79"/>
  <c r="G232" i="79"/>
  <c r="H232" i="79"/>
  <c r="I232" i="79"/>
  <c r="M232" i="79" s="1"/>
  <c r="U232" i="79" s="1"/>
  <c r="J232" i="79"/>
  <c r="K232" i="79"/>
  <c r="L232" i="79"/>
  <c r="B233" i="79"/>
  <c r="C233" i="79"/>
  <c r="D233" i="79"/>
  <c r="E233" i="79"/>
  <c r="F233" i="79"/>
  <c r="G233" i="79"/>
  <c r="H233" i="79"/>
  <c r="I233" i="79"/>
  <c r="J233" i="79"/>
  <c r="K233" i="79"/>
  <c r="L233" i="79"/>
  <c r="M233" i="79"/>
  <c r="U233" i="79"/>
  <c r="B234" i="79"/>
  <c r="C234" i="79"/>
  <c r="D234" i="79"/>
  <c r="E234" i="79"/>
  <c r="F234" i="79"/>
  <c r="G234" i="79"/>
  <c r="H234" i="79"/>
  <c r="I234" i="79"/>
  <c r="J234" i="79"/>
  <c r="K234" i="79"/>
  <c r="L234" i="79"/>
  <c r="M234" i="79"/>
  <c r="U234" i="79"/>
  <c r="B235" i="79"/>
  <c r="C235" i="79"/>
  <c r="D235" i="79"/>
  <c r="E235" i="79"/>
  <c r="F235" i="79"/>
  <c r="G235" i="79"/>
  <c r="L235" i="79" s="1"/>
  <c r="H235" i="79"/>
  <c r="I235" i="79"/>
  <c r="J235" i="79"/>
  <c r="K235" i="79"/>
  <c r="M235" i="79"/>
  <c r="U235" i="79"/>
  <c r="B236" i="79"/>
  <c r="C236" i="79"/>
  <c r="D236" i="79"/>
  <c r="E236" i="79"/>
  <c r="F236" i="79"/>
  <c r="G236" i="79"/>
  <c r="H236" i="79"/>
  <c r="I236" i="79"/>
  <c r="M236" i="79" s="1"/>
  <c r="U236" i="79" s="1"/>
  <c r="J236" i="79"/>
  <c r="K236" i="79"/>
  <c r="L236" i="79"/>
  <c r="B237" i="79"/>
  <c r="C237" i="79"/>
  <c r="D237" i="79"/>
  <c r="E237" i="79"/>
  <c r="F237" i="79"/>
  <c r="G237" i="79"/>
  <c r="H237" i="79"/>
  <c r="I237" i="79"/>
  <c r="M237" i="79" s="1"/>
  <c r="U237" i="79" s="1"/>
  <c r="J237" i="79"/>
  <c r="K237" i="79"/>
  <c r="L237" i="79"/>
  <c r="B238" i="79"/>
  <c r="C238" i="79"/>
  <c r="D238" i="79"/>
  <c r="E238" i="79"/>
  <c r="F238" i="79"/>
  <c r="G238" i="79"/>
  <c r="H238" i="79"/>
  <c r="I238" i="79"/>
  <c r="J238" i="79"/>
  <c r="K238" i="79"/>
  <c r="L238" i="79"/>
  <c r="M238" i="79"/>
  <c r="U238" i="79"/>
  <c r="B239" i="79"/>
  <c r="C239" i="79"/>
  <c r="D239" i="79"/>
  <c r="E239" i="79"/>
  <c r="F239" i="79"/>
  <c r="G239" i="79"/>
  <c r="L239" i="79" s="1"/>
  <c r="H239" i="79"/>
  <c r="I239" i="79"/>
  <c r="J239" i="79"/>
  <c r="K239" i="79"/>
  <c r="M239" i="79"/>
  <c r="U239" i="79"/>
  <c r="B240" i="79"/>
  <c r="C240" i="79"/>
  <c r="D240" i="79"/>
  <c r="E240" i="79"/>
  <c r="F240" i="79"/>
  <c r="G240" i="79"/>
  <c r="H240" i="79"/>
  <c r="I240" i="79"/>
  <c r="M240" i="79" s="1"/>
  <c r="U240" i="79" s="1"/>
  <c r="J240" i="79"/>
  <c r="K240" i="79"/>
  <c r="L240" i="79"/>
  <c r="B241" i="79"/>
  <c r="C241" i="79"/>
  <c r="D241" i="79"/>
  <c r="E241" i="79"/>
  <c r="F241" i="79"/>
  <c r="G241" i="79"/>
  <c r="H241" i="79"/>
  <c r="I241" i="79"/>
  <c r="M241" i="79" s="1"/>
  <c r="U241" i="79" s="1"/>
  <c r="J241" i="79"/>
  <c r="K241" i="79"/>
  <c r="L241" i="79"/>
  <c r="B242" i="79"/>
  <c r="C242" i="79"/>
  <c r="D242" i="79"/>
  <c r="E242" i="79"/>
  <c r="F242" i="79"/>
  <c r="G242" i="79"/>
  <c r="H242" i="79"/>
  <c r="I242" i="79"/>
  <c r="J242" i="79"/>
  <c r="K242" i="79"/>
  <c r="L242" i="79"/>
  <c r="M242" i="79"/>
  <c r="U242" i="79"/>
  <c r="B243" i="79"/>
  <c r="C243" i="79"/>
  <c r="D243" i="79"/>
  <c r="E243" i="79"/>
  <c r="F243" i="79"/>
  <c r="G243" i="79"/>
  <c r="L243" i="79" s="1"/>
  <c r="H243" i="79"/>
  <c r="I243" i="79"/>
  <c r="J243" i="79"/>
  <c r="K243" i="79"/>
  <c r="M243" i="79"/>
  <c r="U243" i="79"/>
  <c r="B244" i="79"/>
  <c r="C244" i="79"/>
  <c r="D244" i="79"/>
  <c r="E244" i="79"/>
  <c r="F244" i="79"/>
  <c r="G244" i="79"/>
  <c r="L244" i="79" s="1"/>
  <c r="H244" i="79"/>
  <c r="I244" i="79"/>
  <c r="M244" i="79" s="1"/>
  <c r="U244" i="79" s="1"/>
  <c r="J244" i="79"/>
  <c r="K244" i="79"/>
  <c r="B245" i="79"/>
  <c r="C245" i="79"/>
  <c r="D245" i="79"/>
  <c r="E245" i="79"/>
  <c r="F245" i="79"/>
  <c r="G245" i="79"/>
  <c r="H245" i="79"/>
  <c r="I245" i="79"/>
  <c r="M245" i="79" s="1"/>
  <c r="U245" i="79" s="1"/>
  <c r="J245" i="79"/>
  <c r="K245" i="79"/>
  <c r="L245" i="79"/>
  <c r="B246" i="79"/>
  <c r="C246" i="79"/>
  <c r="D246" i="79"/>
  <c r="E246" i="79"/>
  <c r="F246" i="79"/>
  <c r="G246" i="79"/>
  <c r="H246" i="79"/>
  <c r="I246" i="79"/>
  <c r="J246" i="79"/>
  <c r="K246" i="79"/>
  <c r="L246" i="79"/>
  <c r="M246" i="79"/>
  <c r="U246" i="79"/>
  <c r="B247" i="79"/>
  <c r="C247" i="79"/>
  <c r="D247" i="79"/>
  <c r="E247" i="79"/>
  <c r="F247" i="79"/>
  <c r="G247" i="79"/>
  <c r="L247" i="79" s="1"/>
  <c r="H247" i="79"/>
  <c r="I247" i="79"/>
  <c r="J247" i="79"/>
  <c r="K247" i="79"/>
  <c r="M247" i="79"/>
  <c r="U247" i="79"/>
  <c r="B248" i="79"/>
  <c r="C248" i="79"/>
  <c r="D248" i="79"/>
  <c r="E248" i="79"/>
  <c r="F248" i="79"/>
  <c r="G248" i="79"/>
  <c r="L248" i="79" s="1"/>
  <c r="H248" i="79"/>
  <c r="I248" i="79"/>
  <c r="M248" i="79" s="1"/>
  <c r="U248" i="79" s="1"/>
  <c r="J248" i="79"/>
  <c r="K248" i="79"/>
  <c r="B249" i="79"/>
  <c r="C249" i="79"/>
  <c r="D249" i="79"/>
  <c r="E249" i="79"/>
  <c r="F249" i="79"/>
  <c r="G249" i="79"/>
  <c r="H249" i="79"/>
  <c r="I249" i="79"/>
  <c r="M249" i="79" s="1"/>
  <c r="U249" i="79" s="1"/>
  <c r="J249" i="79"/>
  <c r="K249" i="79"/>
  <c r="L249" i="79"/>
  <c r="B250" i="79"/>
  <c r="C250" i="79"/>
  <c r="D250" i="79"/>
  <c r="E250" i="79"/>
  <c r="F250" i="79"/>
  <c r="G250" i="79"/>
  <c r="H250" i="79"/>
  <c r="I250" i="79"/>
  <c r="J250" i="79"/>
  <c r="K250" i="79"/>
  <c r="L250" i="79"/>
  <c r="M250" i="79"/>
  <c r="U250" i="79"/>
  <c r="B251" i="79"/>
  <c r="C251" i="79"/>
  <c r="D251" i="79"/>
  <c r="E251" i="79"/>
  <c r="F251" i="79"/>
  <c r="G251" i="79"/>
  <c r="L251" i="79" s="1"/>
  <c r="H251" i="79"/>
  <c r="I251" i="79"/>
  <c r="J251" i="79"/>
  <c r="K251" i="79"/>
  <c r="M251" i="79"/>
  <c r="U251" i="79"/>
  <c r="B252" i="79"/>
  <c r="C252" i="79"/>
  <c r="D252" i="79"/>
  <c r="E252" i="79"/>
  <c r="F252" i="79"/>
  <c r="G252" i="79"/>
  <c r="L252" i="79" s="1"/>
  <c r="H252" i="79"/>
  <c r="I252" i="79"/>
  <c r="M252" i="79" s="1"/>
  <c r="U252" i="79" s="1"/>
  <c r="J252" i="79"/>
  <c r="K252" i="79"/>
  <c r="B253" i="79"/>
  <c r="C253" i="79"/>
  <c r="D253" i="79"/>
  <c r="E253" i="79"/>
  <c r="F253" i="79"/>
  <c r="G253" i="79"/>
  <c r="H253" i="79"/>
  <c r="I253" i="79"/>
  <c r="M253" i="79" s="1"/>
  <c r="U253" i="79" s="1"/>
  <c r="J253" i="79"/>
  <c r="K253" i="79"/>
  <c r="L253" i="79"/>
  <c r="B254" i="79"/>
  <c r="C254" i="79"/>
  <c r="D254" i="79"/>
  <c r="E254" i="79"/>
  <c r="F254" i="79"/>
  <c r="G254" i="79"/>
  <c r="H254" i="79"/>
  <c r="I254" i="79"/>
  <c r="J254" i="79"/>
  <c r="K254" i="79"/>
  <c r="L254" i="79"/>
  <c r="M254" i="79"/>
  <c r="U254" i="79"/>
  <c r="B255" i="79"/>
  <c r="C255" i="79"/>
  <c r="D255" i="79"/>
  <c r="E255" i="79"/>
  <c r="F255" i="79"/>
  <c r="G255" i="79"/>
  <c r="L255" i="79" s="1"/>
  <c r="H255" i="79"/>
  <c r="I255" i="79"/>
  <c r="J255" i="79"/>
  <c r="K255" i="79"/>
  <c r="M255" i="79"/>
  <c r="U255" i="79"/>
  <c r="B256" i="79"/>
  <c r="C256" i="79"/>
  <c r="D256" i="79"/>
  <c r="E256" i="79"/>
  <c r="F256" i="79"/>
  <c r="G256" i="79"/>
  <c r="L256" i="79" s="1"/>
  <c r="H256" i="79"/>
  <c r="I256" i="79"/>
  <c r="M256" i="79" s="1"/>
  <c r="U256" i="79" s="1"/>
  <c r="J256" i="79"/>
  <c r="K256" i="79"/>
  <c r="B257" i="79"/>
  <c r="C257" i="79"/>
  <c r="D257" i="79"/>
  <c r="E257" i="79"/>
  <c r="F257" i="79"/>
  <c r="G257" i="79"/>
  <c r="H257" i="79"/>
  <c r="I257" i="79"/>
  <c r="M257" i="79" s="1"/>
  <c r="U257" i="79" s="1"/>
  <c r="J257" i="79"/>
  <c r="K257" i="79"/>
  <c r="L257" i="79"/>
  <c r="B258" i="79"/>
  <c r="C258" i="79"/>
  <c r="D258" i="79"/>
  <c r="E258" i="79"/>
  <c r="F258" i="79"/>
  <c r="G258" i="79"/>
  <c r="H258" i="79"/>
  <c r="I258" i="79"/>
  <c r="J258" i="79"/>
  <c r="K258" i="79"/>
  <c r="L258" i="79"/>
  <c r="M258" i="79"/>
  <c r="U258" i="79"/>
  <c r="B259" i="79"/>
  <c r="C259" i="79"/>
  <c r="D259" i="79"/>
  <c r="E259" i="79"/>
  <c r="F259" i="79"/>
  <c r="G259" i="79"/>
  <c r="L259" i="79" s="1"/>
  <c r="H259" i="79"/>
  <c r="I259" i="79"/>
  <c r="J259" i="79"/>
  <c r="K259" i="79"/>
  <c r="M259" i="79"/>
  <c r="U259" i="79"/>
  <c r="B260" i="79"/>
  <c r="C260" i="79"/>
  <c r="D260" i="79"/>
  <c r="E260" i="79"/>
  <c r="F260" i="79"/>
  <c r="G260" i="79"/>
  <c r="L260" i="79" s="1"/>
  <c r="H260" i="79"/>
  <c r="I260" i="79"/>
  <c r="M260" i="79" s="1"/>
  <c r="U260" i="79" s="1"/>
  <c r="J260" i="79"/>
  <c r="K260" i="79"/>
  <c r="B261" i="79"/>
  <c r="C261" i="79"/>
  <c r="D261" i="79"/>
  <c r="E261" i="79"/>
  <c r="F261" i="79"/>
  <c r="G261" i="79"/>
  <c r="H261" i="79"/>
  <c r="I261" i="79"/>
  <c r="M261" i="79" s="1"/>
  <c r="U261" i="79" s="1"/>
  <c r="J261" i="79"/>
  <c r="K261" i="79"/>
  <c r="L261" i="79"/>
  <c r="B262" i="79"/>
  <c r="C262" i="79"/>
  <c r="D262" i="79"/>
  <c r="E262" i="79"/>
  <c r="F262" i="79"/>
  <c r="G262" i="79"/>
  <c r="H262" i="79"/>
  <c r="I262" i="79"/>
  <c r="J262" i="79"/>
  <c r="K262" i="79"/>
  <c r="L262" i="79"/>
  <c r="M262" i="79"/>
  <c r="U262" i="79"/>
  <c r="B263" i="79"/>
  <c r="C263" i="79"/>
  <c r="D263" i="79"/>
  <c r="E263" i="79"/>
  <c r="F263" i="79"/>
  <c r="G263" i="79"/>
  <c r="L263" i="79" s="1"/>
  <c r="H263" i="79"/>
  <c r="I263" i="79"/>
  <c r="J263" i="79"/>
  <c r="K263" i="79"/>
  <c r="M263" i="79"/>
  <c r="U263" i="79"/>
  <c r="B264" i="79"/>
  <c r="C264" i="79"/>
  <c r="D264" i="79"/>
  <c r="E264" i="79"/>
  <c r="F264" i="79"/>
  <c r="G264" i="79"/>
  <c r="L264" i="79" s="1"/>
  <c r="H264" i="79"/>
  <c r="I264" i="79"/>
  <c r="M264" i="79" s="1"/>
  <c r="U264" i="79" s="1"/>
  <c r="J264" i="79"/>
  <c r="K264" i="79"/>
  <c r="B265" i="79"/>
  <c r="C265" i="79"/>
  <c r="D265" i="79"/>
  <c r="E265" i="79"/>
  <c r="F265" i="79"/>
  <c r="G265" i="79"/>
  <c r="H265" i="79"/>
  <c r="I265" i="79"/>
  <c r="M265" i="79" s="1"/>
  <c r="U265" i="79" s="1"/>
  <c r="J265" i="79"/>
  <c r="K265" i="79"/>
  <c r="L265" i="79"/>
  <c r="B266" i="79"/>
  <c r="C266" i="79"/>
  <c r="D266" i="79"/>
  <c r="E266" i="79"/>
  <c r="F266" i="79"/>
  <c r="G266" i="79"/>
  <c r="H266" i="79"/>
  <c r="I266" i="79"/>
  <c r="J266" i="79"/>
  <c r="K266" i="79"/>
  <c r="L266" i="79"/>
  <c r="M266" i="79"/>
  <c r="U266" i="79"/>
  <c r="B267" i="79"/>
  <c r="C267" i="79"/>
  <c r="D267" i="79"/>
  <c r="E267" i="79"/>
  <c r="F267" i="79"/>
  <c r="G267" i="79"/>
  <c r="L267" i="79" s="1"/>
  <c r="H267" i="79"/>
  <c r="I267" i="79"/>
  <c r="J267" i="79"/>
  <c r="K267" i="79"/>
  <c r="M267" i="79"/>
  <c r="U267" i="79"/>
  <c r="B268" i="79"/>
  <c r="C268" i="79"/>
  <c r="D268" i="79"/>
  <c r="E268" i="79"/>
  <c r="F268" i="79"/>
  <c r="G268" i="79"/>
  <c r="L268" i="79" s="1"/>
  <c r="H268" i="79"/>
  <c r="I268" i="79"/>
  <c r="M268" i="79" s="1"/>
  <c r="U268" i="79" s="1"/>
  <c r="J268" i="79"/>
  <c r="K268" i="79"/>
  <c r="B269" i="79"/>
  <c r="C269" i="79"/>
  <c r="D269" i="79"/>
  <c r="E269" i="79"/>
  <c r="F269" i="79"/>
  <c r="G269" i="79"/>
  <c r="H269" i="79"/>
  <c r="I269" i="79"/>
  <c r="M269" i="79" s="1"/>
  <c r="U269" i="79" s="1"/>
  <c r="J269" i="79"/>
  <c r="K269" i="79"/>
  <c r="L269" i="79"/>
  <c r="B270" i="79"/>
  <c r="C270" i="79"/>
  <c r="D270" i="79"/>
  <c r="E270" i="79"/>
  <c r="F270" i="79"/>
  <c r="G270" i="79"/>
  <c r="H270" i="79"/>
  <c r="I270" i="79"/>
  <c r="J270" i="79"/>
  <c r="K270" i="79"/>
  <c r="L270" i="79"/>
  <c r="M270" i="79"/>
  <c r="U270" i="79"/>
  <c r="B271" i="79"/>
  <c r="C271" i="79"/>
  <c r="D271" i="79"/>
  <c r="E271" i="79"/>
  <c r="F271" i="79"/>
  <c r="G271" i="79"/>
  <c r="L271" i="79" s="1"/>
  <c r="H271" i="79"/>
  <c r="I271" i="79"/>
  <c r="J271" i="79"/>
  <c r="K271" i="79"/>
  <c r="M271" i="79"/>
  <c r="U271" i="79"/>
  <c r="B272" i="79"/>
  <c r="C272" i="79"/>
  <c r="D272" i="79"/>
  <c r="E272" i="79"/>
  <c r="F272" i="79"/>
  <c r="G272" i="79"/>
  <c r="L272" i="79" s="1"/>
  <c r="H272" i="79"/>
  <c r="I272" i="79"/>
  <c r="M272" i="79" s="1"/>
  <c r="U272" i="79" s="1"/>
  <c r="J272" i="79"/>
  <c r="K272" i="79"/>
  <c r="B273" i="79"/>
  <c r="C273" i="79"/>
  <c r="D273" i="79"/>
  <c r="E273" i="79"/>
  <c r="F273" i="79"/>
  <c r="G273" i="79"/>
  <c r="H273" i="79"/>
  <c r="I273" i="79"/>
  <c r="M273" i="79" s="1"/>
  <c r="U273" i="79" s="1"/>
  <c r="J273" i="79"/>
  <c r="K273" i="79"/>
  <c r="L273" i="79"/>
  <c r="B274" i="79"/>
  <c r="C274" i="79"/>
  <c r="D274" i="79"/>
  <c r="E274" i="79"/>
  <c r="F274" i="79"/>
  <c r="G274" i="79"/>
  <c r="H274" i="79"/>
  <c r="I274" i="79"/>
  <c r="J274" i="79"/>
  <c r="K274" i="79"/>
  <c r="L274" i="79"/>
  <c r="M274" i="79"/>
  <c r="U274" i="79"/>
  <c r="B275" i="79"/>
  <c r="C275" i="79"/>
  <c r="D275" i="79"/>
  <c r="E275" i="79"/>
  <c r="F275" i="79"/>
  <c r="G275" i="79"/>
  <c r="L275" i="79" s="1"/>
  <c r="H275" i="79"/>
  <c r="I275" i="79"/>
  <c r="J275" i="79"/>
  <c r="K275" i="79"/>
  <c r="M275" i="79"/>
  <c r="U275" i="79"/>
  <c r="B276" i="79"/>
  <c r="C276" i="79"/>
  <c r="D276" i="79"/>
  <c r="E276" i="79"/>
  <c r="F276" i="79"/>
  <c r="G276" i="79"/>
  <c r="L276" i="79" s="1"/>
  <c r="H276" i="79"/>
  <c r="I276" i="79"/>
  <c r="M276" i="79" s="1"/>
  <c r="U276" i="79" s="1"/>
  <c r="J276" i="79"/>
  <c r="K276" i="79"/>
  <c r="B277" i="79"/>
  <c r="C277" i="79"/>
  <c r="D277" i="79"/>
  <c r="E277" i="79"/>
  <c r="F277" i="79"/>
  <c r="G277" i="79"/>
  <c r="H277" i="79"/>
  <c r="I277" i="79"/>
  <c r="M277" i="79" s="1"/>
  <c r="U277" i="79" s="1"/>
  <c r="J277" i="79"/>
  <c r="K277" i="79"/>
  <c r="L277" i="79"/>
  <c r="B278" i="79"/>
  <c r="C278" i="79"/>
  <c r="D278" i="79"/>
  <c r="E278" i="79"/>
  <c r="F278" i="79"/>
  <c r="G278" i="79"/>
  <c r="H278" i="79"/>
  <c r="I278" i="79"/>
  <c r="J278" i="79"/>
  <c r="K278" i="79"/>
  <c r="L278" i="79"/>
  <c r="M278" i="79"/>
  <c r="U278" i="79"/>
  <c r="B279" i="79"/>
  <c r="C279" i="79"/>
  <c r="D279" i="79"/>
  <c r="E279" i="79"/>
  <c r="F279" i="79"/>
  <c r="G279" i="79"/>
  <c r="L279" i="79" s="1"/>
  <c r="H279" i="79"/>
  <c r="I279" i="79"/>
  <c r="J279" i="79"/>
  <c r="K279" i="79"/>
  <c r="M279" i="79"/>
  <c r="U279" i="79"/>
  <c r="B280" i="79"/>
  <c r="C280" i="79"/>
  <c r="D280" i="79"/>
  <c r="E280" i="79"/>
  <c r="F280" i="79"/>
  <c r="G280" i="79"/>
  <c r="L280" i="79" s="1"/>
  <c r="H280" i="79"/>
  <c r="I280" i="79"/>
  <c r="M280" i="79" s="1"/>
  <c r="U280" i="79" s="1"/>
  <c r="J280" i="79"/>
  <c r="K280" i="79"/>
  <c r="B281" i="79"/>
  <c r="C281" i="79"/>
  <c r="D281" i="79"/>
  <c r="E281" i="79"/>
  <c r="F281" i="79"/>
  <c r="G281" i="79"/>
  <c r="H281" i="79"/>
  <c r="I281" i="79"/>
  <c r="M281" i="79" s="1"/>
  <c r="U281" i="79" s="1"/>
  <c r="J281" i="79"/>
  <c r="K281" i="79"/>
  <c r="L281" i="79"/>
  <c r="B282" i="79"/>
  <c r="C282" i="79"/>
  <c r="D282" i="79"/>
  <c r="E282" i="79"/>
  <c r="F282" i="79"/>
  <c r="G282" i="79"/>
  <c r="H282" i="79"/>
  <c r="I282" i="79"/>
  <c r="J282" i="79"/>
  <c r="K282" i="79"/>
  <c r="L282" i="79"/>
  <c r="M282" i="79"/>
  <c r="U282" i="79"/>
  <c r="B283" i="79"/>
  <c r="C283" i="79"/>
  <c r="D283" i="79"/>
  <c r="E283" i="79"/>
  <c r="F283" i="79"/>
  <c r="G283" i="79"/>
  <c r="L283" i="79" s="1"/>
  <c r="H283" i="79"/>
  <c r="I283" i="79"/>
  <c r="J283" i="79"/>
  <c r="K283" i="79"/>
  <c r="M283" i="79"/>
  <c r="U283" i="79"/>
  <c r="B284" i="79"/>
  <c r="C284" i="79"/>
  <c r="D284" i="79"/>
  <c r="E284" i="79"/>
  <c r="F284" i="79"/>
  <c r="G284" i="79"/>
  <c r="L284" i="79" s="1"/>
  <c r="H284" i="79"/>
  <c r="I284" i="79"/>
  <c r="M284" i="79" s="1"/>
  <c r="U284" i="79" s="1"/>
  <c r="J284" i="79"/>
  <c r="K284" i="79"/>
  <c r="B285" i="79"/>
  <c r="C285" i="79"/>
  <c r="D285" i="79"/>
  <c r="E285" i="79"/>
  <c r="F285" i="79"/>
  <c r="G285" i="79"/>
  <c r="H285" i="79"/>
  <c r="I285" i="79"/>
  <c r="J285" i="79"/>
  <c r="K285" i="79"/>
  <c r="L285" i="79"/>
  <c r="M285" i="79"/>
  <c r="U285" i="79" s="1"/>
  <c r="B286" i="79"/>
  <c r="C286" i="79"/>
  <c r="D286" i="79"/>
  <c r="E286" i="79"/>
  <c r="F286" i="79"/>
  <c r="G286" i="79"/>
  <c r="H286" i="79"/>
  <c r="I286" i="79"/>
  <c r="J286" i="79"/>
  <c r="K286" i="79"/>
  <c r="L286" i="79"/>
  <c r="M286" i="79"/>
  <c r="U286" i="79"/>
  <c r="B287" i="79"/>
  <c r="C287" i="79"/>
  <c r="D287" i="79"/>
  <c r="E287" i="79"/>
  <c r="F287" i="79"/>
  <c r="G287" i="79"/>
  <c r="L287" i="79" s="1"/>
  <c r="H287" i="79"/>
  <c r="I287" i="79"/>
  <c r="M287" i="79" s="1"/>
  <c r="U287" i="79" s="1"/>
  <c r="J287" i="79"/>
  <c r="K287" i="79"/>
  <c r="B288" i="79"/>
  <c r="C288" i="79"/>
  <c r="D288" i="79"/>
  <c r="E288" i="79"/>
  <c r="F288" i="79"/>
  <c r="G288" i="79"/>
  <c r="H288" i="79"/>
  <c r="I288" i="79"/>
  <c r="M288" i="79" s="1"/>
  <c r="U288" i="79" s="1"/>
  <c r="J288" i="79"/>
  <c r="K288" i="79"/>
  <c r="L288" i="79"/>
  <c r="B289" i="79"/>
  <c r="C289" i="79"/>
  <c r="D289" i="79"/>
  <c r="E289" i="79"/>
  <c r="F289" i="79"/>
  <c r="G289" i="79"/>
  <c r="H289" i="79"/>
  <c r="I289" i="79"/>
  <c r="J289" i="79"/>
  <c r="K289" i="79"/>
  <c r="L289" i="79"/>
  <c r="M289" i="79"/>
  <c r="U289" i="79" s="1"/>
  <c r="B290" i="79"/>
  <c r="C290" i="79"/>
  <c r="D290" i="79"/>
  <c r="E290" i="79"/>
  <c r="F290" i="79"/>
  <c r="G290" i="79"/>
  <c r="H290" i="79"/>
  <c r="I290" i="79"/>
  <c r="J290" i="79"/>
  <c r="K290" i="79"/>
  <c r="L290" i="79"/>
  <c r="M290" i="79"/>
  <c r="U290" i="79"/>
  <c r="B291" i="79"/>
  <c r="C291" i="79"/>
  <c r="D291" i="79"/>
  <c r="E291" i="79"/>
  <c r="F291" i="79"/>
  <c r="G291" i="79"/>
  <c r="L291" i="79" s="1"/>
  <c r="H291" i="79"/>
  <c r="I291" i="79"/>
  <c r="M291" i="79" s="1"/>
  <c r="U291" i="79" s="1"/>
  <c r="J291" i="79"/>
  <c r="K291" i="79"/>
  <c r="B292" i="79"/>
  <c r="C292" i="79"/>
  <c r="D292" i="79"/>
  <c r="E292" i="79"/>
  <c r="F292" i="79"/>
  <c r="G292" i="79"/>
  <c r="H292" i="79"/>
  <c r="I292" i="79"/>
  <c r="M292" i="79" s="1"/>
  <c r="U292" i="79" s="1"/>
  <c r="J292" i="79"/>
  <c r="K292" i="79"/>
  <c r="L292" i="79"/>
  <c r="B293" i="79"/>
  <c r="C293" i="79"/>
  <c r="D293" i="79"/>
  <c r="E293" i="79"/>
  <c r="F293" i="79"/>
  <c r="G293" i="79"/>
  <c r="H293" i="79"/>
  <c r="I293" i="79"/>
  <c r="J293" i="79"/>
  <c r="K293" i="79"/>
  <c r="L293" i="79"/>
  <c r="M293" i="79"/>
  <c r="U293" i="79" s="1"/>
  <c r="B294" i="79"/>
  <c r="C294" i="79"/>
  <c r="D294" i="79"/>
  <c r="E294" i="79"/>
  <c r="F294" i="79"/>
  <c r="G294" i="79"/>
  <c r="H294" i="79"/>
  <c r="I294" i="79"/>
  <c r="J294" i="79"/>
  <c r="K294" i="79"/>
  <c r="L294" i="79"/>
  <c r="M294" i="79"/>
  <c r="U294" i="79"/>
  <c r="B295" i="79"/>
  <c r="C295" i="79"/>
  <c r="D295" i="79"/>
  <c r="E295" i="79"/>
  <c r="F295" i="79"/>
  <c r="G295" i="79"/>
  <c r="L295" i="79" s="1"/>
  <c r="H295" i="79"/>
  <c r="I295" i="79"/>
  <c r="M295" i="79" s="1"/>
  <c r="U295" i="79" s="1"/>
  <c r="J295" i="79"/>
  <c r="K295" i="79"/>
  <c r="B296" i="79"/>
  <c r="C296" i="79"/>
  <c r="D296" i="79"/>
  <c r="E296" i="79"/>
  <c r="F296" i="79"/>
  <c r="G296" i="79"/>
  <c r="H296" i="79"/>
  <c r="I296" i="79"/>
  <c r="M296" i="79" s="1"/>
  <c r="U296" i="79" s="1"/>
  <c r="J296" i="79"/>
  <c r="K296" i="79"/>
  <c r="L296" i="79"/>
  <c r="A111" i="79"/>
  <c r="B111" i="79"/>
  <c r="C111" i="79"/>
  <c r="D111" i="79"/>
  <c r="E111" i="79"/>
  <c r="F111" i="79"/>
  <c r="G111" i="79"/>
  <c r="H111" i="79"/>
  <c r="I111" i="79"/>
  <c r="J111" i="79"/>
  <c r="K111" i="79"/>
  <c r="L111" i="79"/>
  <c r="M111" i="79"/>
  <c r="U111" i="79"/>
  <c r="A112" i="79"/>
  <c r="B112" i="79"/>
  <c r="C112" i="79"/>
  <c r="D112" i="79"/>
  <c r="E112" i="79"/>
  <c r="F112" i="79"/>
  <c r="G112" i="79"/>
  <c r="L112" i="79" s="1"/>
  <c r="H112" i="79"/>
  <c r="I112" i="79"/>
  <c r="J112" i="79"/>
  <c r="K112" i="79"/>
  <c r="M112" i="79"/>
  <c r="U112" i="79" s="1"/>
  <c r="A113" i="79"/>
  <c r="A114" i="79" s="1"/>
  <c r="A115" i="79" s="1"/>
  <c r="A116" i="79" s="1"/>
  <c r="A117" i="79" s="1"/>
  <c r="A118" i="79" s="1"/>
  <c r="A119" i="79" s="1"/>
  <c r="A120" i="79" s="1"/>
  <c r="A121" i="79" s="1"/>
  <c r="A122" i="79" s="1"/>
  <c r="A123" i="79" s="1"/>
  <c r="A124" i="79" s="1"/>
  <c r="A125" i="79" s="1"/>
  <c r="A126" i="79" s="1"/>
  <c r="A127" i="79" s="1"/>
  <c r="A128" i="79" s="1"/>
  <c r="A129" i="79" s="1"/>
  <c r="A130" i="79" s="1"/>
  <c r="A131" i="79" s="1"/>
  <c r="A132" i="79" s="1"/>
  <c r="A133" i="79" s="1"/>
  <c r="A134" i="79" s="1"/>
  <c r="A135" i="79" s="1"/>
  <c r="A136" i="79" s="1"/>
  <c r="A137" i="79" s="1"/>
  <c r="A138" i="79" s="1"/>
  <c r="A139" i="79" s="1"/>
  <c r="A140" i="79" s="1"/>
  <c r="A141" i="79" s="1"/>
  <c r="A142" i="79" s="1"/>
  <c r="A143" i="79" s="1"/>
  <c r="A144" i="79" s="1"/>
  <c r="A145" i="79" s="1"/>
  <c r="A146" i="79" s="1"/>
  <c r="A147" i="79" s="1"/>
  <c r="A148" i="79" s="1"/>
  <c r="A149" i="79" s="1"/>
  <c r="A150" i="79" s="1"/>
  <c r="A151" i="79" s="1"/>
  <c r="A152" i="79" s="1"/>
  <c r="A153" i="79" s="1"/>
  <c r="A154" i="79" s="1"/>
  <c r="A155" i="79" s="1"/>
  <c r="A156" i="79" s="1"/>
  <c r="A157" i="79" s="1"/>
  <c r="A158" i="79" s="1"/>
  <c r="A159" i="79" s="1"/>
  <c r="A160" i="79" s="1"/>
  <c r="A161" i="79" s="1"/>
  <c r="A162" i="79" s="1"/>
  <c r="A163" i="79" s="1"/>
  <c r="A164" i="79" s="1"/>
  <c r="A165" i="79" s="1"/>
  <c r="A166" i="79" s="1"/>
  <c r="A167" i="79" s="1"/>
  <c r="A168" i="79" s="1"/>
  <c r="A169" i="79" s="1"/>
  <c r="A170" i="79" s="1"/>
  <c r="A171" i="79" s="1"/>
  <c r="A172" i="79" s="1"/>
  <c r="A173" i="79" s="1"/>
  <c r="A174" i="79" s="1"/>
  <c r="A175" i="79" s="1"/>
  <c r="A176" i="79" s="1"/>
  <c r="A177" i="79" s="1"/>
  <c r="A178" i="79" s="1"/>
  <c r="A179" i="79" s="1"/>
  <c r="A180" i="79" s="1"/>
  <c r="A181" i="79" s="1"/>
  <c r="A182" i="79" s="1"/>
  <c r="A183" i="79" s="1"/>
  <c r="A184" i="79" s="1"/>
  <c r="A185" i="79" s="1"/>
  <c r="A186" i="79" s="1"/>
  <c r="A187" i="79" s="1"/>
  <c r="A188" i="79" s="1"/>
  <c r="A189" i="79" s="1"/>
  <c r="A190" i="79" s="1"/>
  <c r="A191" i="79" s="1"/>
  <c r="A192" i="79" s="1"/>
  <c r="A193" i="79" s="1"/>
  <c r="A194" i="79" s="1"/>
  <c r="A195" i="79" s="1"/>
  <c r="A196" i="79" s="1"/>
  <c r="A197" i="79" s="1"/>
  <c r="A198" i="79" s="1"/>
  <c r="A199" i="79" s="1"/>
  <c r="A200" i="79" s="1"/>
  <c r="A201" i="79" s="1"/>
  <c r="A202" i="79" s="1"/>
  <c r="B113" i="79"/>
  <c r="C113" i="79"/>
  <c r="D113" i="79"/>
  <c r="E113" i="79"/>
  <c r="F113" i="79"/>
  <c r="G113" i="79"/>
  <c r="H113" i="79"/>
  <c r="I113" i="79"/>
  <c r="M113" i="79" s="1"/>
  <c r="U113" i="79" s="1"/>
  <c r="J113" i="79"/>
  <c r="K113" i="79"/>
  <c r="L113" i="79"/>
  <c r="B114" i="79"/>
  <c r="C114" i="79"/>
  <c r="D114" i="79"/>
  <c r="E114" i="79"/>
  <c r="F114" i="79"/>
  <c r="G114" i="79"/>
  <c r="H114" i="79"/>
  <c r="I114" i="79"/>
  <c r="M114" i="79" s="1"/>
  <c r="U114" i="79" s="1"/>
  <c r="J114" i="79"/>
  <c r="K114" i="79"/>
  <c r="L114" i="79"/>
  <c r="B115" i="79"/>
  <c r="C115" i="79"/>
  <c r="D115" i="79"/>
  <c r="E115" i="79"/>
  <c r="F115" i="79"/>
  <c r="G115" i="79"/>
  <c r="H115" i="79"/>
  <c r="I115" i="79"/>
  <c r="J115" i="79"/>
  <c r="K115" i="79"/>
  <c r="L115" i="79"/>
  <c r="M115" i="79"/>
  <c r="U115" i="79"/>
  <c r="B116" i="79"/>
  <c r="C116" i="79"/>
  <c r="D116" i="79"/>
  <c r="E116" i="79"/>
  <c r="F116" i="79"/>
  <c r="G116" i="79"/>
  <c r="L116" i="79" s="1"/>
  <c r="H116" i="79"/>
  <c r="I116" i="79"/>
  <c r="J116" i="79"/>
  <c r="K116" i="79"/>
  <c r="M116" i="79"/>
  <c r="U116" i="79" s="1"/>
  <c r="B117" i="79"/>
  <c r="C117" i="79"/>
  <c r="D117" i="79"/>
  <c r="E117" i="79"/>
  <c r="F117" i="79"/>
  <c r="G117" i="79"/>
  <c r="H117" i="79"/>
  <c r="I117" i="79"/>
  <c r="M117" i="79" s="1"/>
  <c r="U117" i="79" s="1"/>
  <c r="J117" i="79"/>
  <c r="K117" i="79"/>
  <c r="L117" i="79"/>
  <c r="B118" i="79"/>
  <c r="C118" i="79"/>
  <c r="D118" i="79"/>
  <c r="E118" i="79"/>
  <c r="F118" i="79"/>
  <c r="G118" i="79"/>
  <c r="H118" i="79"/>
  <c r="I118" i="79"/>
  <c r="M118" i="79" s="1"/>
  <c r="U118" i="79" s="1"/>
  <c r="J118" i="79"/>
  <c r="K118" i="79"/>
  <c r="L118" i="79"/>
  <c r="B119" i="79"/>
  <c r="C119" i="79"/>
  <c r="D119" i="79"/>
  <c r="E119" i="79"/>
  <c r="F119" i="79"/>
  <c r="G119" i="79"/>
  <c r="H119" i="79"/>
  <c r="I119" i="79"/>
  <c r="J119" i="79"/>
  <c r="K119" i="79"/>
  <c r="L119" i="79"/>
  <c r="M119" i="79"/>
  <c r="U119" i="79"/>
  <c r="B120" i="79"/>
  <c r="C120" i="79"/>
  <c r="D120" i="79"/>
  <c r="E120" i="79"/>
  <c r="F120" i="79"/>
  <c r="G120" i="79"/>
  <c r="L120" i="79" s="1"/>
  <c r="H120" i="79"/>
  <c r="I120" i="79"/>
  <c r="J120" i="79"/>
  <c r="K120" i="79"/>
  <c r="M120" i="79"/>
  <c r="U120" i="79"/>
  <c r="B121" i="79"/>
  <c r="C121" i="79"/>
  <c r="D121" i="79"/>
  <c r="E121" i="79"/>
  <c r="F121" i="79"/>
  <c r="G121" i="79"/>
  <c r="H121" i="79"/>
  <c r="I121" i="79"/>
  <c r="M121" i="79" s="1"/>
  <c r="U121" i="79" s="1"/>
  <c r="J121" i="79"/>
  <c r="K121" i="79"/>
  <c r="L121" i="79"/>
  <c r="B122" i="79"/>
  <c r="C122" i="79"/>
  <c r="D122" i="79"/>
  <c r="E122" i="79"/>
  <c r="F122" i="79"/>
  <c r="G122" i="79"/>
  <c r="H122" i="79"/>
  <c r="I122" i="79"/>
  <c r="M122" i="79" s="1"/>
  <c r="U122" i="79" s="1"/>
  <c r="J122" i="79"/>
  <c r="K122" i="79"/>
  <c r="L122" i="79"/>
  <c r="B123" i="79"/>
  <c r="C123" i="79"/>
  <c r="D123" i="79"/>
  <c r="E123" i="79"/>
  <c r="F123" i="79"/>
  <c r="G123" i="79"/>
  <c r="H123" i="79"/>
  <c r="I123" i="79"/>
  <c r="J123" i="79"/>
  <c r="K123" i="79"/>
  <c r="L123" i="79"/>
  <c r="M123" i="79"/>
  <c r="U123" i="79"/>
  <c r="B124" i="79"/>
  <c r="C124" i="79"/>
  <c r="D124" i="79"/>
  <c r="E124" i="79"/>
  <c r="F124" i="79"/>
  <c r="G124" i="79"/>
  <c r="L124" i="79" s="1"/>
  <c r="H124" i="79"/>
  <c r="I124" i="79"/>
  <c r="J124" i="79"/>
  <c r="K124" i="79"/>
  <c r="M124" i="79"/>
  <c r="U124" i="79"/>
  <c r="B125" i="79"/>
  <c r="C125" i="79"/>
  <c r="D125" i="79"/>
  <c r="E125" i="79"/>
  <c r="F125" i="79"/>
  <c r="G125" i="79"/>
  <c r="H125" i="79"/>
  <c r="I125" i="79"/>
  <c r="M125" i="79" s="1"/>
  <c r="U125" i="79" s="1"/>
  <c r="J125" i="79"/>
  <c r="K125" i="79"/>
  <c r="L125" i="79"/>
  <c r="B126" i="79"/>
  <c r="C126" i="79"/>
  <c r="D126" i="79"/>
  <c r="E126" i="79"/>
  <c r="F126" i="79"/>
  <c r="G126" i="79"/>
  <c r="H126" i="79"/>
  <c r="I126" i="79"/>
  <c r="M126" i="79" s="1"/>
  <c r="U126" i="79" s="1"/>
  <c r="J126" i="79"/>
  <c r="K126" i="79"/>
  <c r="L126" i="79"/>
  <c r="B127" i="79"/>
  <c r="C127" i="79"/>
  <c r="D127" i="79"/>
  <c r="E127" i="79"/>
  <c r="F127" i="79"/>
  <c r="G127" i="79"/>
  <c r="H127" i="79"/>
  <c r="I127" i="79"/>
  <c r="J127" i="79"/>
  <c r="K127" i="79"/>
  <c r="L127" i="79"/>
  <c r="M127" i="79"/>
  <c r="U127" i="79"/>
  <c r="B128" i="79"/>
  <c r="C128" i="79"/>
  <c r="D128" i="79"/>
  <c r="E128" i="79"/>
  <c r="F128" i="79"/>
  <c r="G128" i="79"/>
  <c r="L128" i="79" s="1"/>
  <c r="H128" i="79"/>
  <c r="I128" i="79"/>
  <c r="J128" i="79"/>
  <c r="K128" i="79"/>
  <c r="M128" i="79"/>
  <c r="U128" i="79"/>
  <c r="B129" i="79"/>
  <c r="C129" i="79"/>
  <c r="D129" i="79"/>
  <c r="E129" i="79"/>
  <c r="F129" i="79"/>
  <c r="G129" i="79"/>
  <c r="H129" i="79"/>
  <c r="I129" i="79"/>
  <c r="M129" i="79" s="1"/>
  <c r="U129" i="79" s="1"/>
  <c r="J129" i="79"/>
  <c r="K129" i="79"/>
  <c r="L129" i="79"/>
  <c r="B130" i="79"/>
  <c r="C130" i="79"/>
  <c r="D130" i="79"/>
  <c r="E130" i="79"/>
  <c r="F130" i="79"/>
  <c r="G130" i="79"/>
  <c r="H130" i="79"/>
  <c r="I130" i="79"/>
  <c r="M130" i="79" s="1"/>
  <c r="U130" i="79" s="1"/>
  <c r="J130" i="79"/>
  <c r="K130" i="79"/>
  <c r="L130" i="79"/>
  <c r="B131" i="79"/>
  <c r="C131" i="79"/>
  <c r="D131" i="79"/>
  <c r="E131" i="79"/>
  <c r="F131" i="79"/>
  <c r="G131" i="79"/>
  <c r="H131" i="79"/>
  <c r="I131" i="79"/>
  <c r="J131" i="79"/>
  <c r="K131" i="79"/>
  <c r="L131" i="79"/>
  <c r="M131" i="79"/>
  <c r="U131" i="79"/>
  <c r="B132" i="79"/>
  <c r="C132" i="79"/>
  <c r="D132" i="79"/>
  <c r="E132" i="79"/>
  <c r="F132" i="79"/>
  <c r="G132" i="79"/>
  <c r="L132" i="79" s="1"/>
  <c r="H132" i="79"/>
  <c r="I132" i="79"/>
  <c r="J132" i="79"/>
  <c r="K132" i="79"/>
  <c r="M132" i="79"/>
  <c r="U132" i="79"/>
  <c r="B133" i="79"/>
  <c r="C133" i="79"/>
  <c r="D133" i="79"/>
  <c r="E133" i="79"/>
  <c r="F133" i="79"/>
  <c r="G133" i="79"/>
  <c r="H133" i="79"/>
  <c r="I133" i="79"/>
  <c r="M133" i="79" s="1"/>
  <c r="U133" i="79" s="1"/>
  <c r="J133" i="79"/>
  <c r="K133" i="79"/>
  <c r="L133" i="79"/>
  <c r="B134" i="79"/>
  <c r="C134" i="79"/>
  <c r="D134" i="79"/>
  <c r="E134" i="79"/>
  <c r="F134" i="79"/>
  <c r="G134" i="79"/>
  <c r="H134" i="79"/>
  <c r="I134" i="79"/>
  <c r="M134" i="79" s="1"/>
  <c r="U134" i="79" s="1"/>
  <c r="J134" i="79"/>
  <c r="K134" i="79"/>
  <c r="L134" i="79"/>
  <c r="B135" i="79"/>
  <c r="C135" i="79"/>
  <c r="D135" i="79"/>
  <c r="E135" i="79"/>
  <c r="F135" i="79"/>
  <c r="G135" i="79"/>
  <c r="H135" i="79"/>
  <c r="I135" i="79"/>
  <c r="J135" i="79"/>
  <c r="K135" i="79"/>
  <c r="L135" i="79"/>
  <c r="M135" i="79"/>
  <c r="U135" i="79"/>
  <c r="B136" i="79"/>
  <c r="C136" i="79"/>
  <c r="D136" i="79"/>
  <c r="E136" i="79"/>
  <c r="F136" i="79"/>
  <c r="G136" i="79"/>
  <c r="L136" i="79" s="1"/>
  <c r="H136" i="79"/>
  <c r="I136" i="79"/>
  <c r="J136" i="79"/>
  <c r="K136" i="79"/>
  <c r="M136" i="79"/>
  <c r="U136" i="79"/>
  <c r="B137" i="79"/>
  <c r="C137" i="79"/>
  <c r="D137" i="79"/>
  <c r="E137" i="79"/>
  <c r="F137" i="79"/>
  <c r="G137" i="79"/>
  <c r="H137" i="79"/>
  <c r="I137" i="79"/>
  <c r="M137" i="79" s="1"/>
  <c r="U137" i="79" s="1"/>
  <c r="J137" i="79"/>
  <c r="K137" i="79"/>
  <c r="L137" i="79"/>
  <c r="B138" i="79"/>
  <c r="C138" i="79"/>
  <c r="D138" i="79"/>
  <c r="E138" i="79"/>
  <c r="F138" i="79"/>
  <c r="G138" i="79"/>
  <c r="H138" i="79"/>
  <c r="I138" i="79"/>
  <c r="M138" i="79" s="1"/>
  <c r="U138" i="79" s="1"/>
  <c r="J138" i="79"/>
  <c r="K138" i="79"/>
  <c r="L138" i="79"/>
  <c r="B139" i="79"/>
  <c r="C139" i="79"/>
  <c r="D139" i="79"/>
  <c r="E139" i="79"/>
  <c r="F139" i="79"/>
  <c r="G139" i="79"/>
  <c r="H139" i="79"/>
  <c r="I139" i="79"/>
  <c r="J139" i="79"/>
  <c r="K139" i="79"/>
  <c r="L139" i="79"/>
  <c r="M139" i="79"/>
  <c r="U139" i="79"/>
  <c r="B140" i="79"/>
  <c r="C140" i="79"/>
  <c r="D140" i="79"/>
  <c r="E140" i="79"/>
  <c r="F140" i="79"/>
  <c r="G140" i="79"/>
  <c r="L140" i="79" s="1"/>
  <c r="H140" i="79"/>
  <c r="I140" i="79"/>
  <c r="J140" i="79"/>
  <c r="K140" i="79"/>
  <c r="M140" i="79"/>
  <c r="U140" i="79"/>
  <c r="B141" i="79"/>
  <c r="C141" i="79"/>
  <c r="D141" i="79"/>
  <c r="E141" i="79"/>
  <c r="F141" i="79"/>
  <c r="G141" i="79"/>
  <c r="H141" i="79"/>
  <c r="I141" i="79"/>
  <c r="M141" i="79" s="1"/>
  <c r="U141" i="79" s="1"/>
  <c r="J141" i="79"/>
  <c r="K141" i="79"/>
  <c r="L141" i="79"/>
  <c r="B142" i="79"/>
  <c r="C142" i="79"/>
  <c r="D142" i="79"/>
  <c r="E142" i="79"/>
  <c r="F142" i="79"/>
  <c r="G142" i="79"/>
  <c r="H142" i="79"/>
  <c r="I142" i="79"/>
  <c r="M142" i="79" s="1"/>
  <c r="U142" i="79" s="1"/>
  <c r="J142" i="79"/>
  <c r="K142" i="79"/>
  <c r="L142" i="79"/>
  <c r="B143" i="79"/>
  <c r="C143" i="79"/>
  <c r="D143" i="79"/>
  <c r="E143" i="79"/>
  <c r="F143" i="79"/>
  <c r="G143" i="79"/>
  <c r="H143" i="79"/>
  <c r="I143" i="79"/>
  <c r="J143" i="79"/>
  <c r="K143" i="79"/>
  <c r="L143" i="79"/>
  <c r="M143" i="79"/>
  <c r="U143" i="79"/>
  <c r="B144" i="79"/>
  <c r="C144" i="79"/>
  <c r="D144" i="79"/>
  <c r="E144" i="79"/>
  <c r="F144" i="79"/>
  <c r="G144" i="79"/>
  <c r="L144" i="79" s="1"/>
  <c r="H144" i="79"/>
  <c r="I144" i="79"/>
  <c r="J144" i="79"/>
  <c r="K144" i="79"/>
  <c r="M144" i="79"/>
  <c r="U144" i="79"/>
  <c r="B145" i="79"/>
  <c r="C145" i="79"/>
  <c r="D145" i="79"/>
  <c r="E145" i="79"/>
  <c r="F145" i="79"/>
  <c r="G145" i="79"/>
  <c r="H145" i="79"/>
  <c r="I145" i="79"/>
  <c r="M145" i="79" s="1"/>
  <c r="U145" i="79" s="1"/>
  <c r="J145" i="79"/>
  <c r="K145" i="79"/>
  <c r="L145" i="79"/>
  <c r="B146" i="79"/>
  <c r="C146" i="79"/>
  <c r="D146" i="79"/>
  <c r="E146" i="79"/>
  <c r="F146" i="79"/>
  <c r="G146" i="79"/>
  <c r="H146" i="79"/>
  <c r="I146" i="79"/>
  <c r="M146" i="79" s="1"/>
  <c r="U146" i="79" s="1"/>
  <c r="J146" i="79"/>
  <c r="K146" i="79"/>
  <c r="L146" i="79"/>
  <c r="B147" i="79"/>
  <c r="C147" i="79"/>
  <c r="D147" i="79"/>
  <c r="E147" i="79"/>
  <c r="F147" i="79"/>
  <c r="G147" i="79"/>
  <c r="H147" i="79"/>
  <c r="I147" i="79"/>
  <c r="J147" i="79"/>
  <c r="K147" i="79"/>
  <c r="L147" i="79"/>
  <c r="M147" i="79"/>
  <c r="U147" i="79"/>
  <c r="B148" i="79"/>
  <c r="C148" i="79"/>
  <c r="D148" i="79"/>
  <c r="E148" i="79"/>
  <c r="F148" i="79"/>
  <c r="G148" i="79"/>
  <c r="L148" i="79" s="1"/>
  <c r="H148" i="79"/>
  <c r="I148" i="79"/>
  <c r="J148" i="79"/>
  <c r="K148" i="79"/>
  <c r="M148" i="79"/>
  <c r="U148" i="79"/>
  <c r="B149" i="79"/>
  <c r="C149" i="79"/>
  <c r="D149" i="79"/>
  <c r="E149" i="79"/>
  <c r="F149" i="79"/>
  <c r="G149" i="79"/>
  <c r="H149" i="79"/>
  <c r="I149" i="79"/>
  <c r="M149" i="79" s="1"/>
  <c r="U149" i="79" s="1"/>
  <c r="J149" i="79"/>
  <c r="K149" i="79"/>
  <c r="L149" i="79"/>
  <c r="B150" i="79"/>
  <c r="C150" i="79"/>
  <c r="D150" i="79"/>
  <c r="E150" i="79"/>
  <c r="F150" i="79"/>
  <c r="G150" i="79"/>
  <c r="H150" i="79"/>
  <c r="I150" i="79"/>
  <c r="M150" i="79" s="1"/>
  <c r="U150" i="79" s="1"/>
  <c r="J150" i="79"/>
  <c r="K150" i="79"/>
  <c r="L150" i="79"/>
  <c r="B151" i="79"/>
  <c r="C151" i="79"/>
  <c r="D151" i="79"/>
  <c r="E151" i="79"/>
  <c r="F151" i="79"/>
  <c r="G151" i="79"/>
  <c r="H151" i="79"/>
  <c r="I151" i="79"/>
  <c r="J151" i="79"/>
  <c r="K151" i="79"/>
  <c r="L151" i="79"/>
  <c r="M151" i="79"/>
  <c r="U151" i="79"/>
  <c r="B152" i="79"/>
  <c r="C152" i="79"/>
  <c r="D152" i="79"/>
  <c r="E152" i="79"/>
  <c r="F152" i="79"/>
  <c r="G152" i="79"/>
  <c r="L152" i="79" s="1"/>
  <c r="H152" i="79"/>
  <c r="I152" i="79"/>
  <c r="J152" i="79"/>
  <c r="K152" i="79"/>
  <c r="M152" i="79"/>
  <c r="U152" i="79"/>
  <c r="B153" i="79"/>
  <c r="C153" i="79"/>
  <c r="D153" i="79"/>
  <c r="E153" i="79"/>
  <c r="F153" i="79"/>
  <c r="G153" i="79"/>
  <c r="H153" i="79"/>
  <c r="I153" i="79"/>
  <c r="M153" i="79" s="1"/>
  <c r="U153" i="79" s="1"/>
  <c r="J153" i="79"/>
  <c r="K153" i="79"/>
  <c r="L153" i="79"/>
  <c r="B154" i="79"/>
  <c r="C154" i="79"/>
  <c r="D154" i="79"/>
  <c r="E154" i="79"/>
  <c r="F154" i="79"/>
  <c r="G154" i="79"/>
  <c r="H154" i="79"/>
  <c r="I154" i="79"/>
  <c r="M154" i="79" s="1"/>
  <c r="U154" i="79" s="1"/>
  <c r="J154" i="79"/>
  <c r="K154" i="79"/>
  <c r="L154" i="79"/>
  <c r="B155" i="79"/>
  <c r="C155" i="79"/>
  <c r="D155" i="79"/>
  <c r="E155" i="79"/>
  <c r="F155" i="79"/>
  <c r="G155" i="79"/>
  <c r="H155" i="79"/>
  <c r="I155" i="79"/>
  <c r="J155" i="79"/>
  <c r="K155" i="79"/>
  <c r="L155" i="79"/>
  <c r="M155" i="79"/>
  <c r="U155" i="79"/>
  <c r="B156" i="79"/>
  <c r="C156" i="79"/>
  <c r="D156" i="79"/>
  <c r="E156" i="79"/>
  <c r="F156" i="79"/>
  <c r="G156" i="79"/>
  <c r="L156" i="79" s="1"/>
  <c r="H156" i="79"/>
  <c r="I156" i="79"/>
  <c r="J156" i="79"/>
  <c r="K156" i="79"/>
  <c r="M156" i="79"/>
  <c r="U156" i="79" s="1"/>
  <c r="B157" i="79"/>
  <c r="C157" i="79"/>
  <c r="D157" i="79"/>
  <c r="E157" i="79"/>
  <c r="F157" i="79"/>
  <c r="G157" i="79"/>
  <c r="H157" i="79"/>
  <c r="I157" i="79"/>
  <c r="M157" i="79" s="1"/>
  <c r="U157" i="79" s="1"/>
  <c r="J157" i="79"/>
  <c r="K157" i="79"/>
  <c r="L157" i="79"/>
  <c r="B158" i="79"/>
  <c r="C158" i="79"/>
  <c r="D158" i="79"/>
  <c r="E158" i="79"/>
  <c r="F158" i="79"/>
  <c r="G158" i="79"/>
  <c r="H158" i="79"/>
  <c r="I158" i="79"/>
  <c r="M158" i="79" s="1"/>
  <c r="U158" i="79" s="1"/>
  <c r="J158" i="79"/>
  <c r="K158" i="79"/>
  <c r="L158" i="79"/>
  <c r="B159" i="79"/>
  <c r="C159" i="79"/>
  <c r="D159" i="79"/>
  <c r="E159" i="79"/>
  <c r="F159" i="79"/>
  <c r="G159" i="79"/>
  <c r="H159" i="79"/>
  <c r="I159" i="79"/>
  <c r="J159" i="79"/>
  <c r="K159" i="79"/>
  <c r="L159" i="79"/>
  <c r="M159" i="79"/>
  <c r="U159" i="79"/>
  <c r="B160" i="79"/>
  <c r="C160" i="79"/>
  <c r="D160" i="79"/>
  <c r="E160" i="79"/>
  <c r="F160" i="79"/>
  <c r="G160" i="79"/>
  <c r="L160" i="79" s="1"/>
  <c r="H160" i="79"/>
  <c r="I160" i="79"/>
  <c r="J160" i="79"/>
  <c r="K160" i="79"/>
  <c r="M160" i="79"/>
  <c r="U160" i="79" s="1"/>
  <c r="B161" i="79"/>
  <c r="C161" i="79"/>
  <c r="D161" i="79"/>
  <c r="E161" i="79"/>
  <c r="F161" i="79"/>
  <c r="G161" i="79"/>
  <c r="H161" i="79"/>
  <c r="I161" i="79"/>
  <c r="M161" i="79" s="1"/>
  <c r="U161" i="79" s="1"/>
  <c r="J161" i="79"/>
  <c r="K161" i="79"/>
  <c r="L161" i="79"/>
  <c r="B162" i="79"/>
  <c r="C162" i="79"/>
  <c r="D162" i="79"/>
  <c r="E162" i="79"/>
  <c r="F162" i="79"/>
  <c r="G162" i="79"/>
  <c r="H162" i="79"/>
  <c r="I162" i="79"/>
  <c r="M162" i="79" s="1"/>
  <c r="U162" i="79" s="1"/>
  <c r="J162" i="79"/>
  <c r="K162" i="79"/>
  <c r="L162" i="79"/>
  <c r="B163" i="79"/>
  <c r="C163" i="79"/>
  <c r="D163" i="79"/>
  <c r="E163" i="79"/>
  <c r="F163" i="79"/>
  <c r="G163" i="79"/>
  <c r="H163" i="79"/>
  <c r="I163" i="79"/>
  <c r="J163" i="79"/>
  <c r="K163" i="79"/>
  <c r="L163" i="79"/>
  <c r="M163" i="79"/>
  <c r="U163" i="79"/>
  <c r="B164" i="79"/>
  <c r="C164" i="79"/>
  <c r="D164" i="79"/>
  <c r="E164" i="79"/>
  <c r="F164" i="79"/>
  <c r="G164" i="79"/>
  <c r="L164" i="79" s="1"/>
  <c r="H164" i="79"/>
  <c r="I164" i="79"/>
  <c r="J164" i="79"/>
  <c r="K164" i="79"/>
  <c r="M164" i="79"/>
  <c r="U164" i="79" s="1"/>
  <c r="B165" i="79"/>
  <c r="C165" i="79"/>
  <c r="D165" i="79"/>
  <c r="E165" i="79"/>
  <c r="F165" i="79"/>
  <c r="G165" i="79"/>
  <c r="H165" i="79"/>
  <c r="I165" i="79"/>
  <c r="M165" i="79" s="1"/>
  <c r="U165" i="79" s="1"/>
  <c r="J165" i="79"/>
  <c r="K165" i="79"/>
  <c r="L165" i="79"/>
  <c r="B166" i="79"/>
  <c r="C166" i="79"/>
  <c r="D166" i="79"/>
  <c r="E166" i="79"/>
  <c r="F166" i="79"/>
  <c r="G166" i="79"/>
  <c r="H166" i="79"/>
  <c r="I166" i="79"/>
  <c r="M166" i="79" s="1"/>
  <c r="U166" i="79" s="1"/>
  <c r="J166" i="79"/>
  <c r="K166" i="79"/>
  <c r="L166" i="79"/>
  <c r="B167" i="79"/>
  <c r="C167" i="79"/>
  <c r="D167" i="79"/>
  <c r="E167" i="79"/>
  <c r="F167" i="79"/>
  <c r="G167" i="79"/>
  <c r="H167" i="79"/>
  <c r="I167" i="79"/>
  <c r="J167" i="79"/>
  <c r="K167" i="79"/>
  <c r="L167" i="79"/>
  <c r="M167" i="79"/>
  <c r="U167" i="79"/>
  <c r="B168" i="79"/>
  <c r="C168" i="79"/>
  <c r="D168" i="79"/>
  <c r="E168" i="79"/>
  <c r="F168" i="79"/>
  <c r="G168" i="79"/>
  <c r="L168" i="79" s="1"/>
  <c r="H168" i="79"/>
  <c r="I168" i="79"/>
  <c r="J168" i="79"/>
  <c r="K168" i="79"/>
  <c r="M168" i="79"/>
  <c r="U168" i="79" s="1"/>
  <c r="B169" i="79"/>
  <c r="C169" i="79"/>
  <c r="D169" i="79"/>
  <c r="E169" i="79"/>
  <c r="F169" i="79"/>
  <c r="G169" i="79"/>
  <c r="H169" i="79"/>
  <c r="I169" i="79"/>
  <c r="M169" i="79" s="1"/>
  <c r="U169" i="79" s="1"/>
  <c r="J169" i="79"/>
  <c r="K169" i="79"/>
  <c r="L169" i="79"/>
  <c r="B170" i="79"/>
  <c r="C170" i="79"/>
  <c r="D170" i="79"/>
  <c r="E170" i="79"/>
  <c r="F170" i="79"/>
  <c r="G170" i="79"/>
  <c r="H170" i="79"/>
  <c r="I170" i="79"/>
  <c r="M170" i="79" s="1"/>
  <c r="U170" i="79" s="1"/>
  <c r="J170" i="79"/>
  <c r="K170" i="79"/>
  <c r="L170" i="79"/>
  <c r="B171" i="79"/>
  <c r="C171" i="79"/>
  <c r="D171" i="79"/>
  <c r="E171" i="79"/>
  <c r="F171" i="79"/>
  <c r="G171" i="79"/>
  <c r="H171" i="79"/>
  <c r="I171" i="79"/>
  <c r="J171" i="79"/>
  <c r="K171" i="79"/>
  <c r="L171" i="79"/>
  <c r="M171" i="79"/>
  <c r="U171" i="79"/>
  <c r="B172" i="79"/>
  <c r="C172" i="79"/>
  <c r="D172" i="79"/>
  <c r="E172" i="79"/>
  <c r="F172" i="79"/>
  <c r="G172" i="79"/>
  <c r="L172" i="79" s="1"/>
  <c r="H172" i="79"/>
  <c r="I172" i="79"/>
  <c r="J172" i="79"/>
  <c r="K172" i="79"/>
  <c r="M172" i="79"/>
  <c r="U172" i="79" s="1"/>
  <c r="B173" i="79"/>
  <c r="C173" i="79"/>
  <c r="D173" i="79"/>
  <c r="E173" i="79"/>
  <c r="F173" i="79"/>
  <c r="G173" i="79"/>
  <c r="H173" i="79"/>
  <c r="I173" i="79"/>
  <c r="M173" i="79" s="1"/>
  <c r="U173" i="79" s="1"/>
  <c r="J173" i="79"/>
  <c r="K173" i="79"/>
  <c r="L173" i="79"/>
  <c r="B174" i="79"/>
  <c r="C174" i="79"/>
  <c r="D174" i="79"/>
  <c r="E174" i="79"/>
  <c r="F174" i="79"/>
  <c r="G174" i="79"/>
  <c r="H174" i="79"/>
  <c r="I174" i="79"/>
  <c r="M174" i="79" s="1"/>
  <c r="U174" i="79" s="1"/>
  <c r="J174" i="79"/>
  <c r="K174" i="79"/>
  <c r="L174" i="79"/>
  <c r="B175" i="79"/>
  <c r="C175" i="79"/>
  <c r="D175" i="79"/>
  <c r="E175" i="79"/>
  <c r="F175" i="79"/>
  <c r="G175" i="79"/>
  <c r="H175" i="79"/>
  <c r="I175" i="79"/>
  <c r="J175" i="79"/>
  <c r="K175" i="79"/>
  <c r="L175" i="79"/>
  <c r="M175" i="79"/>
  <c r="U175" i="79"/>
  <c r="B176" i="79"/>
  <c r="C176" i="79"/>
  <c r="D176" i="79"/>
  <c r="E176" i="79"/>
  <c r="F176" i="79"/>
  <c r="G176" i="79"/>
  <c r="L176" i="79" s="1"/>
  <c r="H176" i="79"/>
  <c r="I176" i="79"/>
  <c r="J176" i="79"/>
  <c r="K176" i="79"/>
  <c r="M176" i="79"/>
  <c r="U176" i="79" s="1"/>
  <c r="B177" i="79"/>
  <c r="C177" i="79"/>
  <c r="D177" i="79"/>
  <c r="E177" i="79"/>
  <c r="F177" i="79"/>
  <c r="G177" i="79"/>
  <c r="H177" i="79"/>
  <c r="I177" i="79"/>
  <c r="M177" i="79" s="1"/>
  <c r="U177" i="79" s="1"/>
  <c r="J177" i="79"/>
  <c r="K177" i="79"/>
  <c r="L177" i="79"/>
  <c r="B178" i="79"/>
  <c r="C178" i="79"/>
  <c r="D178" i="79"/>
  <c r="E178" i="79"/>
  <c r="F178" i="79"/>
  <c r="G178" i="79"/>
  <c r="H178" i="79"/>
  <c r="I178" i="79"/>
  <c r="M178" i="79" s="1"/>
  <c r="U178" i="79" s="1"/>
  <c r="J178" i="79"/>
  <c r="K178" i="79"/>
  <c r="L178" i="79"/>
  <c r="B179" i="79"/>
  <c r="C179" i="79"/>
  <c r="D179" i="79"/>
  <c r="E179" i="79"/>
  <c r="F179" i="79"/>
  <c r="G179" i="79"/>
  <c r="H179" i="79"/>
  <c r="I179" i="79"/>
  <c r="J179" i="79"/>
  <c r="K179" i="79"/>
  <c r="L179" i="79"/>
  <c r="M179" i="79"/>
  <c r="U179" i="79"/>
  <c r="B180" i="79"/>
  <c r="C180" i="79"/>
  <c r="D180" i="79"/>
  <c r="E180" i="79"/>
  <c r="F180" i="79"/>
  <c r="G180" i="79"/>
  <c r="L180" i="79" s="1"/>
  <c r="H180" i="79"/>
  <c r="I180" i="79"/>
  <c r="J180" i="79"/>
  <c r="K180" i="79"/>
  <c r="M180" i="79"/>
  <c r="U180" i="79" s="1"/>
  <c r="B181" i="79"/>
  <c r="C181" i="79"/>
  <c r="D181" i="79"/>
  <c r="E181" i="79"/>
  <c r="F181" i="79"/>
  <c r="G181" i="79"/>
  <c r="H181" i="79"/>
  <c r="I181" i="79"/>
  <c r="M181" i="79" s="1"/>
  <c r="U181" i="79" s="1"/>
  <c r="J181" i="79"/>
  <c r="K181" i="79"/>
  <c r="L181" i="79"/>
  <c r="B182" i="79"/>
  <c r="C182" i="79"/>
  <c r="D182" i="79"/>
  <c r="E182" i="79"/>
  <c r="F182" i="79"/>
  <c r="G182" i="79"/>
  <c r="H182" i="79"/>
  <c r="I182" i="79"/>
  <c r="M182" i="79" s="1"/>
  <c r="U182" i="79" s="1"/>
  <c r="J182" i="79"/>
  <c r="K182" i="79"/>
  <c r="L182" i="79"/>
  <c r="B183" i="79"/>
  <c r="C183" i="79"/>
  <c r="D183" i="79"/>
  <c r="E183" i="79"/>
  <c r="F183" i="79"/>
  <c r="G183" i="79"/>
  <c r="H183" i="79"/>
  <c r="I183" i="79"/>
  <c r="J183" i="79"/>
  <c r="K183" i="79"/>
  <c r="L183" i="79"/>
  <c r="M183" i="79"/>
  <c r="U183" i="79"/>
  <c r="B184" i="79"/>
  <c r="C184" i="79"/>
  <c r="D184" i="79"/>
  <c r="E184" i="79"/>
  <c r="F184" i="79"/>
  <c r="G184" i="79"/>
  <c r="L184" i="79" s="1"/>
  <c r="H184" i="79"/>
  <c r="I184" i="79"/>
  <c r="J184" i="79"/>
  <c r="K184" i="79"/>
  <c r="M184" i="79"/>
  <c r="U184" i="79" s="1"/>
  <c r="B185" i="79"/>
  <c r="C185" i="79"/>
  <c r="D185" i="79"/>
  <c r="E185" i="79"/>
  <c r="F185" i="79"/>
  <c r="G185" i="79"/>
  <c r="H185" i="79"/>
  <c r="I185" i="79"/>
  <c r="M185" i="79" s="1"/>
  <c r="U185" i="79" s="1"/>
  <c r="J185" i="79"/>
  <c r="K185" i="79"/>
  <c r="L185" i="79"/>
  <c r="B186" i="79"/>
  <c r="C186" i="79"/>
  <c r="D186" i="79"/>
  <c r="E186" i="79"/>
  <c r="F186" i="79"/>
  <c r="G186" i="79"/>
  <c r="H186" i="79"/>
  <c r="I186" i="79"/>
  <c r="M186" i="79" s="1"/>
  <c r="U186" i="79" s="1"/>
  <c r="J186" i="79"/>
  <c r="K186" i="79"/>
  <c r="L186" i="79"/>
  <c r="B187" i="79"/>
  <c r="C187" i="79"/>
  <c r="D187" i="79"/>
  <c r="E187" i="79"/>
  <c r="F187" i="79"/>
  <c r="G187" i="79"/>
  <c r="H187" i="79"/>
  <c r="I187" i="79"/>
  <c r="J187" i="79"/>
  <c r="K187" i="79"/>
  <c r="L187" i="79"/>
  <c r="M187" i="79"/>
  <c r="U187" i="79"/>
  <c r="B188" i="79"/>
  <c r="C188" i="79"/>
  <c r="D188" i="79"/>
  <c r="E188" i="79"/>
  <c r="F188" i="79"/>
  <c r="G188" i="79"/>
  <c r="L188" i="79" s="1"/>
  <c r="H188" i="79"/>
  <c r="I188" i="79"/>
  <c r="J188" i="79"/>
  <c r="K188" i="79"/>
  <c r="M188" i="79"/>
  <c r="U188" i="79" s="1"/>
  <c r="B189" i="79"/>
  <c r="C189" i="79"/>
  <c r="D189" i="79"/>
  <c r="E189" i="79"/>
  <c r="F189" i="79"/>
  <c r="G189" i="79"/>
  <c r="H189" i="79"/>
  <c r="I189" i="79"/>
  <c r="M189" i="79" s="1"/>
  <c r="U189" i="79" s="1"/>
  <c r="J189" i="79"/>
  <c r="K189" i="79"/>
  <c r="L189" i="79"/>
  <c r="B190" i="79"/>
  <c r="C190" i="79"/>
  <c r="D190" i="79"/>
  <c r="E190" i="79"/>
  <c r="F190" i="79"/>
  <c r="G190" i="79"/>
  <c r="H190" i="79"/>
  <c r="I190" i="79"/>
  <c r="M190" i="79" s="1"/>
  <c r="U190" i="79" s="1"/>
  <c r="J190" i="79"/>
  <c r="K190" i="79"/>
  <c r="L190" i="79"/>
  <c r="B191" i="79"/>
  <c r="C191" i="79"/>
  <c r="D191" i="79"/>
  <c r="E191" i="79"/>
  <c r="F191" i="79"/>
  <c r="G191" i="79"/>
  <c r="H191" i="79"/>
  <c r="I191" i="79"/>
  <c r="J191" i="79"/>
  <c r="K191" i="79"/>
  <c r="L191" i="79"/>
  <c r="M191" i="79"/>
  <c r="U191" i="79"/>
  <c r="B192" i="79"/>
  <c r="C192" i="79"/>
  <c r="D192" i="79"/>
  <c r="E192" i="79"/>
  <c r="F192" i="79"/>
  <c r="G192" i="79"/>
  <c r="L192" i="79" s="1"/>
  <c r="H192" i="79"/>
  <c r="I192" i="79"/>
  <c r="J192" i="79"/>
  <c r="K192" i="79"/>
  <c r="M192" i="79"/>
  <c r="U192" i="79" s="1"/>
  <c r="B193" i="79"/>
  <c r="C193" i="79"/>
  <c r="D193" i="79"/>
  <c r="E193" i="79"/>
  <c r="F193" i="79"/>
  <c r="G193" i="79"/>
  <c r="H193" i="79"/>
  <c r="I193" i="79"/>
  <c r="M193" i="79" s="1"/>
  <c r="U193" i="79" s="1"/>
  <c r="J193" i="79"/>
  <c r="K193" i="79"/>
  <c r="L193" i="79"/>
  <c r="B194" i="79"/>
  <c r="C194" i="79"/>
  <c r="D194" i="79"/>
  <c r="E194" i="79"/>
  <c r="F194" i="79"/>
  <c r="G194" i="79"/>
  <c r="H194" i="79"/>
  <c r="I194" i="79"/>
  <c r="M194" i="79" s="1"/>
  <c r="U194" i="79" s="1"/>
  <c r="J194" i="79"/>
  <c r="K194" i="79"/>
  <c r="L194" i="79"/>
  <c r="B195" i="79"/>
  <c r="C195" i="79"/>
  <c r="D195" i="79"/>
  <c r="E195" i="79"/>
  <c r="F195" i="79"/>
  <c r="G195" i="79"/>
  <c r="H195" i="79"/>
  <c r="I195" i="79"/>
  <c r="J195" i="79"/>
  <c r="K195" i="79"/>
  <c r="L195" i="79"/>
  <c r="M195" i="79"/>
  <c r="U195" i="79"/>
  <c r="B196" i="79"/>
  <c r="C196" i="79"/>
  <c r="D196" i="79"/>
  <c r="E196" i="79"/>
  <c r="F196" i="79"/>
  <c r="G196" i="79"/>
  <c r="L196" i="79" s="1"/>
  <c r="H196" i="79"/>
  <c r="I196" i="79"/>
  <c r="J196" i="79"/>
  <c r="K196" i="79"/>
  <c r="M196" i="79"/>
  <c r="U196" i="79" s="1"/>
  <c r="B197" i="79"/>
  <c r="C197" i="79"/>
  <c r="D197" i="79"/>
  <c r="E197" i="79"/>
  <c r="F197" i="79"/>
  <c r="G197" i="79"/>
  <c r="H197" i="79"/>
  <c r="I197" i="79"/>
  <c r="M197" i="79" s="1"/>
  <c r="U197" i="79" s="1"/>
  <c r="J197" i="79"/>
  <c r="K197" i="79"/>
  <c r="L197" i="79"/>
  <c r="B198" i="79"/>
  <c r="C198" i="79"/>
  <c r="D198" i="79"/>
  <c r="E198" i="79"/>
  <c r="F198" i="79"/>
  <c r="G198" i="79"/>
  <c r="H198" i="79"/>
  <c r="I198" i="79"/>
  <c r="M198" i="79" s="1"/>
  <c r="U198" i="79" s="1"/>
  <c r="J198" i="79"/>
  <c r="K198" i="79"/>
  <c r="L198" i="79"/>
  <c r="B199" i="79"/>
  <c r="C199" i="79"/>
  <c r="D199" i="79"/>
  <c r="E199" i="79"/>
  <c r="F199" i="79"/>
  <c r="G199" i="79"/>
  <c r="H199" i="79"/>
  <c r="I199" i="79"/>
  <c r="J199" i="79"/>
  <c r="K199" i="79"/>
  <c r="L199" i="79"/>
  <c r="M199" i="79"/>
  <c r="U199" i="79"/>
  <c r="B200" i="79"/>
  <c r="C200" i="79"/>
  <c r="D200" i="79"/>
  <c r="E200" i="79"/>
  <c r="F200" i="79"/>
  <c r="G200" i="79"/>
  <c r="L200" i="79" s="1"/>
  <c r="H200" i="79"/>
  <c r="I200" i="79"/>
  <c r="J200" i="79"/>
  <c r="K200" i="79"/>
  <c r="M200" i="79"/>
  <c r="U200" i="79" s="1"/>
  <c r="B201" i="79"/>
  <c r="C201" i="79"/>
  <c r="D201" i="79"/>
  <c r="E201" i="79"/>
  <c r="F201" i="79"/>
  <c r="G201" i="79"/>
  <c r="H201" i="79"/>
  <c r="I201" i="79"/>
  <c r="M201" i="79" s="1"/>
  <c r="U201" i="79" s="1"/>
  <c r="J201" i="79"/>
  <c r="K201" i="79"/>
  <c r="L201" i="79"/>
  <c r="B202" i="79"/>
  <c r="C202" i="79"/>
  <c r="D202" i="79"/>
  <c r="E202" i="79"/>
  <c r="F202" i="79"/>
  <c r="G202" i="79"/>
  <c r="H202" i="79"/>
  <c r="I202" i="79"/>
  <c r="M202" i="79" s="1"/>
  <c r="U202" i="79" s="1"/>
  <c r="J202" i="79"/>
  <c r="K202" i="79"/>
  <c r="L202" i="79"/>
  <c r="U110" i="79"/>
  <c r="Z312" i="73"/>
  <c r="AC312" i="73"/>
  <c r="AD312" i="73"/>
  <c r="Z313" i="73"/>
  <c r="AC313" i="73"/>
  <c r="AD313" i="73"/>
  <c r="Z314" i="73"/>
  <c r="AC314" i="73"/>
  <c r="AD314" i="73"/>
  <c r="Z315" i="73"/>
  <c r="AC315" i="73"/>
  <c r="AD315" i="73"/>
  <c r="Z316" i="73"/>
  <c r="AC316" i="73"/>
  <c r="AD316" i="73"/>
  <c r="Z317" i="73"/>
  <c r="AC317" i="73"/>
  <c r="AD317" i="73"/>
  <c r="Z318" i="73"/>
  <c r="AC318" i="73"/>
  <c r="AD318" i="73"/>
  <c r="Z319" i="73"/>
  <c r="AC319" i="73"/>
  <c r="AD319" i="73"/>
  <c r="Z320" i="73"/>
  <c r="AC320" i="73"/>
  <c r="AD320" i="73"/>
  <c r="Z321" i="73"/>
  <c r="AC321" i="73"/>
  <c r="AD321" i="73"/>
  <c r="Z322" i="73"/>
  <c r="AC322" i="73"/>
  <c r="AD322" i="73"/>
  <c r="Z323" i="73"/>
  <c r="AC323" i="73"/>
  <c r="AD323" i="73"/>
  <c r="Z324" i="73"/>
  <c r="AC324" i="73"/>
  <c r="AD324" i="73"/>
  <c r="Z325" i="73"/>
  <c r="AC325" i="73"/>
  <c r="AD325" i="73"/>
  <c r="Z326" i="73"/>
  <c r="AC326" i="73"/>
  <c r="AD326" i="73"/>
  <c r="Z327" i="73"/>
  <c r="AC327" i="73"/>
  <c r="AD327" i="73"/>
  <c r="Z328" i="73"/>
  <c r="AC328" i="73"/>
  <c r="AD328" i="73"/>
  <c r="Z329" i="73"/>
  <c r="AC329" i="73"/>
  <c r="AD329" i="73"/>
  <c r="Z330" i="73"/>
  <c r="AC330" i="73"/>
  <c r="AD330" i="73"/>
  <c r="Z331" i="73"/>
  <c r="AC331" i="73"/>
  <c r="AD331" i="73"/>
  <c r="Z332" i="73"/>
  <c r="AC332" i="73"/>
  <c r="AD332" i="73"/>
  <c r="Z333" i="73"/>
  <c r="AC333" i="73"/>
  <c r="AD333" i="73"/>
  <c r="Z334" i="73"/>
  <c r="AC334" i="73"/>
  <c r="AD334" i="73"/>
  <c r="Z335" i="73"/>
  <c r="AC335" i="73"/>
  <c r="AD335" i="73"/>
  <c r="Z336" i="73"/>
  <c r="AC336" i="73"/>
  <c r="AD336" i="73"/>
  <c r="Z337" i="73"/>
  <c r="AC337" i="73"/>
  <c r="AD337" i="73"/>
  <c r="Z338" i="73"/>
  <c r="AC338" i="73"/>
  <c r="AD338" i="73"/>
  <c r="Z339" i="73"/>
  <c r="AC339" i="73"/>
  <c r="AD339" i="73"/>
  <c r="Z288" i="73"/>
  <c r="AC288" i="73"/>
  <c r="AD288" i="73"/>
  <c r="Z289" i="73"/>
  <c r="AC289" i="73"/>
  <c r="AD289" i="73"/>
  <c r="Z290" i="73"/>
  <c r="AC290" i="73"/>
  <c r="AD290" i="73"/>
  <c r="Z291" i="73"/>
  <c r="AC291" i="73"/>
  <c r="AD291" i="73"/>
  <c r="Z292" i="73"/>
  <c r="AC292" i="73"/>
  <c r="AD292" i="73"/>
  <c r="Z293" i="73"/>
  <c r="AC293" i="73"/>
  <c r="AD293" i="73"/>
  <c r="Z294" i="73"/>
  <c r="AC294" i="73"/>
  <c r="AD294" i="73"/>
  <c r="Z295" i="73"/>
  <c r="AC295" i="73"/>
  <c r="AD295" i="73"/>
  <c r="Z296" i="73"/>
  <c r="AC296" i="73"/>
  <c r="AD296" i="73"/>
  <c r="Z297" i="73"/>
  <c r="AC297" i="73"/>
  <c r="AD297" i="73"/>
  <c r="Z298" i="73"/>
  <c r="AC298" i="73"/>
  <c r="AD298" i="73"/>
  <c r="Z299" i="73"/>
  <c r="AC299" i="73"/>
  <c r="AD299" i="73"/>
  <c r="Z300" i="73"/>
  <c r="AC300" i="73"/>
  <c r="AD300" i="73"/>
  <c r="Z301" i="73"/>
  <c r="AC301" i="73"/>
  <c r="AD301" i="73"/>
  <c r="Z302" i="73"/>
  <c r="AC302" i="73"/>
  <c r="AD302" i="73"/>
  <c r="Z303" i="73"/>
  <c r="AC303" i="73"/>
  <c r="AD303" i="73"/>
  <c r="Z304" i="73"/>
  <c r="AC304" i="73"/>
  <c r="AD304" i="73"/>
  <c r="Z305" i="73"/>
  <c r="AC305" i="73"/>
  <c r="AD305" i="73"/>
  <c r="Z306" i="73"/>
  <c r="AC306" i="73"/>
  <c r="AD306" i="73"/>
  <c r="Z307" i="73"/>
  <c r="AC307" i="73"/>
  <c r="AD307" i="73"/>
  <c r="Z308" i="73"/>
  <c r="AC308" i="73"/>
  <c r="AD308" i="73"/>
  <c r="Z309" i="73"/>
  <c r="AC309" i="73"/>
  <c r="AD309" i="73"/>
  <c r="Z310" i="73"/>
  <c r="AC310" i="73"/>
  <c r="AD310" i="73"/>
  <c r="Z311" i="73"/>
  <c r="AC311" i="73"/>
  <c r="AD311" i="73"/>
  <c r="Z276" i="73"/>
  <c r="AC276" i="73"/>
  <c r="AD276" i="73"/>
  <c r="Z277" i="73"/>
  <c r="AC277" i="73"/>
  <c r="AD277" i="73"/>
  <c r="Z278" i="73"/>
  <c r="AC278" i="73"/>
  <c r="AD278" i="73"/>
  <c r="Z279" i="73"/>
  <c r="AC279" i="73"/>
  <c r="AD279" i="73"/>
  <c r="Z280" i="73"/>
  <c r="AC280" i="73"/>
  <c r="AD280" i="73"/>
  <c r="Z281" i="73"/>
  <c r="AC281" i="73"/>
  <c r="AD281" i="73"/>
  <c r="Z282" i="73"/>
  <c r="AC282" i="73"/>
  <c r="AD282" i="73"/>
  <c r="Z283" i="73"/>
  <c r="AC283" i="73"/>
  <c r="AD283" i="73"/>
  <c r="Z284" i="73"/>
  <c r="AC284" i="73"/>
  <c r="AD284" i="73"/>
  <c r="Z285" i="73"/>
  <c r="AC285" i="73"/>
  <c r="AD285" i="73"/>
  <c r="Z286" i="73"/>
  <c r="AC286" i="73"/>
  <c r="AD286" i="73"/>
  <c r="Z287" i="73"/>
  <c r="AC287" i="73"/>
  <c r="AD287" i="73"/>
  <c r="Z270" i="73"/>
  <c r="AC270" i="73"/>
  <c r="AD270" i="73"/>
  <c r="Z271" i="73"/>
  <c r="AC271" i="73"/>
  <c r="AD271" i="73"/>
  <c r="Z272" i="73"/>
  <c r="AC272" i="73"/>
  <c r="AD272" i="73"/>
  <c r="Z273" i="73"/>
  <c r="AC273" i="73"/>
  <c r="AD273" i="73"/>
  <c r="Z274" i="73"/>
  <c r="AC274" i="73"/>
  <c r="AD274" i="73"/>
  <c r="Z275" i="73"/>
  <c r="AC275" i="73"/>
  <c r="AD275" i="73"/>
  <c r="Z266" i="73"/>
  <c r="AC266" i="73"/>
  <c r="AD266" i="73"/>
  <c r="Z267" i="73"/>
  <c r="AC267" i="73"/>
  <c r="AD267" i="73"/>
  <c r="Z268" i="73"/>
  <c r="AC268" i="73"/>
  <c r="AD268" i="73"/>
  <c r="Z269" i="73"/>
  <c r="AC269" i="73"/>
  <c r="AD269" i="73"/>
  <c r="Z202" i="73"/>
  <c r="AC202" i="73"/>
  <c r="AD202" i="73"/>
  <c r="Z203" i="73"/>
  <c r="AC203" i="73"/>
  <c r="AD203" i="73"/>
  <c r="Z204" i="73"/>
  <c r="AC204" i="73"/>
  <c r="AD204" i="73"/>
  <c r="Z205" i="73"/>
  <c r="AC205" i="73"/>
  <c r="AD205" i="73"/>
  <c r="Z206" i="73"/>
  <c r="AC206" i="73"/>
  <c r="AD206" i="73"/>
  <c r="Z207" i="73"/>
  <c r="AC207" i="73"/>
  <c r="AD207" i="73"/>
  <c r="Z208" i="73"/>
  <c r="AC208" i="73"/>
  <c r="AD208" i="73"/>
  <c r="Z209" i="73"/>
  <c r="AC209" i="73"/>
  <c r="AD209" i="73"/>
  <c r="Z210" i="73"/>
  <c r="AC210" i="73"/>
  <c r="AD210" i="73"/>
  <c r="Z211" i="73"/>
  <c r="AC211" i="73"/>
  <c r="AD211" i="73"/>
  <c r="Z212" i="73"/>
  <c r="AC212" i="73"/>
  <c r="AD212" i="73"/>
  <c r="Z213" i="73"/>
  <c r="AC213" i="73"/>
  <c r="AD213" i="73"/>
  <c r="Z214" i="73"/>
  <c r="AC214" i="73"/>
  <c r="AD214" i="73"/>
  <c r="Z215" i="73"/>
  <c r="AC215" i="73"/>
  <c r="AD215" i="73"/>
  <c r="Z216" i="73"/>
  <c r="AC216" i="73"/>
  <c r="AD216" i="73"/>
  <c r="Z217" i="73"/>
  <c r="AC217" i="73"/>
  <c r="AD217" i="73"/>
  <c r="Z218" i="73"/>
  <c r="AC218" i="73"/>
  <c r="AD218" i="73"/>
  <c r="Z219" i="73"/>
  <c r="AC219" i="73"/>
  <c r="AD219" i="73"/>
  <c r="Z220" i="73"/>
  <c r="AC220" i="73"/>
  <c r="AD220" i="73"/>
  <c r="Z221" i="73"/>
  <c r="AC221" i="73"/>
  <c r="AD221" i="73"/>
  <c r="Z222" i="73"/>
  <c r="AC222" i="73"/>
  <c r="AD222" i="73"/>
  <c r="Z223" i="73"/>
  <c r="AC223" i="73"/>
  <c r="AD223" i="73"/>
  <c r="Z224" i="73"/>
  <c r="AC224" i="73"/>
  <c r="AD224" i="73"/>
  <c r="Z225" i="73"/>
  <c r="AC225" i="73"/>
  <c r="AD225" i="73"/>
  <c r="Z226" i="73"/>
  <c r="AC226" i="73"/>
  <c r="AD226" i="73"/>
  <c r="Z227" i="73"/>
  <c r="AC227" i="73"/>
  <c r="AD227" i="73"/>
  <c r="Z228" i="73"/>
  <c r="AC228" i="73"/>
  <c r="AD228" i="73"/>
  <c r="Z229" i="73"/>
  <c r="AC229" i="73"/>
  <c r="AD229" i="73"/>
  <c r="Z230" i="73"/>
  <c r="AC230" i="73"/>
  <c r="AD230" i="73"/>
  <c r="Z231" i="73"/>
  <c r="AC231" i="73"/>
  <c r="AD231" i="73"/>
  <c r="Z232" i="73"/>
  <c r="AC232" i="73"/>
  <c r="AD232" i="73"/>
  <c r="Z233" i="73"/>
  <c r="AC233" i="73"/>
  <c r="AD233" i="73"/>
  <c r="Z234" i="73"/>
  <c r="AC234" i="73"/>
  <c r="AD234" i="73"/>
  <c r="Z235" i="73"/>
  <c r="AC235" i="73"/>
  <c r="AD235" i="73"/>
  <c r="Z236" i="73"/>
  <c r="AC236" i="73"/>
  <c r="AD236" i="73"/>
  <c r="Z237" i="73"/>
  <c r="AC237" i="73"/>
  <c r="AD237" i="73"/>
  <c r="Z238" i="73"/>
  <c r="AC238" i="73"/>
  <c r="AD238" i="73"/>
  <c r="Z239" i="73"/>
  <c r="AC239" i="73"/>
  <c r="AD239" i="73"/>
  <c r="Z240" i="73"/>
  <c r="AC240" i="73"/>
  <c r="AD240" i="73"/>
  <c r="Z241" i="73"/>
  <c r="AC241" i="73"/>
  <c r="AD241" i="73"/>
  <c r="Z242" i="73"/>
  <c r="AC242" i="73"/>
  <c r="AD242" i="73"/>
  <c r="Z243" i="73"/>
  <c r="AC243" i="73"/>
  <c r="AD243" i="73"/>
  <c r="Z244" i="73"/>
  <c r="AC244" i="73"/>
  <c r="AD244" i="73"/>
  <c r="Z245" i="73"/>
  <c r="AC245" i="73"/>
  <c r="AD245" i="73"/>
  <c r="Z246" i="73"/>
  <c r="AC246" i="73"/>
  <c r="AD246" i="73"/>
  <c r="Z247" i="73"/>
  <c r="AC247" i="73"/>
  <c r="AD247" i="73"/>
  <c r="Z248" i="73"/>
  <c r="AC248" i="73"/>
  <c r="AD248" i="73"/>
  <c r="Z249" i="73"/>
  <c r="AC249" i="73"/>
  <c r="AD249" i="73"/>
  <c r="Z250" i="73"/>
  <c r="AC250" i="73"/>
  <c r="AD250" i="73"/>
  <c r="Z251" i="73"/>
  <c r="AC251" i="73"/>
  <c r="AD251" i="73"/>
  <c r="Z252" i="73"/>
  <c r="AC252" i="73"/>
  <c r="AD252" i="73"/>
  <c r="Z253" i="73"/>
  <c r="AC253" i="73"/>
  <c r="AD253" i="73"/>
  <c r="Z254" i="73"/>
  <c r="AC254" i="73"/>
  <c r="AD254" i="73"/>
  <c r="Z255" i="73"/>
  <c r="AC255" i="73"/>
  <c r="AD255" i="73"/>
  <c r="Z256" i="73"/>
  <c r="AC256" i="73"/>
  <c r="AD256" i="73"/>
  <c r="Z257" i="73"/>
  <c r="AC257" i="73"/>
  <c r="AD257" i="73"/>
  <c r="Z258" i="73"/>
  <c r="AC258" i="73"/>
  <c r="AD258" i="73"/>
  <c r="Z259" i="73"/>
  <c r="AC259" i="73"/>
  <c r="AD259" i="73"/>
  <c r="Z260" i="73"/>
  <c r="AC260" i="73"/>
  <c r="AD260" i="73"/>
  <c r="Z261" i="73"/>
  <c r="AC261" i="73"/>
  <c r="AD261" i="73"/>
  <c r="Z262" i="73"/>
  <c r="AC262" i="73"/>
  <c r="AD262" i="73"/>
  <c r="Z263" i="73"/>
  <c r="AC263" i="73"/>
  <c r="AD263" i="73"/>
  <c r="Z264" i="73"/>
  <c r="AC264" i="73"/>
  <c r="AD264" i="73"/>
  <c r="Z265" i="73"/>
  <c r="AC265" i="73"/>
  <c r="AD265" i="73"/>
  <c r="Z170" i="73"/>
  <c r="AC170" i="73"/>
  <c r="AD170" i="73"/>
  <c r="Z171" i="73"/>
  <c r="AC171" i="73"/>
  <c r="AD171" i="73"/>
  <c r="Z172" i="73"/>
  <c r="AC172" i="73"/>
  <c r="AD172" i="73"/>
  <c r="Z173" i="73"/>
  <c r="AC173" i="73"/>
  <c r="AD173" i="73"/>
  <c r="Z174" i="73"/>
  <c r="AC174" i="73"/>
  <c r="AD174" i="73"/>
  <c r="Z175" i="73"/>
  <c r="AC175" i="73"/>
  <c r="AD175" i="73"/>
  <c r="Z176" i="73"/>
  <c r="AC176" i="73"/>
  <c r="AD176" i="73"/>
  <c r="Z177" i="73"/>
  <c r="AC177" i="73"/>
  <c r="AD177" i="73"/>
  <c r="Z178" i="73"/>
  <c r="AC178" i="73"/>
  <c r="AD178" i="73"/>
  <c r="Z179" i="73"/>
  <c r="AC179" i="73"/>
  <c r="AD179" i="73"/>
  <c r="Z180" i="73"/>
  <c r="AC180" i="73"/>
  <c r="AD180" i="73"/>
  <c r="Z181" i="73"/>
  <c r="AC181" i="73"/>
  <c r="AD181" i="73"/>
  <c r="Z182" i="73"/>
  <c r="AC182" i="73"/>
  <c r="AD182" i="73"/>
  <c r="Z183" i="73"/>
  <c r="AC183" i="73"/>
  <c r="AD183" i="73"/>
  <c r="Z184" i="73"/>
  <c r="AC184" i="73"/>
  <c r="AD184" i="73"/>
  <c r="Z185" i="73"/>
  <c r="AC185" i="73"/>
  <c r="AD185" i="73"/>
  <c r="Z186" i="73"/>
  <c r="AC186" i="73"/>
  <c r="AD186" i="73"/>
  <c r="Z187" i="73"/>
  <c r="AC187" i="73"/>
  <c r="AD187" i="73"/>
  <c r="Z188" i="73"/>
  <c r="AC188" i="73"/>
  <c r="AD188" i="73"/>
  <c r="Z189" i="73"/>
  <c r="AC189" i="73"/>
  <c r="AD189" i="73"/>
  <c r="Z190" i="73"/>
  <c r="AC190" i="73"/>
  <c r="AD190" i="73"/>
  <c r="Z191" i="73"/>
  <c r="AC191" i="73"/>
  <c r="AD191" i="73"/>
  <c r="Z192" i="73"/>
  <c r="AC192" i="73"/>
  <c r="AD192" i="73"/>
  <c r="Z193" i="73"/>
  <c r="AC193" i="73"/>
  <c r="AD193" i="73"/>
  <c r="Z194" i="73"/>
  <c r="AC194" i="73"/>
  <c r="AD194" i="73"/>
  <c r="Z195" i="73"/>
  <c r="AC195" i="73"/>
  <c r="AD195" i="73"/>
  <c r="Z196" i="73"/>
  <c r="AC196" i="73"/>
  <c r="AD196" i="73"/>
  <c r="Z197" i="73"/>
  <c r="AC197" i="73"/>
  <c r="AD197" i="73"/>
  <c r="Z198" i="73"/>
  <c r="AC198" i="73"/>
  <c r="AD198" i="73"/>
  <c r="Z199" i="73"/>
  <c r="AC199" i="73"/>
  <c r="AD199" i="73"/>
  <c r="Z200" i="73"/>
  <c r="AC200" i="73"/>
  <c r="AD200" i="73"/>
  <c r="Z201" i="73"/>
  <c r="AC201" i="73"/>
  <c r="AD201" i="73"/>
  <c r="Z154" i="73"/>
  <c r="AC154" i="73"/>
  <c r="AD154" i="73"/>
  <c r="Z155" i="73"/>
  <c r="AC155" i="73"/>
  <c r="AD155" i="73"/>
  <c r="Z156" i="73"/>
  <c r="AC156" i="73"/>
  <c r="AD156" i="73"/>
  <c r="Z157" i="73"/>
  <c r="AC157" i="73"/>
  <c r="AD157" i="73"/>
  <c r="Z158" i="73"/>
  <c r="AC158" i="73"/>
  <c r="AD158" i="73"/>
  <c r="Z159" i="73"/>
  <c r="AC159" i="73"/>
  <c r="AD159" i="73"/>
  <c r="Z160" i="73"/>
  <c r="AC160" i="73"/>
  <c r="AD160" i="73"/>
  <c r="Z161" i="73"/>
  <c r="AC161" i="73"/>
  <c r="AD161" i="73"/>
  <c r="Z162" i="73"/>
  <c r="AC162" i="73"/>
  <c r="AD162" i="73"/>
  <c r="Z163" i="73"/>
  <c r="AC163" i="73"/>
  <c r="AD163" i="73"/>
  <c r="Z164" i="73"/>
  <c r="AC164" i="73"/>
  <c r="AD164" i="73"/>
  <c r="Z165" i="73"/>
  <c r="AC165" i="73"/>
  <c r="AD165" i="73"/>
  <c r="Z166" i="73"/>
  <c r="AC166" i="73"/>
  <c r="AD166" i="73"/>
  <c r="Z167" i="73"/>
  <c r="AC167" i="73"/>
  <c r="AD167" i="73"/>
  <c r="Z168" i="73"/>
  <c r="AC168" i="73"/>
  <c r="AD168" i="73"/>
  <c r="Z169" i="73"/>
  <c r="AC169" i="73"/>
  <c r="AD169" i="73"/>
  <c r="Z146" i="73"/>
  <c r="AC146" i="73"/>
  <c r="AD146" i="73"/>
  <c r="Z147" i="73"/>
  <c r="AC147" i="73"/>
  <c r="AD147" i="73"/>
  <c r="Z148" i="73"/>
  <c r="AC148" i="73"/>
  <c r="AD148" i="73"/>
  <c r="Z149" i="73"/>
  <c r="AC149" i="73"/>
  <c r="AD149" i="73"/>
  <c r="Z150" i="73"/>
  <c r="AC150" i="73"/>
  <c r="AD150" i="73"/>
  <c r="Z151" i="73"/>
  <c r="AC151" i="73"/>
  <c r="AD151" i="73"/>
  <c r="Z152" i="73"/>
  <c r="AC152" i="73"/>
  <c r="AD152" i="73"/>
  <c r="Z153" i="73"/>
  <c r="AC153" i="73"/>
  <c r="AD153" i="73"/>
  <c r="Z142" i="73"/>
  <c r="AC142" i="73"/>
  <c r="AD142" i="73"/>
  <c r="Z143" i="73"/>
  <c r="AC143" i="73"/>
  <c r="AD143" i="73"/>
  <c r="Z144" i="73"/>
  <c r="AC144" i="73"/>
  <c r="AD144" i="73"/>
  <c r="Z145" i="73"/>
  <c r="AC145" i="73"/>
  <c r="AD145" i="73"/>
  <c r="Z140" i="73"/>
  <c r="AC140" i="73"/>
  <c r="AD140" i="73"/>
  <c r="Z141" i="73"/>
  <c r="AC141" i="73"/>
  <c r="AD141" i="73"/>
  <c r="AD40" i="73"/>
  <c r="Z46" i="78" l="1"/>
  <c r="A66" i="78" l="1"/>
  <c r="B4" i="91" l="1"/>
  <c r="B8" i="91"/>
  <c r="B7" i="91"/>
  <c r="B5" i="91"/>
  <c r="D3" i="91" l="1"/>
  <c r="AE1" i="78" l="1"/>
  <c r="AD83" i="73" l="1"/>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J58" i="73" l="1"/>
  <c r="AJ52" i="73"/>
  <c r="AJ73" i="73"/>
  <c r="AJ44" i="73"/>
  <c r="AJ61" i="73"/>
  <c r="AJ71" i="73"/>
  <c r="AJ41" i="73"/>
  <c r="AJ66" i="73"/>
  <c r="AJ46" i="73"/>
  <c r="AJ48" i="73"/>
  <c r="AJ45" i="73"/>
  <c r="AJ54" i="73"/>
  <c r="AJ56" i="73"/>
  <c r="AJ51" i="73"/>
  <c r="AJ67" i="73"/>
  <c r="AJ62" i="73"/>
  <c r="AJ64" i="73"/>
  <c r="AJ42" i="73"/>
  <c r="AJ50" i="73"/>
  <c r="AJ70" i="73"/>
  <c r="AJ72" i="73"/>
  <c r="AJ69" i="73"/>
  <c r="AJ59" i="73"/>
  <c r="AJ68" i="73"/>
  <c r="AJ47" i="73"/>
  <c r="AJ49" i="73"/>
  <c r="AJ60" i="73"/>
  <c r="AJ43" i="73"/>
  <c r="AJ53" i="73"/>
  <c r="AJ55" i="73"/>
  <c r="AJ57" i="73"/>
  <c r="AJ63" i="73"/>
  <c r="AJ65" i="73"/>
  <c r="P1" i="79"/>
  <c r="AH2" i="79" l="1"/>
  <c r="A2" i="79" s="1"/>
  <c r="AY2" i="78"/>
  <c r="A2" i="78" s="1"/>
  <c r="G11" i="79"/>
  <c r="I55" i="79" l="1"/>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H57" i="79"/>
  <c r="M92" i="79" l="1"/>
  <c r="U92" i="79" s="1"/>
  <c r="M84" i="79"/>
  <c r="U84" i="79" s="1"/>
  <c r="M76" i="79"/>
  <c r="U76" i="79" s="1"/>
  <c r="M83" i="79"/>
  <c r="U83" i="79" s="1"/>
  <c r="M75" i="79"/>
  <c r="U75" i="79" s="1"/>
  <c r="M77" i="79"/>
  <c r="U77" i="79" s="1"/>
  <c r="M90" i="79"/>
  <c r="U90" i="79" s="1"/>
  <c r="M82" i="79"/>
  <c r="U82" i="79" s="1"/>
  <c r="M74" i="79"/>
  <c r="U74" i="79" s="1"/>
  <c r="M89" i="79"/>
  <c r="U89" i="79" s="1"/>
  <c r="M81" i="79"/>
  <c r="U81" i="79" s="1"/>
  <c r="M73" i="79"/>
  <c r="U73" i="79" s="1"/>
  <c r="M85" i="79"/>
  <c r="U85" i="79" s="1"/>
  <c r="M88" i="79"/>
  <c r="U88" i="79" s="1"/>
  <c r="M80" i="79"/>
  <c r="U80" i="79" s="1"/>
  <c r="M72" i="79"/>
  <c r="U72" i="79" s="1"/>
  <c r="M87" i="79"/>
  <c r="U87" i="79" s="1"/>
  <c r="M79" i="79"/>
  <c r="U79" i="79" s="1"/>
  <c r="M71" i="79"/>
  <c r="U71" i="79" s="1"/>
  <c r="M91" i="79"/>
  <c r="U91" i="79" s="1"/>
  <c r="M86" i="79"/>
  <c r="U86" i="79" s="1"/>
  <c r="M78" i="79"/>
  <c r="U78" i="79" s="1"/>
  <c r="M70" i="79"/>
  <c r="U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9" i="79" s="1"/>
  <c r="S46" i="78"/>
  <c r="T10" i="79" l="1"/>
  <c r="AE61" i="78" s="1"/>
  <c r="H11" i="79"/>
  <c r="AK43" i="73" l="1"/>
  <c r="AK41" i="73"/>
  <c r="AK70" i="73"/>
  <c r="AK50" i="73"/>
  <c r="AK68" i="73"/>
  <c r="AK58" i="73"/>
  <c r="AK62" i="73"/>
  <c r="AK72" i="73"/>
  <c r="AK52" i="73"/>
  <c r="AK64" i="73"/>
  <c r="AK56" i="73"/>
  <c r="AK48" i="73"/>
  <c r="AK45" i="73"/>
  <c r="AK66" i="73"/>
  <c r="AC40" i="73"/>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J109" i="79" l="1"/>
  <c r="G109" i="79"/>
  <c r="AG109" i="79" s="1"/>
  <c r="F109" i="79"/>
  <c r="E109" i="79"/>
  <c r="D109" i="79"/>
  <c r="AI109" i="79" s="1"/>
  <c r="C109" i="79"/>
  <c r="B109" i="79"/>
  <c r="J108" i="79"/>
  <c r="G108" i="79"/>
  <c r="AG108" i="79" s="1"/>
  <c r="F108" i="79"/>
  <c r="E108" i="79"/>
  <c r="D108" i="79"/>
  <c r="AI108" i="79" s="1"/>
  <c r="C108" i="79"/>
  <c r="B108" i="79"/>
  <c r="J107" i="79"/>
  <c r="G107" i="79"/>
  <c r="AG107" i="79" s="1"/>
  <c r="F107" i="79"/>
  <c r="E107" i="79"/>
  <c r="D107" i="79"/>
  <c r="AI107" i="79" s="1"/>
  <c r="C107" i="79"/>
  <c r="B107" i="79"/>
  <c r="J106" i="79"/>
  <c r="G106" i="79"/>
  <c r="AG106" i="79" s="1"/>
  <c r="F106" i="79"/>
  <c r="E106" i="79"/>
  <c r="D106" i="79"/>
  <c r="AI106" i="79" s="1"/>
  <c r="C106" i="79"/>
  <c r="B106" i="79"/>
  <c r="J105" i="79"/>
  <c r="G105" i="79"/>
  <c r="AG105" i="79" s="1"/>
  <c r="F105" i="79"/>
  <c r="E105" i="79"/>
  <c r="D105" i="79"/>
  <c r="AI105" i="79" s="1"/>
  <c r="C105" i="79"/>
  <c r="B105" i="79"/>
  <c r="J104" i="79"/>
  <c r="G104" i="79"/>
  <c r="AG104" i="79" s="1"/>
  <c r="F104" i="79"/>
  <c r="E104" i="79"/>
  <c r="D104" i="79"/>
  <c r="AI104" i="79" s="1"/>
  <c r="C104" i="79"/>
  <c r="B104" i="79"/>
  <c r="J103" i="79"/>
  <c r="G103" i="79"/>
  <c r="AG103" i="79" s="1"/>
  <c r="F103" i="79"/>
  <c r="E103" i="79"/>
  <c r="D103" i="79"/>
  <c r="AI103" i="79" s="1"/>
  <c r="C103" i="79"/>
  <c r="B103" i="79"/>
  <c r="J102" i="79"/>
  <c r="G102" i="79"/>
  <c r="AG102" i="79" s="1"/>
  <c r="F102" i="79"/>
  <c r="E102" i="79"/>
  <c r="D102" i="79"/>
  <c r="AI102" i="79" s="1"/>
  <c r="C102" i="79"/>
  <c r="B102" i="79"/>
  <c r="J101" i="79"/>
  <c r="G101" i="79"/>
  <c r="AG101" i="79" s="1"/>
  <c r="F101" i="79"/>
  <c r="E101" i="79"/>
  <c r="D101" i="79"/>
  <c r="AI101" i="79" s="1"/>
  <c r="C101" i="79"/>
  <c r="B101" i="79"/>
  <c r="J100" i="79"/>
  <c r="G100" i="79"/>
  <c r="AG100" i="79" s="1"/>
  <c r="F100" i="79"/>
  <c r="E100" i="79"/>
  <c r="D100" i="79"/>
  <c r="AI100" i="79" s="1"/>
  <c r="C100" i="79"/>
  <c r="B100" i="79"/>
  <c r="J99" i="79"/>
  <c r="G99" i="79"/>
  <c r="AG99" i="79" s="1"/>
  <c r="F99" i="79"/>
  <c r="E99" i="79"/>
  <c r="D99" i="79"/>
  <c r="AI99" i="79" s="1"/>
  <c r="C99" i="79"/>
  <c r="B99" i="79"/>
  <c r="J98" i="79"/>
  <c r="G98" i="79"/>
  <c r="AG98" i="79" s="1"/>
  <c r="F98" i="79"/>
  <c r="E98" i="79"/>
  <c r="D98" i="79"/>
  <c r="AI98" i="79" s="1"/>
  <c r="C98" i="79"/>
  <c r="B98" i="79"/>
  <c r="J97" i="79"/>
  <c r="G97" i="79"/>
  <c r="AG97" i="79" s="1"/>
  <c r="F97" i="79"/>
  <c r="E97" i="79"/>
  <c r="D97" i="79"/>
  <c r="AI97" i="79" s="1"/>
  <c r="C97" i="79"/>
  <c r="B97" i="79"/>
  <c r="J96" i="79"/>
  <c r="G96" i="79"/>
  <c r="AG96" i="79" s="1"/>
  <c r="F96" i="79"/>
  <c r="E96" i="79"/>
  <c r="D96" i="79"/>
  <c r="AI96" i="79" s="1"/>
  <c r="C96" i="79"/>
  <c r="B96" i="79"/>
  <c r="J95" i="79"/>
  <c r="G95" i="79"/>
  <c r="AG95" i="79" s="1"/>
  <c r="F95" i="79"/>
  <c r="E95" i="79"/>
  <c r="D95" i="79"/>
  <c r="AI95" i="79" s="1"/>
  <c r="C95" i="79"/>
  <c r="B95" i="79"/>
  <c r="J94" i="79"/>
  <c r="G94" i="79"/>
  <c r="AG94" i="79" s="1"/>
  <c r="F94" i="79"/>
  <c r="E94" i="79"/>
  <c r="D94" i="79"/>
  <c r="AI94" i="79" s="1"/>
  <c r="C94" i="79"/>
  <c r="B94" i="79"/>
  <c r="J93" i="79"/>
  <c r="G93" i="79"/>
  <c r="AG93" i="79" s="1"/>
  <c r="F93" i="79"/>
  <c r="E93" i="79"/>
  <c r="D93" i="79"/>
  <c r="AI93" i="79" s="1"/>
  <c r="C93" i="79"/>
  <c r="B93" i="79"/>
  <c r="J92" i="79"/>
  <c r="G92" i="79"/>
  <c r="AG92" i="79" s="1"/>
  <c r="F92" i="79"/>
  <c r="E92" i="79"/>
  <c r="D92" i="79"/>
  <c r="AI92" i="79" s="1"/>
  <c r="C92" i="79"/>
  <c r="B92" i="79"/>
  <c r="J91" i="79"/>
  <c r="G91" i="79"/>
  <c r="AG91" i="79" s="1"/>
  <c r="F91" i="79"/>
  <c r="E91" i="79"/>
  <c r="D91" i="79"/>
  <c r="AI91" i="79" s="1"/>
  <c r="C91" i="79"/>
  <c r="B91" i="79"/>
  <c r="J90" i="79"/>
  <c r="G90" i="79"/>
  <c r="AG90" i="79" s="1"/>
  <c r="F90" i="79"/>
  <c r="E90" i="79"/>
  <c r="D90" i="79"/>
  <c r="AI90" i="79" s="1"/>
  <c r="C90" i="79"/>
  <c r="B90" i="79"/>
  <c r="J89" i="79"/>
  <c r="G89" i="79"/>
  <c r="AG89" i="79" s="1"/>
  <c r="F89" i="79"/>
  <c r="E89" i="79"/>
  <c r="D89" i="79"/>
  <c r="AI89" i="79" s="1"/>
  <c r="C89" i="79"/>
  <c r="B89" i="79"/>
  <c r="J88" i="79"/>
  <c r="G88" i="79"/>
  <c r="AG88" i="79" s="1"/>
  <c r="F88" i="79"/>
  <c r="E88" i="79"/>
  <c r="D88" i="79"/>
  <c r="AI88" i="79" s="1"/>
  <c r="C88" i="79"/>
  <c r="B88" i="79"/>
  <c r="J87" i="79"/>
  <c r="G87" i="79"/>
  <c r="AG87" i="79" s="1"/>
  <c r="F87" i="79"/>
  <c r="E87" i="79"/>
  <c r="D87" i="79"/>
  <c r="AI87" i="79" s="1"/>
  <c r="C87" i="79"/>
  <c r="B87" i="79"/>
  <c r="J86" i="79"/>
  <c r="G86" i="79"/>
  <c r="AG86" i="79" s="1"/>
  <c r="F86" i="79"/>
  <c r="E86" i="79"/>
  <c r="D86" i="79"/>
  <c r="AI86" i="79" s="1"/>
  <c r="C86" i="79"/>
  <c r="B86" i="79"/>
  <c r="J85" i="79"/>
  <c r="G85" i="79"/>
  <c r="AG85" i="79" s="1"/>
  <c r="F85" i="79"/>
  <c r="E85" i="79"/>
  <c r="D85" i="79"/>
  <c r="AI85" i="79" s="1"/>
  <c r="C85" i="79"/>
  <c r="B85" i="79"/>
  <c r="J84" i="79"/>
  <c r="G84" i="79"/>
  <c r="AG84" i="79" s="1"/>
  <c r="F84" i="79"/>
  <c r="E84" i="79"/>
  <c r="D84" i="79"/>
  <c r="AI84" i="79" s="1"/>
  <c r="C84" i="79"/>
  <c r="B84" i="79"/>
  <c r="J83" i="79"/>
  <c r="G83" i="79"/>
  <c r="AG83" i="79" s="1"/>
  <c r="F83" i="79"/>
  <c r="E83" i="79"/>
  <c r="D83" i="79"/>
  <c r="AI83" i="79" s="1"/>
  <c r="C83" i="79"/>
  <c r="B83" i="79"/>
  <c r="J82" i="79"/>
  <c r="G82" i="79"/>
  <c r="AG82" i="79" s="1"/>
  <c r="F82" i="79"/>
  <c r="E82" i="79"/>
  <c r="D82" i="79"/>
  <c r="AI82" i="79" s="1"/>
  <c r="C82" i="79"/>
  <c r="B82" i="79"/>
  <c r="J81" i="79"/>
  <c r="G81" i="79"/>
  <c r="AG81" i="79" s="1"/>
  <c r="F81" i="79"/>
  <c r="E81" i="79"/>
  <c r="D81" i="79"/>
  <c r="AI81" i="79" s="1"/>
  <c r="C81" i="79"/>
  <c r="B81" i="79"/>
  <c r="J80" i="79"/>
  <c r="G80" i="79"/>
  <c r="AG80" i="79" s="1"/>
  <c r="F80" i="79"/>
  <c r="E80" i="79"/>
  <c r="D80" i="79"/>
  <c r="AI80" i="79" s="1"/>
  <c r="C80" i="79"/>
  <c r="B80" i="79"/>
  <c r="J79" i="79"/>
  <c r="G79" i="79"/>
  <c r="AG79" i="79" s="1"/>
  <c r="F79" i="79"/>
  <c r="E79" i="79"/>
  <c r="D79" i="79"/>
  <c r="AI79" i="79" s="1"/>
  <c r="C79" i="79"/>
  <c r="B79" i="79"/>
  <c r="J78" i="79"/>
  <c r="G78" i="79"/>
  <c r="AG78" i="79" s="1"/>
  <c r="F78" i="79"/>
  <c r="E78" i="79"/>
  <c r="D78" i="79"/>
  <c r="AI78" i="79" s="1"/>
  <c r="C78" i="79"/>
  <c r="B78" i="79"/>
  <c r="J77" i="79"/>
  <c r="G77" i="79"/>
  <c r="AG77" i="79" s="1"/>
  <c r="F77" i="79"/>
  <c r="E77" i="79"/>
  <c r="D77" i="79"/>
  <c r="AI77" i="79" s="1"/>
  <c r="C77" i="79"/>
  <c r="B77" i="79"/>
  <c r="J76" i="79"/>
  <c r="G76" i="79"/>
  <c r="AG76" i="79" s="1"/>
  <c r="F76" i="79"/>
  <c r="E76" i="79"/>
  <c r="D76" i="79"/>
  <c r="AI76" i="79" s="1"/>
  <c r="C76" i="79"/>
  <c r="B76" i="79"/>
  <c r="J75" i="79"/>
  <c r="G75" i="79"/>
  <c r="AG75" i="79" s="1"/>
  <c r="F75" i="79"/>
  <c r="E75" i="79"/>
  <c r="D75" i="79"/>
  <c r="AI75" i="79" s="1"/>
  <c r="C75" i="79"/>
  <c r="B75" i="79"/>
  <c r="J74" i="79"/>
  <c r="G74" i="79"/>
  <c r="AG74" i="79" s="1"/>
  <c r="F74" i="79"/>
  <c r="E74" i="79"/>
  <c r="D74" i="79"/>
  <c r="AI74" i="79" s="1"/>
  <c r="C74" i="79"/>
  <c r="B74" i="79"/>
  <c r="J73" i="79"/>
  <c r="G73" i="79"/>
  <c r="AG73" i="79" s="1"/>
  <c r="F73" i="79"/>
  <c r="E73" i="79"/>
  <c r="D73" i="79"/>
  <c r="AI73" i="79" s="1"/>
  <c r="C73" i="79"/>
  <c r="B73" i="79"/>
  <c r="J72" i="79"/>
  <c r="G72" i="79"/>
  <c r="AG72" i="79" s="1"/>
  <c r="F72" i="79"/>
  <c r="E72" i="79"/>
  <c r="D72" i="79"/>
  <c r="AI72" i="79" s="1"/>
  <c r="C72" i="79"/>
  <c r="B72" i="79"/>
  <c r="J71" i="79"/>
  <c r="G71" i="79"/>
  <c r="AG71" i="79" s="1"/>
  <c r="F71" i="79"/>
  <c r="E71" i="79"/>
  <c r="D71" i="79"/>
  <c r="AI71" i="79" s="1"/>
  <c r="C71" i="79"/>
  <c r="B71" i="79"/>
  <c r="J70" i="79"/>
  <c r="G70" i="79"/>
  <c r="AG70" i="79" s="1"/>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2" i="78"/>
  <c r="K12" i="78"/>
  <c r="G11" i="78"/>
  <c r="G10" i="78"/>
  <c r="G9" i="78"/>
  <c r="G8" i="78"/>
  <c r="G6" i="78"/>
  <c r="AH36" i="78" s="1"/>
  <c r="G5" i="78"/>
  <c r="J110" i="79"/>
  <c r="G110" i="79"/>
  <c r="AG110" i="79" s="1"/>
  <c r="F110" i="79"/>
  <c r="E110" i="79"/>
  <c r="D110" i="79"/>
  <c r="AI110" i="79" s="1"/>
  <c r="C110" i="79"/>
  <c r="B110" i="79"/>
  <c r="AH14" i="78" l="1"/>
  <c r="AE54" i="78" s="1"/>
  <c r="Q45" i="78"/>
  <c r="AH26" i="78" a="1"/>
  <c r="AH26" i="78" s="1"/>
  <c r="AE56"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I12" i="79" l="1"/>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8"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9" i="78"/>
  <c r="AE60" i="78"/>
  <c r="AG11" i="79"/>
  <c r="AI11" i="79"/>
  <c r="M12" i="79"/>
  <c r="AI12" i="79"/>
  <c r="AC139"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U12" i="79" l="1"/>
  <c r="AT23" i="87" l="1"/>
  <c r="AT22" i="87"/>
  <c r="AT21" i="87"/>
  <c r="AT20" i="87"/>
  <c r="AT19" i="87"/>
  <c r="K15" i="79" l="1"/>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6" i="78"/>
  <c r="H66" i="78" s="1"/>
  <c r="T66" i="78" s="1"/>
  <c r="F2" i="91" s="1"/>
  <c r="U11" i="79"/>
  <c r="B11" i="90" l="1"/>
  <c r="B21" i="90"/>
  <c r="A21" i="90" l="1"/>
  <c r="B24" i="90"/>
  <c r="A11" i="90"/>
  <c r="B14" i="90"/>
  <c r="AT18" i="87"/>
  <c r="AT17" i="87"/>
  <c r="AT16" i="87"/>
  <c r="AT15" i="87"/>
  <c r="AT14" i="87"/>
  <c r="AT13" i="87"/>
  <c r="AT12" i="87"/>
  <c r="AT11" i="87"/>
  <c r="AT10" i="87"/>
  <c r="AT9" i="87"/>
  <c r="AT8" i="87"/>
  <c r="AT7" i="87"/>
  <c r="AT6" i="87"/>
  <c r="AT5" i="87"/>
  <c r="AE57"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4"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203" i="73" s="1"/>
  <c r="A204" i="73" s="1"/>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299" i="73" s="1"/>
  <c r="A300" i="73" s="1"/>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H7" i="78" l="1"/>
  <c r="B6" i="9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3" authorId="0" shapeId="0" xr:uid="{C3308E31-C196-4EE5-9C8A-620B5571C91D}">
      <text>
        <r>
          <rPr>
            <sz val="9"/>
            <color indexed="81"/>
            <rFont val="MS P ゴシック"/>
            <family val="3"/>
            <charset val="128"/>
          </rPr>
          <t>「0」から始まる場合は前に「'」を追加して入力してください。
(例)'0123</t>
        </r>
      </text>
    </comment>
    <comment ref="L26" authorId="0" shapeId="0" xr:uid="{8D38A7EE-9ECE-4507-9E91-5936543EC483}">
      <text>
        <r>
          <rPr>
            <sz val="9"/>
            <color indexed="81"/>
            <rFont val="MS P ゴシック"/>
            <family val="3"/>
            <charset val="128"/>
          </rPr>
          <t>登記上の表記で入力してください。
「社長」等の通称は不要。</t>
        </r>
      </text>
    </comment>
    <comment ref="L27" authorId="0" shapeId="0" xr:uid="{40168ECF-C5D9-49F6-B212-A298B6221371}">
      <text>
        <r>
          <rPr>
            <sz val="9"/>
            <color indexed="81"/>
            <rFont val="MS P ゴシック"/>
            <family val="3"/>
            <charset val="128"/>
          </rPr>
          <t>フルネームで入力してください。</t>
        </r>
      </text>
    </commen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
フルネームで入力してください。</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 xml:space="preserve">10桁の事業所番号を入力してください（10桁の入力以外は受け付けません。）
</t>
        </r>
        <r>
          <rPr>
            <b/>
            <sz val="8"/>
            <color indexed="10"/>
            <rFont val="MS P ゴシック"/>
            <family val="3"/>
            <charset val="128"/>
          </rPr>
          <t>補助金額の算出に使用しますので、誤りがないよう十分な確認をお願いします。</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<sst xmlns="http://schemas.openxmlformats.org/spreadsheetml/2006/main" count="5943" uniqueCount="2302">
  <si>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</si>
  <si>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</si>
  <si>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</si>
  <si>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</si>
  <si>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</si>
  <si>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</si>
  <si>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</si>
  <si>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</si>
  <si>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</si>
  <si>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</si>
  <si>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</si>
  <si>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</si>
  <si>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</si>
  <si>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</si>
  <si>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</si>
  <si>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</si>
  <si>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</si>
  <si>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</si>
  <si>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</si>
  <si>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</si>
  <si>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</si>
  <si>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</si>
  <si>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</si>
  <si>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</si>
  <si>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</si>
  <si>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</si>
  <si>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</si>
  <si>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</si>
  <si>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</si>
  <si>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</si>
  <si>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</si>
  <si>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</si>
  <si>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</si>
  <si>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</si>
  <si>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</si>
  <si>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</si>
  <si>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</si>
  <si>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</si>
  <si>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</si>
  <si>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</si>
  <si>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</si>
  <si>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</si>
  <si>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</si>
  <si>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7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</si>
  <si>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</si>
  <si>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</si>
  <si>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</si>
  <si>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</si>
  <si>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</si>
  <si>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</si>
  <si>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76"/>
  </si>
  <si>
    <t>12</t>
    <phoneticPr fontId="76"/>
  </si>
  <si>
    <t>介護予防
訪問入浴介護</t>
    <rPh sb="0" eb="2">
      <t>カイゴ</t>
    </rPh>
    <rPh sb="2" eb="4">
      <t>ヨボウ</t>
    </rPh>
    <rPh sb="5" eb="7">
      <t>ホウモン</t>
    </rPh>
    <rPh sb="7" eb="9">
      <t>ニュウヨク</t>
    </rPh>
    <rPh sb="9" eb="11">
      <t>カイゴ</t>
    </rPh>
    <phoneticPr fontId="76"/>
  </si>
  <si>
    <t>62</t>
    <phoneticPr fontId="76"/>
  </si>
  <si>
    <t>（介護予防）
通所リハビリテーション</t>
    <phoneticPr fontId="9"/>
  </si>
  <si>
    <t>通所リハビリ
テーション</t>
    <rPh sb="0" eb="2">
      <t>ツウショ</t>
    </rPh>
    <phoneticPr fontId="76"/>
  </si>
  <si>
    <t>16</t>
    <phoneticPr fontId="76"/>
  </si>
  <si>
    <t>夜間対応型訪問介護</t>
    <rPh sb="0" eb="2">
      <t>ヤカン</t>
    </rPh>
    <rPh sb="2" eb="4">
      <t>タイオウ</t>
    </rPh>
    <rPh sb="4" eb="5">
      <t>ガタ</t>
    </rPh>
    <rPh sb="5" eb="7">
      <t>ホウモン</t>
    </rPh>
    <rPh sb="7" eb="9">
      <t>カイゴ</t>
    </rPh>
    <phoneticPr fontId="76"/>
  </si>
  <si>
    <t>介護予防
通所リハビリ
テーション</t>
    <rPh sb="0" eb="2">
      <t>カイゴ</t>
    </rPh>
    <rPh sb="2" eb="4">
      <t>ヨボウ</t>
    </rPh>
    <rPh sb="5" eb="7">
      <t>ツウショ</t>
    </rPh>
    <phoneticPr fontId="76"/>
  </si>
  <si>
    <t>66</t>
    <phoneticPr fontId="7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</si>
  <si>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</si>
  <si>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</si>
  <si>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76"/>
  </si>
  <si>
    <t>33</t>
    <phoneticPr fontId="7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</si>
  <si>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76"/>
  </si>
  <si>
    <t>27</t>
    <phoneticPr fontId="76"/>
  </si>
  <si>
    <t>介護予防訪問入浴介護</t>
    <rPh sb="0" eb="2">
      <t>カイゴ</t>
    </rPh>
    <rPh sb="2" eb="4">
      <t>ヨボウ</t>
    </rPh>
    <rPh sb="4" eb="6">
      <t>ホウモン</t>
    </rPh>
    <rPh sb="6" eb="8">
      <t>ニュウヨク</t>
    </rPh>
    <rPh sb="8" eb="10">
      <t>カイゴ</t>
    </rPh>
    <phoneticPr fontId="7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</si>
  <si>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76"/>
  </si>
  <si>
    <t>35</t>
    <phoneticPr fontId="76"/>
  </si>
  <si>
    <t>通所介護</t>
    <rPh sb="0" eb="2">
      <t>ツウショ</t>
    </rPh>
    <rPh sb="2" eb="4">
      <t>カイゴ</t>
    </rPh>
    <phoneticPr fontId="7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</si>
  <si>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</si>
  <si>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76"/>
  </si>
  <si>
    <t>36</t>
    <phoneticPr fontId="76"/>
  </si>
  <si>
    <t>地域密着型通所介護</t>
    <rPh sb="0" eb="2">
      <t>チイキ</t>
    </rPh>
    <rPh sb="2" eb="5">
      <t>ミッチャクガタ</t>
    </rPh>
    <rPh sb="5" eb="7">
      <t>ツウショ</t>
    </rPh>
    <rPh sb="7" eb="9">
      <t>カイゴ</t>
    </rPh>
    <phoneticPr fontId="7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</si>
  <si>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76"/>
  </si>
  <si>
    <t>28</t>
    <phoneticPr fontId="76"/>
  </si>
  <si>
    <t>通所リハビリテーション</t>
    <rPh sb="0" eb="2">
      <t>ツウショ</t>
    </rPh>
    <phoneticPr fontId="7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</si>
  <si>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</si>
  <si>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76"/>
  </si>
  <si>
    <t>72</t>
    <phoneticPr fontId="76"/>
  </si>
  <si>
    <t>介護予防通所リハビリテーション</t>
    <rPh sb="0" eb="2">
      <t>カイゴ</t>
    </rPh>
    <rPh sb="2" eb="4">
      <t>ヨボウ</t>
    </rPh>
    <rPh sb="4" eb="6">
      <t>ツウショ</t>
    </rPh>
    <phoneticPr fontId="7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</si>
  <si>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76"/>
  </si>
  <si>
    <t>74</t>
    <phoneticPr fontId="76"/>
  </si>
  <si>
    <t>特定施設入居者生活介護</t>
    <rPh sb="0" eb="2">
      <t>トクテイ</t>
    </rPh>
    <rPh sb="2" eb="4">
      <t>シセツ</t>
    </rPh>
    <rPh sb="4" eb="7">
      <t>ニュウキョシャ</t>
    </rPh>
    <rPh sb="7" eb="9">
      <t>セイカツ</t>
    </rPh>
    <rPh sb="9" eb="11">
      <t>カイゴ</t>
    </rPh>
    <phoneticPr fontId="76"/>
  </si>
  <si>
    <t>（介護予防）
小規模多機能型
居宅介護</t>
    <phoneticPr fontId="9"/>
  </si>
  <si>
    <t>小規模多機能型
居宅介護</t>
    <rPh sb="0" eb="3">
      <t>ショウキボ</t>
    </rPh>
    <rPh sb="3" eb="7">
      <t>タキノウガタ</t>
    </rPh>
    <rPh sb="8" eb="10">
      <t>キョタク</t>
    </rPh>
    <rPh sb="10" eb="12">
      <t>カイゴ</t>
    </rPh>
    <phoneticPr fontId="76"/>
  </si>
  <si>
    <t>73</t>
    <phoneticPr fontId="7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</si>
  <si>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6"/>
  </si>
  <si>
    <t>小規模多機能型
居宅介護
（短期利用型）</t>
    <rPh sb="0" eb="3">
      <t>ショウキボ</t>
    </rPh>
    <rPh sb="3" eb="7">
      <t>タキノウガタ</t>
    </rPh>
    <rPh sb="8" eb="10">
      <t>キョタク</t>
    </rPh>
    <rPh sb="10" eb="12">
      <t>カイゴ</t>
    </rPh>
    <rPh sb="14" eb="16">
      <t>タンキ</t>
    </rPh>
    <rPh sb="16" eb="19">
      <t>リヨウガタ</t>
    </rPh>
    <phoneticPr fontId="76"/>
  </si>
  <si>
    <t>68</t>
    <phoneticPr fontId="7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</si>
  <si>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6"/>
  </si>
  <si>
    <t>介護予防
小規模多機能型
居宅介護</t>
    <rPh sb="0" eb="2">
      <t>カイゴ</t>
    </rPh>
    <rPh sb="2" eb="4">
      <t>ヨボウ</t>
    </rPh>
    <rPh sb="5" eb="8">
      <t>ショウキボ</t>
    </rPh>
    <rPh sb="8" eb="12">
      <t>タキノウガタ</t>
    </rPh>
    <rPh sb="13" eb="15">
      <t>キョタク</t>
    </rPh>
    <rPh sb="15" eb="17">
      <t>カイゴ</t>
    </rPh>
    <phoneticPr fontId="76"/>
  </si>
  <si>
    <t>75</t>
    <phoneticPr fontId="7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</si>
  <si>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6"/>
  </si>
  <si>
    <t>介護予防
小規模多機能型
居宅介護
（短期利用型）</t>
    <rPh sb="0" eb="2">
      <t>カイゴ</t>
    </rPh>
    <rPh sb="2" eb="4">
      <t>ヨボウ</t>
    </rPh>
    <phoneticPr fontId="76"/>
  </si>
  <si>
    <t>69</t>
    <phoneticPr fontId="7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</si>
  <si>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</si>
  <si>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</si>
  <si>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76"/>
  </si>
  <si>
    <t>77</t>
    <phoneticPr fontId="76"/>
  </si>
  <si>
    <t>認知症対応型通所介護</t>
    <rPh sb="0" eb="2">
      <t>ニンチ</t>
    </rPh>
    <rPh sb="2" eb="3">
      <t>ショウ</t>
    </rPh>
    <rPh sb="3" eb="6">
      <t>タイオウガタ</t>
    </rPh>
    <rPh sb="6" eb="8">
      <t>ツウショ</t>
    </rPh>
    <rPh sb="8" eb="10">
      <t>カイゴ</t>
    </rPh>
    <phoneticPr fontId="7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</si>
  <si>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76"/>
  </si>
  <si>
    <t>79</t>
    <phoneticPr fontId="7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</si>
  <si>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</si>
  <si>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</si>
  <si>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76"/>
  </si>
  <si>
    <t>32</t>
    <phoneticPr fontId="76"/>
  </si>
  <si>
    <t>小規模多機能型居宅介護</t>
    <rPh sb="0" eb="3">
      <t>ショウキボ</t>
    </rPh>
    <rPh sb="3" eb="7">
      <t>タキノウガタ</t>
    </rPh>
    <rPh sb="7" eb="9">
      <t>キョタク</t>
    </rPh>
    <rPh sb="9" eb="11">
      <t>カイゴ</t>
    </rPh>
    <phoneticPr fontId="7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</si>
  <si>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76"/>
  </si>
  <si>
    <t>38</t>
    <phoneticPr fontId="76"/>
  </si>
  <si>
    <t>小規模多機能型居宅介護（短期利用型）</t>
    <rPh sb="0" eb="3">
      <t>ショウキボ</t>
    </rPh>
    <rPh sb="3" eb="7">
      <t>タキノウガタ</t>
    </rPh>
    <rPh sb="7" eb="9">
      <t>キョタク</t>
    </rPh>
    <rPh sb="9" eb="11">
      <t>カイゴ</t>
    </rPh>
    <rPh sb="12" eb="14">
      <t>タンキ</t>
    </rPh>
    <rPh sb="14" eb="17">
      <t>リヨウガタ</t>
    </rPh>
    <phoneticPr fontId="7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</si>
  <si>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76"/>
  </si>
  <si>
    <t>37</t>
    <phoneticPr fontId="76"/>
  </si>
  <si>
    <t>介護予防小規模多機能型居宅介護</t>
    <rPh sb="0" eb="2">
      <t>カイゴ</t>
    </rPh>
    <rPh sb="2" eb="4">
      <t>ヨボウ</t>
    </rPh>
    <rPh sb="4" eb="7">
      <t>ショウキボ</t>
    </rPh>
    <rPh sb="7" eb="11">
      <t>タキノウガタ</t>
    </rPh>
    <rPh sb="11" eb="13">
      <t>キョタク</t>
    </rPh>
    <rPh sb="13" eb="15">
      <t>カイゴ</t>
    </rPh>
    <phoneticPr fontId="7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</si>
  <si>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76"/>
  </si>
  <si>
    <t>39</t>
    <phoneticPr fontId="76"/>
  </si>
  <si>
    <t>介護予防小規模多機能型居宅介護（短期利用型）</t>
    <rPh sb="0" eb="2">
      <t>カイゴ</t>
    </rPh>
    <rPh sb="2" eb="4">
      <t>ヨボウ</t>
    </rPh>
    <phoneticPr fontId="76"/>
  </si>
  <si>
    <t>（介護予防）
短期入所生活介護</t>
    <phoneticPr fontId="9"/>
  </si>
  <si>
    <t>短期入所生活介護</t>
    <rPh sb="0" eb="2">
      <t>タンキ</t>
    </rPh>
    <rPh sb="2" eb="4">
      <t>ニュウショ</t>
    </rPh>
    <rPh sb="4" eb="6">
      <t>セイカツ</t>
    </rPh>
    <rPh sb="6" eb="8">
      <t>カイゴ</t>
    </rPh>
    <phoneticPr fontId="76"/>
  </si>
  <si>
    <t>21</t>
    <phoneticPr fontId="7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</si>
  <si>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6"/>
  </si>
  <si>
    <t>介護予防
短期入所生活介護</t>
    <rPh sb="0" eb="2">
      <t>カイゴ</t>
    </rPh>
    <rPh sb="2" eb="4">
      <t>ヨボウ</t>
    </rPh>
    <rPh sb="5" eb="7">
      <t>タンキ</t>
    </rPh>
    <rPh sb="7" eb="9">
      <t>ニュウショ</t>
    </rPh>
    <rPh sb="9" eb="11">
      <t>セイカツ</t>
    </rPh>
    <rPh sb="11" eb="13">
      <t>カイゴ</t>
    </rPh>
    <phoneticPr fontId="76"/>
  </si>
  <si>
    <t>24</t>
    <phoneticPr fontId="7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</si>
  <si>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</si>
  <si>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</si>
  <si>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76"/>
  </si>
  <si>
    <t>22</t>
    <phoneticPr fontId="76"/>
  </si>
  <si>
    <t>認知症対応型共同生活介護</t>
    <rPh sb="0" eb="2">
      <t>ニンチ</t>
    </rPh>
    <rPh sb="2" eb="3">
      <t>ショウ</t>
    </rPh>
    <rPh sb="3" eb="6">
      <t>タイオウガタ</t>
    </rPh>
    <rPh sb="6" eb="8">
      <t>キョウドウ</t>
    </rPh>
    <rPh sb="8" eb="10">
      <t>セイカツ</t>
    </rPh>
    <rPh sb="10" eb="12">
      <t>カイゴ</t>
    </rPh>
    <phoneticPr fontId="7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</si>
  <si>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76"/>
  </si>
  <si>
    <t>25</t>
    <phoneticPr fontId="7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</si>
  <si>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6"/>
  </si>
  <si>
    <t>（介護予防）
短期入所療養介護
 （病院等
（老健以外）)</t>
    <phoneticPr fontId="9"/>
  </si>
  <si>
    <t>短期入所療養介護 （病院等（老健以外）)</t>
    <rPh sb="0" eb="2">
      <t>タンキ</t>
    </rPh>
    <phoneticPr fontId="76"/>
  </si>
  <si>
    <t>23</t>
    <phoneticPr fontId="7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</si>
  <si>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6"/>
  </si>
  <si>
    <t>介護予防
短期入所療養介護 
（病院等（老健以外）)</t>
    <rPh sb="0" eb="2">
      <t>カイゴ</t>
    </rPh>
    <rPh sb="2" eb="4">
      <t>ヨボウ</t>
    </rPh>
    <phoneticPr fontId="76"/>
  </si>
  <si>
    <t>26</t>
    <phoneticPr fontId="7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</si>
  <si>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6"/>
  </si>
  <si>
    <t>（介護予防）
短期入所療養介護
（医療院）</t>
    <phoneticPr fontId="9"/>
  </si>
  <si>
    <t>短期入所療養介護
（介護医療院）</t>
    <phoneticPr fontId="76"/>
  </si>
  <si>
    <t>2A</t>
    <phoneticPr fontId="76"/>
  </si>
  <si>
    <t>介護老人福祉施設サービス</t>
    <rPh sb="0" eb="2">
      <t>カイゴ</t>
    </rPh>
    <rPh sb="2" eb="4">
      <t>ロウジン</t>
    </rPh>
    <rPh sb="4" eb="6">
      <t>フクシ</t>
    </rPh>
    <rPh sb="6" eb="8">
      <t>シセツ</t>
    </rPh>
    <phoneticPr fontId="76"/>
  </si>
  <si>
    <t>介護予防
短期入所療養介護
（介護医療院）</t>
    <phoneticPr fontId="76"/>
  </si>
  <si>
    <t>2B</t>
    <phoneticPr fontId="76"/>
  </si>
  <si>
    <t>地域密着型介護老人福祉施設</t>
    <rPh sb="0" eb="2">
      <t>チイキ</t>
    </rPh>
    <rPh sb="2" eb="5">
      <t>ミッチャクガタ</t>
    </rPh>
    <rPh sb="5" eb="7">
      <t>カイゴ</t>
    </rPh>
    <rPh sb="7" eb="9">
      <t>ロウジン</t>
    </rPh>
    <rPh sb="9" eb="11">
      <t>フクシ</t>
    </rPh>
    <rPh sb="11" eb="13">
      <t>シセツ</t>
    </rPh>
    <phoneticPr fontId="7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</si>
  <si>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</si>
  <si>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76"/>
  </si>
  <si>
    <t>A3</t>
    <phoneticPr fontId="76"/>
  </si>
  <si>
    <t>訪問型サービス
（独自／定額）</t>
    <rPh sb="0" eb="2">
      <t>ホウモン</t>
    </rPh>
    <rPh sb="2" eb="3">
      <t>ガタ</t>
    </rPh>
    <rPh sb="9" eb="11">
      <t>ドクジ</t>
    </rPh>
    <rPh sb="12" eb="14">
      <t>テイガク</t>
    </rPh>
    <phoneticPr fontId="76"/>
  </si>
  <si>
    <t>A4</t>
    <phoneticPr fontId="76"/>
  </si>
  <si>
    <t>介護予防短期入所生活介護</t>
    <rPh sb="0" eb="2">
      <t>カイゴ</t>
    </rPh>
    <rPh sb="2" eb="4">
      <t>ヨボウ</t>
    </rPh>
    <rPh sb="4" eb="6">
      <t>タンキ</t>
    </rPh>
    <rPh sb="6" eb="8">
      <t>ニュウショ</t>
    </rPh>
    <rPh sb="8" eb="10">
      <t>セイカツ</t>
    </rPh>
    <rPh sb="10" eb="12">
      <t>カイゴ</t>
    </rPh>
    <phoneticPr fontId="76"/>
  </si>
  <si>
    <t>通所型サービス（総合事業）
（独自／定率・定額（A7・A8））</t>
    <phoneticPr fontId="9"/>
  </si>
  <si>
    <t>通所型サービス
（独自／定率）</t>
    <rPh sb="0" eb="2">
      <t>ツウショ</t>
    </rPh>
    <rPh sb="2" eb="3">
      <t>ガタ</t>
    </rPh>
    <rPh sb="9" eb="11">
      <t>ドクジ</t>
    </rPh>
    <rPh sb="12" eb="14">
      <t>テイリツ</t>
    </rPh>
    <phoneticPr fontId="76"/>
  </si>
  <si>
    <t>A7</t>
    <phoneticPr fontId="76"/>
  </si>
  <si>
    <t>介護老人保健施設サービス</t>
    <rPh sb="0" eb="2">
      <t>カイゴ</t>
    </rPh>
    <rPh sb="2" eb="4">
      <t>ロウジン</t>
    </rPh>
    <rPh sb="4" eb="6">
      <t>ホケン</t>
    </rPh>
    <rPh sb="6" eb="8">
      <t>シセツ</t>
    </rPh>
    <phoneticPr fontId="76"/>
  </si>
  <si>
    <t>通所型サービス
（独自／定額）</t>
    <rPh sb="0" eb="2">
      <t>ツウショ</t>
    </rPh>
    <rPh sb="2" eb="3">
      <t>ガタ</t>
    </rPh>
    <rPh sb="9" eb="11">
      <t>ドクジ</t>
    </rPh>
    <rPh sb="12" eb="14">
      <t>テイガク</t>
    </rPh>
    <phoneticPr fontId="76"/>
  </si>
  <si>
    <t>A8</t>
    <phoneticPr fontId="7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</si>
  <si>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</si>
  <si>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6"/>
  </si>
  <si>
    <t>介護予防短期入所療養介護 （病院等（老健以外）)</t>
    <rPh sb="0" eb="2">
      <t>カイゴ</t>
    </rPh>
    <rPh sb="2" eb="4">
      <t>ヨボウ</t>
    </rPh>
    <phoneticPr fontId="76"/>
  </si>
  <si>
    <t>介護医療院サービス</t>
    <rPh sb="0" eb="2">
      <t>カイゴ</t>
    </rPh>
    <rPh sb="2" eb="4">
      <t>イリョウ</t>
    </rPh>
    <rPh sb="4" eb="5">
      <t>イン</t>
    </rPh>
    <phoneticPr fontId="76"/>
  </si>
  <si>
    <t>短期入所療養介護（介護医療院）</t>
    <phoneticPr fontId="76"/>
  </si>
  <si>
    <t>介護予防短期入所療養介護（介護医療院）</t>
    <phoneticPr fontId="76"/>
  </si>
  <si>
    <t>訪問型サービス（独自）</t>
    <rPh sb="0" eb="2">
      <t>ホウモン</t>
    </rPh>
    <rPh sb="2" eb="3">
      <t>ガタ</t>
    </rPh>
    <rPh sb="8" eb="10">
      <t>ドクジ</t>
    </rPh>
    <phoneticPr fontId="76"/>
  </si>
  <si>
    <t>訪問型サービス（独自／定率）</t>
    <rPh sb="0" eb="2">
      <t>ホウモン</t>
    </rPh>
    <rPh sb="2" eb="3">
      <t>ガタ</t>
    </rPh>
    <rPh sb="8" eb="10">
      <t>ドクジ</t>
    </rPh>
    <rPh sb="11" eb="13">
      <t>テイリツ</t>
    </rPh>
    <phoneticPr fontId="76"/>
  </si>
  <si>
    <t>訪問型サービス（独自／定額）</t>
    <rPh sb="0" eb="2">
      <t>ホウモン</t>
    </rPh>
    <rPh sb="2" eb="3">
      <t>ガタ</t>
    </rPh>
    <rPh sb="8" eb="10">
      <t>ドクジ</t>
    </rPh>
    <rPh sb="11" eb="13">
      <t>テイガク</t>
    </rPh>
    <phoneticPr fontId="76"/>
  </si>
  <si>
    <t>通所型サービス（独自）</t>
    <rPh sb="0" eb="2">
      <t>ツウショ</t>
    </rPh>
    <rPh sb="2" eb="3">
      <t>ガタ</t>
    </rPh>
    <rPh sb="8" eb="10">
      <t>ドクジ</t>
    </rPh>
    <phoneticPr fontId="76"/>
  </si>
  <si>
    <t>通所型サービス（独自／定率）</t>
    <rPh sb="0" eb="2">
      <t>ツウショ</t>
    </rPh>
    <rPh sb="2" eb="3">
      <t>ガタ</t>
    </rPh>
    <rPh sb="8" eb="10">
      <t>ドクジ</t>
    </rPh>
    <rPh sb="11" eb="13">
      <t>テイリツ</t>
    </rPh>
    <phoneticPr fontId="76"/>
  </si>
  <si>
    <t>通所型サービス（独自／定額）</t>
    <rPh sb="0" eb="2">
      <t>ツウショ</t>
    </rPh>
    <rPh sb="2" eb="3">
      <t>ガタ</t>
    </rPh>
    <rPh sb="8" eb="10">
      <t>ドクジ</t>
    </rPh>
    <rPh sb="11" eb="13">
      <t>テイガク</t>
    </rPh>
    <phoneticPr fontId="76"/>
  </si>
  <si>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</si>
  <si>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</si>
  <si>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</si>
  <si>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</si>
  <si>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</si>
  <si>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</si>
  <si>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</si>
  <si>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以下の点を確認し、満たしている項目に全てチェック（✔）すること。</t>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</si>
  <si>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</si>
  <si>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</si>
  <si>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</si>
  <si>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</si>
  <si>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会議録、周知文書</t>
    <rPh sb="0" eb="3">
      <t>カイギロク</t>
    </rPh>
    <rPh sb="4" eb="6">
      <t>シュウチ</t>
    </rPh>
    <rPh sb="6" eb="8">
      <t>ブンショ</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</si>
  <si>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</si>
  <si>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</si>
  <si>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</si>
  <si>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</si>
  <si>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</si>
  <si>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事業所名</t>
    <rPh sb="0" eb="3">
      <t>ジギョウショ</t>
    </rPh>
    <rPh sb="3" eb="4">
      <t>メイ</t>
    </rPh>
    <phoneticPr fontId="9"/>
  </si>
  <si>
    <t>処遇改善加算Ⅰ</t>
  </si>
  <si>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</si>
  <si>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</si>
  <si>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</si>
  <si>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</si>
  <si>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</si>
  <si>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</si>
  <si>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</si>
  <si>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</si>
  <si>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</si>
  <si>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</si>
  <si>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</si>
  <si>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</si>
  <si>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</si>
  <si>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</si>
  <si>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</si>
  <si>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</si>
  <si>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</si>
  <si>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</si>
  <si>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</si>
  <si>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</si>
  <si>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</si>
  <si>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</si>
  <si>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67"/>
  </si>
  <si>
    <t>サービス提供体制強化加算Ⅰ</t>
  </si>
  <si>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</si>
  <si>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</si>
  <si>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</si>
  <si>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</si>
  <si>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</si>
  <si>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</si>
  <si>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</si>
  <si>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</si>
  <si>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</si>
  <si>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</si>
  <si>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</si>
  <si>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</si>
  <si>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</si>
  <si>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</si>
  <si>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</si>
  <si>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</si>
  <si>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</si>
  <si>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</si>
  <si>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</si>
  <si>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</si>
  <si>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</si>
  <si>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</si>
  <si>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</si>
  <si>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</si>
  <si>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</si>
  <si>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</si>
  <si>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</si>
  <si>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</si>
  <si>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</si>
  <si>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</si>
  <si>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</si>
  <si>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</si>
  <si>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</si>
  <si>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</si>
  <si>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</si>
  <si>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</si>
  <si>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</si>
  <si>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</si>
  <si>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</si>
  <si>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</si>
  <si>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</si>
  <si>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</si>
  <si>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</si>
  <si>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</si>
  <si>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</si>
  <si>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</si>
  <si>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</si>
  <si>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</si>
  <si>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</si>
  <si>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</si>
  <si>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</si>
  <si>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</si>
  <si>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</si>
  <si>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</si>
  <si>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</si>
  <si>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</si>
  <si>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</si>
  <si>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</si>
  <si>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</si>
  <si>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</si>
  <si>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</si>
  <si>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</si>
  <si>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</si>
  <si>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</si>
  <si>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</si>
  <si>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</si>
  <si>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</si>
  <si>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</si>
  <si>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</si>
  <si>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</si>
  <si>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76"/>
  </si>
  <si>
    <t>コード値</t>
    <rPh sb="3" eb="4">
      <t>チ</t>
    </rPh>
    <phoneticPr fontId="76"/>
  </si>
  <si>
    <t>交付率</t>
    <rPh sb="0" eb="3">
      <t>コウフリツ</t>
    </rPh>
    <phoneticPr fontId="9"/>
  </si>
  <si>
    <t>市区町村</t>
    <rPh sb="0" eb="4">
      <t>シクチョウソン</t>
    </rPh>
    <phoneticPr fontId="9"/>
  </si>
  <si>
    <t>級地</t>
    <rPh sb="0" eb="2">
      <t>キュウチ</t>
    </rPh>
    <phoneticPr fontId="55"/>
  </si>
  <si>
    <t>上乗せ割合</t>
    <rPh sb="0" eb="2">
      <t>ウワノ</t>
    </rPh>
    <rPh sb="3" eb="5">
      <t>ワリアイ</t>
    </rPh>
    <phoneticPr fontId="55"/>
  </si>
  <si>
    <t>組み合わせ</t>
    <rPh sb="0" eb="1">
      <t>ク</t>
    </rPh>
    <rPh sb="2" eb="3">
      <t>ア</t>
    </rPh>
    <phoneticPr fontId="9"/>
  </si>
  <si>
    <t>介護サービス</t>
    <rPh sb="0" eb="2">
      <t>カイゴ</t>
    </rPh>
    <phoneticPr fontId="55"/>
  </si>
  <si>
    <t>人件費割合</t>
    <rPh sb="0" eb="3">
      <t>ジンケンヒ</t>
    </rPh>
    <rPh sb="3" eb="5">
      <t>ワリアイ</t>
    </rPh>
    <phoneticPr fontId="55"/>
  </si>
  <si>
    <t>チェックボックス</t>
    <phoneticPr fontId="9"/>
  </si>
  <si>
    <t>誓約</t>
    <rPh sb="0" eb="2">
      <t>セイヤク</t>
    </rPh>
    <phoneticPr fontId="9"/>
  </si>
  <si>
    <t>補助金使途</t>
    <rPh sb="0" eb="3">
      <t>ホジョキン</t>
    </rPh>
    <rPh sb="3" eb="5">
      <t>シト</t>
    </rPh>
    <phoneticPr fontId="9"/>
  </si>
  <si>
    <t>11</t>
    <phoneticPr fontId="76"/>
  </si>
  <si>
    <t>北海道</t>
  </si>
  <si>
    <t>札幌市</t>
  </si>
  <si>
    <t>1級地</t>
    <rPh sb="1" eb="3">
      <t>キュウチ</t>
    </rPh>
    <phoneticPr fontId="55"/>
  </si>
  <si>
    <t>訪問介護</t>
  </si>
  <si>
    <t>加算様式を指定権者に提出</t>
    <rPh sb="10" eb="12">
      <t>テイシュツ</t>
    </rPh>
    <phoneticPr fontId="9"/>
  </si>
  <si>
    <t>✓</t>
    <phoneticPr fontId="9"/>
  </si>
  <si>
    <t>71</t>
    <phoneticPr fontId="7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</si>
  <si>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</si>
  <si>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</si>
  <si>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</si>
  <si>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</si>
  <si>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</si>
  <si>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7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</si>
  <si>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</si>
  <si>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</si>
  <si>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</si>
  <si>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</si>
  <si>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</si>
  <si>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</si>
  <si>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</si>
  <si>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</si>
  <si>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</si>
  <si>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</si>
  <si>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</si>
  <si>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</si>
  <si>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76"/>
  </si>
  <si>
    <t>山形県</t>
  </si>
  <si>
    <t>釧路市</t>
  </si>
  <si>
    <t>通所介護</t>
  </si>
  <si>
    <t>78</t>
    <phoneticPr fontId="7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</si>
  <si>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</si>
  <si>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</si>
  <si>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</si>
  <si>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</si>
  <si>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</si>
  <si>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</si>
  <si>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</si>
  <si>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</si>
  <si>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</si>
  <si>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</si>
  <si>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</si>
  <si>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</si>
  <si>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</si>
  <si>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</si>
  <si>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</si>
  <si>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</si>
  <si>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</si>
  <si>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</si>
  <si>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</si>
  <si>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</si>
  <si>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</si>
  <si>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</si>
  <si>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</si>
  <si>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</si>
  <si>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</si>
  <si>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</si>
  <si>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</si>
  <si>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</si>
  <si>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</si>
  <si>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</si>
  <si>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</si>
  <si>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</si>
  <si>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</si>
  <si>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</si>
  <si>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</si>
  <si>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</si>
  <si>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</si>
  <si>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</si>
  <si>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</si>
  <si>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</si>
  <si>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</si>
  <si>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</si>
  <si>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</si>
  <si>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</si>
  <si>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</si>
  <si>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</si>
  <si>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</si>
  <si>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</si>
  <si>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</si>
  <si>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</si>
  <si>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</si>
  <si>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</si>
  <si>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55"/>
  </si>
  <si>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</si>
  <si>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</si>
  <si>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</si>
  <si>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</si>
  <si>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</si>
  <si>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</si>
  <si>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</si>
  <si>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76"/>
  </si>
  <si>
    <t>大阪府</t>
  </si>
  <si>
    <t>歌志内市</t>
  </si>
  <si>
    <t>介護老人福祉施設サービス</t>
    <phoneticPr fontId="9"/>
  </si>
  <si>
    <t>54</t>
    <phoneticPr fontId="7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</si>
  <si>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</si>
  <si>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</si>
  <si>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</si>
  <si>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</si>
  <si>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</si>
  <si>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</si>
  <si>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</si>
  <si>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</si>
  <si>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55"/>
  </si>
  <si>
    <t>介護予防短期入所生活介護</t>
    <phoneticPr fontId="9"/>
  </si>
  <si>
    <t>52</t>
    <phoneticPr fontId="7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</si>
  <si>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</si>
  <si>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</si>
  <si>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</si>
  <si>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</si>
  <si>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</si>
  <si>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</si>
  <si>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</si>
  <si>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</si>
  <si>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</si>
  <si>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</si>
  <si>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</si>
  <si>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</si>
  <si>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</si>
  <si>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</si>
  <si>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</si>
  <si>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7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</si>
  <si>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</si>
  <si>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</si>
  <si>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</si>
  <si>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</si>
  <si>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</si>
  <si>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</si>
  <si>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</si>
  <si>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</si>
  <si>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</si>
  <si>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76"/>
  </si>
  <si>
    <t>高知県</t>
  </si>
  <si>
    <t>福島町</t>
  </si>
  <si>
    <t>福岡県</t>
  </si>
  <si>
    <t>知内町</t>
  </si>
  <si>
    <t>佐賀県</t>
  </si>
  <si>
    <t>木古内町</t>
  </si>
  <si>
    <t>A6</t>
    <phoneticPr fontId="7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</si>
  <si>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</si>
  <si>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</si>
  <si>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</si>
  <si>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</si>
  <si>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</si>
  <si>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</si>
  <si>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</si>
  <si>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</si>
  <si>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</si>
  <si>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</si>
  <si>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</si>
  <si>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</si>
  <si>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</si>
  <si>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</si>
  <si>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</si>
  <si>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</si>
  <si>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</si>
  <si>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</si>
  <si>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</si>
  <si>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</si>
  <si>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</si>
  <si>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</si>
  <si>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55"/>
  </si>
  <si>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</si>
  <si>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</si>
  <si>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</si>
  <si>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</si>
  <si>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</si>
  <si>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</si>
  <si>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</si>
  <si>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</si>
  <si>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</si>
  <si>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</si>
  <si>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</si>
  <si>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</si>
  <si>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</si>
  <si>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</si>
  <si>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</si>
  <si>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</si>
  <si>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</si>
  <si>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</si>
  <si>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</si>
  <si>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</si>
  <si>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</si>
  <si>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</si>
  <si>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</si>
  <si>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</si>
  <si>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</si>
  <si>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55"/>
  </si>
  <si>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</si>
  <si>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</si>
  <si>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</si>
  <si>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</si>
  <si>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</si>
  <si>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</si>
  <si>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</si>
  <si>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</si>
  <si>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</si>
  <si>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</si>
  <si>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</si>
  <si>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</si>
  <si>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</si>
  <si>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</si>
  <si>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</si>
  <si>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</si>
  <si>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</si>
  <si>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</si>
  <si>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</si>
  <si>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</si>
  <si>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</si>
  <si>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</si>
  <si>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</si>
  <si>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</si>
  <si>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</si>
  <si>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</si>
  <si>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</si>
  <si>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</si>
  <si>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</si>
  <si>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55"/>
  </si>
  <si>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</si>
  <si>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</si>
  <si>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</si>
  <si>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</si>
  <si>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</si>
  <si>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</si>
  <si>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</si>
  <si>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</si>
  <si>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</si>
  <si>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</si>
  <si>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</si>
  <si>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</si>
  <si>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</si>
  <si>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</si>
  <si>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</si>
  <si>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</si>
  <si>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</si>
  <si>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</si>
  <si>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</si>
  <si>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</si>
  <si>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</si>
  <si>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</si>
  <si>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55"/>
  </si>
  <si>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</si>
  <si>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</si>
  <si>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</si>
  <si>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</si>
  <si>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</si>
  <si>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</si>
  <si>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</si>
  <si>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</si>
  <si>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</si>
  <si>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</si>
  <si>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</si>
  <si>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</si>
  <si>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</si>
  <si>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</si>
  <si>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</si>
  <si>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</si>
  <si>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</si>
  <si>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</si>
  <si>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</si>
  <si>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</si>
  <si>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</si>
  <si>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</si>
  <si>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</si>
  <si>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</si>
  <si>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</si>
  <si>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</si>
  <si>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</si>
  <si>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</si>
  <si>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</si>
  <si>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</si>
  <si>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</si>
  <si>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</si>
  <si>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</si>
  <si>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</si>
  <si>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</si>
  <si>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</si>
  <si>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</si>
  <si>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</si>
  <si>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</si>
  <si>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</si>
  <si>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</si>
  <si>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</si>
  <si>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</si>
  <si>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</si>
  <si>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</si>
  <si>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</si>
  <si>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</si>
  <si>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</si>
  <si>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</si>
  <si>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</si>
  <si>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</si>
  <si>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</si>
  <si>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</si>
  <si>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</si>
  <si>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</si>
  <si>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</si>
  <si>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</si>
  <si>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</si>
  <si>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</si>
  <si>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</si>
  <si>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</si>
  <si>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</si>
  <si>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</si>
  <si>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</si>
  <si>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</si>
  <si>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</si>
  <si>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</si>
  <si>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</si>
  <si>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</si>
  <si>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</si>
  <si>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</si>
  <si>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</si>
  <si>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</si>
  <si>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</si>
  <si>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</si>
  <si>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</si>
  <si>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</si>
  <si>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</si>
  <si>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</si>
  <si>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</si>
  <si>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</si>
  <si>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</si>
  <si>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</si>
  <si>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</si>
  <si>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</si>
  <si>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</si>
  <si>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</si>
  <si>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</si>
  <si>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</si>
  <si>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</si>
  <si>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</si>
  <si>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</si>
  <si>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</si>
  <si>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</si>
  <si>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</si>
  <si>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</si>
  <si>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</si>
  <si>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</si>
  <si>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</si>
  <si>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</si>
  <si>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</si>
  <si>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</si>
  <si>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</si>
  <si>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</si>
  <si>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</si>
  <si>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</si>
  <si>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</si>
  <si>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</si>
  <si>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</si>
  <si>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</si>
  <si>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</si>
  <si>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</si>
  <si>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</si>
  <si>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</si>
  <si>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</si>
  <si>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</si>
  <si>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</si>
  <si>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</si>
  <si>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</si>
  <si>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</si>
  <si>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</si>
  <si>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</si>
  <si>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</si>
  <si>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</si>
  <si>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</si>
  <si>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</si>
  <si>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</si>
  <si>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</si>
  <si>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</si>
  <si>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</si>
  <si>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</si>
  <si>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</si>
  <si>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</si>
  <si>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</si>
  <si>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</si>
  <si>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</si>
  <si>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</si>
  <si>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</si>
  <si>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</si>
  <si>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</si>
  <si>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55"/>
  </si>
  <si>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</si>
  <si>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</si>
  <si>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</si>
  <si>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</si>
  <si>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</si>
  <si>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</si>
  <si>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</si>
  <si>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</si>
  <si>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</si>
  <si>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</si>
  <si>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</si>
  <si>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</si>
  <si>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</si>
  <si>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</si>
  <si>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</si>
  <si>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</si>
  <si>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</si>
  <si>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</si>
  <si>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</si>
  <si>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</si>
  <si>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</si>
  <si>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</si>
  <si>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</si>
  <si>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</si>
  <si>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</si>
  <si>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</si>
  <si>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</si>
  <si>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</si>
  <si>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</si>
  <si>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</si>
  <si>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</si>
  <si>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</si>
  <si>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</si>
  <si>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</si>
  <si>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</si>
  <si>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</si>
  <si>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</si>
  <si>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</si>
  <si>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</si>
  <si>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</si>
  <si>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</si>
  <si>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</si>
  <si>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</si>
  <si>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</si>
  <si>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</si>
  <si>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</si>
  <si>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</si>
  <si>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</si>
  <si>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</si>
  <si>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</si>
  <si>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</si>
  <si>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</si>
  <si>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</si>
  <si>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</si>
  <si>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</si>
  <si>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</si>
  <si>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</si>
  <si>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</si>
  <si>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</si>
  <si>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</si>
  <si>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</si>
  <si>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</si>
  <si>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</si>
  <si>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</si>
  <si>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</si>
  <si>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</si>
  <si>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</si>
  <si>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</si>
  <si>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</si>
  <si>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</si>
  <si>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</si>
  <si>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</si>
  <si>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</si>
  <si>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</si>
  <si>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</si>
  <si>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</si>
  <si>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</si>
  <si>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</si>
  <si>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</si>
  <si>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</si>
  <si>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</si>
  <si>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</si>
  <si>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</si>
  <si>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</si>
  <si>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</si>
  <si>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</si>
  <si>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</si>
  <si>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</si>
  <si>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</si>
  <si>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</si>
  <si>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</si>
  <si>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</si>
  <si>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</si>
  <si>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</si>
  <si>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</si>
  <si>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</si>
  <si>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</si>
  <si>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</si>
  <si>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</si>
  <si>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</si>
  <si>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</si>
  <si>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</si>
  <si>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</si>
  <si>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</si>
  <si>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</si>
  <si>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</si>
  <si>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</si>
  <si>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</si>
  <si>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</si>
  <si>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</si>
  <si>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</si>
  <si>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</si>
  <si>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</si>
  <si>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</si>
  <si>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</si>
  <si>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</si>
  <si>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</si>
  <si>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</si>
  <si>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</si>
  <si>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</si>
  <si>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</si>
  <si>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</si>
  <si>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</si>
  <si>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</si>
  <si>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</si>
  <si>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</si>
  <si>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</si>
  <si>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</si>
  <si>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</si>
  <si>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</si>
  <si>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</si>
  <si>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</si>
  <si>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</si>
  <si>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</si>
  <si>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</si>
  <si>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</si>
  <si>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</si>
  <si>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</si>
  <si>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</si>
  <si>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</si>
  <si>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</si>
  <si>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</si>
  <si>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</si>
  <si>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</si>
  <si>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</si>
  <si>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</si>
  <si>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</si>
  <si>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</si>
  <si>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</si>
  <si>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</si>
  <si>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</si>
  <si>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</si>
  <si>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</si>
  <si>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</si>
  <si>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</si>
  <si>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</si>
  <si>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</si>
  <si>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</si>
  <si>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</si>
  <si>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</si>
  <si>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</si>
  <si>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</si>
  <si>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</si>
  <si>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</si>
  <si>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55"/>
  </si>
  <si>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</si>
  <si>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</si>
  <si>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</si>
  <si>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</si>
  <si>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</si>
  <si>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</si>
  <si>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</si>
  <si>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</si>
  <si>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</si>
  <si>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</si>
  <si>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</si>
  <si>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</si>
  <si>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</si>
  <si>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</si>
  <si>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</si>
  <si>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</si>
  <si>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</si>
  <si>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</si>
  <si>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</si>
  <si>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</si>
  <si>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</si>
  <si>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</si>
  <si>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</si>
  <si>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</si>
  <si>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</si>
  <si>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</si>
  <si>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</si>
  <si>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</si>
  <si>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</si>
  <si>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</si>
  <si>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</si>
  <si>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</si>
  <si>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</si>
  <si>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</si>
  <si>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</si>
  <si>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</si>
  <si>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</si>
  <si>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</si>
  <si>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</si>
  <si>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</si>
  <si>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</si>
  <si>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</si>
  <si>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</si>
  <si>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</si>
  <si>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</si>
  <si>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</si>
  <si>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</si>
  <si>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</si>
  <si>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</si>
  <si>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</si>
  <si>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</si>
  <si>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</si>
  <si>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</si>
  <si>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</si>
  <si>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</si>
  <si>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</si>
  <si>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</si>
  <si>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</si>
  <si>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</si>
  <si>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</si>
  <si>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</si>
  <si>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</si>
  <si>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</si>
  <si>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</si>
  <si>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</si>
  <si>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</si>
  <si>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</si>
  <si>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</si>
  <si>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</si>
  <si>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</si>
  <si>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</si>
  <si>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</si>
  <si>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</si>
  <si>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</si>
  <si>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</si>
  <si>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</si>
  <si>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</si>
  <si>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</si>
  <si>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</si>
  <si>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</si>
  <si>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</si>
  <si>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</si>
  <si>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</si>
  <si>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</si>
  <si>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</si>
  <si>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</si>
  <si>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</si>
  <si>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</si>
  <si>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</si>
  <si>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</si>
  <si>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</si>
  <si>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</si>
  <si>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</si>
  <si>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</si>
  <si>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</si>
  <si>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</si>
  <si>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</si>
  <si>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</si>
  <si>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</si>
  <si>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</si>
  <si>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</si>
  <si>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</si>
  <si>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</si>
  <si>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</si>
  <si>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</si>
  <si>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</si>
  <si>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</si>
  <si>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</si>
  <si>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</si>
  <si>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</si>
  <si>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</si>
  <si>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</si>
  <si>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</si>
  <si>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</si>
  <si>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</si>
  <si>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</si>
  <si>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</si>
  <si>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</si>
  <si>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</si>
  <si>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</si>
  <si>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</si>
  <si>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</si>
  <si>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</si>
  <si>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</si>
  <si>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</si>
  <si>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</si>
  <si>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</si>
  <si>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</si>
  <si>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</si>
  <si>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</si>
  <si>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</si>
  <si>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</si>
  <si>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</si>
  <si>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</si>
  <si>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</si>
  <si>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</si>
  <si>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</si>
  <si>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</si>
  <si>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</si>
  <si>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</si>
  <si>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</si>
  <si>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</si>
  <si>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</si>
  <si>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</si>
  <si>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</si>
  <si>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</si>
  <si>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</si>
  <si>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</si>
  <si>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</si>
  <si>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</si>
  <si>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</si>
  <si>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</si>
  <si>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</si>
  <si>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</si>
  <si>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</si>
  <si>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</si>
  <si>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</si>
  <si>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</si>
  <si>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</si>
  <si>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</si>
  <si>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</si>
  <si>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</si>
  <si>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</si>
  <si>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</si>
  <si>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</si>
  <si>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</si>
  <si>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</si>
  <si>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</si>
  <si>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</si>
  <si>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</si>
  <si>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</si>
  <si>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</si>
  <si>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</si>
  <si>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</si>
  <si>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</si>
  <si>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</si>
  <si>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</si>
  <si>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</si>
  <si>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</si>
  <si>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</si>
  <si>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</si>
  <si>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</si>
  <si>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</si>
  <si>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</si>
  <si>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</si>
  <si>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</si>
  <si>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</si>
  <si>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</si>
  <si>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</si>
  <si>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</si>
  <si>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</si>
  <si>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</si>
  <si>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</si>
  <si>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</si>
  <si>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</si>
  <si>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</si>
  <si>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</si>
  <si>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</si>
  <si>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</si>
  <si>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</si>
  <si>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</si>
  <si>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</si>
  <si>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</si>
  <si>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</si>
  <si>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</si>
  <si>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</si>
  <si>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</si>
  <si>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</si>
  <si>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</si>
  <si>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</si>
  <si>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</si>
  <si>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</si>
  <si>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</si>
  <si>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</si>
  <si>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</si>
  <si>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</si>
  <si>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</si>
  <si>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</si>
  <si>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</si>
  <si>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</si>
  <si>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</si>
  <si>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</si>
  <si>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</si>
  <si>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</si>
  <si>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</si>
  <si>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</si>
  <si>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</si>
  <si>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</si>
  <si>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</si>
  <si>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</si>
  <si>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</si>
  <si>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</si>
  <si>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</si>
  <si>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</si>
  <si>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</si>
  <si>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</si>
  <si>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</si>
  <si>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</si>
  <si>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</si>
  <si>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</si>
  <si>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</si>
  <si>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</si>
  <si>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</si>
  <si>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</si>
  <si>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</si>
  <si>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</si>
  <si>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</si>
  <si>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</si>
  <si>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</si>
  <si>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</si>
  <si>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</si>
  <si>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</si>
  <si>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</si>
  <si>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</si>
  <si>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</si>
  <si>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</si>
  <si>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</si>
  <si>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</si>
  <si>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</si>
  <si>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</si>
  <si>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</si>
  <si>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</si>
  <si>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</si>
  <si>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</si>
  <si>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</si>
  <si>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</si>
  <si>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</si>
  <si>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</si>
  <si>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</si>
  <si>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</si>
  <si>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</si>
  <si>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</si>
  <si>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</si>
  <si>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</si>
  <si>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</si>
  <si>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</si>
  <si>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</si>
  <si>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</si>
  <si>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</si>
  <si>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</si>
  <si>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</si>
  <si>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</si>
  <si>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</si>
  <si>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</si>
  <si>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</si>
  <si>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</si>
  <si>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</si>
  <si>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</si>
  <si>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</si>
  <si>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</si>
  <si>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</si>
  <si>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</si>
  <si>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</si>
  <si>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</si>
  <si>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</si>
  <si>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</si>
  <si>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</si>
  <si>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</si>
  <si>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</si>
  <si>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</si>
  <si>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</si>
  <si>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</si>
  <si>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</si>
  <si>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</si>
  <si>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</si>
  <si>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</si>
  <si>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</si>
  <si>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</si>
  <si>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</si>
  <si>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</si>
  <si>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</si>
  <si>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</si>
  <si>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</si>
  <si>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</si>
  <si>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</si>
  <si>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</si>
  <si>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</si>
  <si>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</si>
  <si>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</si>
  <si>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</si>
  <si>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</si>
  <si>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</si>
  <si>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</si>
  <si>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</si>
  <si>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</si>
  <si>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</si>
  <si>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</si>
  <si>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</si>
  <si>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</si>
  <si>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</si>
  <si>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</si>
  <si>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</si>
  <si>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</si>
  <si>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</si>
  <si>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</si>
  <si>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</si>
  <si>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</si>
  <si>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</si>
  <si>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</si>
  <si>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</si>
  <si>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</si>
  <si>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</si>
  <si>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</si>
  <si>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</si>
  <si>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</si>
  <si>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</si>
  <si>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</si>
  <si>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</si>
  <si>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</si>
  <si>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</si>
  <si>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</si>
  <si>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</si>
  <si>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</si>
  <si>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</si>
  <si>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</si>
  <si>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</si>
  <si>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</si>
  <si>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</si>
  <si>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</si>
  <si>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</si>
  <si>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</si>
  <si>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</si>
  <si>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</si>
  <si>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</si>
  <si>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</si>
  <si>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</si>
  <si>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</si>
  <si>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</si>
  <si>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</si>
  <si>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</si>
  <si>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</si>
  <si>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</si>
  <si>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</si>
  <si>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</si>
  <si>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</si>
  <si>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</si>
  <si>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</si>
  <si>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</si>
  <si>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</si>
  <si>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</si>
  <si>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</si>
  <si>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</si>
  <si>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</si>
  <si>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</si>
  <si>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</si>
  <si>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</si>
  <si>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</si>
  <si>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</si>
  <si>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</si>
  <si>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</si>
  <si>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</si>
  <si>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</si>
  <si>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</si>
  <si>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</si>
  <si>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</si>
  <si>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</si>
  <si>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</si>
  <si>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</si>
  <si>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</si>
  <si>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</si>
  <si>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</si>
  <si>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</si>
  <si>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</si>
  <si>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</si>
  <si>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</si>
  <si>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</si>
  <si>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</si>
  <si>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</si>
  <si>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</si>
  <si>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</si>
  <si>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</si>
  <si>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</si>
  <si>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</si>
  <si>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</si>
  <si>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</si>
  <si>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</si>
  <si>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</si>
  <si>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</si>
  <si>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</si>
  <si>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</si>
  <si>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</si>
  <si>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</si>
  <si>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</si>
  <si>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</si>
  <si>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</si>
  <si>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</si>
  <si>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</si>
  <si>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</si>
  <si>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</si>
  <si>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</si>
  <si>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</si>
  <si>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</si>
  <si>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</si>
  <si>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</si>
  <si>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</si>
  <si>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</si>
  <si>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</si>
  <si>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</si>
  <si>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</si>
  <si>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</si>
  <si>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</si>
  <si>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</si>
  <si>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</si>
  <si>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</si>
  <si>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</si>
  <si>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</si>
  <si>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</si>
  <si>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</si>
  <si>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</si>
  <si>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</si>
  <si>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</si>
  <si>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</si>
  <si>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</si>
  <si>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</si>
  <si>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</si>
  <si>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</si>
  <si>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</si>
  <si>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</si>
  <si>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</si>
  <si>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</si>
  <si>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</si>
  <si>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</si>
  <si>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</si>
  <si>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</si>
  <si>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</si>
  <si>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</si>
  <si>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</si>
  <si>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</si>
  <si>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</si>
  <si>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</si>
  <si>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</si>
  <si>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</si>
  <si>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</si>
  <si>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</si>
  <si>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</si>
  <si>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</si>
  <si>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</si>
  <si>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</si>
  <si>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</si>
  <si>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</si>
  <si>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</si>
  <si>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</si>
  <si>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</si>
  <si>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</si>
  <si>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</si>
  <si>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</si>
  <si>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</si>
  <si>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</si>
  <si>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</si>
  <si>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</si>
  <si>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</si>
  <si>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</si>
  <si>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</si>
  <si>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</si>
  <si>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</si>
  <si>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</si>
  <si>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</si>
  <si>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</si>
  <si>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</si>
  <si>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</si>
  <si>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</si>
  <si>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</si>
  <si>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</si>
  <si>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</si>
  <si>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</si>
  <si>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</si>
  <si>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</si>
  <si>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</si>
  <si>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</si>
  <si>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</si>
  <si>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</si>
  <si>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</si>
  <si>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</si>
  <si>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</si>
  <si>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</si>
  <si>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</si>
  <si>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</si>
  <si>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</si>
  <si>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</si>
  <si>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</si>
  <si>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</si>
  <si>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</si>
  <si>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</si>
  <si>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</si>
  <si>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</si>
  <si>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</si>
  <si>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</si>
  <si>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</si>
  <si>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</si>
  <si>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</si>
  <si>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</si>
  <si>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</si>
  <si>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</si>
  <si>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</si>
  <si>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</si>
  <si>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</si>
  <si>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</si>
  <si>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</si>
  <si>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</si>
  <si>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</si>
  <si>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</si>
  <si>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</si>
  <si>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</si>
  <si>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</si>
  <si>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</si>
  <si>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</si>
  <si>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</si>
  <si>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</si>
  <si>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</si>
  <si>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</si>
  <si>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</si>
  <si>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</si>
  <si>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</si>
  <si>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</si>
  <si>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</si>
  <si>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</si>
  <si>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</si>
  <si>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</si>
  <si>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</si>
  <si>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</si>
  <si>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</si>
  <si>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</si>
  <si>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</si>
  <si>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</si>
  <si>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</si>
  <si>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</si>
  <si>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</si>
  <si>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</si>
  <si>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</si>
  <si>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</si>
  <si>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</si>
  <si>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</si>
  <si>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</si>
  <si>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</si>
  <si>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</si>
  <si>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</si>
  <si>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</si>
  <si>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</si>
  <si>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</si>
  <si>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</si>
  <si>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</si>
  <si>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</si>
  <si>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</si>
  <si>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</si>
  <si>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</si>
  <si>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</si>
  <si>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</si>
  <si>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</si>
  <si>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</si>
  <si>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</si>
  <si>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</si>
  <si>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</si>
  <si>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</si>
  <si>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</si>
  <si>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</si>
  <si>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</si>
  <si>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</si>
  <si>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</si>
  <si>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</si>
  <si>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</si>
  <si>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</si>
  <si>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</si>
  <si>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</si>
  <si>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</si>
  <si>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</si>
  <si>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</si>
  <si>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</si>
  <si>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</si>
  <si>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</si>
  <si>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</si>
  <si>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</si>
  <si>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</si>
  <si>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</si>
  <si>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</si>
  <si>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</si>
  <si>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</si>
  <si>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</si>
  <si>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</si>
  <si>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</si>
  <si>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</si>
  <si>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</si>
  <si>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</si>
  <si>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</si>
  <si>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</si>
  <si>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</si>
  <si>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</si>
  <si>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</si>
  <si>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</si>
  <si>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</si>
  <si>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</si>
  <si>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</si>
  <si>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</si>
  <si>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</si>
  <si>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</si>
  <si>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</si>
  <si>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</si>
  <si>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</si>
  <si>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</si>
  <si>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</si>
  <si>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</si>
  <si>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</si>
  <si>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</si>
  <si>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</si>
  <si>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</si>
  <si>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</si>
  <si>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</si>
  <si>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</si>
  <si>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</si>
  <si>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</si>
  <si>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</si>
  <si>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</si>
  <si>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</si>
  <si>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</si>
  <si>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</si>
  <si>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</si>
  <si>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</si>
  <si>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</si>
  <si>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</si>
  <si>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</si>
  <si>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</si>
  <si>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</si>
  <si>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</si>
  <si>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</si>
  <si>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</si>
  <si>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</si>
  <si>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</si>
  <si>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</si>
  <si>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</si>
  <si>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</si>
  <si>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</si>
  <si>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</si>
  <si>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</si>
  <si>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</si>
  <si>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</si>
  <si>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</si>
  <si>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</si>
  <si>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</si>
  <si>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</si>
  <si>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</si>
  <si>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</si>
  <si>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</si>
  <si>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</si>
  <si>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</si>
  <si>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</si>
  <si>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</si>
  <si>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</si>
  <si>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</si>
  <si>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</si>
  <si>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</si>
  <si>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</si>
  <si>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</si>
  <si>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</si>
  <si>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</si>
  <si>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</si>
  <si>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</si>
  <si>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</si>
  <si>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</si>
  <si>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</si>
  <si>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</si>
  <si>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</si>
  <si>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</si>
  <si>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</si>
  <si>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</si>
  <si>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</si>
  <si>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</si>
  <si>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</si>
  <si>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</si>
  <si>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</si>
  <si>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</si>
  <si>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</si>
  <si>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</si>
  <si>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</si>
  <si>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</si>
  <si>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</si>
  <si>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</si>
  <si>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</si>
  <si>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</si>
  <si>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</si>
  <si>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</si>
  <si>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</si>
  <si>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</si>
  <si>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</si>
  <si>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</si>
  <si>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</si>
  <si>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</si>
  <si>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</si>
  <si>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</si>
  <si>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</si>
  <si>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</si>
  <si>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</si>
  <si>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</si>
  <si>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</si>
  <si>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</si>
  <si>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</si>
  <si>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</si>
  <si>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</si>
  <si>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</si>
  <si>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</si>
  <si>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</si>
  <si>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</si>
  <si>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</si>
  <si>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</si>
  <si>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</si>
  <si>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</si>
  <si>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</si>
  <si>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</si>
  <si>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</si>
  <si>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</si>
  <si>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</si>
  <si>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</si>
  <si>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</si>
  <si>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</si>
  <si>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</si>
  <si>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</si>
  <si>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</si>
  <si>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</si>
  <si>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</si>
  <si>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</si>
  <si>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</si>
  <si>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</si>
  <si>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</si>
  <si>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</si>
  <si>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</si>
  <si>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</si>
  <si>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</si>
  <si>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</si>
  <si>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</si>
  <si>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</si>
  <si>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</si>
  <si>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</si>
  <si>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</si>
  <si>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</si>
  <si>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</si>
  <si>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</si>
  <si>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</si>
  <si>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</si>
  <si>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</si>
  <si>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</si>
  <si>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</si>
  <si>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</si>
  <si>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</si>
  <si>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</si>
  <si>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</si>
  <si>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</si>
  <si>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</si>
  <si>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</si>
  <si>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</si>
  <si>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</si>
  <si>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</si>
  <si>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</si>
  <si>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</si>
  <si>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</si>
  <si>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</si>
  <si>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</si>
  <si>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</si>
  <si>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</si>
  <si>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</si>
  <si>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</si>
  <si>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</si>
  <si>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</si>
  <si>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</si>
  <si>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</si>
  <si>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</si>
  <si>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</si>
  <si>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</si>
  <si>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</si>
  <si>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</si>
  <si>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</si>
  <si>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</si>
  <si>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</si>
  <si>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</si>
  <si>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</si>
  <si>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</si>
  <si>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</si>
  <si>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</si>
  <si>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</si>
  <si>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</si>
  <si>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</si>
  <si>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</si>
  <si>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</si>
  <si>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</si>
  <si>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</si>
  <si>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</si>
  <si>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</si>
  <si>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</si>
  <si>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</si>
  <si>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</si>
  <si>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</si>
  <si>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</si>
  <si>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</si>
  <si>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</si>
  <si>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</si>
  <si>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</si>
  <si>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</si>
  <si>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</si>
  <si>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</si>
  <si>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</si>
  <si>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</si>
  <si>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</si>
  <si>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</si>
  <si>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</si>
  <si>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</si>
  <si>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</si>
  <si>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</si>
  <si>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</si>
  <si>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</si>
  <si>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</si>
  <si>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</si>
  <si>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</si>
  <si>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</si>
  <si>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</si>
  <si>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</si>
  <si>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</si>
  <si>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</si>
  <si>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</si>
  <si>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</si>
  <si>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</si>
  <si>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</si>
  <si>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</si>
  <si>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</si>
  <si>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</si>
  <si>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</si>
  <si>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</si>
  <si>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</si>
  <si>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</si>
  <si>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</si>
  <si>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</si>
  <si>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</si>
  <si>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</si>
  <si>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</si>
  <si>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</si>
  <si>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</si>
  <si>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</si>
  <si>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</si>
  <si>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</si>
  <si>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</si>
  <si>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</si>
  <si>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</si>
  <si>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</si>
  <si>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</si>
  <si>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</si>
  <si>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</si>
  <si>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</si>
  <si>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</si>
  <si>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</si>
  <si>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</si>
  <si>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</si>
  <si>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</si>
  <si>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</si>
  <si>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</si>
  <si>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</si>
  <si>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</si>
  <si>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</si>
  <si>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</si>
  <si>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</si>
  <si>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</si>
  <si>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</si>
  <si>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</si>
  <si>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</si>
  <si>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</si>
  <si>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</si>
  <si>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</si>
  <si>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</si>
  <si>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</si>
  <si>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</si>
  <si>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</si>
  <si>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</si>
  <si>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</si>
  <si>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</si>
  <si>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</si>
  <si>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</si>
  <si>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</si>
  <si>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</si>
  <si>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</si>
  <si>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</si>
  <si>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</si>
  <si>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</si>
  <si>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</si>
  <si>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</si>
  <si>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</si>
  <si>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</si>
  <si>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</si>
  <si>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</si>
  <si>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</si>
  <si>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</si>
  <si>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</si>
  <si>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</si>
  <si>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</si>
  <si>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</si>
  <si>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</si>
  <si>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</si>
  <si>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</si>
  <si>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</si>
  <si>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</si>
  <si>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</si>
  <si>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</si>
  <si>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</si>
  <si>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</si>
  <si>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</si>
  <si>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</si>
  <si>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</si>
  <si>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</si>
  <si>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</si>
  <si>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</si>
  <si>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</si>
  <si>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</si>
  <si>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</si>
  <si>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</si>
  <si>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</si>
  <si>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</si>
  <si>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</si>
  <si>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</si>
  <si>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</si>
  <si>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</si>
  <si>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</si>
  <si>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</si>
  <si>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</si>
  <si>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</si>
  <si>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</si>
  <si>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</si>
  <si>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</si>
  <si>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</si>
  <si>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</si>
  <si>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</si>
  <si>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</si>
  <si>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</si>
  <si>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</si>
  <si>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</si>
  <si>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</si>
  <si>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</si>
  <si>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</si>
  <si>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</si>
  <si>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</si>
  <si>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</si>
  <si>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</si>
  <si>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</si>
  <si>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</si>
  <si>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</si>
  <si>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</si>
  <si>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</si>
  <si>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</si>
  <si>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</si>
  <si>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</si>
  <si>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</si>
  <si>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</si>
  <si>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</si>
  <si>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</si>
  <si>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</si>
  <si>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</si>
  <si>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</si>
  <si>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</si>
  <si>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</si>
  <si>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</si>
  <si>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</si>
  <si>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</si>
  <si>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</si>
  <si>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</si>
  <si>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</si>
  <si>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</si>
  <si>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</si>
  <si>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</si>
  <si>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</si>
  <si>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</si>
  <si>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</si>
  <si>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</si>
  <si>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</si>
  <si>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</si>
  <si>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</si>
  <si>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</si>
  <si>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</si>
  <si>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</si>
  <si>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</si>
  <si>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</si>
  <si>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</si>
  <si>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</si>
  <si>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</si>
  <si>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</si>
  <si>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</si>
  <si>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</si>
  <si>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</si>
  <si>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</si>
  <si>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</si>
  <si>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</si>
  <si>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</si>
  <si>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</si>
  <si>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</si>
  <si>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</si>
  <si>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</si>
  <si>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</si>
  <si>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</si>
  <si>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</si>
  <si>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</si>
  <si>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</si>
  <si>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</si>
  <si>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</si>
  <si>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</si>
  <si>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</si>
  <si>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</si>
  <si>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</si>
  <si>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</si>
  <si>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</si>
  <si>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</si>
  <si>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</si>
  <si>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</si>
  <si>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</si>
  <si>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</si>
  <si>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</si>
  <si>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</si>
  <si>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</si>
  <si>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</si>
  <si>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</si>
  <si>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</si>
  <si>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</si>
  <si>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</si>
  <si>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</si>
  <si>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</si>
  <si>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</si>
  <si>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</si>
  <si>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</si>
  <si>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</si>
  <si>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</si>
  <si>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</si>
  <si>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</si>
  <si>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</si>
  <si>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</si>
  <si>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</si>
  <si>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</si>
  <si>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</si>
  <si>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</si>
  <si>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</si>
  <si>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</si>
  <si>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</si>
  <si>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</si>
  <si>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</si>
  <si>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</si>
  <si>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</si>
  <si>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</si>
  <si>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</si>
  <si>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</si>
  <si>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</si>
  <si>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</si>
  <si>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</si>
  <si>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</si>
  <si>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</si>
  <si>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</si>
  <si>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</si>
  <si>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</si>
  <si>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</si>
  <si>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</si>
  <si>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</si>
  <si>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</si>
  <si>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</si>
  <si>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</si>
  <si>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</si>
  <si>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</si>
  <si>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</si>
  <si>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</si>
  <si>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</si>
  <si>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</si>
  <si>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</si>
  <si>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</si>
  <si>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</si>
  <si>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</si>
  <si>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</si>
  <si>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</si>
  <si>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</si>
  <si>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</si>
  <si>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</si>
  <si>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</si>
  <si>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</si>
  <si>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</si>
  <si>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</si>
  <si>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</si>
  <si>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</si>
  <si>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</si>
  <si>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</si>
  <si>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</si>
  <si>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</si>
  <si>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</si>
  <si>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</si>
  <si>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</si>
  <si>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</si>
  <si>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</si>
  <si>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</si>
  <si>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</si>
  <si>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</si>
  <si>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</si>
  <si>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</si>
  <si>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</si>
  <si>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</si>
  <si>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</si>
  <si>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</si>
  <si>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</si>
  <si>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</si>
  <si>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</si>
  <si>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</si>
  <si>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</si>
  <si>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</si>
  <si>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</si>
  <si>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</si>
  <si>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</si>
  <si>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</si>
  <si>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</si>
  <si>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</si>
  <si>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</si>
  <si>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</si>
  <si>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</si>
  <si>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</si>
  <si>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</si>
  <si>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</si>
  <si>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</si>
  <si>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</si>
  <si>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</si>
  <si>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</si>
  <si>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</si>
  <si>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</si>
  <si>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</si>
  <si>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</si>
  <si>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</si>
  <si>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</si>
  <si>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</si>
  <si>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</si>
  <si>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</si>
  <si>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</si>
  <si>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</si>
  <si>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</si>
  <si>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</si>
  <si>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</si>
  <si>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</si>
  <si>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</si>
  <si>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</si>
  <si>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</si>
  <si>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</si>
  <si>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</si>
  <si>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</si>
  <si>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</si>
  <si>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</si>
  <si>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</si>
  <si>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</si>
  <si>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</si>
  <si>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</si>
  <si>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</si>
  <si>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</si>
  <si>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</si>
  <si>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</si>
  <si>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</si>
  <si>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</si>
  <si>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</si>
  <si>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</si>
  <si>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</si>
  <si>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</si>
  <si>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</si>
  <si>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</si>
  <si>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</si>
  <si>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</si>
  <si>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</si>
  <si>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</si>
  <si>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</si>
  <si>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</si>
  <si>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</si>
  <si>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</si>
  <si>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</si>
  <si>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</si>
  <si>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</si>
  <si>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</si>
  <si>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</si>
  <si>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</si>
  <si>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</si>
  <si>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</si>
  <si>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</si>
  <si>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</si>
  <si>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</si>
  <si>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</si>
  <si>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</si>
  <si>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</si>
  <si>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</si>
  <si>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</si>
  <si>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</si>
  <si>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</si>
  <si>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</si>
  <si>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</si>
  <si>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</si>
  <si>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</si>
  <si>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</si>
  <si>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</si>
  <si>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</si>
  <si>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</si>
  <si>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</si>
  <si>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</si>
  <si>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</si>
  <si>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</si>
  <si>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</si>
  <si>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</si>
  <si>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</si>
  <si>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</si>
  <si>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</si>
  <si>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</si>
  <si>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</si>
  <si>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</si>
  <si>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</si>
  <si>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</si>
  <si>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</si>
  <si>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</si>
  <si>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</si>
  <si>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</si>
  <si>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</si>
  <si>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</si>
  <si>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</si>
  <si>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</si>
  <si>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</si>
  <si>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</si>
  <si>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</si>
  <si>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</si>
  <si>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</si>
  <si>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</si>
  <si>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</si>
  <si>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</si>
  <si>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</si>
  <si>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</si>
  <si>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</si>
  <si>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</si>
  <si>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</si>
  <si>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</si>
  <si>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</si>
  <si>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</si>
  <si>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</si>
  <si>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</si>
  <si>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</si>
  <si>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</si>
  <si>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</si>
  <si>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</si>
  <si>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</si>
  <si>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</si>
  <si>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</si>
  <si>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</si>
  <si>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</si>
  <si>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</si>
  <si>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</si>
  <si>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</si>
  <si>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5"/>
  </si>
  <si>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</si>
  <si>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</si>
  <si>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</si>
  <si>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</si>
  <si>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</si>
  <si>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</si>
  <si>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</si>
  <si>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</si>
  <si>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</si>
  <si>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</si>
  <si>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</si>
  <si>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</si>
  <si>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</si>
  <si>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</si>
  <si>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</si>
  <si>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</si>
  <si>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</si>
  <si>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</si>
  <si>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</si>
  <si>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</si>
  <si>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</si>
  <si>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</si>
  <si>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</si>
  <si>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</si>
  <si>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</si>
  <si>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</si>
  <si>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</si>
  <si>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</si>
  <si>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</si>
  <si>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</si>
  <si>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</si>
  <si>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</si>
  <si>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</si>
  <si>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</si>
  <si>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</si>
  <si>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</si>
  <si>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</si>
  <si>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</si>
  <si>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</si>
  <si>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</si>
  <si>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</si>
  <si>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</si>
  <si>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</si>
  <si>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</si>
  <si>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</si>
  <si>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</si>
  <si>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</si>
  <si>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</si>
  <si>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</si>
  <si>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</si>
  <si>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</si>
  <si>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</si>
  <si>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</si>
  <si>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</si>
  <si>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</si>
  <si>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</si>
  <si>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</si>
  <si>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</si>
  <si>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</si>
  <si>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</si>
  <si>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</si>
  <si>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</si>
  <si>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</si>
  <si>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</si>
  <si>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</si>
  <si>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</si>
  <si>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</si>
  <si>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</si>
  <si>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</si>
  <si>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</si>
  <si>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7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</si>
  <si>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</si>
  <si>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</si>
  <si>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</si>
  <si>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</si>
  <si>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</si>
  <si>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</si>
  <si>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</si>
  <si>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</si>
  <si>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</si>
  <si>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</si>
  <si>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</si>
  <si>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</si>
  <si>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</si>
  <si>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</si>
  <si>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</si>
  <si>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</si>
  <si>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</si>
  <si>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</si>
  <si>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</si>
  <si>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</si>
  <si>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</si>
  <si>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</si>
  <si>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</si>
  <si>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</si>
  <si>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55"/>
  </si>
  <si>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</si>
  <si>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</si>
  <si>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</si>
  <si>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</si>
  <si>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</si>
  <si>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</si>
  <si>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</si>
  <si>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</si>
  <si>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</si>
  <si>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</si>
  <si>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</si>
  <si>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</si>
  <si>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</si>
  <si>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</si>
  <si>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</si>
  <si>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</si>
  <si>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</si>
  <si>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</si>
  <si>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</si>
  <si>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</si>
  <si>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</si>
  <si>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</si>
  <si>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</si>
  <si>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</si>
  <si>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</si>
  <si>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</si>
  <si>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</si>
  <si>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</si>
  <si>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</si>
  <si>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</si>
  <si>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</si>
  <si>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</si>
  <si>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</si>
  <si>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</si>
  <si>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</si>
  <si>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</si>
  <si>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</si>
  <si>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</si>
  <si>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</si>
  <si>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</si>
  <si>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</si>
  <si>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</si>
  <si>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</si>
  <si>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</si>
  <si>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</si>
  <si>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</si>
  <si>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補助金様式を都道府県に提出</t>
  </si>
  <si>
    <t>宮崎県介護人材確保・職場環境改善等補助金交付要綱に基づく補助金については、補助金等の交付に関する規則（昭和39年宮崎県規則第49号）第３条の規定により、関係書類を添えて申請する。</t>
    <phoneticPr fontId="9"/>
  </si>
  <si>
    <t>合　計</t>
    <rPh sb="0" eb="1">
      <t>ゴウ</t>
    </rPh>
    <rPh sb="2" eb="3">
      <t>ケイ</t>
    </rPh>
    <phoneticPr fontId="9"/>
  </si>
  <si>
    <t>備　考</t>
    <rPh sb="0" eb="1">
      <t>ビ</t>
    </rPh>
    <rPh sb="2" eb="3">
      <t>コウ</t>
    </rPh>
    <phoneticPr fontId="9"/>
  </si>
  <si>
    <t>予定（決算）額</t>
    <rPh sb="0" eb="2">
      <t>ヨテイ</t>
    </rPh>
    <rPh sb="3" eb="5">
      <t>ケッサン</t>
    </rPh>
    <rPh sb="6" eb="7">
      <t>ガク</t>
    </rPh>
    <phoneticPr fontId="9"/>
  </si>
  <si>
    <t>区　分</t>
    <rPh sb="0" eb="1">
      <t>ク</t>
    </rPh>
    <rPh sb="2" eb="3">
      <t>ブン</t>
    </rPh>
    <phoneticPr fontId="9"/>
  </si>
  <si>
    <t>（単位：円）</t>
    <rPh sb="1" eb="3">
      <t>タンイ</t>
    </rPh>
    <rPh sb="4" eb="5">
      <t>エン</t>
    </rPh>
    <phoneticPr fontId="9"/>
  </si>
  <si>
    <t>２　支　出</t>
    <rPh sb="2" eb="3">
      <t>シ</t>
    </rPh>
    <rPh sb="4" eb="5">
      <t>デ</t>
    </rPh>
    <phoneticPr fontId="9"/>
  </si>
  <si>
    <t>１　収　入</t>
    <rPh sb="2" eb="3">
      <t>オサム</t>
    </rPh>
    <rPh sb="4" eb="5">
      <t>ニュウ</t>
    </rPh>
    <phoneticPr fontId="9"/>
  </si>
  <si>
    <t>（変更）収支予算（決算）書</t>
    <rPh sb="1" eb="3">
      <t>ヘンコウ</t>
    </rPh>
    <rPh sb="4" eb="6">
      <t>シュウシ</t>
    </rPh>
    <rPh sb="6" eb="8">
      <t>ヨサン</t>
    </rPh>
    <rPh sb="9" eb="11">
      <t>ケッサン</t>
    </rPh>
    <rPh sb="12" eb="13">
      <t>ショ</t>
    </rPh>
    <phoneticPr fontId="9"/>
  </si>
  <si>
    <t>口座名義人(カナ)</t>
    <rPh sb="0" eb="2">
      <t>コウザ</t>
    </rPh>
    <rPh sb="2" eb="5">
      <t>メイギニン</t>
    </rPh>
    <phoneticPr fontId="9"/>
  </si>
  <si>
    <t>口座番号（７桁）</t>
    <rPh sb="0" eb="2">
      <t>コウザ</t>
    </rPh>
    <rPh sb="2" eb="4">
      <t>バンゴウ</t>
    </rPh>
    <rPh sb="6" eb="7">
      <t>ケタ</t>
    </rPh>
    <phoneticPr fontId="9"/>
  </si>
  <si>
    <t>預金種目</t>
    <rPh sb="0" eb="2">
      <t>ヨキン</t>
    </rPh>
    <rPh sb="2" eb="4">
      <t>シュモク</t>
    </rPh>
    <phoneticPr fontId="9"/>
  </si>
  <si>
    <t>支店コード（３桁）</t>
    <rPh sb="0" eb="2">
      <t>シテン</t>
    </rPh>
    <rPh sb="7" eb="8">
      <t>ケタ</t>
    </rPh>
    <phoneticPr fontId="9"/>
  </si>
  <si>
    <t>本・支店の区別</t>
    <rPh sb="0" eb="1">
      <t>ホン</t>
    </rPh>
    <rPh sb="2" eb="4">
      <t>シテン</t>
    </rPh>
    <rPh sb="5" eb="7">
      <t>クベツ</t>
    </rPh>
    <phoneticPr fontId="9"/>
  </si>
  <si>
    <t>本・支店名</t>
    <rPh sb="0" eb="1">
      <t>ホン</t>
    </rPh>
    <rPh sb="2" eb="5">
      <t>シテンメイ</t>
    </rPh>
    <phoneticPr fontId="9"/>
  </si>
  <si>
    <t>金融機関コード（４桁）</t>
    <rPh sb="0" eb="2">
      <t>キンユウ</t>
    </rPh>
    <rPh sb="2" eb="4">
      <t>キカン</t>
    </rPh>
    <rPh sb="9" eb="10">
      <t>ケタ</t>
    </rPh>
    <phoneticPr fontId="9"/>
  </si>
  <si>
    <t>金融機関の種類</t>
    <rPh sb="0" eb="2">
      <t>キンユウ</t>
    </rPh>
    <rPh sb="2" eb="4">
      <t>キカン</t>
    </rPh>
    <rPh sb="5" eb="7">
      <t>シュルイ</t>
    </rPh>
    <phoneticPr fontId="9"/>
  </si>
  <si>
    <t>金融機関名</t>
    <rPh sb="0" eb="4">
      <t>キンユウキカン</t>
    </rPh>
    <rPh sb="4" eb="5">
      <t>メイ</t>
    </rPh>
    <phoneticPr fontId="9"/>
  </si>
  <si>
    <t>郵便番号</t>
    <rPh sb="0" eb="4">
      <t>ユウビンバンゴウ</t>
    </rPh>
    <phoneticPr fontId="9"/>
  </si>
  <si>
    <t>振込先口座登録（債権譲渡分）</t>
    <rPh sb="0" eb="2">
      <t>フリコミ</t>
    </rPh>
    <rPh sb="2" eb="3">
      <t>サキ</t>
    </rPh>
    <rPh sb="3" eb="5">
      <t>コウザ</t>
    </rPh>
    <rPh sb="5" eb="7">
      <t>トウロク</t>
    </rPh>
    <rPh sb="8" eb="10">
      <t>サイケン</t>
    </rPh>
    <rPh sb="10" eb="12">
      <t>ジョウト</t>
    </rPh>
    <rPh sb="12" eb="13">
      <t>ブン</t>
    </rPh>
    <phoneticPr fontId="9"/>
  </si>
  <si>
    <r>
      <t>【重要】
①本計画書は、介護保険事業費補助金（介護人材確保・職場環境改善等事業）（以下「補助金」という。）及び介護職員等処遇改善加算（以下「処遇改善加算」という。）の共通様式です。
②</t>
    </r>
    <r>
      <rPr>
        <b/>
        <u/>
        <sz val="11"/>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</si>
  <si>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【請求額等について】</t>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</si>
  <si>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</si>
  <si>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【支払口座情報について（以下のどちらか１つにチェック（✓）すること。）】</t>
    <phoneticPr fontId="9"/>
  </si>
  <si>
    <t>① 申請額（円）</t>
    <rPh sb="2" eb="4">
      <t>シンセイ</t>
    </rPh>
    <rPh sb="6" eb="7">
      <t>エン</t>
    </rPh>
    <phoneticPr fontId="9"/>
  </si>
  <si>
    <t>様式第２号（第４条、第７条及び第11条関係）</t>
    <rPh sb="0" eb="2">
      <t>ヨウシキ</t>
    </rPh>
    <rPh sb="2" eb="3">
      <t>ダイ</t>
    </rPh>
    <rPh sb="4" eb="5">
      <t>ゴウ</t>
    </rPh>
    <rPh sb="6" eb="7">
      <t>ダイ</t>
    </rPh>
    <rPh sb="8" eb="9">
      <t>ジョウ</t>
    </rPh>
    <rPh sb="10" eb="11">
      <t>ダイ</t>
    </rPh>
    <rPh sb="12" eb="13">
      <t>ジョウ</t>
    </rPh>
    <rPh sb="13" eb="14">
      <t>オヨ</t>
    </rPh>
    <rPh sb="15" eb="16">
      <t>ダイ</t>
    </rPh>
    <rPh sb="18" eb="19">
      <t>ジョウ</t>
    </rPh>
    <phoneticPr fontId="9"/>
  </si>
  <si>
    <t>申請書（計画書）の記載内容に虚偽がないこと及び記載内容を証明する資料を適切に保管していることを誓約します。</t>
    <rPh sb="0" eb="2">
      <t>シンセイ</t>
    </rPh>
    <rPh sb="2" eb="3">
      <t>ショ</t>
    </rPh>
    <rPh sb="4" eb="7">
      <t>ケイカクショ</t>
    </rPh>
    <phoneticPr fontId="9"/>
  </si>
  <si>
    <t>別記
様式第１号（第４条及び第７条関係）（介護人材確保・職場環境改善等補助金（変更）申請書（計画書））</t>
    <rPh sb="0" eb="2">
      <t>ベッキ</t>
    </rPh>
    <rPh sb="3" eb="5">
      <t>ヨウシキ</t>
    </rPh>
    <rPh sb="5" eb="6">
      <t>ダイ</t>
    </rPh>
    <rPh sb="7" eb="8">
      <t>ゴウ</t>
    </rPh>
    <rPh sb="9" eb="10">
      <t>ダイ</t>
    </rPh>
    <rPh sb="11" eb="12">
      <t>ジョウ</t>
    </rPh>
    <rPh sb="12" eb="13">
      <t>オヨ</t>
    </rPh>
    <rPh sb="14" eb="15">
      <t>ダイ</t>
    </rPh>
    <rPh sb="16" eb="17">
      <t>ジョウ</t>
    </rPh>
    <rPh sb="17" eb="19">
      <t>カンケイ</t>
    </rPh>
    <rPh sb="39" eb="41">
      <t>ヘンコウ</t>
    </rPh>
    <rPh sb="42" eb="45">
      <t>シンセイショ</t>
    </rPh>
    <phoneticPr fontId="9"/>
  </si>
  <si>
    <t>様式第３号（第４条及び第７条関係）（介護人材確保・職場環境改善等事業(変更)計画書　個票）</t>
    <rPh sb="0" eb="2">
      <t>ヨウシキ</t>
    </rPh>
    <rPh sb="2" eb="3">
      <t>ダイ</t>
    </rPh>
    <rPh sb="4" eb="5">
      <t>ゴウ</t>
    </rPh>
    <rPh sb="6" eb="7">
      <t>ダイ</t>
    </rPh>
    <rPh sb="8" eb="9">
      <t>ジョウ</t>
    </rPh>
    <rPh sb="9" eb="10">
      <t>オヨ</t>
    </rPh>
    <rPh sb="11" eb="12">
      <t>ダイ</t>
    </rPh>
    <rPh sb="13" eb="14">
      <t>ジョウ</t>
    </rPh>
    <rPh sb="14" eb="16">
      <t>カンケイ</t>
    </rPh>
    <rPh sb="35" eb="37">
      <t>ヘンコウ</t>
    </rPh>
    <rPh sb="42" eb="44">
      <t>コヒョウ</t>
    </rPh>
    <phoneticPr fontId="9"/>
  </si>
  <si>
    <t>申請書（介護人材確保・職場環境改善等事業）
基本情報入力シート</t>
    <rPh sb="0" eb="2">
      <t>シンセイ</t>
    </rPh>
    <rPh sb="18" eb="20">
      <t>ジギョウ</t>
    </rPh>
    <phoneticPr fontId="9"/>
  </si>
  <si>
    <r>
      <t>一月あたり介護報酬総単位数</t>
    </r>
    <r>
      <rPr>
        <b/>
        <sz val="9"/>
        <color theme="1"/>
        <rFont val="ＭＳ Ｐゴシック"/>
        <family val="3"/>
        <charset val="128"/>
      </rPr>
      <t>[単位]</t>
    </r>
    <r>
      <rPr>
        <b/>
        <sz val="9"/>
        <color rgb="FFFF0000"/>
        <rFont val="ＭＳ Ｐゴシック"/>
        <family val="3"/>
        <charset val="128"/>
      </rPr>
      <t xml:space="preserve">
</t>
    </r>
    <r>
      <rPr>
        <b/>
        <u/>
        <sz val="9"/>
        <color rgb="FFFF0000"/>
        <rFont val="ＭＳ Ｐゴシック"/>
        <family val="3"/>
        <charset val="128"/>
      </rPr>
      <t>※円単位で入力しないこと。</t>
    </r>
    <rPh sb="0" eb="1">
      <t>ヒト</t>
    </rPh>
    <rPh sb="1" eb="2">
      <t>ツキ</t>
    </rPh>
    <rPh sb="5" eb="7">
      <t>カイゴ</t>
    </rPh>
    <rPh sb="7" eb="9">
      <t>ホウシュウ</t>
    </rPh>
    <rPh sb="9" eb="10">
      <t>ソウ</t>
    </rPh>
    <rPh sb="10" eb="13">
      <t>タンイスウ</t>
    </rPh>
    <rPh sb="20" eb="22">
      <t>タンイ</t>
    </rPh>
    <phoneticPr fontId="9"/>
  </si>
  <si>
    <r>
      <t>一月あたり処遇改善加算の加算単位数</t>
    </r>
    <r>
      <rPr>
        <b/>
        <sz val="9"/>
        <color theme="1"/>
        <rFont val="ＭＳ Ｐゴシック"/>
        <family val="3"/>
        <charset val="128"/>
      </rPr>
      <t>[単位]</t>
    </r>
    <r>
      <rPr>
        <b/>
        <sz val="9"/>
        <color rgb="FFFF0000"/>
        <rFont val="ＭＳ Ｐゴシック"/>
        <family val="3"/>
        <charset val="128"/>
      </rPr>
      <t xml:space="preserve">
</t>
    </r>
    <r>
      <rPr>
        <b/>
        <u/>
        <sz val="9"/>
        <color rgb="FFFF0000"/>
        <rFont val="ＭＳ Ｐゴシック"/>
        <family val="3"/>
        <charset val="128"/>
      </rPr>
      <t>※円単位で入力しないこと。</t>
    </r>
    <rPh sb="0" eb="1">
      <t>ヒト</t>
    </rPh>
    <rPh sb="1" eb="2">
      <t>ツキ</t>
    </rPh>
    <rPh sb="5" eb="7">
      <t>ショグウ</t>
    </rPh>
    <rPh sb="7" eb="9">
      <t>カイゼン</t>
    </rPh>
    <rPh sb="9" eb="11">
      <t>カサン</t>
    </rPh>
    <rPh sb="12" eb="14">
      <t>カサン</t>
    </rPh>
    <rPh sb="13" eb="16">
      <t>タンイスウ</t>
    </rPh>
    <rPh sb="24" eb="26">
      <t>タンイ</t>
    </rPh>
    <phoneticPr fontId="9"/>
  </si>
  <si>
    <r>
      <t>一月あたり介護報酬総単位数（処遇改善加算を除く</t>
    </r>
    <r>
      <rPr>
        <sz val="9"/>
        <color theme="1"/>
        <rFont val="ＭＳ Ｐゴシック"/>
        <family val="3"/>
        <charset val="128"/>
      </rPr>
      <t>）</t>
    </r>
    <r>
      <rPr>
        <b/>
        <sz val="9"/>
        <color theme="1"/>
        <rFont val="ＭＳ Ｐゴシック"/>
        <family val="3"/>
        <charset val="128"/>
      </rPr>
      <t>[単位]</t>
    </r>
    <rPh sb="10" eb="13">
      <t>シンカサン</t>
    </rPh>
    <rPh sb="13" eb="14">
      <t>トウ</t>
    </rPh>
    <rPh sb="14" eb="16">
      <t>ショグウ</t>
    </rPh>
    <rPh sb="16" eb="18">
      <t>カイゼン</t>
    </rPh>
    <rPh sb="18" eb="20">
      <t>カサン</t>
    </rPh>
    <phoneticPr fontId="9"/>
  </si>
  <si>
    <r>
      <rPr>
        <sz val="11"/>
        <rFont val="ＭＳ Ｐゴシック"/>
        <family val="3"/>
        <charset val="128"/>
        <scheme val="minor"/>
      </rPr>
      <t>【留意事項】
　「一月あたり介護報酬総単位数[単位]」及び「一月あたり処遇改善加算の加算単位数[単位]」は、</t>
    </r>
    <r>
      <rPr>
        <b/>
        <sz val="11"/>
        <color rgb="FFFF0000"/>
        <rFont val="ＭＳ Ｐゴシック"/>
        <family val="3"/>
        <charset val="128"/>
        <scheme val="minor"/>
      </rPr>
      <t>交付対象月（様式第３号で選択した月。令和６年12月分を基本とする。）の単位数</t>
    </r>
    <r>
      <rPr>
        <sz val="11"/>
        <rFont val="ＭＳ Ｐゴシック"/>
        <family val="3"/>
        <charset val="128"/>
        <scheme val="minor"/>
      </rPr>
      <t>（令和７年４月10日までに受理された月遅れ請求、過誤調整分等を含む。）</t>
    </r>
    <r>
      <rPr>
        <b/>
        <sz val="11"/>
        <color rgb="FFFF0000"/>
        <rFont val="ＭＳ Ｐゴシック"/>
        <family val="3"/>
        <charset val="128"/>
        <scheme val="minor"/>
      </rPr>
      <t>を、事業所ごとに記載してください</t>
    </r>
    <r>
      <rPr>
        <sz val="11"/>
        <rFont val="ＭＳ Ｐゴシック"/>
        <family val="3"/>
        <charset val="128"/>
        <scheme val="minor"/>
      </rPr>
      <t>（交付対象月の単位数が確定している場合に限る。）。</t>
    </r>
    <rPh sb="1" eb="3">
      <t>リュウイ</t>
    </rPh>
    <rPh sb="3" eb="5">
      <t>ジコウ</t>
    </rPh>
    <rPh sb="62" eb="63">
      <t>ダイ</t>
    </rPh>
    <rPh sb="64" eb="65">
      <t>ゴウ</t>
    </rPh>
    <phoneticPr fontId="9"/>
  </si>
  <si>
    <t>下表に必要事項を入力してください。記入内容が様式第１号、様式第２号及び様式第３号に反映されます。</t>
    <rPh sb="0" eb="2">
      <t>カヒョウ</t>
    </rPh>
    <rPh sb="3" eb="5">
      <t>ヒツヨウ</t>
    </rPh>
    <rPh sb="5" eb="7">
      <t>ジコウ</t>
    </rPh>
    <rPh sb="8" eb="10">
      <t>ニュウリョク</t>
    </rPh>
    <rPh sb="17" eb="19">
      <t>キニュウ</t>
    </rPh>
    <rPh sb="19" eb="21">
      <t>ナイヨウ</t>
    </rPh>
    <rPh sb="22" eb="24">
      <t>ヨウシキ</t>
    </rPh>
    <rPh sb="24" eb="25">
      <t>ダイ</t>
    </rPh>
    <rPh sb="26" eb="27">
      <t>ゴウ</t>
    </rPh>
    <rPh sb="28" eb="30">
      <t>ヨウシキ</t>
    </rPh>
    <rPh sb="30" eb="31">
      <t>ダイ</t>
    </rPh>
    <rPh sb="32" eb="33">
      <t>ゴウ</t>
    </rPh>
    <rPh sb="33" eb="34">
      <t>オヨ</t>
    </rPh>
    <rPh sb="35" eb="40">
      <t>ヨウシキダイサンゴウ</t>
    </rPh>
    <rPh sb="41" eb="43">
      <t>ハンエイ</t>
    </rPh>
    <phoneticPr fontId="9"/>
  </si>
  <si>
    <t>国民健康保険団体連合会に対し、別記様式第3号の交付対象月に係る介護報酬の請求をしたことをもって、以下のとおり本補助金の請求を行ったこととします。
○請求額：別表「５　補助額」に定める金額
○振込先の口座：上記において宮崎県に提供を同意又は提供した口座</t>
    <rPh sb="15" eb="19">
      <t>ベッキヨウシキ</t>
    </rPh>
    <rPh sb="19" eb="20">
      <t>ダイ</t>
    </rPh>
    <rPh sb="21" eb="22">
      <t>ゴウ</t>
    </rPh>
    <rPh sb="31" eb="33">
      <t>カイゴ</t>
    </rPh>
    <rPh sb="117" eb="118">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</si>
</sst>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0%"/>
    <numFmt numFmtId="179" formatCode="0.00_ "/>
    <numFmt numFmtId="180" formatCode="0.0"/>
    <numFmt numFmtId="181" formatCode="0.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0.5"/>
      <color indexed="60"/>
      <name val="ＭＳ Ｐゴシック"/>
      <family val="3"/>
      <charset val="128"/>
    </font>
    <font>
      <sz val="12"/>
      <color theme="1" tint="0.499984740745262"/>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b/>
      <sz val="9"/>
      <color rgb="FFFF0000"/>
      <name val="ＭＳ Ｐゴシック"/>
      <family val="3"/>
      <charset val="128"/>
    </font>
    <font>
      <b/>
      <u/>
      <sz val="9"/>
      <color rgb="FFFF0000"/>
      <name val="ＭＳ Ｐゴシック"/>
      <family val="3"/>
      <charset val="128"/>
    </font>
    <font>
      <sz val="11"/>
      <color rgb="FFFF0000"/>
      <name val="ＭＳ Ｐゴシック"/>
      <family val="3"/>
      <charset val="128"/>
      <scheme val="minor"/>
    </font>
    <font>
      <b/>
      <u/>
      <sz val="11"/>
      <name val="ＭＳ Ｐゴシック"/>
      <family val="3"/>
      <charset val="128"/>
    </font>
    <font>
      <b/>
      <sz val="11"/>
      <color rgb="FFFF0000"/>
      <name val="ＭＳ Ｐゴシック"/>
      <family val="3"/>
      <charset val="128"/>
      <scheme val="minor"/>
    </font>
    <font>
      <b/>
      <sz val="8"/>
      <color indexed="10"/>
      <name val="MS P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FFFCC"/>
        <bgColor indexed="64"/>
      </patternFill>
    </fill>
  </fills>
  <borders count="9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medium">
        <color indexed="64"/>
      </right>
      <top/>
      <bottom/>
      <diagonal/>
    </border>
    <border>
      <left/>
      <right style="hair">
        <color indexed="64"/>
      </right>
      <top style="thin">
        <color indexed="64"/>
      </top>
      <bottom/>
      <diagonal/>
    </border>
    <border>
      <left style="thin">
        <color indexed="64"/>
      </left>
      <right style="medium">
        <color indexed="64"/>
      </right>
      <top style="medium">
        <color indexed="64"/>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1"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3"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56" fillId="0" borderId="0"/>
    <xf numFmtId="0" fontId="58" fillId="0" borderId="0">
      <alignment vertical="center"/>
    </xf>
    <xf numFmtId="0" fontId="8" fillId="0" borderId="0"/>
    <xf numFmtId="0" fontId="8" fillId="0" borderId="0">
      <alignment vertical="center"/>
    </xf>
  </cellStyleXfs>
  <cellXfs count="7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55" xfId="0" applyFont="1" applyBorder="1">
      <alignment vertical="center"/>
    </xf>
    <xf numFmtId="0" fontId="28" fillId="0" borderId="64" xfId="0" applyFont="1" applyBorder="1">
      <alignment vertical="center"/>
    </xf>
    <xf numFmtId="0" fontId="28" fillId="0" borderId="60" xfId="0" applyFont="1" applyBorder="1">
      <alignment vertical="center"/>
    </xf>
    <xf numFmtId="0" fontId="28" fillId="0" borderId="61" xfId="0" applyFont="1" applyBorder="1">
      <alignment vertical="center"/>
    </xf>
    <xf numFmtId="0" fontId="28" fillId="0" borderId="59" xfId="0" applyFont="1" applyBorder="1">
      <alignment vertical="center"/>
    </xf>
    <xf numFmtId="0" fontId="57" fillId="0" borderId="0" xfId="98" applyFont="1" applyAlignment="1">
      <alignment vertical="center"/>
    </xf>
    <xf numFmtId="0" fontId="57" fillId="0" borderId="43" xfId="98" applyFont="1" applyBorder="1" applyAlignment="1">
      <alignment vertical="center"/>
    </xf>
    <xf numFmtId="0" fontId="57" fillId="0" borderId="34" xfId="98" applyFont="1" applyBorder="1" applyAlignment="1">
      <alignment vertical="center"/>
    </xf>
    <xf numFmtId="0" fontId="57" fillId="0" borderId="32" xfId="98" applyFont="1" applyBorder="1" applyAlignment="1">
      <alignment vertical="center"/>
    </xf>
    <xf numFmtId="0" fontId="57" fillId="0" borderId="50" xfId="98" applyFont="1" applyBorder="1" applyAlignment="1">
      <alignment vertical="center"/>
    </xf>
    <xf numFmtId="0" fontId="57" fillId="0" borderId="51" xfId="98" applyFont="1" applyBorder="1" applyAlignment="1">
      <alignment vertical="center"/>
    </xf>
    <xf numFmtId="9" fontId="57" fillId="0" borderId="20" xfId="98" applyNumberFormat="1" applyFont="1" applyBorder="1" applyAlignment="1">
      <alignment vertical="center"/>
    </xf>
    <xf numFmtId="0" fontId="57" fillId="0" borderId="53" xfId="98" applyFont="1" applyBorder="1" applyAlignment="1">
      <alignment vertical="center"/>
    </xf>
    <xf numFmtId="9" fontId="57" fillId="0" borderId="44" xfId="98" applyNumberFormat="1" applyFont="1" applyBorder="1" applyAlignment="1">
      <alignment vertical="center"/>
    </xf>
    <xf numFmtId="180" fontId="57" fillId="0" borderId="51" xfId="98" applyNumberFormat="1" applyFont="1" applyBorder="1" applyAlignment="1">
      <alignment vertical="center"/>
    </xf>
    <xf numFmtId="180" fontId="57" fillId="0" borderId="52" xfId="98" applyNumberFormat="1" applyFont="1" applyBorder="1" applyAlignment="1">
      <alignment vertical="center"/>
    </xf>
    <xf numFmtId="0" fontId="29" fillId="0" borderId="61" xfId="0" applyFont="1" applyBorder="1">
      <alignment vertical="center"/>
    </xf>
    <xf numFmtId="0" fontId="29" fillId="0" borderId="64" xfId="0" applyFont="1" applyBorder="1">
      <alignment vertical="center"/>
    </xf>
    <xf numFmtId="0" fontId="28" fillId="0" borderId="35" xfId="0" applyFont="1" applyBorder="1" applyAlignment="1">
      <alignment horizontal="left" vertical="center" wrapText="1"/>
    </xf>
    <xf numFmtId="178" fontId="28" fillId="24" borderId="49"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57" fillId="0" borderId="52" xfId="98" applyFont="1" applyBorder="1" applyAlignment="1">
      <alignment vertical="center"/>
    </xf>
    <xf numFmtId="0" fontId="28" fillId="0" borderId="55" xfId="0" applyFont="1" applyBorder="1" applyAlignment="1">
      <alignment vertical="center" wrapText="1"/>
    </xf>
    <xf numFmtId="0" fontId="0" fillId="0" borderId="0" xfId="0" applyProtection="1">
      <alignment vertical="center"/>
      <protection locked="0"/>
    </xf>
    <xf numFmtId="0" fontId="42" fillId="0" borderId="0" xfId="0" applyFont="1">
      <alignment vertical="center"/>
    </xf>
    <xf numFmtId="0" fontId="43" fillId="0" borderId="0" xfId="0" applyFont="1">
      <alignment vertical="center"/>
    </xf>
    <xf numFmtId="0" fontId="45" fillId="0" borderId="0" xfId="0" applyFont="1">
      <alignment vertical="center"/>
    </xf>
    <xf numFmtId="0" fontId="49" fillId="0" borderId="0" xfId="0" applyFont="1" applyAlignment="1">
      <alignment vertical="center" wrapText="1"/>
    </xf>
    <xf numFmtId="0" fontId="50" fillId="0" borderId="0" xfId="0" applyFont="1">
      <alignment vertical="center"/>
    </xf>
    <xf numFmtId="0" fontId="49"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8" fillId="24" borderId="0" xfId="0" applyFont="1" applyFill="1" applyAlignment="1">
      <alignment vertical="top" wrapText="1"/>
    </xf>
    <xf numFmtId="0" fontId="49" fillId="24" borderId="15" xfId="0" applyFont="1" applyFill="1" applyBorder="1" applyAlignment="1">
      <alignment vertical="top" wrapText="1"/>
    </xf>
    <xf numFmtId="0" fontId="38" fillId="0" borderId="0" xfId="0" applyFont="1" applyAlignment="1">
      <alignment vertical="top" wrapText="1"/>
    </xf>
    <xf numFmtId="0" fontId="49" fillId="24" borderId="15" xfId="0" applyFont="1" applyFill="1" applyBorder="1" applyAlignment="1">
      <alignment vertical="center" wrapText="1"/>
    </xf>
    <xf numFmtId="0" fontId="49" fillId="24" borderId="0" xfId="0" applyFont="1" applyFill="1" applyAlignment="1">
      <alignment vertical="center" wrapText="1"/>
    </xf>
    <xf numFmtId="0" fontId="49" fillId="24" borderId="27" xfId="0" applyFont="1" applyFill="1" applyBorder="1" applyAlignment="1">
      <alignment vertical="center" wrapText="1"/>
    </xf>
    <xf numFmtId="0" fontId="36" fillId="24" borderId="0" xfId="0" applyFont="1" applyFill="1">
      <alignment vertical="center"/>
    </xf>
    <xf numFmtId="0" fontId="51" fillId="24" borderId="15" xfId="0" applyFont="1" applyFill="1" applyBorder="1">
      <alignment vertical="center"/>
    </xf>
    <xf numFmtId="0" fontId="49" fillId="24" borderId="27" xfId="0" applyFont="1" applyFill="1" applyBorder="1">
      <alignment vertical="center"/>
    </xf>
    <xf numFmtId="0" fontId="49" fillId="24" borderId="0" xfId="0" applyFont="1" applyFill="1">
      <alignment vertical="center"/>
    </xf>
    <xf numFmtId="0" fontId="51" fillId="24" borderId="0" xfId="0" applyFont="1" applyFill="1">
      <alignment vertical="center"/>
    </xf>
    <xf numFmtId="0" fontId="49" fillId="24" borderId="16" xfId="0" applyFont="1" applyFill="1" applyBorder="1">
      <alignment vertical="center"/>
    </xf>
    <xf numFmtId="0" fontId="51" fillId="24" borderId="17" xfId="0" applyFont="1" applyFill="1" applyBorder="1">
      <alignment vertical="center"/>
    </xf>
    <xf numFmtId="0" fontId="49" fillId="24" borderId="17" xfId="0" applyFont="1" applyFill="1" applyBorder="1">
      <alignment vertical="center"/>
    </xf>
    <xf numFmtId="0" fontId="49" fillId="24" borderId="17" xfId="0" applyFont="1" applyFill="1" applyBorder="1" applyAlignment="1">
      <alignment horizontal="center" vertical="center"/>
    </xf>
    <xf numFmtId="0" fontId="49" fillId="24" borderId="17" xfId="0" applyFont="1" applyFill="1" applyBorder="1" applyAlignment="1">
      <alignment vertical="center" shrinkToFit="1"/>
    </xf>
    <xf numFmtId="0" fontId="51" fillId="24" borderId="18" xfId="0" applyFont="1" applyFill="1" applyBorder="1" applyAlignment="1">
      <alignment horizontal="center" vertical="center"/>
    </xf>
    <xf numFmtId="0" fontId="0" fillId="0" borderId="0" xfId="0" applyAlignment="1">
      <alignment vertical="center" wrapText="1"/>
    </xf>
    <xf numFmtId="38" fontId="32" fillId="0" borderId="18" xfId="34" applyFont="1" applyFill="1" applyBorder="1" applyAlignment="1" applyProtection="1">
      <alignment vertical="center" shrinkToFit="1"/>
    </xf>
    <xf numFmtId="2" fontId="32" fillId="0" borderId="16" xfId="34" applyNumberFormat="1" applyFont="1" applyFill="1" applyBorder="1" applyAlignment="1" applyProtection="1">
      <alignment vertical="center" shrinkToFit="1"/>
    </xf>
    <xf numFmtId="178" fontId="32" fillId="0" borderId="41" xfId="28" applyNumberFormat="1"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0" fontId="0" fillId="24" borderId="0" xfId="0" applyFill="1">
      <alignment vertical="center"/>
    </xf>
    <xf numFmtId="0" fontId="42" fillId="24" borderId="0" xfId="0" applyFont="1" applyFill="1">
      <alignment vertical="center"/>
    </xf>
    <xf numFmtId="0" fontId="52" fillId="24" borderId="0" xfId="0" applyFont="1" applyFill="1">
      <alignment vertical="center"/>
    </xf>
    <xf numFmtId="0" fontId="34" fillId="24" borderId="0" xfId="0" applyFont="1" applyFill="1">
      <alignment vertical="center"/>
    </xf>
    <xf numFmtId="0" fontId="33" fillId="24" borderId="0" xfId="0" applyFont="1" applyFill="1">
      <alignment vertical="center"/>
    </xf>
    <xf numFmtId="0" fontId="30" fillId="24" borderId="0" xfId="0" applyFont="1" applyFill="1">
      <alignment vertical="center"/>
    </xf>
    <xf numFmtId="0" fontId="32" fillId="0" borderId="0" xfId="0" applyFont="1">
      <alignment vertical="center"/>
    </xf>
    <xf numFmtId="0" fontId="36" fillId="24" borderId="0" xfId="0" applyFont="1" applyFill="1" applyAlignment="1">
      <alignment vertical="center" wrapText="1"/>
    </xf>
    <xf numFmtId="178" fontId="28" fillId="0" borderId="54" xfId="28" applyNumberFormat="1" applyFont="1" applyBorder="1" applyAlignment="1">
      <alignment vertical="center" wrapText="1"/>
    </xf>
    <xf numFmtId="178" fontId="28" fillId="0" borderId="41" xfId="28" applyNumberFormat="1" applyFont="1" applyBorder="1" applyAlignment="1">
      <alignment vertical="center" wrapText="1"/>
    </xf>
    <xf numFmtId="178" fontId="28" fillId="0" borderId="49"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3"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4"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4"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4" xfId="28" applyNumberFormat="1" applyFont="1" applyBorder="1" applyAlignment="1">
      <alignment horizontal="right" vertical="center" wrapText="1"/>
    </xf>
    <xf numFmtId="178" fontId="28" fillId="0" borderId="41" xfId="28" applyNumberFormat="1" applyFont="1" applyBorder="1" applyAlignment="1">
      <alignment horizontal="right" vertical="center" wrapText="1"/>
    </xf>
    <xf numFmtId="178" fontId="28" fillId="0" borderId="49"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68" fillId="0" borderId="0" xfId="0" applyFont="1">
      <alignment vertical="center"/>
    </xf>
    <xf numFmtId="0" fontId="41" fillId="24" borderId="0" xfId="0" applyFont="1" applyFill="1" applyAlignment="1">
      <alignment horizontal="left" vertical="center"/>
    </xf>
    <xf numFmtId="0" fontId="49" fillId="24" borderId="0" xfId="0" applyFont="1" applyFill="1" applyAlignment="1">
      <alignment horizontal="left" vertical="center" wrapText="1"/>
    </xf>
    <xf numFmtId="0" fontId="46" fillId="24" borderId="0" xfId="0" applyFont="1" applyFill="1" applyAlignment="1" applyProtection="1">
      <alignment horizontal="center" vertical="center" wrapText="1"/>
      <protection locked="0"/>
    </xf>
    <xf numFmtId="0" fontId="49" fillId="24" borderId="0" xfId="0" applyFont="1" applyFill="1" applyAlignment="1">
      <alignment vertical="top" wrapText="1"/>
    </xf>
    <xf numFmtId="0" fontId="49" fillId="24" borderId="89" xfId="0" applyFont="1" applyFill="1" applyBorder="1" applyAlignment="1">
      <alignment vertical="center" wrapText="1"/>
    </xf>
    <xf numFmtId="0" fontId="38" fillId="24" borderId="89" xfId="0" applyFont="1" applyFill="1" applyBorder="1" applyAlignment="1">
      <alignment vertical="top" wrapText="1"/>
    </xf>
    <xf numFmtId="0" fontId="0" fillId="24" borderId="0" xfId="0" applyFill="1" applyAlignment="1">
      <alignment horizontal="center" vertical="center"/>
    </xf>
    <xf numFmtId="0" fontId="40" fillId="24" borderId="0" xfId="0" applyFont="1" applyFill="1">
      <alignment vertical="center"/>
    </xf>
    <xf numFmtId="0" fontId="30" fillId="24" borderId="27" xfId="0" applyFont="1" applyFill="1" applyBorder="1">
      <alignment vertical="center"/>
    </xf>
    <xf numFmtId="0" fontId="41" fillId="24" borderId="0" xfId="0" applyFont="1" applyFill="1" applyAlignment="1">
      <alignment horizontal="left" vertical="center" wrapText="1"/>
    </xf>
    <xf numFmtId="0" fontId="38" fillId="24" borderId="0" xfId="0" applyFont="1" applyFill="1" applyAlignment="1">
      <alignment vertical="top"/>
    </xf>
    <xf numFmtId="176" fontId="41" fillId="24" borderId="0" xfId="0" quotePrefix="1" applyNumberFormat="1" applyFont="1" applyFill="1" applyAlignment="1">
      <alignment horizontal="center" vertical="center"/>
    </xf>
    <xf numFmtId="0" fontId="42" fillId="24" borderId="0" xfId="0" applyFont="1" applyFill="1" applyAlignment="1">
      <alignment horizontal="center" vertical="center"/>
    </xf>
    <xf numFmtId="0" fontId="38" fillId="24" borderId="15" xfId="0" applyFont="1" applyFill="1" applyBorder="1" applyAlignment="1">
      <alignment vertical="top" wrapText="1"/>
    </xf>
    <xf numFmtId="0" fontId="42" fillId="24" borderId="0" xfId="0" applyFont="1" applyFill="1" applyAlignment="1">
      <alignment horizontal="left" vertical="center"/>
    </xf>
    <xf numFmtId="0" fontId="36" fillId="24" borderId="40" xfId="0" applyFont="1" applyFill="1" applyBorder="1">
      <alignment vertical="center"/>
    </xf>
    <xf numFmtId="0" fontId="36" fillId="24" borderId="12" xfId="0" applyFont="1" applyFill="1" applyBorder="1">
      <alignment vertical="center"/>
    </xf>
    <xf numFmtId="0" fontId="36" fillId="24" borderId="29" xfId="0" applyFont="1" applyFill="1" applyBorder="1">
      <alignment vertical="center"/>
    </xf>
    <xf numFmtId="0" fontId="69" fillId="24" borderId="0" xfId="0" applyFont="1" applyFill="1" applyAlignment="1">
      <alignment horizontal="center" vertical="center"/>
    </xf>
    <xf numFmtId="38" fontId="42" fillId="24" borderId="0" xfId="34" applyFont="1" applyFill="1" applyBorder="1" applyAlignment="1">
      <alignment horizontal="right" vertical="center" wrapText="1"/>
    </xf>
    <xf numFmtId="38" fontId="42" fillId="24" borderId="0" xfId="34" applyFont="1" applyFill="1" applyBorder="1" applyAlignment="1">
      <alignment horizontal="center" vertical="center" wrapText="1"/>
    </xf>
    <xf numFmtId="0" fontId="42" fillId="24" borderId="0" xfId="0" applyFont="1" applyFill="1" applyAlignment="1">
      <alignment horizontal="center" vertical="center" wrapText="1"/>
    </xf>
    <xf numFmtId="0" fontId="42" fillId="24" borderId="0" xfId="0" applyFont="1" applyFill="1" applyAlignment="1">
      <alignment vertical="center" wrapText="1"/>
    </xf>
    <xf numFmtId="0" fontId="41" fillId="24" borderId="0" xfId="0" applyFont="1" applyFill="1">
      <alignment vertical="center"/>
    </xf>
    <xf numFmtId="0" fontId="41" fillId="24" borderId="0" xfId="0" applyFont="1" applyFill="1" applyAlignment="1">
      <alignment horizontal="center" vertical="center"/>
    </xf>
    <xf numFmtId="49" fontId="77" fillId="0" borderId="0" xfId="0" applyNumberFormat="1" applyFont="1">
      <alignment vertical="center"/>
    </xf>
    <xf numFmtId="49" fontId="7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2"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1" xfId="50" applyNumberFormat="1" applyFont="1" applyBorder="1" applyAlignment="1">
      <alignment vertical="center" wrapText="1"/>
    </xf>
    <xf numFmtId="0" fontId="28" fillId="0" borderId="49"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3" xfId="50" applyNumberFormat="1" applyFont="1" applyFill="1" applyBorder="1" applyAlignment="1">
      <alignment vertical="center" wrapText="1"/>
    </xf>
    <xf numFmtId="0" fontId="28" fillId="0" borderId="64" xfId="43" applyFont="1" applyBorder="1" applyAlignment="1">
      <alignment horizontal="left" vertical="center" wrapText="1"/>
    </xf>
    <xf numFmtId="0" fontId="28" fillId="0" borderId="60" xfId="43" applyFont="1" applyBorder="1" applyAlignment="1">
      <alignment horizontal="left" vertical="center" wrapText="1"/>
    </xf>
    <xf numFmtId="0" fontId="38" fillId="25" borderId="10" xfId="0" applyFont="1" applyFill="1" applyBorder="1" applyAlignment="1" applyProtection="1">
      <alignment vertical="center" wrapText="1"/>
      <protection locked="0"/>
    </xf>
    <xf numFmtId="0" fontId="28" fillId="0" borderId="35"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2" xfId="43" applyFont="1" applyBorder="1" applyAlignment="1">
      <alignment horizontal="left" vertical="center" wrapText="1"/>
    </xf>
    <xf numFmtId="181" fontId="29" fillId="0" borderId="0" xfId="0" applyNumberFormat="1" applyFont="1">
      <alignment vertical="center"/>
    </xf>
    <xf numFmtId="0" fontId="77" fillId="0" borderId="0" xfId="0" applyFont="1">
      <alignment vertical="center"/>
    </xf>
    <xf numFmtId="9" fontId="57" fillId="0" borderId="19" xfId="98" applyNumberFormat="1" applyFont="1" applyBorder="1" applyAlignment="1">
      <alignment vertical="center"/>
    </xf>
    <xf numFmtId="0" fontId="37" fillId="0" borderId="0" xfId="0" applyFont="1" applyAlignment="1">
      <alignment horizontal="left" vertical="center"/>
    </xf>
    <xf numFmtId="0" fontId="37" fillId="24" borderId="0" xfId="0" applyFont="1" applyFill="1" applyAlignment="1">
      <alignment vertical="center" wrapText="1"/>
    </xf>
    <xf numFmtId="0" fontId="42" fillId="29" borderId="60" xfId="0" applyFont="1" applyFill="1" applyBorder="1" applyAlignment="1" applyProtection="1">
      <alignment horizontal="center" vertical="center" wrapText="1"/>
      <protection locked="0"/>
    </xf>
    <xf numFmtId="0" fontId="42" fillId="29" borderId="61" xfId="0" applyFont="1" applyFill="1" applyBorder="1" applyAlignment="1" applyProtection="1">
      <alignment horizontal="center" vertical="center" wrapText="1"/>
      <protection locked="0"/>
    </xf>
    <xf numFmtId="0" fontId="42" fillId="29" borderId="59" xfId="0" applyFont="1" applyFill="1" applyBorder="1" applyAlignment="1" applyProtection="1">
      <alignment horizontal="center" vertical="center" wrapText="1"/>
      <protection locked="0"/>
    </xf>
    <xf numFmtId="0" fontId="42" fillId="29" borderId="76" xfId="0" applyFont="1" applyFill="1" applyBorder="1" applyAlignment="1" applyProtection="1">
      <alignment horizontal="center" vertical="center" wrapText="1"/>
      <protection locked="0"/>
    </xf>
    <xf numFmtId="0" fontId="46" fillId="29" borderId="55" xfId="0" applyFont="1" applyFill="1" applyBorder="1" applyAlignment="1" applyProtection="1">
      <alignment horizontal="center" vertical="center" wrapText="1"/>
      <protection locked="0"/>
    </xf>
    <xf numFmtId="0" fontId="46" fillId="29" borderId="58" xfId="0" applyFont="1" applyFill="1" applyBorder="1" applyAlignment="1" applyProtection="1">
      <alignment horizontal="center" vertical="center" wrapText="1"/>
      <protection locked="0"/>
    </xf>
    <xf numFmtId="0" fontId="37" fillId="0" borderId="32" xfId="0" applyFont="1" applyBorder="1" applyAlignment="1">
      <alignment vertical="center" wrapText="1"/>
    </xf>
    <xf numFmtId="0" fontId="37" fillId="0" borderId="45" xfId="0" applyFont="1" applyBorder="1" applyAlignment="1">
      <alignment vertical="center" wrapText="1"/>
    </xf>
    <xf numFmtId="0" fontId="37" fillId="0" borderId="19" xfId="0" applyFont="1" applyBorder="1" applyAlignment="1">
      <alignment vertical="center" wrapText="1"/>
    </xf>
    <xf numFmtId="0" fontId="37" fillId="0" borderId="43" xfId="0" applyFont="1" applyBorder="1" applyAlignment="1">
      <alignment vertical="center" wrapText="1"/>
    </xf>
    <xf numFmtId="0" fontId="37" fillId="0" borderId="10" xfId="0" applyFont="1" applyBorder="1" applyAlignment="1">
      <alignment vertical="center" wrapText="1"/>
    </xf>
    <xf numFmtId="0" fontId="37" fillId="0" borderId="20" xfId="0" applyFont="1" applyBorder="1" applyAlignment="1">
      <alignment vertical="center" wrapText="1"/>
    </xf>
    <xf numFmtId="0" fontId="37" fillId="0" borderId="34" xfId="0" applyFont="1" applyBorder="1" applyAlignment="1">
      <alignment vertical="center" wrapText="1"/>
    </xf>
    <xf numFmtId="0" fontId="37" fillId="0" borderId="24" xfId="0" applyFont="1" applyBorder="1" applyAlignment="1">
      <alignment vertical="center" wrapText="1"/>
    </xf>
    <xf numFmtId="0" fontId="37" fillId="0" borderId="23" xfId="0" applyFont="1" applyBorder="1" applyAlignment="1">
      <alignment vertical="center" wrapText="1"/>
    </xf>
    <xf numFmtId="49" fontId="28" fillId="0" borderId="54" xfId="0" applyNumberFormat="1" applyFont="1" applyBorder="1">
      <alignment vertical="center"/>
    </xf>
    <xf numFmtId="0" fontId="28" fillId="0" borderId="43" xfId="0" applyFont="1" applyBorder="1">
      <alignment vertical="center"/>
    </xf>
    <xf numFmtId="49" fontId="28" fillId="0" borderId="43" xfId="0" applyNumberFormat="1" applyFont="1" applyBorder="1">
      <alignment vertical="center"/>
    </xf>
    <xf numFmtId="0" fontId="28" fillId="0" borderId="34" xfId="0" applyFont="1" applyBorder="1">
      <alignment vertical="center"/>
    </xf>
    <xf numFmtId="0" fontId="28" fillId="0" borderId="41"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5"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81" fillId="0" borderId="0" xfId="0" applyFont="1">
      <alignment vertical="center"/>
    </xf>
    <xf numFmtId="0" fontId="28" fillId="0" borderId="59" xfId="0" applyFont="1" applyBorder="1" applyAlignment="1">
      <alignment horizontal="center" vertical="center"/>
    </xf>
    <xf numFmtId="0" fontId="28" fillId="0" borderId="61" xfId="0" applyFont="1" applyBorder="1" applyAlignment="1">
      <alignment horizontal="center" vertical="center"/>
    </xf>
    <xf numFmtId="0" fontId="57" fillId="0" borderId="23" xfId="0" applyFont="1" applyBorder="1" applyAlignment="1">
      <alignment vertical="center" wrapText="1"/>
    </xf>
    <xf numFmtId="0" fontId="28" fillId="0" borderId="32"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5" xfId="0" applyFont="1" applyBorder="1" applyAlignment="1">
      <alignment horizontal="center" vertical="center"/>
    </xf>
    <xf numFmtId="0" fontId="28" fillId="0" borderId="45"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86" xfId="0" applyFont="1" applyBorder="1" applyAlignment="1">
      <alignment vertical="center" wrapText="1"/>
    </xf>
    <xf numFmtId="0" fontId="28" fillId="0" borderId="43"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4"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6" xfId="0" applyNumberFormat="1" applyFont="1" applyBorder="1">
      <alignment vertical="center"/>
    </xf>
    <xf numFmtId="178" fontId="28" fillId="0" borderId="60" xfId="28" applyNumberFormat="1" applyFont="1" applyBorder="1" applyAlignment="1">
      <alignment horizontal="right" vertical="center" wrapText="1"/>
    </xf>
    <xf numFmtId="178" fontId="28" fillId="0" borderId="61"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4"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3" fillId="24" borderId="0" xfId="0" applyFont="1" applyFill="1" applyAlignment="1">
      <alignment horizontal="left" vertical="center"/>
    </xf>
    <xf numFmtId="0" fontId="46" fillId="0" borderId="0" xfId="0" applyFont="1" applyAlignment="1">
      <alignment vertical="center" wrapText="1"/>
    </xf>
    <xf numFmtId="0" fontId="28" fillId="0" borderId="58" xfId="0" applyFont="1" applyBorder="1" applyAlignment="1">
      <alignment vertical="center" wrapText="1"/>
    </xf>
    <xf numFmtId="0" fontId="29" fillId="0" borderId="59" xfId="0" applyFont="1" applyBorder="1">
      <alignment vertical="center"/>
    </xf>
    <xf numFmtId="0" fontId="29" fillId="0" borderId="60" xfId="0" applyFont="1" applyBorder="1">
      <alignment vertical="center"/>
    </xf>
    <xf numFmtId="0" fontId="57" fillId="0" borderId="55" xfId="98" applyFont="1" applyBorder="1" applyAlignment="1">
      <alignment vertical="center"/>
    </xf>
    <xf numFmtId="49" fontId="40" fillId="24" borderId="0" xfId="0" applyNumberFormat="1" applyFont="1" applyFill="1">
      <alignment vertical="center"/>
    </xf>
    <xf numFmtId="0" fontId="28" fillId="0" borderId="36"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6"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0" xfId="28" applyNumberFormat="1" applyFont="1" applyBorder="1" applyAlignment="1">
      <alignment horizontal="center" vertical="center" wrapText="1"/>
    </xf>
    <xf numFmtId="0" fontId="28" fillId="0" borderId="61"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35" fillId="29" borderId="10" xfId="0" applyFont="1" applyFill="1" applyBorder="1" applyAlignment="1" applyProtection="1">
      <alignment horizontal="center" vertical="center"/>
      <protection locked="0"/>
    </xf>
    <xf numFmtId="0" fontId="35" fillId="29" borderId="41" xfId="0" applyFont="1" applyFill="1" applyBorder="1" applyAlignment="1" applyProtection="1">
      <alignment horizontal="center" vertical="center"/>
      <protection locked="0"/>
    </xf>
    <xf numFmtId="0" fontId="35" fillId="0" borderId="41" xfId="0" applyFont="1" applyBorder="1" applyAlignment="1" applyProtection="1">
      <alignment horizontal="center" vertical="center" wrapText="1"/>
      <protection locked="0"/>
    </xf>
    <xf numFmtId="0" fontId="35" fillId="0" borderId="10" xfId="0" applyFont="1" applyBorder="1" applyAlignment="1" applyProtection="1">
      <alignment horizontal="center" vertical="center" wrapText="1"/>
      <protection locked="0"/>
    </xf>
    <xf numFmtId="0" fontId="35" fillId="0" borderId="0" xfId="0" applyFont="1">
      <alignment vertical="center"/>
    </xf>
    <xf numFmtId="0" fontId="35" fillId="0" borderId="0" xfId="0" applyFont="1" applyAlignment="1">
      <alignment horizontal="left" vertical="center"/>
    </xf>
    <xf numFmtId="0" fontId="32" fillId="0" borderId="0" xfId="0" applyFont="1" applyAlignment="1">
      <alignment horizontal="left" vertical="center"/>
    </xf>
    <xf numFmtId="0" fontId="34" fillId="0" borderId="0" xfId="0" applyFont="1">
      <alignment vertical="center"/>
    </xf>
    <xf numFmtId="0" fontId="70" fillId="0" borderId="0" xfId="0" applyFont="1">
      <alignment vertical="center"/>
    </xf>
    <xf numFmtId="0" fontId="37" fillId="0" borderId="0" xfId="0" applyFont="1" applyAlignment="1">
      <alignment horizontal="center" vertical="center" wrapText="1"/>
    </xf>
    <xf numFmtId="0" fontId="80" fillId="0" borderId="0" xfId="0" applyFont="1">
      <alignment vertical="center"/>
    </xf>
    <xf numFmtId="0" fontId="30" fillId="0" borderId="0" xfId="0" applyFont="1" applyAlignment="1">
      <alignment horizontal="left" vertical="center" wrapText="1"/>
    </xf>
    <xf numFmtId="0" fontId="40" fillId="0" borderId="0" xfId="0" applyFont="1" applyAlignment="1">
      <alignment horizontal="left" vertical="center" wrapText="1"/>
    </xf>
    <xf numFmtId="0" fontId="71" fillId="0" borderId="0" xfId="0" applyFont="1">
      <alignment vertical="center"/>
    </xf>
    <xf numFmtId="0" fontId="39" fillId="0" borderId="0" xfId="0" applyFont="1">
      <alignment vertical="center"/>
    </xf>
    <xf numFmtId="0" fontId="53" fillId="0" borderId="0" xfId="0" applyFont="1">
      <alignment vertical="center"/>
    </xf>
    <xf numFmtId="0" fontId="64" fillId="0" borderId="0" xfId="0" applyFont="1">
      <alignment vertical="center"/>
    </xf>
    <xf numFmtId="0" fontId="35" fillId="24" borderId="0" xfId="0" applyFont="1" applyFill="1">
      <alignment vertical="center"/>
    </xf>
    <xf numFmtId="0" fontId="64" fillId="24" borderId="0" xfId="0" applyFont="1" applyFill="1">
      <alignment vertical="center"/>
    </xf>
    <xf numFmtId="0" fontId="35" fillId="0" borderId="0" xfId="0" applyFont="1" applyAlignment="1">
      <alignment horizontal="center" vertical="center"/>
    </xf>
    <xf numFmtId="0" fontId="35" fillId="24" borderId="0" xfId="0" applyFont="1" applyFill="1" applyAlignment="1">
      <alignment horizontal="center" vertical="center"/>
    </xf>
    <xf numFmtId="0" fontId="41" fillId="0" borderId="0" xfId="0" applyFont="1" applyAlignment="1">
      <alignment horizontal="left" vertical="center" wrapText="1"/>
    </xf>
    <xf numFmtId="0" fontId="68" fillId="0" borderId="90" xfId="0" applyFont="1" applyBorder="1">
      <alignment vertical="center"/>
    </xf>
    <xf numFmtId="0" fontId="30" fillId="0" borderId="0" xfId="0" applyFont="1">
      <alignment vertical="center"/>
    </xf>
    <xf numFmtId="0" fontId="35" fillId="0" borderId="0" xfId="0" applyFont="1" applyAlignment="1">
      <alignment horizontal="center" vertical="center" wrapText="1"/>
    </xf>
    <xf numFmtId="0" fontId="32"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38" fillId="0" borderId="12" xfId="0" applyFont="1" applyBorder="1" applyAlignment="1">
      <alignment horizontal="center" vertical="center"/>
    </xf>
    <xf numFmtId="0" fontId="38" fillId="24" borderId="0" xfId="0" applyFont="1" applyFill="1" applyAlignment="1">
      <alignment horizontal="center" vertical="center" wrapText="1"/>
    </xf>
    <xf numFmtId="0" fontId="82" fillId="0" borderId="55" xfId="0" applyFont="1" applyBorder="1" applyAlignment="1">
      <alignment horizontal="center" vertical="center" wrapText="1"/>
    </xf>
    <xf numFmtId="0" fontId="82" fillId="24" borderId="91" xfId="0" applyFont="1" applyFill="1" applyBorder="1" applyAlignment="1">
      <alignment horizontal="center" vertical="center" wrapText="1"/>
    </xf>
    <xf numFmtId="0" fontId="82" fillId="24" borderId="52" xfId="0" applyFont="1" applyFill="1" applyBorder="1" applyAlignment="1">
      <alignment horizontal="center" vertical="center" wrapText="1"/>
    </xf>
    <xf numFmtId="0" fontId="82" fillId="24" borderId="68" xfId="0" applyFont="1" applyFill="1" applyBorder="1" applyAlignment="1">
      <alignment horizontal="center" vertical="center" wrapText="1"/>
    </xf>
    <xf numFmtId="0" fontId="82" fillId="24" borderId="88" xfId="0" applyFont="1" applyFill="1" applyBorder="1" applyAlignment="1">
      <alignment horizontal="center" vertical="center" wrapText="1"/>
    </xf>
    <xf numFmtId="0" fontId="33" fillId="24" borderId="0" xfId="0" applyFont="1" applyFill="1" applyAlignment="1">
      <alignment vertical="top" wrapText="1"/>
    </xf>
    <xf numFmtId="49" fontId="82" fillId="0" borderId="18" xfId="0" applyNumberFormat="1" applyFont="1" applyBorder="1" applyAlignment="1">
      <alignment vertical="center" wrapText="1"/>
    </xf>
    <xf numFmtId="49" fontId="82" fillId="0" borderId="16" xfId="0" applyNumberFormat="1" applyFont="1" applyBorder="1" applyAlignment="1">
      <alignment horizontal="center" vertical="center"/>
    </xf>
    <xf numFmtId="0" fontId="82" fillId="0" borderId="32" xfId="0" applyFont="1" applyBorder="1">
      <alignment vertical="center"/>
    </xf>
    <xf numFmtId="0" fontId="82" fillId="0" borderId="11" xfId="0" applyFont="1" applyBorder="1" applyAlignment="1">
      <alignment vertical="center" wrapText="1"/>
    </xf>
    <xf numFmtId="49" fontId="82" fillId="0" borderId="12" xfId="0" applyNumberFormat="1" applyFont="1" applyBorder="1" applyAlignment="1">
      <alignment horizontal="center" vertical="center"/>
    </xf>
    <xf numFmtId="0" fontId="82" fillId="0" borderId="43" xfId="0" applyFont="1" applyBorder="1">
      <alignment vertical="center"/>
    </xf>
    <xf numFmtId="0" fontId="82" fillId="0" borderId="33" xfId="0" applyFont="1" applyBorder="1" applyAlignment="1">
      <alignment vertical="center" wrapText="1"/>
    </xf>
    <xf numFmtId="49" fontId="82" fillId="0" borderId="36" xfId="0" applyNumberFormat="1" applyFont="1" applyBorder="1" applyAlignment="1">
      <alignment horizontal="center" vertical="center"/>
    </xf>
    <xf numFmtId="0" fontId="82" fillId="0" borderId="34" xfId="0" applyFont="1" applyBorder="1">
      <alignment vertical="center"/>
    </xf>
    <xf numFmtId="0" fontId="33" fillId="0" borderId="0" xfId="0" applyFont="1" applyAlignment="1">
      <alignment horizontal="center" vertical="center"/>
    </xf>
    <xf numFmtId="177" fontId="32" fillId="29" borderId="41" xfId="0" applyNumberFormat="1" applyFont="1" applyFill="1" applyBorder="1" applyAlignment="1" applyProtection="1">
      <alignment horizontal="center" vertical="center"/>
      <protection locked="0"/>
    </xf>
    <xf numFmtId="177" fontId="32" fillId="29" borderId="10" xfId="0" applyNumberFormat="1" applyFont="1" applyFill="1" applyBorder="1" applyAlignment="1" applyProtection="1">
      <alignment horizontal="center" vertical="center"/>
      <protection locked="0"/>
    </xf>
    <xf numFmtId="0" fontId="54" fillId="24" borderId="0" xfId="0" applyFont="1" applyFill="1">
      <alignment vertical="center"/>
    </xf>
    <xf numFmtId="0" fontId="0" fillId="24" borderId="0" xfId="0" applyFill="1" applyAlignment="1">
      <alignment vertical="center" wrapText="1"/>
    </xf>
    <xf numFmtId="0" fontId="32" fillId="24" borderId="0" xfId="0" applyFont="1" applyFill="1" applyAlignment="1">
      <alignment vertical="center" wrapText="1"/>
    </xf>
    <xf numFmtId="0" fontId="64" fillId="24" borderId="0" xfId="0" applyFont="1" applyFill="1" applyAlignment="1">
      <alignment horizontal="center" vertical="center"/>
    </xf>
    <xf numFmtId="0" fontId="37" fillId="0" borderId="0" xfId="0" applyFont="1" applyAlignment="1">
      <alignment vertical="center" wrapText="1"/>
    </xf>
    <xf numFmtId="0" fontId="35" fillId="24" borderId="0" xfId="0" applyFont="1" applyFill="1" applyAlignment="1">
      <alignment horizontal="right" vertical="center"/>
    </xf>
    <xf numFmtId="0" fontId="32" fillId="24" borderId="0" xfId="0" applyFont="1" applyFill="1" applyAlignment="1">
      <alignment vertical="top" wrapText="1"/>
    </xf>
    <xf numFmtId="0" fontId="32" fillId="24" borderId="0" xfId="0" applyFont="1" applyFill="1" applyAlignment="1">
      <alignment horizontal="left" vertical="center" wrapText="1"/>
    </xf>
    <xf numFmtId="0" fontId="32" fillId="24" borderId="0" xfId="0" applyFont="1" applyFill="1" applyAlignment="1">
      <alignment horizontal="left" vertical="center"/>
    </xf>
    <xf numFmtId="0" fontId="35"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7" fillId="24" borderId="0" xfId="0" applyFont="1" applyFill="1" applyAlignment="1">
      <alignment horizontal="center" vertical="center" wrapText="1"/>
    </xf>
    <xf numFmtId="0" fontId="32" fillId="24" borderId="24" xfId="0" applyFont="1" applyFill="1" applyBorder="1" applyAlignment="1">
      <alignment horizontal="center" vertical="center" wrapText="1" shrinkToFit="1"/>
    </xf>
    <xf numFmtId="0" fontId="35" fillId="24" borderId="72" xfId="0" applyFont="1" applyFill="1" applyBorder="1" applyAlignment="1">
      <alignment horizontal="center" vertical="center" wrapText="1"/>
    </xf>
    <xf numFmtId="0" fontId="68" fillId="24" borderId="83" xfId="0" applyFont="1" applyFill="1" applyBorder="1" applyAlignment="1">
      <alignment horizontal="center" vertical="center" wrapText="1"/>
    </xf>
    <xf numFmtId="0" fontId="32" fillId="0" borderId="54" xfId="0" applyFont="1" applyBorder="1" applyAlignment="1">
      <alignment vertical="center" wrapText="1"/>
    </xf>
    <xf numFmtId="0" fontId="32" fillId="0" borderId="16" xfId="0" applyFont="1" applyBorder="1" applyAlignment="1">
      <alignment horizontal="center" vertical="center"/>
    </xf>
    <xf numFmtId="0" fontId="32" fillId="0" borderId="16" xfId="0" applyFont="1" applyBorder="1" applyAlignment="1">
      <alignment horizontal="left" vertical="center" wrapText="1"/>
    </xf>
    <xf numFmtId="0" fontId="32" fillId="0" borderId="16" xfId="0" applyFont="1" applyBorder="1" applyAlignment="1">
      <alignment horizontal="center" vertical="center" wrapText="1"/>
    </xf>
    <xf numFmtId="0" fontId="39" fillId="0" borderId="41" xfId="0" applyFont="1" applyBorder="1" applyAlignment="1">
      <alignment horizontal="center" vertical="center"/>
    </xf>
    <xf numFmtId="177" fontId="32" fillId="0" borderId="45" xfId="0" applyNumberFormat="1" applyFont="1" applyBorder="1" applyAlignment="1">
      <alignment vertical="center" wrapText="1"/>
    </xf>
    <xf numFmtId="0" fontId="68" fillId="0" borderId="83" xfId="0" applyFont="1" applyBorder="1">
      <alignment vertical="center"/>
    </xf>
    <xf numFmtId="0" fontId="68" fillId="0" borderId="83" xfId="0" applyFont="1" applyBorder="1" applyAlignment="1">
      <alignment vertical="center" wrapText="1"/>
    </xf>
    <xf numFmtId="0" fontId="32" fillId="0" borderId="43" xfId="0" applyFont="1" applyBorder="1" applyAlignment="1">
      <alignment vertical="center" wrapText="1"/>
    </xf>
    <xf numFmtId="0" fontId="32" fillId="0" borderId="12" xfId="0" applyFont="1" applyBorder="1" applyAlignment="1">
      <alignment horizontal="center" vertical="center"/>
    </xf>
    <xf numFmtId="0" fontId="32" fillId="0" borderId="12" xfId="0" applyFont="1" applyBorder="1" applyAlignment="1">
      <alignment horizontal="left" vertical="center" wrapText="1"/>
    </xf>
    <xf numFmtId="177" fontId="32" fillId="0" borderId="10" xfId="0" applyNumberFormat="1" applyFont="1" applyBorder="1" applyAlignment="1">
      <alignment vertical="center" wrapText="1"/>
    </xf>
    <xf numFmtId="0" fontId="68" fillId="0" borderId="83" xfId="0" applyFont="1" applyBorder="1" applyAlignment="1">
      <alignment horizontal="center" vertical="center"/>
    </xf>
    <xf numFmtId="0" fontId="54" fillId="26" borderId="26" xfId="0" applyFont="1" applyFill="1" applyBorder="1" applyAlignment="1">
      <alignment horizontal="center" vertical="center"/>
    </xf>
    <xf numFmtId="0" fontId="68" fillId="0" borderId="83" xfId="0" applyFont="1" applyBorder="1" applyAlignment="1">
      <alignment horizontal="center" vertical="center" wrapText="1"/>
    </xf>
    <xf numFmtId="0" fontId="0" fillId="0" borderId="0" xfId="0" applyAlignment="1">
      <alignment horizontal="left" vertical="center"/>
    </xf>
    <xf numFmtId="0" fontId="37" fillId="0" borderId="0" xfId="0" applyFont="1" applyProtection="1">
      <alignment vertical="center"/>
      <protection locked="0"/>
    </xf>
    <xf numFmtId="0" fontId="37" fillId="26" borderId="55" xfId="0" applyFont="1" applyFill="1" applyBorder="1" applyAlignment="1">
      <alignment horizontal="center" vertical="center"/>
    </xf>
    <xf numFmtId="0" fontId="38" fillId="0" borderId="29"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0" xfId="0" applyFont="1" applyAlignment="1">
      <alignment horizontal="center" vertical="center" wrapText="1"/>
    </xf>
    <xf numFmtId="0" fontId="38" fillId="25" borderId="41" xfId="0" applyFont="1" applyFill="1" applyBorder="1" applyAlignment="1" applyProtection="1">
      <alignment vertical="center" wrapText="1"/>
      <protection locked="0"/>
    </xf>
    <xf numFmtId="0" fontId="29" fillId="0" borderId="58" xfId="0" applyFont="1" applyBorder="1">
      <alignment vertical="center"/>
    </xf>
    <xf numFmtId="0" fontId="29" fillId="0" borderId="60" xfId="0" applyFont="1" applyBorder="1" applyAlignment="1">
      <alignment vertical="center" wrapText="1"/>
    </xf>
    <xf numFmtId="0" fontId="29" fillId="0" borderId="61" xfId="0" applyFont="1" applyBorder="1" applyAlignment="1">
      <alignment vertical="center" wrapText="1"/>
    </xf>
    <xf numFmtId="177" fontId="32" fillId="24" borderId="58" xfId="0" applyNumberFormat="1" applyFont="1" applyFill="1" applyBorder="1">
      <alignment vertical="center"/>
    </xf>
    <xf numFmtId="177" fontId="32" fillId="24" borderId="55" xfId="0" applyNumberFormat="1" applyFont="1" applyFill="1" applyBorder="1" applyAlignment="1">
      <alignment horizontal="right" vertical="center"/>
    </xf>
    <xf numFmtId="49" fontId="28" fillId="0" borderId="59" xfId="0" applyNumberFormat="1" applyFont="1" applyBorder="1">
      <alignment vertical="center"/>
    </xf>
    <xf numFmtId="0" fontId="28" fillId="0" borderId="76" xfId="0" applyFont="1" applyBorder="1">
      <alignment vertical="center"/>
    </xf>
    <xf numFmtId="0" fontId="33" fillId="25" borderId="55" xfId="0" applyFont="1" applyFill="1" applyBorder="1" applyAlignment="1" applyProtection="1">
      <alignment horizontal="center" vertical="center"/>
      <protection locked="0"/>
    </xf>
    <xf numFmtId="0" fontId="39" fillId="25" borderId="85" xfId="0" applyFont="1" applyFill="1" applyBorder="1" applyAlignment="1" applyProtection="1">
      <alignment horizontal="center" vertical="center" wrapText="1"/>
      <protection locked="0"/>
    </xf>
    <xf numFmtId="0" fontId="39" fillId="25" borderId="43" xfId="0" applyFont="1" applyFill="1" applyBorder="1" applyAlignment="1" applyProtection="1">
      <alignment horizontal="center" vertical="center" wrapText="1"/>
      <protection locked="0"/>
    </xf>
    <xf numFmtId="176" fontId="35" fillId="25" borderId="54" xfId="0" applyNumberFormat="1" applyFont="1" applyFill="1" applyBorder="1" applyAlignment="1" applyProtection="1">
      <alignment vertical="center" shrinkToFit="1"/>
      <protection locked="0"/>
    </xf>
    <xf numFmtId="176" fontId="35" fillId="25" borderId="49" xfId="0" applyNumberFormat="1" applyFont="1" applyFill="1" applyBorder="1" applyAlignment="1" applyProtection="1">
      <alignment vertical="center" shrinkToFit="1"/>
      <protection locked="0"/>
    </xf>
    <xf numFmtId="176" fontId="35" fillId="0" borderId="15" xfId="0" applyNumberFormat="1" applyFont="1" applyBorder="1" applyAlignment="1">
      <alignment vertical="center" shrinkToFit="1"/>
    </xf>
    <xf numFmtId="176" fontId="35" fillId="25" borderId="43" xfId="0" applyNumberFormat="1" applyFont="1" applyFill="1" applyBorder="1" applyAlignment="1" applyProtection="1">
      <alignment vertical="center" shrinkToFit="1"/>
      <protection locked="0"/>
    </xf>
    <xf numFmtId="176" fontId="35" fillId="25" borderId="20" xfId="0" applyNumberFormat="1" applyFont="1" applyFill="1" applyBorder="1" applyAlignment="1" applyProtection="1">
      <alignment vertical="center" shrinkToFit="1"/>
      <protection locked="0"/>
    </xf>
    <xf numFmtId="176" fontId="35" fillId="0" borderId="11" xfId="0" applyNumberFormat="1" applyFont="1" applyBorder="1" applyAlignment="1">
      <alignment vertical="center" shrinkToFit="1"/>
    </xf>
    <xf numFmtId="176" fontId="35" fillId="0" borderId="18" xfId="0" applyNumberFormat="1" applyFont="1" applyBorder="1" applyAlignment="1">
      <alignment vertical="center" shrinkToFit="1"/>
    </xf>
    <xf numFmtId="49" fontId="57" fillId="0" borderId="50" xfId="0" applyNumberFormat="1" applyFont="1" applyBorder="1">
      <alignment vertical="center"/>
    </xf>
    <xf numFmtId="49" fontId="57" fillId="0" borderId="51" xfId="0" applyNumberFormat="1" applyFont="1" applyBorder="1">
      <alignment vertical="center"/>
    </xf>
    <xf numFmtId="49" fontId="28" fillId="0" borderId="41"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54" fillId="26" borderId="26" xfId="0" applyFont="1" applyFill="1" applyBorder="1" applyAlignment="1">
      <alignment horizontal="center" vertical="center" wrapText="1"/>
    </xf>
    <xf numFmtId="0" fontId="0" fillId="24" borderId="89" xfId="0" applyFill="1" applyBorder="1" applyAlignment="1">
      <alignment horizontal="center" vertical="center"/>
    </xf>
    <xf numFmtId="0" fontId="30" fillId="24" borderId="96" xfId="0" applyFont="1" applyFill="1" applyBorder="1" applyAlignment="1">
      <alignment horizontal="center" vertical="center"/>
    </xf>
    <xf numFmtId="0" fontId="57" fillId="0" borderId="54" xfId="98" applyFont="1" applyBorder="1" applyAlignment="1">
      <alignment vertical="center"/>
    </xf>
    <xf numFmtId="9" fontId="42" fillId="0" borderId="51" xfId="28" applyFont="1" applyBorder="1">
      <alignment vertical="center"/>
    </xf>
    <xf numFmtId="0" fontId="42" fillId="0" borderId="54" xfId="0" applyFont="1" applyBorder="1">
      <alignment vertical="center"/>
    </xf>
    <xf numFmtId="2" fontId="42" fillId="0" borderId="49" xfId="0" applyNumberFormat="1" applyFont="1" applyBorder="1">
      <alignment vertical="center"/>
    </xf>
    <xf numFmtId="0" fontId="42" fillId="0" borderId="43" xfId="0" applyFont="1" applyBorder="1">
      <alignment vertical="center"/>
    </xf>
    <xf numFmtId="2" fontId="42" fillId="0" borderId="10" xfId="0" applyNumberFormat="1" applyFont="1" applyBorder="1">
      <alignment vertical="center"/>
    </xf>
    <xf numFmtId="0" fontId="42" fillId="0" borderId="10" xfId="0" applyFont="1" applyBorder="1">
      <alignment vertical="center"/>
    </xf>
    <xf numFmtId="0" fontId="42" fillId="0" borderId="41" xfId="0" applyFont="1" applyBorder="1">
      <alignment vertical="center"/>
    </xf>
    <xf numFmtId="0" fontId="42" fillId="0" borderId="34" xfId="0" applyFont="1" applyBorder="1">
      <alignment vertical="center"/>
    </xf>
    <xf numFmtId="0" fontId="42"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57" fillId="0" borderId="23" xfId="98" applyNumberFormat="1" applyFont="1" applyBorder="1" applyAlignment="1">
      <alignment vertical="center"/>
    </xf>
    <xf numFmtId="0" fontId="57" fillId="0" borderId="91" xfId="98" applyFont="1" applyBorder="1" applyAlignment="1">
      <alignment vertical="center"/>
    </xf>
    <xf numFmtId="0" fontId="57" fillId="0" borderId="57" xfId="98" applyFont="1" applyBorder="1" applyAlignment="1">
      <alignment vertical="center"/>
    </xf>
    <xf numFmtId="0" fontId="57" fillId="0" borderId="11" xfId="98" applyFont="1" applyBorder="1" applyAlignment="1">
      <alignment vertical="center"/>
    </xf>
    <xf numFmtId="0" fontId="57" fillId="0" borderId="92" xfId="98" applyFont="1" applyBorder="1" applyAlignment="1">
      <alignment vertical="center"/>
    </xf>
    <xf numFmtId="0" fontId="28" fillId="0" borderId="57" xfId="0" applyFont="1" applyBorder="1">
      <alignment vertical="center"/>
    </xf>
    <xf numFmtId="0" fontId="28" fillId="0" borderId="11" xfId="0" applyFont="1" applyBorder="1">
      <alignment vertical="center"/>
    </xf>
    <xf numFmtId="0" fontId="28" fillId="0" borderId="33" xfId="0" applyFont="1" applyBorder="1">
      <alignment vertical="center"/>
    </xf>
    <xf numFmtId="0" fontId="42" fillId="0" borderId="51" xfId="0" applyFont="1" applyBorder="1">
      <alignment vertical="center"/>
    </xf>
    <xf numFmtId="0" fontId="42" fillId="0" borderId="74" xfId="0" applyFont="1" applyBorder="1">
      <alignment vertical="center"/>
    </xf>
    <xf numFmtId="0" fontId="42" fillId="0" borderId="12" xfId="0" applyFont="1" applyBorder="1">
      <alignment vertical="center"/>
    </xf>
    <xf numFmtId="9" fontId="42" fillId="0" borderId="50" xfId="28" applyFont="1" applyBorder="1">
      <alignment vertical="center"/>
    </xf>
    <xf numFmtId="2" fontId="42" fillId="0" borderId="43" xfId="0" applyNumberFormat="1" applyFont="1" applyBorder="1">
      <alignment vertical="center"/>
    </xf>
    <xf numFmtId="0" fontId="28" fillId="0" borderId="91" xfId="0" applyFont="1" applyBorder="1">
      <alignment vertical="center"/>
    </xf>
    <xf numFmtId="0" fontId="28" fillId="0" borderId="18" xfId="0" applyFont="1" applyBorder="1">
      <alignment vertical="center"/>
    </xf>
    <xf numFmtId="0" fontId="28" fillId="0" borderId="11" xfId="99" applyFont="1" applyBorder="1">
      <alignment vertical="center"/>
    </xf>
    <xf numFmtId="0" fontId="57" fillId="0" borderId="52" xfId="98" applyFont="1" applyBorder="1" applyAlignment="1">
      <alignment vertical="center" wrapText="1"/>
    </xf>
    <xf numFmtId="9" fontId="57" fillId="0" borderId="49" xfId="98" applyNumberFormat="1" applyFont="1" applyBorder="1" applyAlignment="1">
      <alignment vertical="center"/>
    </xf>
    <xf numFmtId="0" fontId="42" fillId="0" borderId="13" xfId="0" applyFont="1" applyBorder="1">
      <alignment vertical="center"/>
    </xf>
    <xf numFmtId="0" fontId="42" fillId="0" borderId="53" xfId="0" applyFont="1" applyBorder="1">
      <alignment vertical="center"/>
    </xf>
    <xf numFmtId="9" fontId="57" fillId="0" borderId="52" xfId="98" applyNumberFormat="1" applyFont="1" applyBorder="1" applyAlignment="1">
      <alignment vertical="center"/>
    </xf>
    <xf numFmtId="0" fontId="28" fillId="0" borderId="92" xfId="99" applyFont="1" applyBorder="1">
      <alignment vertical="center"/>
    </xf>
    <xf numFmtId="0" fontId="28" fillId="0" borderId="18" xfId="99" applyFont="1" applyBorder="1">
      <alignment vertical="center"/>
    </xf>
    <xf numFmtId="0" fontId="28" fillId="0" borderId="57" xfId="99" applyFont="1" applyBorder="1">
      <alignment vertical="center"/>
    </xf>
    <xf numFmtId="0" fontId="42" fillId="0" borderId="45" xfId="0" applyFont="1" applyBorder="1">
      <alignment vertical="center"/>
    </xf>
    <xf numFmtId="0" fontId="42" fillId="0" borderId="19" xfId="0" applyFont="1" applyBorder="1">
      <alignment vertical="center"/>
    </xf>
    <xf numFmtId="0" fontId="42" fillId="0" borderId="20" xfId="0" applyFont="1" applyBorder="1">
      <alignment vertical="center"/>
    </xf>
    <xf numFmtId="0" fontId="28" fillId="0" borderId="33" xfId="99" applyFont="1" applyBorder="1">
      <alignment vertical="center"/>
    </xf>
    <xf numFmtId="0" fontId="42" fillId="0" borderId="23" xfId="0" applyFont="1" applyBorder="1">
      <alignment vertical="center"/>
    </xf>
    <xf numFmtId="0" fontId="28" fillId="0" borderId="92" xfId="0" applyFont="1" applyBorder="1">
      <alignment vertical="center"/>
    </xf>
    <xf numFmtId="0" fontId="42" fillId="0" borderId="49" xfId="0" applyFont="1" applyBorder="1">
      <alignment vertical="center"/>
    </xf>
    <xf numFmtId="0" fontId="42" fillId="0" borderId="56" xfId="0" applyFont="1" applyBorder="1">
      <alignment vertical="center"/>
    </xf>
    <xf numFmtId="2" fontId="42" fillId="0" borderId="32" xfId="0" applyNumberFormat="1" applyFont="1" applyBorder="1">
      <alignment vertical="center"/>
    </xf>
    <xf numFmtId="2" fontId="42" fillId="0" borderId="45" xfId="0" applyNumberFormat="1" applyFont="1" applyBorder="1">
      <alignment vertical="center"/>
    </xf>
    <xf numFmtId="2" fontId="42" fillId="0" borderId="19" xfId="0" applyNumberFormat="1" applyFont="1" applyBorder="1">
      <alignment vertical="center"/>
    </xf>
    <xf numFmtId="0" fontId="42" fillId="0" borderId="36" xfId="0" applyFont="1" applyBorder="1">
      <alignment vertical="center"/>
    </xf>
    <xf numFmtId="2" fontId="42" fillId="0" borderId="34" xfId="0" applyNumberFormat="1" applyFont="1" applyBorder="1">
      <alignment vertical="center"/>
    </xf>
    <xf numFmtId="2" fontId="42" fillId="0" borderId="24" xfId="0" applyNumberFormat="1" applyFont="1" applyBorder="1">
      <alignment vertical="center"/>
    </xf>
    <xf numFmtId="0" fontId="42" fillId="0" borderId="44" xfId="0" applyFont="1" applyBorder="1">
      <alignment vertical="center"/>
    </xf>
    <xf numFmtId="0" fontId="42" fillId="0" borderId="32" xfId="0" applyFont="1" applyBorder="1">
      <alignment vertical="center"/>
    </xf>
    <xf numFmtId="0" fontId="57" fillId="0" borderId="33" xfId="98" applyFont="1" applyBorder="1" applyAlignment="1">
      <alignment vertical="center"/>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62" xfId="0" applyFont="1" applyBorder="1" applyAlignment="1">
      <alignment vertical="center" wrapText="1"/>
    </xf>
    <xf numFmtId="0" fontId="37" fillId="0" borderId="72" xfId="0" applyFont="1" applyBorder="1" applyAlignment="1">
      <alignment vertical="center" wrapText="1"/>
    </xf>
    <xf numFmtId="0" fontId="32" fillId="0" borderId="12" xfId="0" applyFont="1" applyBorder="1" applyAlignment="1">
      <alignment horizontal="center" vertical="center" wrapText="1"/>
    </xf>
    <xf numFmtId="0" fontId="39" fillId="0" borderId="10" xfId="0" applyFont="1" applyBorder="1" applyAlignment="1">
      <alignment horizontal="center" vertical="center"/>
    </xf>
    <xf numFmtId="38" fontId="32" fillId="0" borderId="11"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9" fontId="42" fillId="0" borderId="52" xfId="0" applyNumberFormat="1" applyFont="1" applyBorder="1">
      <alignment vertical="center"/>
    </xf>
    <xf numFmtId="0" fontId="42" fillId="0" borderId="73" xfId="0" applyFont="1" applyBorder="1">
      <alignment vertical="center"/>
    </xf>
    <xf numFmtId="2" fontId="42" fillId="0" borderId="73" xfId="0" applyNumberFormat="1" applyFont="1" applyBorder="1">
      <alignment vertical="center"/>
    </xf>
    <xf numFmtId="0" fontId="37" fillId="0" borderId="53" xfId="0" applyFont="1" applyBorder="1" applyAlignment="1">
      <alignment vertical="center" wrapText="1"/>
    </xf>
    <xf numFmtId="0" fontId="37" fillId="0" borderId="13" xfId="0" applyFont="1" applyBorder="1" applyAlignment="1">
      <alignment vertical="center" wrapText="1"/>
    </xf>
    <xf numFmtId="0" fontId="37" fillId="0" borderId="14" xfId="0" applyFont="1" applyBorder="1" applyAlignment="1">
      <alignment vertical="center" wrapText="1"/>
    </xf>
    <xf numFmtId="0" fontId="37" fillId="0" borderId="92" xfId="0" applyFont="1" applyBorder="1" applyAlignment="1">
      <alignment vertical="center" wrapText="1"/>
    </xf>
    <xf numFmtId="0" fontId="37" fillId="0" borderId="44" xfId="0" applyFont="1" applyBorder="1" applyAlignment="1">
      <alignment vertical="center" wrapText="1"/>
    </xf>
    <xf numFmtId="0" fontId="32" fillId="0" borderId="0" xfId="0" applyFont="1" applyAlignment="1">
      <alignment horizontal="right" vertical="center"/>
    </xf>
    <xf numFmtId="0" fontId="32" fillId="0" borderId="10" xfId="0" applyFont="1" applyBorder="1">
      <alignment vertical="center"/>
    </xf>
    <xf numFmtId="38" fontId="32" fillId="0" borderId="10" xfId="34" applyFont="1" applyBorder="1" applyAlignment="1" applyProtection="1">
      <alignment horizontal="right" vertical="center" indent="1" shrinkToFit="1"/>
    </xf>
    <xf numFmtId="0" fontId="32" fillId="0" borderId="10" xfId="0" applyFont="1" applyBorder="1" applyAlignment="1">
      <alignment horizontal="center" vertical="center"/>
    </xf>
    <xf numFmtId="0" fontId="32" fillId="0" borderId="41" xfId="0" applyFont="1" applyBorder="1">
      <alignment vertical="center"/>
    </xf>
    <xf numFmtId="0" fontId="32" fillId="0" borderId="41" xfId="0" applyFont="1" applyBorder="1" applyAlignment="1">
      <alignment horizontal="right" vertical="center" indent="1"/>
    </xf>
    <xf numFmtId="0" fontId="32" fillId="0" borderId="47" xfId="0" applyFont="1" applyBorder="1">
      <alignment vertical="center"/>
    </xf>
    <xf numFmtId="0" fontId="32" fillId="0" borderId="47" xfId="0" applyFont="1" applyBorder="1" applyAlignment="1">
      <alignment horizontal="right" vertical="center" indent="1"/>
    </xf>
    <xf numFmtId="38" fontId="32" fillId="0" borderId="47" xfId="34" applyFont="1" applyFill="1" applyBorder="1" applyAlignment="1" applyProtection="1">
      <alignment horizontal="right" vertical="center" indent="1" shrinkToFit="1"/>
    </xf>
    <xf numFmtId="0" fontId="32" fillId="0" borderId="47" xfId="0" applyFont="1" applyBorder="1" applyAlignment="1">
      <alignment horizontal="left" vertical="center" indent="1"/>
    </xf>
    <xf numFmtId="0" fontId="32" fillId="0" borderId="47" xfId="0" applyFont="1" applyBorder="1" applyAlignment="1">
      <alignment horizontal="center" vertical="center"/>
    </xf>
    <xf numFmtId="0" fontId="32" fillId="0" borderId="13" xfId="0" applyFont="1" applyBorder="1" applyAlignment="1">
      <alignment horizontal="center" vertical="center"/>
    </xf>
    <xf numFmtId="0" fontId="32" fillId="0" borderId="13" xfId="0" applyFont="1" applyBorder="1" applyAlignment="1">
      <alignment horizontal="right" vertical="center" indent="1"/>
    </xf>
    <xf numFmtId="0" fontId="32" fillId="0" borderId="0" xfId="0" applyFont="1" applyAlignment="1">
      <alignment horizontal="center" vertical="center"/>
    </xf>
    <xf numFmtId="38" fontId="32" fillId="0" borderId="10" xfId="34" applyFont="1" applyFill="1" applyBorder="1" applyAlignment="1" applyProtection="1">
      <alignment horizontal="right" vertical="center" indent="1" shrinkToFit="1"/>
    </xf>
    <xf numFmtId="0" fontId="0" fillId="0" borderId="10" xfId="0" applyBorder="1">
      <alignment vertical="center"/>
    </xf>
    <xf numFmtId="0" fontId="0" fillId="0" borderId="97" xfId="0" applyBorder="1">
      <alignment vertical="center"/>
    </xf>
    <xf numFmtId="0" fontId="0" fillId="0" borderId="84" xfId="0" applyBorder="1">
      <alignment vertical="center"/>
    </xf>
    <xf numFmtId="0" fontId="66" fillId="0" borderId="0" xfId="0" applyFont="1" applyAlignment="1">
      <alignment horizontal="left" vertical="center"/>
    </xf>
    <xf numFmtId="0" fontId="32" fillId="0" borderId="0" xfId="0" applyFont="1" applyAlignment="1">
      <alignment vertical="center" wrapText="1"/>
    </xf>
    <xf numFmtId="0" fontId="0" fillId="30" borderId="10" xfId="0" applyFill="1" applyBorder="1" applyProtection="1">
      <alignment vertical="center"/>
      <protection locked="0"/>
    </xf>
    <xf numFmtId="49" fontId="0" fillId="30" borderId="10" xfId="0" applyNumberFormat="1" applyFill="1" applyBorder="1" applyProtection="1">
      <alignment vertical="center"/>
      <protection locked="0"/>
    </xf>
    <xf numFmtId="0" fontId="36" fillId="0" borderId="72" xfId="0" applyFont="1" applyBorder="1" applyAlignment="1">
      <alignment horizontal="center" vertical="center" wrapText="1"/>
    </xf>
    <xf numFmtId="179" fontId="32" fillId="0" borderId="16" xfId="0" applyNumberFormat="1" applyFont="1" applyBorder="1" applyAlignment="1" applyProtection="1">
      <alignment horizontal="right" vertical="center" shrinkToFit="1"/>
      <protection locked="0"/>
    </xf>
    <xf numFmtId="179" fontId="32" fillId="0" borderId="12" xfId="0" applyNumberFormat="1" applyFont="1" applyBorder="1" applyAlignment="1" applyProtection="1">
      <alignment horizontal="right" vertical="center" shrinkToFit="1"/>
      <protection locked="0"/>
    </xf>
    <xf numFmtId="0" fontId="38" fillId="25" borderId="12" xfId="0" applyFont="1" applyFill="1" applyBorder="1" applyAlignment="1" applyProtection="1">
      <alignment horizontal="center" vertical="center" wrapText="1"/>
      <protection locked="0"/>
    </xf>
    <xf numFmtId="0" fontId="38" fillId="25" borderId="39" xfId="0" applyFont="1" applyFill="1" applyBorder="1" applyAlignment="1" applyProtection="1">
      <alignment horizontal="center" vertical="center" wrapText="1"/>
      <protection locked="0"/>
    </xf>
    <xf numFmtId="0" fontId="82" fillId="0" borderId="75" xfId="0" applyFont="1" applyBorder="1" applyAlignment="1">
      <alignment horizontal="left" vertical="center" wrapText="1"/>
    </xf>
    <xf numFmtId="0" fontId="82" fillId="0" borderId="31" xfId="0" applyFont="1" applyBorder="1" applyAlignment="1">
      <alignment horizontal="left" vertical="center" wrapText="1"/>
    </xf>
    <xf numFmtId="0" fontId="82" fillId="0" borderId="77" xfId="0" applyFont="1" applyBorder="1" applyAlignment="1">
      <alignment horizontal="left" vertical="center" wrapText="1"/>
    </xf>
    <xf numFmtId="0" fontId="82" fillId="0" borderId="81" xfId="0" applyFont="1" applyBorder="1" applyAlignment="1">
      <alignment horizontal="left" vertical="center" wrapText="1"/>
    </xf>
    <xf numFmtId="0" fontId="82" fillId="0" borderId="0" xfId="0" applyFont="1" applyAlignment="1">
      <alignment horizontal="left" vertical="center" wrapText="1"/>
    </xf>
    <xf numFmtId="0" fontId="82" fillId="0" borderId="30" xfId="0" applyFont="1" applyBorder="1" applyAlignment="1">
      <alignment horizontal="left" vertical="center" wrapText="1"/>
    </xf>
    <xf numFmtId="0" fontId="82" fillId="0" borderId="78" xfId="0" applyFont="1" applyBorder="1" applyAlignment="1">
      <alignment horizontal="left" vertical="center" wrapText="1"/>
    </xf>
    <xf numFmtId="0" fontId="82" fillId="0" borderId="79" xfId="0" applyFont="1" applyBorder="1" applyAlignment="1">
      <alignment horizontal="left" vertical="center" wrapText="1"/>
    </xf>
    <xf numFmtId="0" fontId="82" fillId="0" borderId="80" xfId="0" applyFont="1" applyBorder="1" applyAlignment="1">
      <alignment horizontal="left" vertical="center" wrapText="1"/>
    </xf>
    <xf numFmtId="0" fontId="86" fillId="0" borderId="0" xfId="0" applyFont="1" applyAlignment="1">
      <alignment horizontal="left" vertical="center" wrapText="1"/>
    </xf>
    <xf numFmtId="0" fontId="82" fillId="0" borderId="60" xfId="0" applyFont="1" applyBorder="1" applyAlignment="1">
      <alignment vertical="center" wrapText="1"/>
    </xf>
    <xf numFmtId="0" fontId="82" fillId="0" borderId="20" xfId="0" applyFont="1" applyBorder="1" applyAlignment="1">
      <alignment horizontal="left" vertical="center" wrapText="1"/>
    </xf>
    <xf numFmtId="0" fontId="82" fillId="0" borderId="61" xfId="0" applyFont="1" applyBorder="1" applyAlignment="1">
      <alignment vertical="center" wrapText="1"/>
    </xf>
    <xf numFmtId="0" fontId="82" fillId="0" borderId="23" xfId="0" applyFont="1" applyBorder="1" applyAlignment="1">
      <alignment horizontal="left" vertical="center" wrapText="1"/>
    </xf>
    <xf numFmtId="0" fontId="82" fillId="0" borderId="60" xfId="0" applyFont="1" applyBorder="1" applyAlignment="1">
      <alignment horizontal="left" vertical="center" wrapText="1"/>
    </xf>
    <xf numFmtId="0" fontId="82" fillId="0" borderId="64" xfId="0" applyFont="1" applyBorder="1" applyAlignment="1">
      <alignment horizontal="left" vertical="center" wrapText="1"/>
    </xf>
    <xf numFmtId="0" fontId="82"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36" fillId="0" borderId="13" xfId="0" applyFont="1" applyBorder="1" applyAlignment="1">
      <alignment horizontal="center" vertical="center"/>
    </xf>
    <xf numFmtId="0" fontId="36" fillId="0" borderId="41" xfId="0" applyFont="1" applyBorder="1" applyAlignment="1">
      <alignment horizontal="center" vertical="center"/>
    </xf>
    <xf numFmtId="0" fontId="38" fillId="25" borderId="41" xfId="0" applyFont="1" applyFill="1" applyBorder="1" applyProtection="1">
      <alignment vertical="center"/>
      <protection locked="0"/>
    </xf>
    <xf numFmtId="0" fontId="36" fillId="0" borderId="14" xfId="0" applyFont="1" applyBorder="1" applyAlignment="1">
      <alignment horizontal="center" vertical="center" wrapText="1"/>
    </xf>
    <xf numFmtId="0" fontId="36" fillId="0" borderId="89"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66" xfId="0" applyFont="1" applyBorder="1" applyAlignment="1">
      <alignment horizontal="center" vertical="center" wrapText="1"/>
    </xf>
    <xf numFmtId="0" fontId="36" fillId="0" borderId="79" xfId="0" applyFont="1" applyBorder="1" applyAlignment="1">
      <alignment horizontal="center" vertical="center" wrapText="1"/>
    </xf>
    <xf numFmtId="0" fontId="36" fillId="0" borderId="65"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4" xfId="0" applyFont="1" applyBorder="1" applyAlignment="1">
      <alignment horizontal="center" vertical="center"/>
    </xf>
    <xf numFmtId="0" fontId="36" fillId="0" borderId="13" xfId="0" applyFont="1" applyBorder="1" applyAlignment="1">
      <alignment horizontal="center" vertical="center" wrapText="1"/>
    </xf>
    <xf numFmtId="0" fontId="36" fillId="0" borderId="72" xfId="0" applyFont="1" applyBorder="1" applyAlignment="1">
      <alignment horizontal="center" vertical="center" wrapText="1"/>
    </xf>
    <xf numFmtId="49" fontId="38" fillId="25" borderId="54" xfId="0" applyNumberFormat="1" applyFont="1" applyFill="1" applyBorder="1" applyAlignment="1" applyProtection="1">
      <alignment horizontal="center" vertical="center"/>
      <protection locked="0"/>
    </xf>
    <xf numFmtId="49" fontId="38" fillId="25" borderId="41" xfId="0" applyNumberFormat="1" applyFont="1" applyFill="1" applyBorder="1" applyAlignment="1" applyProtection="1">
      <alignment horizontal="center" vertical="center"/>
      <protection locked="0"/>
    </xf>
    <xf numFmtId="0" fontId="36" fillId="0" borderId="12"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1"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72" xfId="0" applyFont="1" applyBorder="1" applyAlignment="1">
      <alignment horizontal="center" vertical="center" wrapText="1"/>
    </xf>
    <xf numFmtId="49" fontId="38" fillId="25" borderId="35" xfId="0" applyNumberFormat="1" applyFont="1" applyFill="1" applyBorder="1" applyAlignment="1" applyProtection="1">
      <alignment horizontal="center" vertical="center"/>
      <protection locked="0"/>
    </xf>
    <xf numFmtId="49" fontId="38" fillId="25" borderId="29" xfId="0" applyNumberFormat="1" applyFont="1" applyFill="1" applyBorder="1" applyAlignment="1" applyProtection="1">
      <alignment horizontal="center" vertical="center"/>
      <protection locked="0"/>
    </xf>
    <xf numFmtId="49" fontId="38" fillId="25" borderId="11" xfId="0" applyNumberFormat="1" applyFont="1" applyFill="1" applyBorder="1" applyAlignment="1" applyProtection="1">
      <alignment horizontal="center" vertical="center"/>
      <protection locked="0"/>
    </xf>
    <xf numFmtId="0" fontId="38" fillId="25" borderId="12" xfId="0" applyFont="1" applyFill="1" applyBorder="1" applyAlignment="1" applyProtection="1">
      <alignment vertical="center" wrapText="1"/>
      <protection locked="0"/>
    </xf>
    <xf numFmtId="0" fontId="38" fillId="25" borderId="29" xfId="0" applyFont="1" applyFill="1" applyBorder="1" applyAlignment="1" applyProtection="1">
      <alignment vertical="center" wrapText="1"/>
      <protection locked="0"/>
    </xf>
    <xf numFmtId="0" fontId="38" fillId="25" borderId="11" xfId="0" applyFont="1" applyFill="1" applyBorder="1" applyAlignment="1" applyProtection="1">
      <alignment vertical="center" wrapText="1"/>
      <protection locked="0"/>
    </xf>
    <xf numFmtId="0" fontId="38" fillId="25" borderId="10" xfId="0" applyFont="1" applyFill="1" applyBorder="1" applyProtection="1">
      <alignment vertical="center"/>
      <protection locked="0"/>
    </xf>
    <xf numFmtId="49" fontId="38" fillId="25" borderId="43" xfId="0" applyNumberFormat="1" applyFont="1" applyFill="1" applyBorder="1" applyAlignment="1" applyProtection="1">
      <alignment horizontal="center" vertical="center"/>
      <protection locked="0"/>
    </xf>
    <xf numFmtId="49" fontId="38" fillId="25" borderId="10" xfId="0" applyNumberFormat="1" applyFont="1" applyFill="1" applyBorder="1" applyAlignment="1" applyProtection="1">
      <alignment horizontal="center" vertical="center"/>
      <protection locked="0"/>
    </xf>
    <xf numFmtId="0" fontId="38" fillId="25" borderId="41" xfId="0" applyFont="1" applyFill="1" applyBorder="1" applyAlignment="1" applyProtection="1">
      <alignment vertical="center" wrapText="1"/>
      <protection locked="0"/>
    </xf>
    <xf numFmtId="0" fontId="41" fillId="0" borderId="89" xfId="0" applyFont="1" applyBorder="1" applyAlignment="1">
      <alignment horizontal="left" vertical="center" wrapText="1"/>
    </xf>
    <xf numFmtId="0" fontId="41"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89" xfId="0" applyFont="1" applyFill="1" applyBorder="1" applyAlignment="1" applyProtection="1">
      <alignment horizontal="center" vertical="center"/>
      <protection locked="0"/>
    </xf>
    <xf numFmtId="0" fontId="30" fillId="25" borderId="87" xfId="0" applyFont="1" applyFill="1" applyBorder="1" applyAlignment="1" applyProtection="1">
      <alignment horizontal="center" vertical="center"/>
      <protection locked="0"/>
    </xf>
    <xf numFmtId="0" fontId="30" fillId="25" borderId="9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35" fillId="25" borderId="12" xfId="0" applyFont="1" applyFill="1" applyBorder="1" applyAlignment="1" applyProtection="1">
      <alignment horizontal="left" vertical="center" wrapText="1"/>
      <protection locked="0"/>
    </xf>
    <xf numFmtId="0" fontId="35" fillId="25" borderId="29" xfId="0" applyFont="1" applyFill="1" applyBorder="1" applyAlignment="1" applyProtection="1">
      <alignment horizontal="left" vertical="center" wrapText="1"/>
      <protection locked="0"/>
    </xf>
    <xf numFmtId="0" fontId="35" fillId="25" borderId="11" xfId="0" applyFont="1" applyFill="1" applyBorder="1" applyAlignment="1" applyProtection="1">
      <alignment horizontal="left" vertical="center" wrapText="1"/>
      <protection locked="0"/>
    </xf>
    <xf numFmtId="49" fontId="32" fillId="25" borderId="12" xfId="0" applyNumberFormat="1" applyFont="1" applyFill="1" applyBorder="1" applyAlignment="1" applyProtection="1">
      <alignment horizontal="left" vertical="center"/>
      <protection locked="0"/>
    </xf>
    <xf numFmtId="49" fontId="32" fillId="25" borderId="29" xfId="0" applyNumberFormat="1" applyFont="1" applyFill="1" applyBorder="1" applyAlignment="1" applyProtection="1">
      <alignment horizontal="left" vertical="center"/>
      <protection locked="0"/>
    </xf>
    <xf numFmtId="49" fontId="32" fillId="25" borderId="11" xfId="0" applyNumberFormat="1" applyFont="1" applyFill="1" applyBorder="1" applyAlignment="1" applyProtection="1">
      <alignment horizontal="left" vertical="center"/>
      <protection locked="0"/>
    </xf>
    <xf numFmtId="0" fontId="38" fillId="0" borderId="13" xfId="0" applyFont="1" applyBorder="1" applyAlignment="1">
      <alignment horizontal="center" vertical="center" textRotation="255"/>
    </xf>
    <xf numFmtId="0" fontId="38" fillId="0" borderId="72" xfId="0" applyFont="1" applyBorder="1" applyAlignment="1">
      <alignment horizontal="center" vertical="center" textRotation="255"/>
    </xf>
    <xf numFmtId="0" fontId="38" fillId="0" borderId="13" xfId="0" applyFont="1" applyBorder="1" applyAlignment="1">
      <alignment horizontal="center" vertical="center" wrapText="1" shrinkToFit="1"/>
    </xf>
    <xf numFmtId="0" fontId="38" fillId="0" borderId="41" xfId="0" applyFont="1" applyBorder="1" applyAlignment="1">
      <alignment horizontal="center" vertical="center" wrapText="1" shrinkToFit="1"/>
    </xf>
    <xf numFmtId="0" fontId="38" fillId="0" borderId="13" xfId="0" applyFont="1" applyBorder="1" applyAlignment="1">
      <alignment horizontal="center" vertical="center"/>
    </xf>
    <xf numFmtId="0" fontId="38" fillId="0" borderId="41" xfId="0" applyFont="1" applyBorder="1" applyAlignment="1">
      <alignment horizontal="center" vertical="center"/>
    </xf>
    <xf numFmtId="0" fontId="38" fillId="0" borderId="29" xfId="0" applyFont="1" applyBorder="1" applyAlignment="1">
      <alignment horizontal="left" vertical="center"/>
    </xf>
    <xf numFmtId="0" fontId="38" fillId="0" borderId="11" xfId="0" applyFont="1" applyBorder="1" applyAlignment="1">
      <alignment horizontal="left" vertical="center"/>
    </xf>
    <xf numFmtId="0" fontId="38" fillId="0" borderId="13" xfId="0" applyFont="1" applyBorder="1" applyAlignment="1">
      <alignment horizontal="left" vertical="center" wrapText="1"/>
    </xf>
    <xf numFmtId="0" fontId="38" fillId="0" borderId="41" xfId="0" applyFont="1" applyBorder="1" applyAlignment="1">
      <alignment horizontal="left" vertical="center" wrapText="1"/>
    </xf>
    <xf numFmtId="0" fontId="38" fillId="0" borderId="10" xfId="0" applyFont="1" applyBorder="1" applyAlignment="1">
      <alignment horizontal="left" vertical="center"/>
    </xf>
    <xf numFmtId="0" fontId="32" fillId="25" borderId="12" xfId="0" applyFont="1" applyFill="1" applyBorder="1" applyAlignment="1" applyProtection="1">
      <alignment horizontal="left" vertical="center"/>
      <protection locked="0"/>
    </xf>
    <xf numFmtId="0" fontId="32" fillId="25" borderId="29" xfId="0" applyFont="1" applyFill="1" applyBorder="1" applyAlignment="1" applyProtection="1">
      <alignment horizontal="left" vertical="center"/>
      <protection locked="0"/>
    </xf>
    <xf numFmtId="0" fontId="32" fillId="25" borderId="11" xfId="0" applyFont="1" applyFill="1" applyBorder="1" applyAlignment="1" applyProtection="1">
      <alignment horizontal="left" vertical="center"/>
      <protection locked="0"/>
    </xf>
    <xf numFmtId="0" fontId="31" fillId="25" borderId="12" xfId="48" applyFill="1" applyBorder="1" applyAlignment="1" applyProtection="1">
      <alignment horizontal="left" vertical="center"/>
      <protection locked="0"/>
    </xf>
    <xf numFmtId="0" fontId="72" fillId="25" borderId="29" xfId="48" applyFont="1" applyFill="1" applyBorder="1" applyAlignment="1" applyProtection="1">
      <alignment horizontal="left" vertical="center"/>
      <protection locked="0"/>
    </xf>
    <xf numFmtId="0" fontId="72" fillId="25" borderId="11" xfId="48" applyFont="1" applyFill="1" applyBorder="1" applyAlignment="1" applyProtection="1">
      <alignment horizontal="left" vertical="center"/>
      <protection locked="0"/>
    </xf>
    <xf numFmtId="0" fontId="38" fillId="0" borderId="10" xfId="0" applyFont="1" applyBorder="1">
      <alignment vertical="center"/>
    </xf>
    <xf numFmtId="0" fontId="38" fillId="0" borderId="12" xfId="0" applyFont="1" applyBorder="1" applyAlignment="1">
      <alignment horizontal="center" vertical="center"/>
    </xf>
    <xf numFmtId="0" fontId="38" fillId="0" borderId="29" xfId="0" applyFont="1" applyBorder="1" applyAlignment="1">
      <alignment horizontal="center" vertical="center"/>
    </xf>
    <xf numFmtId="0" fontId="38" fillId="0" borderId="11" xfId="0" applyFont="1" applyBorder="1" applyAlignment="1">
      <alignment horizontal="center" vertical="center"/>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37" fillId="0" borderId="0" xfId="0" applyFont="1" applyAlignment="1">
      <alignment horizontal="left" vertical="center" wrapText="1"/>
    </xf>
    <xf numFmtId="0" fontId="30" fillId="0" borderId="0" xfId="0" applyFont="1" applyAlignment="1">
      <alignment horizontal="left" vertical="center" wrapText="1"/>
    </xf>
    <xf numFmtId="0" fontId="33" fillId="0" borderId="0" xfId="0" applyFont="1" applyAlignment="1">
      <alignment horizontal="center" vertical="center" wrapText="1"/>
    </xf>
    <xf numFmtId="0" fontId="35" fillId="25" borderId="10" xfId="0" applyFont="1" applyFill="1" applyBorder="1" applyAlignment="1" applyProtection="1">
      <alignment horizontal="center" vertical="center"/>
      <protection locked="0"/>
    </xf>
    <xf numFmtId="0" fontId="30" fillId="0" borderId="17" xfId="0" applyFont="1" applyBorder="1" applyAlignment="1">
      <alignment horizontal="left" vertical="center"/>
    </xf>
    <xf numFmtId="0" fontId="38" fillId="0" borderId="13" xfId="0" applyFont="1" applyBorder="1" applyAlignment="1">
      <alignment horizontal="left" vertical="center"/>
    </xf>
    <xf numFmtId="0" fontId="38" fillId="0" borderId="41" xfId="0" applyFont="1" applyBorder="1" applyAlignment="1">
      <alignment horizontal="left" vertical="center"/>
    </xf>
    <xf numFmtId="0" fontId="38" fillId="0" borderId="47" xfId="0" applyFont="1" applyBorder="1" applyAlignment="1">
      <alignment horizontal="center" vertical="center"/>
    </xf>
    <xf numFmtId="0" fontId="38" fillId="0" borderId="10" xfId="0" applyFont="1" applyBorder="1" applyAlignment="1">
      <alignment horizontal="left" vertical="center" wrapText="1"/>
    </xf>
    <xf numFmtId="0" fontId="30"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10" xfId="0" applyFont="1" applyBorder="1" applyAlignment="1">
      <alignment horizontal="center" vertical="center"/>
    </xf>
    <xf numFmtId="0" fontId="35" fillId="25" borderId="12" xfId="0" applyFont="1" applyFill="1" applyBorder="1" applyAlignment="1" applyProtection="1">
      <alignment horizontal="center" vertical="center"/>
      <protection locked="0"/>
    </xf>
    <xf numFmtId="0" fontId="35" fillId="25" borderId="29" xfId="0" applyFont="1" applyFill="1" applyBorder="1" applyAlignment="1" applyProtection="1">
      <alignment horizontal="center" vertical="center"/>
      <protection locked="0"/>
    </xf>
    <xf numFmtId="0" fontId="35"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89" xfId="0" applyFont="1" applyBorder="1" applyAlignment="1">
      <alignment horizontal="center" vertical="center" wrapText="1"/>
    </xf>
    <xf numFmtId="0" fontId="30" fillId="0" borderId="9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7" fillId="26" borderId="10" xfId="0" applyFont="1" applyFill="1" applyBorder="1" applyAlignment="1">
      <alignment horizontal="center" vertical="center"/>
    </xf>
    <xf numFmtId="0" fontId="42" fillId="0" borderId="48" xfId="0" quotePrefix="1" applyFont="1" applyBorder="1" applyAlignment="1">
      <alignment horizontal="left" vertical="center"/>
    </xf>
    <xf numFmtId="0" fontId="42" fillId="0" borderId="37" xfId="0" quotePrefix="1" applyFont="1" applyBorder="1" applyAlignment="1">
      <alignment horizontal="left" vertical="center"/>
    </xf>
    <xf numFmtId="0" fontId="42" fillId="0" borderId="12" xfId="0" quotePrefix="1" applyFont="1" applyBorder="1" applyAlignment="1">
      <alignment horizontal="left" vertical="center"/>
    </xf>
    <xf numFmtId="0" fontId="42" fillId="0" borderId="29" xfId="0" quotePrefix="1" applyFont="1" applyBorder="1" applyAlignment="1">
      <alignment horizontal="left" vertical="center"/>
    </xf>
    <xf numFmtId="0" fontId="42" fillId="0" borderId="69" xfId="0" quotePrefix="1" applyFont="1" applyBorder="1" applyAlignment="1">
      <alignment horizontal="left" vertical="center"/>
    </xf>
    <xf numFmtId="0" fontId="42" fillId="0" borderId="70" xfId="0" quotePrefix="1" applyFont="1" applyBorder="1" applyAlignment="1">
      <alignment horizontal="left" vertical="center"/>
    </xf>
    <xf numFmtId="0" fontId="42" fillId="0" borderId="94" xfId="0" quotePrefix="1" applyFont="1" applyBorder="1" applyAlignment="1">
      <alignment horizontal="left" vertical="center"/>
    </xf>
    <xf numFmtId="0" fontId="42" fillId="0" borderId="82" xfId="0" quotePrefix="1" applyFont="1" applyBorder="1" applyAlignment="1">
      <alignment horizontal="left" vertical="center"/>
    </xf>
    <xf numFmtId="0" fontId="42" fillId="24" borderId="0" xfId="0" applyFont="1" applyFill="1" applyAlignment="1">
      <alignment horizontal="center" vertical="center" wrapText="1"/>
    </xf>
    <xf numFmtId="0" fontId="33" fillId="24" borderId="0" xfId="0" applyFont="1" applyFill="1" applyAlignment="1">
      <alignment horizontal="left" vertical="center"/>
    </xf>
    <xf numFmtId="38" fontId="42" fillId="24" borderId="0" xfId="34" applyFont="1" applyFill="1" applyBorder="1" applyAlignment="1">
      <alignment horizontal="center" vertical="center" wrapText="1"/>
    </xf>
    <xf numFmtId="38" fontId="42" fillId="24" borderId="0" xfId="34" applyFont="1" applyFill="1" applyBorder="1" applyAlignment="1">
      <alignment horizontal="right" vertical="center" wrapText="1"/>
    </xf>
    <xf numFmtId="0" fontId="69" fillId="24" borderId="0" xfId="0" applyFont="1" applyFill="1" applyAlignment="1">
      <alignment horizontal="center" vertical="center"/>
    </xf>
    <xf numFmtId="0" fontId="37" fillId="0" borderId="22"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40" fillId="26" borderId="22" xfId="0" applyFont="1" applyFill="1" applyBorder="1" applyAlignment="1">
      <alignment horizontal="center" vertical="center" wrapText="1"/>
    </xf>
    <xf numFmtId="0" fontId="40" fillId="26" borderId="26" xfId="0" applyFont="1" applyFill="1" applyBorder="1" applyAlignment="1">
      <alignment horizontal="center" vertical="center" wrapText="1"/>
    </xf>
    <xf numFmtId="0" fontId="41" fillId="0" borderId="29"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 xfId="0" applyFont="1" applyBorder="1" applyAlignment="1">
      <alignment horizontal="center" vertical="center"/>
    </xf>
    <xf numFmtId="0" fontId="37" fillId="26" borderId="22" xfId="0" applyFont="1" applyFill="1" applyBorder="1" applyAlignment="1">
      <alignment horizontal="center" vertical="center"/>
    </xf>
    <xf numFmtId="0" fontId="37" fillId="26" borderId="26" xfId="0" applyFont="1" applyFill="1" applyBorder="1" applyAlignment="1">
      <alignment horizontal="center" vertical="center"/>
    </xf>
    <xf numFmtId="0" fontId="49" fillId="29" borderId="22" xfId="0" applyFont="1" applyFill="1" applyBorder="1" applyAlignment="1" applyProtection="1">
      <alignment horizontal="center" vertical="center"/>
      <protection locked="0"/>
    </xf>
    <xf numFmtId="0" fontId="30" fillId="29" borderId="26" xfId="0" applyFont="1" applyFill="1" applyBorder="1" applyAlignment="1" applyProtection="1">
      <alignment horizontal="center" vertical="center"/>
      <protection locked="0"/>
    </xf>
    <xf numFmtId="0" fontId="49" fillId="24" borderId="0" xfId="0" applyFont="1" applyFill="1" applyAlignment="1">
      <alignment horizontal="center" vertical="center"/>
    </xf>
    <xf numFmtId="0" fontId="30" fillId="24" borderId="0" xfId="0" applyFont="1" applyFill="1" applyAlignment="1">
      <alignment horizontal="center" vertical="center"/>
    </xf>
    <xf numFmtId="0" fontId="42" fillId="24" borderId="0" xfId="0" applyFont="1" applyFill="1" applyAlignment="1" applyProtection="1">
      <alignment horizontal="left" vertical="center" wrapText="1"/>
      <protection locked="0"/>
    </xf>
    <xf numFmtId="0" fontId="79" fillId="24" borderId="0" xfId="0" applyFont="1" applyFill="1" applyAlignment="1">
      <alignment horizontal="left" vertical="center" shrinkToFit="1"/>
    </xf>
    <xf numFmtId="0" fontId="79" fillId="24" borderId="30" xfId="0" applyFont="1" applyFill="1" applyBorder="1" applyAlignment="1">
      <alignment horizontal="left" vertical="center" shrinkToFit="1"/>
    </xf>
    <xf numFmtId="0" fontId="41" fillId="0" borderId="10" xfId="0" applyFont="1" applyBorder="1" applyAlignment="1">
      <alignment horizontal="left" vertical="center" wrapText="1"/>
    </xf>
    <xf numFmtId="0" fontId="48" fillId="27" borderId="14" xfId="0" applyFont="1" applyFill="1" applyBorder="1" applyAlignment="1">
      <alignment horizontal="center" vertical="center" wrapText="1"/>
    </xf>
    <xf numFmtId="0" fontId="48" fillId="27" borderId="89" xfId="0" applyFont="1" applyFill="1" applyBorder="1" applyAlignment="1">
      <alignment horizontal="center" vertical="center" wrapText="1"/>
    </xf>
    <xf numFmtId="0" fontId="48" fillId="27" borderId="92" xfId="0" applyFont="1" applyFill="1" applyBorder="1" applyAlignment="1">
      <alignment horizontal="center" vertical="center" wrapText="1"/>
    </xf>
    <xf numFmtId="0" fontId="41" fillId="0" borderId="16" xfId="0" applyFont="1" applyBorder="1" applyAlignment="1">
      <alignment horizontal="center" vertical="center" wrapText="1"/>
    </xf>
    <xf numFmtId="0" fontId="41" fillId="0" borderId="29"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6" xfId="0" applyFont="1" applyBorder="1" applyAlignment="1">
      <alignment horizontal="center" vertical="center" wrapText="1"/>
    </xf>
    <xf numFmtId="0" fontId="41" fillId="29" borderId="22" xfId="0" applyFont="1" applyFill="1" applyBorder="1" applyAlignment="1" applyProtection="1">
      <alignment horizontal="center" vertical="center" shrinkToFit="1"/>
      <protection locked="0"/>
    </xf>
    <xf numFmtId="0" fontId="41" fillId="29" borderId="25" xfId="0" applyFont="1" applyFill="1" applyBorder="1" applyAlignment="1" applyProtection="1">
      <alignment horizontal="center" vertical="center" shrinkToFit="1"/>
      <protection locked="0"/>
    </xf>
    <xf numFmtId="0" fontId="41" fillId="29" borderId="26" xfId="0" applyFont="1" applyFill="1" applyBorder="1" applyAlignment="1" applyProtection="1">
      <alignment horizontal="center" vertical="center" shrinkToFit="1"/>
      <protection locked="0"/>
    </xf>
    <xf numFmtId="0" fontId="36" fillId="24" borderId="48" xfId="0" applyFont="1" applyFill="1" applyBorder="1" applyAlignment="1">
      <alignment horizontal="left" vertical="center"/>
    </xf>
    <xf numFmtId="0" fontId="36" fillId="24" borderId="37" xfId="0" applyFont="1" applyFill="1" applyBorder="1" applyAlignment="1">
      <alignment horizontal="left" vertical="center"/>
    </xf>
    <xf numFmtId="0" fontId="36" fillId="24" borderId="69" xfId="0" applyFont="1" applyFill="1" applyBorder="1" applyAlignment="1">
      <alignment horizontal="left" vertical="center"/>
    </xf>
    <xf numFmtId="0" fontId="36" fillId="24" borderId="70" xfId="0" applyFont="1" applyFill="1" applyBorder="1" applyAlignment="1">
      <alignment horizontal="left" vertical="center"/>
    </xf>
    <xf numFmtId="0" fontId="37" fillId="24" borderId="22" xfId="0" applyFont="1" applyFill="1" applyBorder="1" applyAlignment="1">
      <alignment horizontal="left" vertical="center" shrinkToFit="1"/>
    </xf>
    <xf numFmtId="0" fontId="37" fillId="24" borderId="25" xfId="0" applyFont="1" applyFill="1" applyBorder="1" applyAlignment="1">
      <alignment horizontal="left" vertical="center" shrinkToFit="1"/>
    </xf>
    <xf numFmtId="0" fontId="37" fillId="24" borderId="26" xfId="0" applyFont="1" applyFill="1" applyBorder="1" applyAlignment="1">
      <alignment horizontal="left" vertical="center" shrinkToFit="1"/>
    </xf>
    <xf numFmtId="0" fontId="47" fillId="24" borderId="81" xfId="0" applyFont="1" applyFill="1" applyBorder="1" applyAlignment="1">
      <alignment horizontal="left" vertical="center" wrapText="1"/>
    </xf>
    <xf numFmtId="0" fontId="47" fillId="24" borderId="0" xfId="0" applyFont="1" applyFill="1" applyAlignment="1">
      <alignment horizontal="left" vertical="center" wrapText="1"/>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36" fillId="24" borderId="27" xfId="0" applyFont="1" applyFill="1" applyBorder="1" applyAlignment="1">
      <alignment horizontal="center" vertical="center" wrapText="1"/>
    </xf>
    <xf numFmtId="0" fontId="36" fillId="24" borderId="0" xfId="0" applyFont="1" applyFill="1" applyAlignment="1">
      <alignment horizontal="center" vertical="center" wrapText="1"/>
    </xf>
    <xf numFmtId="0" fontId="36" fillId="24" borderId="15" xfId="0" applyFont="1" applyFill="1" applyBorder="1" applyAlignment="1">
      <alignment horizontal="center" vertical="center" wrapText="1"/>
    </xf>
    <xf numFmtId="0" fontId="36" fillId="24" borderId="10" xfId="0" applyFont="1" applyFill="1" applyBorder="1" applyAlignment="1">
      <alignment horizontal="center" vertical="center"/>
    </xf>
    <xf numFmtId="0" fontId="36" fillId="0" borderId="11" xfId="0" applyFont="1" applyBorder="1" applyAlignment="1">
      <alignment horizontal="center" vertical="center"/>
    </xf>
    <xf numFmtId="0" fontId="36" fillId="0" borderId="10" xfId="0" applyFont="1" applyBorder="1" applyAlignment="1">
      <alignment horizontal="center" vertical="center"/>
    </xf>
    <xf numFmtId="0" fontId="36" fillId="24" borderId="14" xfId="0" applyFont="1" applyFill="1" applyBorder="1" applyAlignment="1">
      <alignment horizontal="center" vertical="center" wrapText="1"/>
    </xf>
    <xf numFmtId="0" fontId="36" fillId="24" borderId="89" xfId="0" applyFont="1" applyFill="1" applyBorder="1" applyAlignment="1">
      <alignment horizontal="center" vertical="center" wrapText="1"/>
    </xf>
    <xf numFmtId="0" fontId="36" fillId="24" borderId="92" xfId="0" applyFont="1" applyFill="1" applyBorder="1" applyAlignment="1">
      <alignment horizontal="center" vertical="center" wrapText="1"/>
    </xf>
    <xf numFmtId="0" fontId="36" fillId="24" borderId="40" xfId="0" applyFont="1" applyFill="1" applyBorder="1" applyAlignment="1">
      <alignment horizontal="left" vertical="center"/>
    </xf>
    <xf numFmtId="0" fontId="36" fillId="24" borderId="48" xfId="0" applyFont="1" applyFill="1" applyBorder="1" applyAlignment="1">
      <alignment horizontal="center" vertical="center" wrapText="1"/>
    </xf>
    <xf numFmtId="0" fontId="36" fillId="24" borderId="37" xfId="0" applyFont="1" applyFill="1" applyBorder="1" applyAlignment="1">
      <alignment horizontal="center" vertical="center" wrapText="1"/>
    </xf>
    <xf numFmtId="0" fontId="36" fillId="24" borderId="38" xfId="0" applyFont="1" applyFill="1" applyBorder="1" applyAlignment="1">
      <alignment horizontal="center" vertical="center" wrapText="1"/>
    </xf>
    <xf numFmtId="0" fontId="36" fillId="24" borderId="48" xfId="0" applyFont="1" applyFill="1" applyBorder="1">
      <alignment vertical="center"/>
    </xf>
    <xf numFmtId="0" fontId="36" fillId="24" borderId="37" xfId="0" applyFont="1" applyFill="1" applyBorder="1">
      <alignment vertical="center"/>
    </xf>
    <xf numFmtId="0" fontId="36" fillId="24" borderId="69" xfId="0" applyFont="1" applyFill="1" applyBorder="1" applyAlignment="1">
      <alignment vertical="center" wrapText="1"/>
    </xf>
    <xf numFmtId="0" fontId="36" fillId="24" borderId="70" xfId="0" applyFont="1" applyFill="1" applyBorder="1" applyAlignment="1">
      <alignment vertical="center" wrapText="1"/>
    </xf>
    <xf numFmtId="0" fontId="36" fillId="24" borderId="27" xfId="0" applyFont="1" applyFill="1" applyBorder="1" applyAlignment="1">
      <alignment horizontal="left" vertical="center"/>
    </xf>
    <xf numFmtId="0" fontId="36" fillId="24" borderId="0" xfId="0" applyFont="1" applyFill="1" applyAlignment="1">
      <alignment horizontal="left" vertical="center"/>
    </xf>
    <xf numFmtId="0" fontId="36" fillId="24" borderId="16" xfId="0" applyFont="1" applyFill="1" applyBorder="1" applyAlignment="1">
      <alignment horizontal="left" vertical="center"/>
    </xf>
    <xf numFmtId="0" fontId="36" fillId="24" borderId="17" xfId="0" applyFont="1" applyFill="1" applyBorder="1" applyAlignment="1">
      <alignment horizontal="left" vertical="center"/>
    </xf>
    <xf numFmtId="0" fontId="36" fillId="24" borderId="12" xfId="0" applyFont="1" applyFill="1" applyBorder="1" applyAlignment="1">
      <alignment horizontal="center" vertical="center"/>
    </xf>
    <xf numFmtId="0" fontId="36" fillId="24" borderId="29" xfId="0" applyFont="1" applyFill="1" applyBorder="1" applyAlignment="1">
      <alignment horizontal="center" vertical="center"/>
    </xf>
    <xf numFmtId="0" fontId="36" fillId="24" borderId="11" xfId="0" applyFont="1" applyFill="1" applyBorder="1" applyAlignment="1">
      <alignment horizontal="center" vertical="center"/>
    </xf>
    <xf numFmtId="0" fontId="36" fillId="24" borderId="48" xfId="0" applyFont="1" applyFill="1" applyBorder="1" applyAlignment="1">
      <alignment horizontal="center" vertical="center"/>
    </xf>
    <xf numFmtId="0" fontId="36" fillId="24" borderId="37" xfId="0" applyFont="1" applyFill="1" applyBorder="1" applyAlignment="1">
      <alignment horizontal="center" vertical="center"/>
    </xf>
    <xf numFmtId="0" fontId="36" fillId="24" borderId="38" xfId="0" applyFont="1" applyFill="1" applyBorder="1" applyAlignment="1">
      <alignment horizontal="center" vertical="center"/>
    </xf>
    <xf numFmtId="0" fontId="36" fillId="24" borderId="16" xfId="0" applyFont="1" applyFill="1" applyBorder="1" applyAlignment="1">
      <alignment horizontal="center" vertical="center"/>
    </xf>
    <xf numFmtId="0" fontId="36" fillId="24" borderId="17" xfId="0" applyFont="1" applyFill="1" applyBorder="1" applyAlignment="1">
      <alignment horizontal="center" vertical="center"/>
    </xf>
    <xf numFmtId="0" fontId="36" fillId="24" borderId="18" xfId="0" applyFont="1" applyFill="1" applyBorder="1" applyAlignment="1">
      <alignment horizontal="center" vertical="center"/>
    </xf>
    <xf numFmtId="0" fontId="36" fillId="24" borderId="12" xfId="0" applyFont="1" applyFill="1" applyBorder="1" applyAlignment="1">
      <alignment horizontal="left" vertical="center" shrinkToFit="1"/>
    </xf>
    <xf numFmtId="0" fontId="36" fillId="24" borderId="29" xfId="0" applyFont="1" applyFill="1" applyBorder="1" applyAlignment="1">
      <alignment horizontal="left" vertical="center" shrinkToFit="1"/>
    </xf>
    <xf numFmtId="0" fontId="36" fillId="24" borderId="11" xfId="0" applyFont="1" applyFill="1" applyBorder="1" applyAlignment="1">
      <alignment horizontal="left" vertical="center" shrinkToFit="1"/>
    </xf>
    <xf numFmtId="0" fontId="0" fillId="24" borderId="0" xfId="0" applyFill="1" applyAlignment="1">
      <alignment vertical="center" wrapText="1" shrinkToFit="1"/>
    </xf>
    <xf numFmtId="0" fontId="0" fillId="24" borderId="30" xfId="0" applyFill="1" applyBorder="1" applyAlignment="1">
      <alignment vertical="center" wrapText="1" shrinkToFit="1"/>
    </xf>
    <xf numFmtId="0" fontId="47" fillId="24" borderId="30" xfId="0" applyFont="1" applyFill="1" applyBorder="1" applyAlignment="1">
      <alignment horizontal="left" vertical="center" wrapText="1"/>
    </xf>
    <xf numFmtId="0" fontId="68" fillId="0" borderId="83" xfId="0" applyFont="1" applyBorder="1" applyAlignment="1">
      <alignment horizontal="center" vertical="center"/>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1" fillId="0" borderId="10" xfId="0" applyFont="1" applyBorder="1" applyAlignment="1">
      <alignment horizontal="left" vertical="center"/>
    </xf>
    <xf numFmtId="0" fontId="49" fillId="24" borderId="0" xfId="0" applyFont="1" applyFill="1" applyAlignment="1">
      <alignment horizontal="center" vertical="center" wrapText="1"/>
    </xf>
    <xf numFmtId="0" fontId="44" fillId="24" borderId="0" xfId="0" applyFont="1" applyFill="1" applyAlignment="1">
      <alignment horizontal="center" vertical="center"/>
    </xf>
    <xf numFmtId="0" fontId="44" fillId="24" borderId="0" xfId="0" applyFont="1" applyFill="1" applyAlignment="1">
      <alignment horizontal="center" vertical="center" shrinkToFit="1"/>
    </xf>
    <xf numFmtId="0" fontId="40" fillId="24" borderId="0" xfId="0" applyFont="1" applyFill="1" applyAlignment="1">
      <alignment vertical="center" shrinkToFit="1"/>
    </xf>
    <xf numFmtId="0" fontId="41" fillId="0" borderId="14" xfId="0" applyFont="1" applyBorder="1" applyAlignment="1">
      <alignment horizontal="left" vertical="center" wrapText="1"/>
    </xf>
    <xf numFmtId="0" fontId="40" fillId="24" borderId="0" xfId="0" applyFont="1" applyFill="1" applyAlignment="1">
      <alignment horizontal="left" vertical="center"/>
    </xf>
    <xf numFmtId="0" fontId="41" fillId="24" borderId="29" xfId="0" applyFont="1" applyFill="1" applyBorder="1" applyAlignment="1">
      <alignment horizontal="left" vertical="center"/>
    </xf>
    <xf numFmtId="0" fontId="41" fillId="24" borderId="11" xfId="0" applyFont="1" applyFill="1" applyBorder="1" applyAlignment="1">
      <alignment horizontal="left" vertical="center"/>
    </xf>
    <xf numFmtId="0" fontId="41" fillId="0" borderId="17" xfId="0" applyFont="1" applyBorder="1" applyAlignment="1">
      <alignment horizontal="left" vertical="center" wrapText="1"/>
    </xf>
    <xf numFmtId="0" fontId="41" fillId="0" borderId="46" xfId="0" applyFont="1" applyBorder="1" applyAlignment="1">
      <alignment horizontal="left" vertical="center" wrapText="1"/>
    </xf>
    <xf numFmtId="0" fontId="41" fillId="0" borderId="92" xfId="0" applyFont="1" applyBorder="1" applyAlignment="1">
      <alignment horizontal="left" vertical="center" wrapText="1"/>
    </xf>
    <xf numFmtId="0" fontId="41" fillId="0" borderId="18" xfId="0" applyFont="1" applyBorder="1" applyAlignment="1">
      <alignment horizontal="left" vertical="center" wrapText="1"/>
    </xf>
    <xf numFmtId="0" fontId="41" fillId="0" borderId="27" xfId="0" applyFont="1" applyBorder="1" applyAlignment="1">
      <alignment horizontal="left" vertical="center" wrapText="1"/>
    </xf>
    <xf numFmtId="0" fontId="36" fillId="0" borderId="0" xfId="0" applyFont="1" applyAlignment="1">
      <alignment horizontal="left" vertical="center" wrapText="1"/>
    </xf>
    <xf numFmtId="38" fontId="42" fillId="24" borderId="10" xfId="34" applyFont="1" applyFill="1" applyBorder="1" applyAlignment="1">
      <alignment horizontal="right" vertical="center" wrapText="1"/>
    </xf>
    <xf numFmtId="38" fontId="42" fillId="24" borderId="10" xfId="34" applyFont="1" applyFill="1" applyBorder="1" applyAlignment="1">
      <alignment horizontal="center" vertical="center" wrapText="1"/>
    </xf>
    <xf numFmtId="0" fontId="42" fillId="24" borderId="12" xfId="0" applyFont="1" applyFill="1" applyBorder="1" applyAlignment="1">
      <alignment horizontal="center" vertical="center" wrapText="1"/>
    </xf>
    <xf numFmtId="0" fontId="42" fillId="24" borderId="29" xfId="0" applyFont="1" applyFill="1" applyBorder="1" applyAlignment="1">
      <alignment horizontal="center" vertical="center" wrapText="1"/>
    </xf>
    <xf numFmtId="0" fontId="42" fillId="24" borderId="11" xfId="0" applyFont="1" applyFill="1" applyBorder="1" applyAlignment="1">
      <alignment horizontal="center" vertical="center" wrapText="1"/>
    </xf>
    <xf numFmtId="0" fontId="37" fillId="24" borderId="25" xfId="0" applyFont="1" applyFill="1" applyBorder="1" applyAlignment="1">
      <alignment horizontal="left" vertical="center" wrapText="1"/>
    </xf>
    <xf numFmtId="0" fontId="37" fillId="24" borderId="26" xfId="0" applyFont="1" applyFill="1" applyBorder="1" applyAlignment="1">
      <alignment horizontal="left" vertical="center" wrapText="1"/>
    </xf>
    <xf numFmtId="0" fontId="42" fillId="24" borderId="10" xfId="0" applyFont="1" applyFill="1" applyBorder="1" applyAlignment="1">
      <alignment horizontal="center" vertical="center"/>
    </xf>
    <xf numFmtId="0" fontId="42" fillId="24" borderId="10" xfId="0" applyFont="1" applyFill="1" applyBorder="1" applyAlignment="1">
      <alignment horizontal="center" vertical="center" wrapText="1"/>
    </xf>
    <xf numFmtId="0" fontId="41" fillId="27" borderId="14" xfId="0" applyFont="1" applyFill="1" applyBorder="1" applyAlignment="1">
      <alignment horizontal="center" vertical="center"/>
    </xf>
    <xf numFmtId="0" fontId="41" fillId="27" borderId="89" xfId="0" applyFont="1" applyFill="1" applyBorder="1" applyAlignment="1">
      <alignment horizontal="center" vertical="center"/>
    </xf>
    <xf numFmtId="0" fontId="41" fillId="27" borderId="0" xfId="0" applyFont="1" applyFill="1" applyAlignment="1">
      <alignment horizontal="center" vertical="center"/>
    </xf>
    <xf numFmtId="0" fontId="41" fillId="27" borderId="15" xfId="0" applyFont="1" applyFill="1" applyBorder="1" applyAlignment="1">
      <alignment horizontal="center" vertical="center"/>
    </xf>
    <xf numFmtId="0" fontId="48" fillId="24" borderId="81" xfId="0" applyFont="1" applyFill="1" applyBorder="1" applyAlignment="1">
      <alignment horizontal="left" vertical="center" wrapText="1"/>
    </xf>
    <xf numFmtId="0" fontId="48" fillId="24" borderId="0" xfId="0" applyFont="1" applyFill="1" applyAlignment="1">
      <alignment horizontal="left" vertical="center" wrapText="1"/>
    </xf>
    <xf numFmtId="0" fontId="42" fillId="28" borderId="12" xfId="0" applyFont="1" applyFill="1" applyBorder="1" applyAlignment="1">
      <alignment horizontal="left" vertical="center"/>
    </xf>
    <xf numFmtId="0" fontId="42" fillId="28" borderId="29" xfId="0" applyFont="1" applyFill="1" applyBorder="1" applyAlignment="1">
      <alignment horizontal="left" vertical="center"/>
    </xf>
    <xf numFmtId="0" fontId="42" fillId="28" borderId="11" xfId="0" applyFont="1" applyFill="1" applyBorder="1" applyAlignment="1">
      <alignment horizontal="left" vertical="center"/>
    </xf>
    <xf numFmtId="0" fontId="40" fillId="24" borderId="0" xfId="0" applyFont="1" applyFill="1" applyAlignment="1">
      <alignment horizontal="center" vertical="center" shrinkToFit="1"/>
    </xf>
    <xf numFmtId="0" fontId="38" fillId="0" borderId="0" xfId="0" applyFont="1" applyAlignment="1">
      <alignment horizontal="left" vertical="center" wrapText="1"/>
    </xf>
    <xf numFmtId="0" fontId="69" fillId="24" borderId="10" xfId="0" applyFont="1" applyFill="1" applyBorder="1" applyAlignment="1">
      <alignment horizontal="center" vertical="center" wrapText="1"/>
    </xf>
    <xf numFmtId="0" fontId="34" fillId="24" borderId="50" xfId="0" applyFont="1" applyFill="1" applyBorder="1" applyAlignment="1">
      <alignment horizontal="center" vertical="center"/>
    </xf>
    <xf numFmtId="0" fontId="34" fillId="24" borderId="74" xfId="0" applyFont="1" applyFill="1" applyBorder="1" applyAlignment="1">
      <alignment horizontal="center" vertical="center"/>
    </xf>
    <xf numFmtId="0" fontId="37" fillId="24" borderId="22" xfId="0" applyFont="1" applyFill="1" applyBorder="1" applyAlignment="1">
      <alignment horizontal="left" vertical="center" wrapText="1"/>
    </xf>
    <xf numFmtId="0" fontId="34" fillId="24" borderId="51" xfId="0" applyFont="1" applyFill="1" applyBorder="1" applyAlignment="1">
      <alignment horizontal="center" vertical="center"/>
    </xf>
    <xf numFmtId="0" fontId="34" fillId="24" borderId="52"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41" xfId="0" applyBorder="1" applyAlignment="1">
      <alignment horizontal="left" vertical="center" wrapText="1"/>
    </xf>
    <xf numFmtId="0" fontId="32" fillId="24" borderId="0" xfId="0" applyFont="1" applyFill="1" applyAlignment="1">
      <alignment horizontal="left" vertical="top" wrapText="1"/>
    </xf>
    <xf numFmtId="0" fontId="79" fillId="24" borderId="0" xfId="0" applyFont="1" applyFill="1" applyAlignment="1">
      <alignment horizontal="left" vertical="center"/>
    </xf>
    <xf numFmtId="0" fontId="32" fillId="24" borderId="62" xfId="0" applyFont="1" applyFill="1" applyBorder="1" applyAlignment="1">
      <alignment horizontal="center" vertical="center" textRotation="255" wrapText="1" shrinkToFit="1"/>
    </xf>
    <xf numFmtId="0" fontId="32" fillId="24" borderId="47" xfId="0" applyFont="1" applyFill="1" applyBorder="1" applyAlignment="1">
      <alignment horizontal="center" vertical="center" textRotation="255" wrapText="1" shrinkToFit="1"/>
    </xf>
    <xf numFmtId="0" fontId="32" fillId="24" borderId="72" xfId="0" applyFont="1" applyFill="1" applyBorder="1" applyAlignment="1">
      <alignment horizontal="center" vertical="center" textRotation="255" wrapText="1" shrinkToFit="1"/>
    </xf>
    <xf numFmtId="0" fontId="32" fillId="24" borderId="67" xfId="0" applyFont="1" applyFill="1" applyBorder="1" applyAlignment="1">
      <alignment horizontal="center" vertical="center" shrinkToFit="1"/>
    </xf>
    <xf numFmtId="0" fontId="32" fillId="24" borderId="27" xfId="0" applyFont="1" applyFill="1" applyBorder="1" applyAlignment="1">
      <alignment horizontal="center" vertical="center" shrinkToFit="1"/>
    </xf>
    <xf numFmtId="0" fontId="32" fillId="24" borderId="66" xfId="0" applyFont="1" applyFill="1" applyBorder="1" applyAlignment="1">
      <alignment horizontal="center" vertical="center" shrinkToFit="1"/>
    </xf>
    <xf numFmtId="0" fontId="32" fillId="24" borderId="67" xfId="0" applyFont="1" applyFill="1" applyBorder="1" applyAlignment="1">
      <alignment horizontal="center" vertical="center"/>
    </xf>
    <xf numFmtId="0" fontId="32" fillId="24" borderId="68" xfId="0" applyFont="1" applyFill="1" applyBorder="1" applyAlignment="1">
      <alignment horizontal="center" vertical="center"/>
    </xf>
    <xf numFmtId="0" fontId="32" fillId="24" borderId="2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12" xfId="0" applyFont="1" applyFill="1" applyBorder="1" applyAlignment="1">
      <alignment horizontal="center" vertical="center"/>
    </xf>
    <xf numFmtId="0" fontId="32" fillId="24" borderId="22" xfId="0" applyFont="1" applyFill="1" applyBorder="1" applyAlignment="1">
      <alignment horizontal="left" vertical="center"/>
    </xf>
    <xf numFmtId="0" fontId="32" fillId="24" borderId="25" xfId="0" applyFont="1" applyFill="1" applyBorder="1" applyAlignment="1">
      <alignment horizontal="left" vertical="center"/>
    </xf>
    <xf numFmtId="0" fontId="32" fillId="24" borderId="26" xfId="0" applyFont="1" applyFill="1" applyBorder="1" applyAlignment="1">
      <alignment horizontal="left" vertical="center"/>
    </xf>
    <xf numFmtId="0" fontId="35" fillId="24" borderId="13" xfId="0" applyFont="1" applyFill="1" applyBorder="1">
      <alignment vertical="center"/>
    </xf>
    <xf numFmtId="0" fontId="35" fillId="24" borderId="14" xfId="0" applyFont="1" applyFill="1" applyBorder="1">
      <alignment vertical="center"/>
    </xf>
    <xf numFmtId="0" fontId="32" fillId="24" borderId="75" xfId="0" applyFont="1" applyFill="1" applyBorder="1" applyAlignment="1">
      <alignment horizontal="center" vertical="center" textRotation="255"/>
    </xf>
    <xf numFmtId="0" fontId="32" fillId="24" borderId="81" xfId="0" applyFont="1" applyFill="1" applyBorder="1" applyAlignment="1">
      <alignment horizontal="center" vertical="center" textRotation="255"/>
    </xf>
    <xf numFmtId="0" fontId="32" fillId="24" borderId="78" xfId="0" applyFont="1" applyFill="1" applyBorder="1" applyAlignment="1">
      <alignment horizontal="center" vertical="center" textRotation="255"/>
    </xf>
    <xf numFmtId="0" fontId="32" fillId="24" borderId="67" xfId="0" applyFont="1" applyFill="1" applyBorder="1" applyAlignment="1">
      <alignment horizontal="center" vertical="center" wrapText="1" shrinkToFit="1"/>
    </xf>
    <xf numFmtId="0" fontId="32" fillId="24" borderId="27" xfId="0" applyFont="1" applyFill="1" applyBorder="1" applyAlignment="1">
      <alignment horizontal="center" vertical="center" wrapText="1" shrinkToFit="1"/>
    </xf>
    <xf numFmtId="0" fontId="32" fillId="24" borderId="66" xfId="0" applyFont="1" applyFill="1" applyBorder="1" applyAlignment="1">
      <alignment horizontal="center" vertical="center" wrapText="1" shrinkToFit="1"/>
    </xf>
    <xf numFmtId="0" fontId="32" fillId="24" borderId="62" xfId="0" applyFont="1" applyFill="1" applyBorder="1" applyAlignment="1">
      <alignment horizontal="center" vertical="center" wrapText="1" shrinkToFit="1"/>
    </xf>
    <xf numFmtId="0" fontId="32" fillId="24" borderId="47" xfId="0" applyFont="1" applyFill="1" applyBorder="1" applyAlignment="1">
      <alignment horizontal="center" vertical="center" wrapText="1" shrinkToFit="1"/>
    </xf>
    <xf numFmtId="0" fontId="32" fillId="24" borderId="72" xfId="0" applyFont="1" applyFill="1" applyBorder="1" applyAlignment="1">
      <alignment horizontal="center" vertical="center" wrapText="1" shrinkToFit="1"/>
    </xf>
    <xf numFmtId="0" fontId="32" fillId="24" borderId="62" xfId="0" applyFont="1" applyFill="1" applyBorder="1" applyAlignment="1">
      <alignment horizontal="center" vertical="center" shrinkToFit="1"/>
    </xf>
    <xf numFmtId="0" fontId="32" fillId="24" borderId="47" xfId="0" applyFont="1" applyFill="1" applyBorder="1" applyAlignment="1">
      <alignment horizontal="center" vertical="center" shrinkToFit="1"/>
    </xf>
    <xf numFmtId="0" fontId="32" fillId="24" borderId="72" xfId="0" applyFont="1" applyFill="1" applyBorder="1" applyAlignment="1">
      <alignment horizontal="center" vertical="center" shrinkToFit="1"/>
    </xf>
    <xf numFmtId="0" fontId="35" fillId="24" borderId="12" xfId="0" applyFont="1" applyFill="1" applyBorder="1" applyAlignment="1">
      <alignment horizontal="left" vertical="center"/>
    </xf>
    <xf numFmtId="0" fontId="35" fillId="24" borderId="29" xfId="0" applyFont="1" applyFill="1" applyBorder="1" applyAlignment="1">
      <alignment horizontal="left" vertical="center"/>
    </xf>
    <xf numFmtId="0" fontId="32" fillId="24" borderId="62" xfId="0" applyFont="1" applyFill="1" applyBorder="1" applyAlignment="1">
      <alignment horizontal="center" vertical="center" wrapText="1"/>
    </xf>
    <xf numFmtId="0" fontId="32" fillId="24" borderId="47" xfId="0" applyFont="1" applyFill="1" applyBorder="1" applyAlignment="1">
      <alignment horizontal="center" vertical="center" wrapText="1"/>
    </xf>
    <xf numFmtId="0" fontId="32" fillId="24" borderId="72" xfId="0" applyFont="1" applyFill="1" applyBorder="1" applyAlignment="1">
      <alignment horizontal="center" vertical="center" wrapText="1"/>
    </xf>
    <xf numFmtId="0" fontId="32" fillId="24" borderId="67" xfId="0" applyFont="1" applyFill="1" applyBorder="1" applyAlignment="1">
      <alignment horizontal="center" vertical="center" wrapText="1"/>
    </xf>
    <xf numFmtId="0" fontId="32" fillId="24" borderId="27" xfId="0" applyFont="1" applyFill="1" applyBorder="1" applyAlignment="1">
      <alignment horizontal="center" vertical="center" wrapText="1"/>
    </xf>
    <xf numFmtId="0" fontId="32" fillId="24" borderId="66" xfId="0" applyFont="1" applyFill="1" applyBorder="1" applyAlignment="1">
      <alignment horizontal="center" vertical="center" wrapText="1"/>
    </xf>
    <xf numFmtId="0" fontId="32" fillId="24" borderId="67" xfId="0" applyFont="1" applyFill="1" applyBorder="1" applyAlignment="1">
      <alignment horizontal="center" vertical="center" textRotation="255"/>
    </xf>
    <xf numFmtId="0" fontId="32" fillId="24" borderId="27" xfId="0" applyFont="1" applyFill="1" applyBorder="1" applyAlignment="1">
      <alignment horizontal="center" vertical="center" textRotation="255"/>
    </xf>
    <xf numFmtId="0" fontId="32" fillId="24" borderId="66" xfId="0" applyFont="1" applyFill="1" applyBorder="1" applyAlignment="1">
      <alignment horizontal="center" vertical="center" textRotation="255"/>
    </xf>
    <xf numFmtId="0" fontId="0" fillId="0" borderId="45"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5" fillId="24" borderId="67" xfId="0" applyFont="1" applyFill="1" applyBorder="1" applyAlignment="1">
      <alignment horizontal="center" vertical="center" wrapText="1"/>
    </xf>
    <xf numFmtId="0" fontId="35" fillId="24" borderId="31" xfId="0" applyFont="1" applyFill="1" applyBorder="1" applyAlignment="1">
      <alignment horizontal="center" vertical="center" wrapText="1"/>
    </xf>
    <xf numFmtId="0" fontId="35" fillId="24" borderId="68" xfId="0"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4" borderId="17" xfId="0" applyFont="1" applyFill="1" applyBorder="1" applyAlignment="1">
      <alignment horizontal="center" vertical="center" wrapText="1"/>
    </xf>
    <xf numFmtId="0" fontId="35" fillId="24" borderId="18" xfId="0" applyFont="1" applyFill="1" applyBorder="1" applyAlignment="1">
      <alignment horizontal="center" vertical="center" wrapText="1"/>
    </xf>
    <xf numFmtId="0" fontId="35" fillId="24" borderId="45" xfId="0" applyFont="1" applyFill="1" applyBorder="1" applyAlignment="1">
      <alignment horizontal="center" vertical="center" wrapText="1"/>
    </xf>
    <xf numFmtId="0" fontId="35" fillId="24" borderId="10" xfId="0" applyFont="1" applyFill="1" applyBorder="1" applyAlignment="1">
      <alignment horizontal="center" vertical="center" wrapText="1"/>
    </xf>
    <xf numFmtId="0" fontId="35" fillId="24" borderId="24" xfId="0" applyFont="1" applyFill="1" applyBorder="1" applyAlignment="1">
      <alignment horizontal="center" vertical="center" wrapText="1"/>
    </xf>
    <xf numFmtId="0" fontId="32" fillId="0" borderId="0" xfId="0" applyFont="1" applyAlignment="1">
      <alignment horizontal="center" vertical="center"/>
    </xf>
    <xf numFmtId="0" fontId="0" fillId="30" borderId="10" xfId="0" applyFill="1" applyBorder="1" applyAlignment="1" applyProtection="1">
      <alignment horizontal="left" vertical="center"/>
      <protection locked="0"/>
    </xf>
    <xf numFmtId="49" fontId="0" fillId="30" borderId="10" xfId="0" applyNumberFormat="1" applyFill="1" applyBorder="1" applyAlignment="1" applyProtection="1">
      <alignment horizontal="left" vertical="center"/>
      <protection locked="0"/>
    </xf>
    <xf numFmtId="0" fontId="0" fillId="0" borderId="84" xfId="0" applyBorder="1" applyAlignment="1">
      <alignment horizontal="left" vertical="center"/>
    </xf>
    <xf numFmtId="0" fontId="0" fillId="0" borderId="9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left" vertical="center" wrapText="1"/>
    </xf>
    <xf numFmtId="0" fontId="28" fillId="0" borderId="59"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61"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2"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59"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61" xfId="43" applyFont="1" applyBorder="1" applyAlignment="1">
      <alignment horizontal="center" vertical="center" wrapText="1"/>
    </xf>
    <xf numFmtId="0" fontId="28" fillId="0" borderId="57" xfId="43" applyFont="1" applyBorder="1" applyAlignment="1">
      <alignment horizontal="center" vertical="center" wrapText="1"/>
    </xf>
    <xf numFmtId="0" fontId="28" fillId="0" borderId="45"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3"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0" xfId="0" applyFont="1" applyAlignment="1">
      <alignment horizontal="left" vertical="center" wrapText="1"/>
    </xf>
    <xf numFmtId="0" fontId="28" fillId="0" borderId="75"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78" xfId="43" applyFont="1" applyBorder="1" applyAlignment="1">
      <alignment horizontal="center" vertical="center" wrapText="1"/>
    </xf>
    <xf numFmtId="49" fontId="57" fillId="0" borderId="32" xfId="0" applyNumberFormat="1" applyFont="1" applyBorder="1" applyAlignment="1">
      <alignment horizontal="center" vertical="center"/>
    </xf>
    <xf numFmtId="49" fontId="57" fillId="0" borderId="43" xfId="0" applyNumberFormat="1" applyFont="1" applyBorder="1" applyAlignment="1">
      <alignment horizontal="center" vertical="center"/>
    </xf>
    <xf numFmtId="49" fontId="57" fillId="0" borderId="34" xfId="0" applyNumberFormat="1" applyFont="1" applyBorder="1" applyAlignment="1">
      <alignment horizontal="center" vertical="center"/>
    </xf>
    <xf numFmtId="49" fontId="57" fillId="0" borderId="56" xfId="0" applyNumberFormat="1" applyFont="1" applyBorder="1" applyAlignment="1">
      <alignment horizontal="center" vertical="center"/>
    </xf>
    <xf numFmtId="49" fontId="57" fillId="0" borderId="12" xfId="0" applyNumberFormat="1" applyFont="1" applyBorder="1" applyAlignment="1">
      <alignment horizontal="center" vertical="center"/>
    </xf>
    <xf numFmtId="49" fontId="57" fillId="0" borderId="36" xfId="0" applyNumberFormat="1" applyFont="1" applyBorder="1" applyAlignment="1">
      <alignment horizontal="center" vertical="center"/>
    </xf>
    <xf numFmtId="0" fontId="28" fillId="0" borderId="32" xfId="0" applyFont="1" applyBorder="1" applyAlignment="1">
      <alignment horizontal="center" vertical="center"/>
    </xf>
    <xf numFmtId="0" fontId="28" fillId="0" borderId="45"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93"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9"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23">
    <dxf>
      <font>
        <color theme="2" tint="-9.9948118533890809E-2"/>
      </font>
      <fill>
        <patternFill>
          <bgColor theme="2" tint="-9.9948118533890809E-2"/>
        </patternFill>
      </fill>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3</xdr:row>
      <xdr:rowOff>63575</xdr:rowOff>
    </xdr:from>
    <xdr:to>
      <xdr:col>42</xdr:col>
      <xdr:colOff>530466</xdr:colOff>
      <xdr:row>7</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789716"/>
          <a:ext cx="3586789" cy="801285"/>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115614</xdr:colOff>
      <xdr:row>1</xdr:row>
      <xdr:rowOff>105103</xdr:rowOff>
    </xdr:from>
    <xdr:to>
      <xdr:col>10</xdr:col>
      <xdr:colOff>63062</xdr:colOff>
      <xdr:row>10</xdr:row>
      <xdr:rowOff>21019</xdr:rowOff>
    </xdr:to>
    <xdr:sp macro="" textlink="">
      <xdr:nvSpPr>
        <xdr:cNvPr id="2" name="テキスト ボックス 1">
          <a:extLst>
            <a:ext uri="{FF2B5EF4-FFF2-40B4-BE49-F238E27FC236}">
              <a16:creationId xmlns:a16="http://schemas.microsoft.com/office/drawing/2014/main" id="{796FDAB8-BBB7-4820-B564-B3ED50DF56E6}"/>
            </a:ext>
          </a:extLst>
        </xdr:cNvPr>
        <xdr:cNvSpPr txBox="1"/>
      </xdr:nvSpPr>
      <xdr:spPr>
        <a:xfrm>
          <a:off x="4130566" y="289034"/>
          <a:ext cx="3578772" cy="1613337"/>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t>
          </a:r>
          <a:r>
            <a:rPr kumimoji="1" lang="ja-JP" altLang="en-US" sz="1200"/>
            <a:t>様式第３号（補助金 個表） にて「振込先に選択した事業所が債権譲渡を行っており、別途都道府県に振込口座情報の提供が必要。」で「○」を選択した場合のみ入力してください。</a:t>
          </a:r>
          <a:endParaRPr kumimoji="1" lang="en-US" altLang="ja-JP" sz="1200"/>
        </a:p>
        <a:p>
          <a:r>
            <a:rPr kumimoji="1" lang="ja-JP" altLang="en-US" sz="1200"/>
            <a:t>「債権譲渡をしていない」を選択した場合は入力不要です。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339"/>
  <sheetViews>
    <sheetView showGridLines="0" tabSelected="1" view="pageBreakPreview" zoomScaleNormal="80" zoomScaleSheetLayoutView="100" workbookViewId="0">
      <selection activeCell="A2" sqref="A2:AE2"/>
    </sheetView>
  </sheetViews>
  <sheetFormatPr defaultColWidth="9" defaultRowHeight="20.100000000000001" customHeight="1"/>
  <cols>
    <col min="1" max="1" width="6.44140625" style="65" customWidth="1"/>
    <col min="2" max="11" width="0.88671875" style="65" customWidth="1"/>
    <col min="12" max="19" width="1.44140625" style="65" customWidth="1"/>
    <col min="20" max="20" width="2.109375" style="65" customWidth="1"/>
    <col min="21" max="21" width="0.5546875" style="65" customWidth="1"/>
    <col min="22" max="22" width="7.44140625" style="65" customWidth="1"/>
    <col min="23" max="23" width="14.5546875" style="65" customWidth="1"/>
    <col min="24" max="24" width="10.44140625" style="65" customWidth="1"/>
    <col min="25" max="25" width="4.88671875" style="65" customWidth="1"/>
    <col min="26" max="26" width="3.44140625" style="65" customWidth="1"/>
    <col min="27" max="27" width="14.44140625" style="65" customWidth="1"/>
    <col min="28" max="29" width="10.88671875" style="65" hidden="1" customWidth="1"/>
    <col min="30" max="30" width="11.77734375" style="65" customWidth="1"/>
    <col min="31" max="31" width="6.88671875" style="65" customWidth="1"/>
    <col min="32" max="32" width="6.44140625" style="59" customWidth="1"/>
    <col min="33" max="33" width="18.88671875" hidden="1" customWidth="1"/>
    <col min="34" max="34" width="16.88671875" hidden="1" customWidth="1"/>
    <col min="35" max="35" width="8.88671875" hidden="1" customWidth="1"/>
    <col min="36" max="36" width="17.6640625" hidden="1" customWidth="1"/>
    <col min="37" max="37" width="14" hidden="1" customWidth="1"/>
    <col min="38" max="38" width="9" customWidth="1"/>
    <col min="39" max="39" width="9" hidden="1" customWidth="1"/>
    <col min="40" max="41" width="9" customWidth="1"/>
  </cols>
  <sheetData>
    <row r="1" spans="1:39" s="221" customFormat="1" ht="43.95" customHeight="1">
      <c r="A1" s="511" t="s">
        <v>2295</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222"/>
      <c r="AM1" s="223" t="s">
        <v>0</v>
      </c>
    </row>
    <row r="2" spans="1:39" s="221" customFormat="1" ht="28.95" customHeight="1">
      <c r="A2" s="510" t="s">
        <v>1</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224"/>
    </row>
    <row r="3" spans="1:39" s="226" customFormat="1" ht="87" hidden="1" customHeight="1">
      <c r="A3" s="509" t="s">
        <v>2286</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225"/>
    </row>
    <row r="4" spans="1:39" s="221" customFormat="1" ht="157.94999999999999" hidden="1" customHeight="1">
      <c r="A4" s="472" t="s">
        <v>2</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row>
    <row r="5" spans="1:39" ht="20.100000000000001" hidden="1"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Y5" s="217"/>
      <c r="Z5" s="217"/>
      <c r="AE5"/>
      <c r="AF5"/>
    </row>
    <row r="6" spans="1:39" ht="20.100000000000001" hidden="1" customHeight="1">
      <c r="A6" s="217"/>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E6"/>
      <c r="AF6"/>
    </row>
    <row r="7" spans="1:39" ht="19.95" hidden="1" customHeight="1">
      <c r="A7" s="217"/>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E7"/>
      <c r="AF7"/>
    </row>
    <row r="8" spans="1:39" ht="16.95" hidden="1" customHeight="1">
      <c r="A8" s="510"/>
      <c r="B8" s="510"/>
      <c r="C8" s="510"/>
      <c r="D8" s="510"/>
      <c r="E8" s="510"/>
      <c r="F8" s="510"/>
      <c r="G8" s="510"/>
      <c r="H8" s="510"/>
      <c r="I8" s="510"/>
      <c r="J8" s="510"/>
      <c r="K8" s="510"/>
      <c r="L8" s="510"/>
      <c r="M8" s="510"/>
      <c r="N8" s="510"/>
      <c r="O8" s="510"/>
      <c r="P8" s="510"/>
      <c r="Q8" s="510"/>
      <c r="R8" s="510"/>
      <c r="S8" s="510"/>
      <c r="T8" s="510"/>
      <c r="U8" s="510"/>
      <c r="V8" s="510"/>
      <c r="W8" s="510"/>
      <c r="X8" s="510"/>
      <c r="Y8" s="510"/>
      <c r="Z8" s="510"/>
      <c r="AA8" s="510"/>
      <c r="AB8" s="510"/>
      <c r="AC8" s="510"/>
      <c r="AD8" s="510"/>
      <c r="AE8" s="510"/>
      <c r="AF8" s="224"/>
    </row>
    <row r="9" spans="1:39" ht="17.399999999999999" hidden="1" customHeight="1">
      <c r="A9" s="217"/>
      <c r="B9" s="217"/>
      <c r="C9" s="217"/>
      <c r="D9" s="217"/>
      <c r="E9" s="217"/>
      <c r="F9" s="217"/>
      <c r="G9" s="217"/>
      <c r="H9" s="217"/>
      <c r="I9" s="217"/>
      <c r="J9" s="217"/>
      <c r="K9" s="217"/>
      <c r="L9" s="217"/>
      <c r="M9" s="217"/>
      <c r="N9" s="217"/>
      <c r="O9" s="217"/>
      <c r="P9" s="217"/>
      <c r="Q9" s="217"/>
      <c r="R9" s="217"/>
      <c r="S9" s="217"/>
      <c r="T9" s="217"/>
      <c r="U9" s="217"/>
      <c r="V9" s="217"/>
      <c r="W9" s="217"/>
      <c r="X9" s="217"/>
      <c r="Y9" s="217"/>
      <c r="AE9"/>
      <c r="AF9"/>
    </row>
    <row r="10" spans="1:39" ht="47.25" hidden="1" customHeight="1">
      <c r="A10" s="217"/>
      <c r="B10" s="217"/>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E10"/>
      <c r="AF10"/>
    </row>
    <row r="11" spans="1:39" ht="45.6" hidden="1" customHeight="1">
      <c r="A11" s="217"/>
      <c r="B11" s="217"/>
      <c r="C11"/>
      <c r="D11" s="217"/>
      <c r="E11"/>
      <c r="F11" s="217"/>
      <c r="G11" s="217"/>
      <c r="H11" s="217"/>
      <c r="I11" s="217"/>
      <c r="J11" s="217"/>
      <c r="K11" s="217"/>
      <c r="L11" s="217"/>
      <c r="M11" s="217"/>
      <c r="N11" s="217"/>
      <c r="O11" s="217"/>
      <c r="P11" s="217"/>
      <c r="Q11" s="217"/>
      <c r="R11" s="217"/>
      <c r="S11" s="217"/>
      <c r="T11" s="217"/>
      <c r="U11" s="217"/>
      <c r="V11" s="217"/>
      <c r="W11" s="217"/>
      <c r="X11" s="217"/>
      <c r="Y11" s="217"/>
      <c r="Z11"/>
      <c r="AB11" s="228"/>
      <c r="AE11"/>
      <c r="AF11"/>
    </row>
    <row r="12" spans="1:39" ht="20.100000000000001" customHeight="1">
      <c r="A12" s="220" t="s">
        <v>3</v>
      </c>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c r="AC12" s="228"/>
      <c r="AD12" s="228"/>
      <c r="AE12"/>
      <c r="AF12"/>
    </row>
    <row r="13" spans="1:39" ht="6" customHeight="1">
      <c r="A13" s="229"/>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8"/>
      <c r="AC13" s="228"/>
      <c r="AD13" s="228"/>
      <c r="AE13"/>
      <c r="AF13"/>
    </row>
    <row r="14" spans="1:39" ht="18.600000000000001" customHeight="1">
      <c r="A14" s="518" t="s">
        <v>4</v>
      </c>
      <c r="B14" s="518"/>
      <c r="C14" s="518"/>
      <c r="D14" s="518"/>
      <c r="E14" s="518"/>
      <c r="F14" s="518"/>
      <c r="G14" s="518"/>
      <c r="H14" s="518"/>
      <c r="I14" s="518"/>
      <c r="J14" s="518"/>
      <c r="K14" s="518"/>
      <c r="L14" s="518"/>
      <c r="M14" s="518"/>
      <c r="N14" s="518"/>
      <c r="O14" s="518"/>
      <c r="P14" s="518"/>
      <c r="Q14" s="518"/>
      <c r="R14" s="518"/>
      <c r="S14" s="518"/>
      <c r="T14" s="518"/>
      <c r="U14" s="518"/>
      <c r="V14" s="521" t="s">
        <v>2265</v>
      </c>
      <c r="W14" s="522"/>
      <c r="X14" s="522"/>
      <c r="Y14" s="522"/>
      <c r="Z14" s="523"/>
      <c r="AA14"/>
      <c r="AB14"/>
      <c r="AC14"/>
      <c r="AD14"/>
      <c r="AE14"/>
      <c r="AF14"/>
      <c r="AG14" s="230"/>
      <c r="AH14" s="231"/>
    </row>
    <row r="15" spans="1:39" ht="38.4" customHeight="1">
      <c r="A15" s="524" t="s">
        <v>5</v>
      </c>
      <c r="B15" s="525"/>
      <c r="C15" s="525"/>
      <c r="D15" s="525"/>
      <c r="E15" s="525"/>
      <c r="F15" s="525"/>
      <c r="G15" s="525"/>
      <c r="H15" s="525"/>
      <c r="I15" s="525"/>
      <c r="J15" s="525"/>
      <c r="K15" s="525"/>
      <c r="L15" s="525"/>
      <c r="M15" s="525"/>
      <c r="N15" s="525"/>
      <c r="O15" s="525"/>
      <c r="P15" s="525"/>
      <c r="Q15" s="525"/>
      <c r="R15" s="525"/>
      <c r="S15" s="525"/>
      <c r="T15" s="525"/>
      <c r="U15" s="526"/>
      <c r="V15" s="519" t="s">
        <v>6</v>
      </c>
      <c r="W15" s="520"/>
      <c r="X15" s="520"/>
      <c r="Y15" s="520"/>
      <c r="Z15" s="520"/>
      <c r="AA15" s="520" t="s">
        <v>7</v>
      </c>
      <c r="AB15" s="520"/>
      <c r="AC15" s="520"/>
      <c r="AD15" s="520"/>
      <c r="AE15" s="520"/>
      <c r="AF15" s="232"/>
      <c r="AG15" s="230"/>
      <c r="AH15" s="231"/>
    </row>
    <row r="16" spans="1:39" ht="22.95" customHeight="1">
      <c r="A16" s="527"/>
      <c r="B16" s="528"/>
      <c r="C16" s="528"/>
      <c r="D16" s="528"/>
      <c r="E16" s="528"/>
      <c r="F16" s="528"/>
      <c r="G16" s="528"/>
      <c r="H16" s="528"/>
      <c r="I16" s="528"/>
      <c r="J16" s="528"/>
      <c r="K16" s="528"/>
      <c r="L16" s="528"/>
      <c r="M16" s="528"/>
      <c r="N16" s="528"/>
      <c r="O16" s="528"/>
      <c r="P16" s="528"/>
      <c r="Q16" s="528"/>
      <c r="R16" s="528"/>
      <c r="S16" s="528"/>
      <c r="T16" s="528"/>
      <c r="U16" s="529"/>
      <c r="V16" s="512"/>
      <c r="W16" s="512"/>
      <c r="X16" s="512"/>
      <c r="Y16" s="512"/>
      <c r="Z16" s="512"/>
      <c r="AA16" s="512" t="s">
        <v>441</v>
      </c>
      <c r="AB16" s="512"/>
      <c r="AC16" s="512"/>
      <c r="AD16" s="512"/>
      <c r="AE16" s="512"/>
      <c r="AF16" s="233"/>
      <c r="AG16" s="62"/>
    </row>
    <row r="17" spans="1:39" ht="12" hidden="1" customHeight="1">
      <c r="A17" s="470" t="s">
        <v>9</v>
      </c>
      <c r="B17" s="470"/>
      <c r="C17" s="470"/>
      <c r="D17" s="470"/>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234"/>
    </row>
    <row r="18" spans="1:39" ht="57.6" hidden="1" customHeight="1">
      <c r="A18" s="471"/>
      <c r="B18" s="471"/>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234"/>
    </row>
    <row r="19" spans="1:39" s="221" customFormat="1" ht="20.100000000000001" customHeight="1">
      <c r="A19" s="220" t="s">
        <v>10</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65"/>
      <c r="AB19" s="65"/>
      <c r="AC19" s="65"/>
      <c r="AD19" s="65"/>
    </row>
    <row r="20" spans="1:39" s="221" customFormat="1" ht="15.6" customHeight="1">
      <c r="A20" s="513" t="s">
        <v>11</v>
      </c>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65"/>
      <c r="AC20" s="65"/>
      <c r="AD20" s="65"/>
    </row>
    <row r="21" spans="1:39" ht="20.100000000000001" customHeight="1">
      <c r="A21" s="514" t="s">
        <v>12</v>
      </c>
      <c r="B21" s="495" t="s">
        <v>13</v>
      </c>
      <c r="C21" s="495"/>
      <c r="D21" s="495"/>
      <c r="E21" s="495"/>
      <c r="F21" s="495"/>
      <c r="G21" s="495"/>
      <c r="H21" s="495"/>
      <c r="I21" s="495"/>
      <c r="J21" s="495"/>
      <c r="K21" s="495"/>
      <c r="L21" s="479"/>
      <c r="M21" s="480"/>
      <c r="N21" s="480"/>
      <c r="O21" s="480"/>
      <c r="P21" s="480"/>
      <c r="Q21" s="480"/>
      <c r="R21" s="480"/>
      <c r="S21" s="480"/>
      <c r="T21" s="480"/>
      <c r="U21" s="480"/>
      <c r="V21" s="480"/>
      <c r="W21" s="480"/>
      <c r="X21" s="480"/>
      <c r="Y21" s="480"/>
      <c r="Z21" s="480"/>
      <c r="AA21" s="480"/>
      <c r="AB21" s="480"/>
      <c r="AC21" s="480"/>
      <c r="AD21" s="481"/>
      <c r="AE21"/>
      <c r="AF21"/>
    </row>
    <row r="22" spans="1:39" ht="20.100000000000001" customHeight="1">
      <c r="A22" s="515"/>
      <c r="B22" s="495" t="s">
        <v>14</v>
      </c>
      <c r="C22" s="495"/>
      <c r="D22" s="495"/>
      <c r="E22" s="495"/>
      <c r="F22" s="495"/>
      <c r="G22" s="495"/>
      <c r="H22" s="495"/>
      <c r="I22" s="495"/>
      <c r="J22" s="495"/>
      <c r="K22" s="495"/>
      <c r="L22" s="479"/>
      <c r="M22" s="480"/>
      <c r="N22" s="480"/>
      <c r="O22" s="480"/>
      <c r="P22" s="480"/>
      <c r="Q22" s="480"/>
      <c r="R22" s="480"/>
      <c r="S22" s="480"/>
      <c r="T22" s="480"/>
      <c r="U22" s="480"/>
      <c r="V22" s="480"/>
      <c r="W22" s="480"/>
      <c r="X22" s="480"/>
      <c r="Y22" s="480"/>
      <c r="Z22" s="480"/>
      <c r="AA22" s="480"/>
      <c r="AB22" s="480"/>
      <c r="AC22" s="480"/>
      <c r="AD22" s="481"/>
      <c r="AE22"/>
      <c r="AF22"/>
    </row>
    <row r="23" spans="1:39" ht="20.100000000000001" customHeight="1">
      <c r="A23" s="489" t="s">
        <v>15</v>
      </c>
      <c r="B23" s="495" t="s">
        <v>16</v>
      </c>
      <c r="C23" s="495"/>
      <c r="D23" s="495"/>
      <c r="E23" s="495"/>
      <c r="F23" s="495"/>
      <c r="G23" s="495"/>
      <c r="H23" s="495"/>
      <c r="I23" s="495"/>
      <c r="J23" s="495"/>
      <c r="K23" s="495"/>
      <c r="L23" s="473"/>
      <c r="M23" s="474"/>
      <c r="N23" s="474"/>
      <c r="O23" s="475"/>
      <c r="P23" s="324" t="s">
        <v>17</v>
      </c>
      <c r="Q23" s="476"/>
      <c r="R23" s="477"/>
      <c r="S23" s="477"/>
      <c r="T23" s="477"/>
      <c r="U23" s="478"/>
      <c r="V23" s="217"/>
      <c r="W23" s="217"/>
      <c r="X23" s="217"/>
      <c r="Y23" s="217"/>
      <c r="Z23" s="217"/>
      <c r="AE23"/>
      <c r="AF23"/>
      <c r="AM23" s="235" t="s">
        <v>18</v>
      </c>
    </row>
    <row r="24" spans="1:39" ht="44.25" customHeight="1">
      <c r="A24" s="516"/>
      <c r="B24" s="517" t="s">
        <v>19</v>
      </c>
      <c r="C24" s="517"/>
      <c r="D24" s="517"/>
      <c r="E24" s="517"/>
      <c r="F24" s="517"/>
      <c r="G24" s="517"/>
      <c r="H24" s="517"/>
      <c r="I24" s="517"/>
      <c r="J24" s="517"/>
      <c r="K24" s="517"/>
      <c r="L24" s="479"/>
      <c r="M24" s="480"/>
      <c r="N24" s="480"/>
      <c r="O24" s="480"/>
      <c r="P24" s="480"/>
      <c r="Q24" s="480"/>
      <c r="R24" s="480"/>
      <c r="S24" s="480"/>
      <c r="T24" s="480"/>
      <c r="U24" s="480"/>
      <c r="V24" s="480"/>
      <c r="W24" s="480"/>
      <c r="X24" s="480"/>
      <c r="Y24" s="480"/>
      <c r="Z24" s="480"/>
      <c r="AA24" s="480"/>
      <c r="AB24" s="480"/>
      <c r="AC24" s="480"/>
      <c r="AD24" s="481"/>
      <c r="AE24"/>
      <c r="AF24"/>
      <c r="AM24" s="235" t="str">
        <f>L23&amp;"-"&amp;Q23</f>
        <v>-</v>
      </c>
    </row>
    <row r="25" spans="1:39" ht="38.25" customHeight="1">
      <c r="A25" s="490"/>
      <c r="B25" s="517" t="s">
        <v>20</v>
      </c>
      <c r="C25" s="517"/>
      <c r="D25" s="517"/>
      <c r="E25" s="517"/>
      <c r="F25" s="517"/>
      <c r="G25" s="517"/>
      <c r="H25" s="517"/>
      <c r="I25" s="517"/>
      <c r="J25" s="517"/>
      <c r="K25" s="517"/>
      <c r="L25" s="506"/>
      <c r="M25" s="507"/>
      <c r="N25" s="507"/>
      <c r="O25" s="507"/>
      <c r="P25" s="507"/>
      <c r="Q25" s="507"/>
      <c r="R25" s="507"/>
      <c r="S25" s="507"/>
      <c r="T25" s="507"/>
      <c r="U25" s="507"/>
      <c r="V25" s="507"/>
      <c r="W25" s="507"/>
      <c r="X25" s="507"/>
      <c r="Y25" s="507"/>
      <c r="Z25" s="507"/>
      <c r="AA25" s="507"/>
      <c r="AB25" s="507"/>
      <c r="AC25" s="507"/>
      <c r="AD25" s="508"/>
      <c r="AE25"/>
      <c r="AF25"/>
    </row>
    <row r="26" spans="1:39" ht="30" customHeight="1">
      <c r="A26" s="493" t="s">
        <v>21</v>
      </c>
      <c r="B26" s="492" t="s">
        <v>22</v>
      </c>
      <c r="C26" s="495"/>
      <c r="D26" s="495"/>
      <c r="E26" s="495"/>
      <c r="F26" s="495"/>
      <c r="G26" s="495"/>
      <c r="H26" s="495"/>
      <c r="I26" s="495"/>
      <c r="J26" s="495"/>
      <c r="K26" s="495"/>
      <c r="L26" s="496"/>
      <c r="M26" s="497"/>
      <c r="N26" s="497"/>
      <c r="O26" s="497"/>
      <c r="P26" s="497"/>
      <c r="Q26" s="497"/>
      <c r="R26" s="497"/>
      <c r="S26" s="497"/>
      <c r="T26" s="497"/>
      <c r="U26" s="497"/>
      <c r="V26" s="497"/>
      <c r="W26" s="497"/>
      <c r="X26" s="497"/>
      <c r="Y26" s="497"/>
      <c r="Z26" s="497"/>
      <c r="AA26" s="497"/>
      <c r="AB26" s="497"/>
      <c r="AC26" s="497"/>
      <c r="AD26" s="498"/>
      <c r="AE26"/>
      <c r="AF26"/>
    </row>
    <row r="27" spans="1:39" ht="19.5" customHeight="1">
      <c r="A27" s="494"/>
      <c r="B27" s="491" t="s">
        <v>23</v>
      </c>
      <c r="C27" s="491"/>
      <c r="D27" s="491"/>
      <c r="E27" s="491"/>
      <c r="F27" s="491"/>
      <c r="G27" s="491"/>
      <c r="H27" s="491"/>
      <c r="I27" s="491"/>
      <c r="J27" s="491"/>
      <c r="K27" s="492"/>
      <c r="L27" s="496"/>
      <c r="M27" s="497"/>
      <c r="N27" s="497"/>
      <c r="O27" s="497"/>
      <c r="P27" s="497"/>
      <c r="Q27" s="497"/>
      <c r="R27" s="497"/>
      <c r="S27" s="497"/>
      <c r="T27" s="497"/>
      <c r="U27" s="497"/>
      <c r="V27" s="497"/>
      <c r="W27" s="497"/>
      <c r="X27" s="497"/>
      <c r="Y27" s="497"/>
      <c r="Z27" s="497"/>
      <c r="AA27" s="497"/>
      <c r="AB27" s="497"/>
      <c r="AC27" s="497"/>
      <c r="AD27" s="498"/>
      <c r="AE27"/>
      <c r="AF27"/>
    </row>
    <row r="28" spans="1:39" ht="20.100000000000001" customHeight="1">
      <c r="A28" s="503" t="s">
        <v>24</v>
      </c>
      <c r="B28" s="504"/>
      <c r="C28" s="504"/>
      <c r="D28" s="504"/>
      <c r="E28" s="504"/>
      <c r="F28" s="504"/>
      <c r="G28" s="504"/>
      <c r="H28" s="504"/>
      <c r="I28" s="504"/>
      <c r="J28" s="504"/>
      <c r="K28" s="505"/>
      <c r="L28" s="482"/>
      <c r="M28" s="483"/>
      <c r="N28" s="483"/>
      <c r="O28" s="483"/>
      <c r="P28" s="483"/>
      <c r="Q28" s="483"/>
      <c r="R28" s="483"/>
      <c r="S28" s="483"/>
      <c r="T28" s="483"/>
      <c r="U28" s="483"/>
      <c r="V28" s="484"/>
      <c r="W28" s="218"/>
      <c r="X28" s="218"/>
      <c r="Y28" s="218"/>
      <c r="Z28" s="218"/>
      <c r="AA28" s="219"/>
      <c r="AB28" s="219"/>
      <c r="AC28" s="219"/>
      <c r="AD28" s="219"/>
      <c r="AE28"/>
      <c r="AF28"/>
      <c r="AG28" s="28"/>
    </row>
    <row r="29" spans="1:39" ht="20.100000000000001" customHeight="1">
      <c r="A29" s="487" t="s">
        <v>25</v>
      </c>
      <c r="B29" s="495" t="s">
        <v>13</v>
      </c>
      <c r="C29" s="495"/>
      <c r="D29" s="495"/>
      <c r="E29" s="495"/>
      <c r="F29" s="495"/>
      <c r="G29" s="495"/>
      <c r="H29" s="495"/>
      <c r="I29" s="495"/>
      <c r="J29" s="495"/>
      <c r="K29" s="495"/>
      <c r="L29" s="496"/>
      <c r="M29" s="497"/>
      <c r="N29" s="497"/>
      <c r="O29" s="497"/>
      <c r="P29" s="497"/>
      <c r="Q29" s="497"/>
      <c r="R29" s="497"/>
      <c r="S29" s="497"/>
      <c r="T29" s="497"/>
      <c r="U29" s="497"/>
      <c r="V29" s="497"/>
      <c r="W29" s="497"/>
      <c r="X29" s="498"/>
      <c r="Y29" s="218"/>
      <c r="Z29" s="218"/>
      <c r="AA29" s="219"/>
      <c r="AB29" s="219"/>
      <c r="AC29" s="219"/>
      <c r="AD29" s="219"/>
      <c r="AE29"/>
      <c r="AF29"/>
    </row>
    <row r="30" spans="1:39" ht="20.100000000000001" customHeight="1">
      <c r="A30" s="488"/>
      <c r="B30" s="502" t="s">
        <v>23</v>
      </c>
      <c r="C30" s="502"/>
      <c r="D30" s="502"/>
      <c r="E30" s="502"/>
      <c r="F30" s="502"/>
      <c r="G30" s="502"/>
      <c r="H30" s="502"/>
      <c r="I30" s="502"/>
      <c r="J30" s="502"/>
      <c r="K30" s="502"/>
      <c r="L30" s="496"/>
      <c r="M30" s="497"/>
      <c r="N30" s="497"/>
      <c r="O30" s="497"/>
      <c r="P30" s="497"/>
      <c r="Q30" s="497"/>
      <c r="R30" s="497"/>
      <c r="S30" s="497"/>
      <c r="T30" s="497"/>
      <c r="U30" s="497"/>
      <c r="V30" s="497"/>
      <c r="W30" s="497"/>
      <c r="X30" s="498"/>
      <c r="Y30" s="218"/>
      <c r="Z30" s="218"/>
      <c r="AA30" s="219"/>
      <c r="AB30" s="219"/>
      <c r="AC30" s="219"/>
      <c r="AD30" s="219"/>
      <c r="AE30"/>
      <c r="AF30"/>
    </row>
    <row r="31" spans="1:39" ht="20.100000000000001" customHeight="1">
      <c r="A31" s="489" t="s">
        <v>26</v>
      </c>
      <c r="B31" s="495" t="s">
        <v>27</v>
      </c>
      <c r="C31" s="495"/>
      <c r="D31" s="495"/>
      <c r="E31" s="495"/>
      <c r="F31" s="495"/>
      <c r="G31" s="495"/>
      <c r="H31" s="495"/>
      <c r="I31" s="495"/>
      <c r="J31" s="495"/>
      <c r="K31" s="495"/>
      <c r="L31" s="496"/>
      <c r="M31" s="497"/>
      <c r="N31" s="497"/>
      <c r="O31" s="497"/>
      <c r="P31" s="497"/>
      <c r="Q31" s="497"/>
      <c r="R31" s="497"/>
      <c r="S31" s="497"/>
      <c r="T31" s="497"/>
      <c r="U31" s="497"/>
      <c r="V31" s="497"/>
      <c r="W31" s="497"/>
      <c r="X31" s="498"/>
      <c r="Y31" s="218"/>
      <c r="Z31" s="218"/>
      <c r="AA31" s="219"/>
      <c r="AB31" s="219"/>
      <c r="AC31" s="219"/>
      <c r="AD31" s="219"/>
      <c r="AE31"/>
      <c r="AF31"/>
    </row>
    <row r="32" spans="1:39" ht="20.100000000000001" customHeight="1">
      <c r="A32" s="490"/>
      <c r="B32" s="495" t="s">
        <v>28</v>
      </c>
      <c r="C32" s="495"/>
      <c r="D32" s="495"/>
      <c r="E32" s="495"/>
      <c r="F32" s="495"/>
      <c r="G32" s="495"/>
      <c r="H32" s="495"/>
      <c r="I32" s="495"/>
      <c r="J32" s="495"/>
      <c r="K32" s="495"/>
      <c r="L32" s="499"/>
      <c r="M32" s="500"/>
      <c r="N32" s="500"/>
      <c r="O32" s="500"/>
      <c r="P32" s="500"/>
      <c r="Q32" s="500"/>
      <c r="R32" s="500"/>
      <c r="S32" s="500"/>
      <c r="T32" s="500"/>
      <c r="U32" s="500"/>
      <c r="V32" s="500"/>
      <c r="W32" s="500"/>
      <c r="X32" s="501"/>
      <c r="Y32" s="218"/>
      <c r="Z32" s="218"/>
      <c r="AA32" s="219"/>
      <c r="AB32" s="219"/>
      <c r="AC32" s="219"/>
      <c r="AD32" s="219"/>
      <c r="AE32"/>
      <c r="AF32"/>
    </row>
    <row r="33" spans="1:46" s="221" customFormat="1" ht="20.100000000000001" customHeight="1">
      <c r="A33" s="220" t="s">
        <v>29</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65"/>
      <c r="AB33" s="65"/>
      <c r="AC33" s="65"/>
      <c r="AD33" s="65"/>
    </row>
    <row r="34" spans="1:46" s="221" customFormat="1" ht="20.100000000000001" customHeight="1">
      <c r="A34" s="236" t="s">
        <v>2300</v>
      </c>
      <c r="B34" s="217"/>
      <c r="C34" s="217"/>
      <c r="D34" s="217"/>
      <c r="E34" s="217"/>
      <c r="F34" s="217"/>
      <c r="G34" s="217"/>
      <c r="H34" s="217"/>
      <c r="I34" s="217"/>
      <c r="J34" s="217"/>
      <c r="K34" s="217"/>
      <c r="L34" s="217"/>
      <c r="M34" s="217"/>
      <c r="N34" s="217"/>
      <c r="O34" s="217"/>
      <c r="P34" s="217"/>
      <c r="Q34" s="217"/>
      <c r="R34" s="217"/>
      <c r="S34" s="217"/>
      <c r="T34" s="217"/>
      <c r="U34" s="217"/>
      <c r="V34" s="217"/>
      <c r="W34" s="237"/>
      <c r="X34" s="217"/>
      <c r="Y34" s="217"/>
      <c r="Z34" s="217"/>
      <c r="AA34" s="65"/>
      <c r="AB34" s="65"/>
      <c r="AC34" s="65"/>
      <c r="AD34" s="65"/>
    </row>
    <row r="35" spans="1:46" s="221" customFormat="1" ht="71.400000000000006" customHeight="1" thickBot="1">
      <c r="A35" s="430" t="s">
        <v>2299</v>
      </c>
      <c r="B35" s="430"/>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row>
    <row r="36" spans="1:46" s="221" customFormat="1" ht="25.95" customHeight="1" thickBot="1">
      <c r="A36" s="438" t="s">
        <v>30</v>
      </c>
      <c r="B36" s="438"/>
      <c r="C36" s="438"/>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8"/>
      <c r="AC36" s="438"/>
      <c r="AD36" s="439"/>
      <c r="AE36" s="307"/>
      <c r="AF36" s="238"/>
      <c r="AG36" s="421" t="s">
        <v>31</v>
      </c>
      <c r="AH36" s="422"/>
      <c r="AI36" s="422"/>
      <c r="AJ36" s="422"/>
      <c r="AK36" s="423"/>
    </row>
    <row r="37" spans="1:46" s="221" customFormat="1" ht="10.199999999999999" customHeight="1">
      <c r="A37" s="188"/>
      <c r="B37" s="188"/>
      <c r="C37" s="188"/>
      <c r="D37" s="188"/>
      <c r="E37" s="188"/>
      <c r="F37" s="188"/>
      <c r="G37" s="188"/>
      <c r="H37" s="188"/>
      <c r="I37" s="188"/>
      <c r="J37" s="188"/>
      <c r="K37" s="188"/>
      <c r="L37" s="188"/>
      <c r="M37" s="188"/>
      <c r="N37" s="188"/>
      <c r="O37" s="188"/>
      <c r="P37" s="188"/>
      <c r="Q37" s="239"/>
      <c r="R37" s="239"/>
      <c r="S37" s="239"/>
      <c r="T37" s="239"/>
      <c r="U37" s="239"/>
      <c r="V37" s="239"/>
      <c r="W37" s="188"/>
      <c r="X37" s="188"/>
      <c r="Y37" s="188"/>
      <c r="Z37" s="188"/>
      <c r="AA37" s="188"/>
      <c r="AB37" s="188"/>
      <c r="AC37" s="188"/>
      <c r="AD37" s="188"/>
      <c r="AG37" s="424"/>
      <c r="AH37" s="425"/>
      <c r="AI37" s="425"/>
      <c r="AJ37" s="425"/>
      <c r="AK37" s="426"/>
    </row>
    <row r="38" spans="1:46" ht="45" customHeight="1">
      <c r="A38" s="440" t="s">
        <v>32</v>
      </c>
      <c r="B38" s="443" t="s">
        <v>33</v>
      </c>
      <c r="C38" s="444"/>
      <c r="D38" s="444"/>
      <c r="E38" s="444"/>
      <c r="F38" s="444"/>
      <c r="G38" s="444"/>
      <c r="H38" s="444"/>
      <c r="I38" s="444"/>
      <c r="J38" s="444"/>
      <c r="K38" s="445"/>
      <c r="L38" s="443" t="s">
        <v>34</v>
      </c>
      <c r="M38" s="444"/>
      <c r="N38" s="444"/>
      <c r="O38" s="444"/>
      <c r="P38" s="445"/>
      <c r="Q38" s="455" t="s">
        <v>35</v>
      </c>
      <c r="R38" s="456"/>
      <c r="S38" s="456"/>
      <c r="T38" s="456"/>
      <c r="U38" s="456"/>
      <c r="V38" s="457"/>
      <c r="W38" s="451" t="s">
        <v>36</v>
      </c>
      <c r="X38" s="443" t="s">
        <v>37</v>
      </c>
      <c r="Y38" s="445"/>
      <c r="Z38" s="485" t="s">
        <v>38</v>
      </c>
      <c r="AA38" s="458" t="s">
        <v>2296</v>
      </c>
      <c r="AB38" s="458" t="s">
        <v>2297</v>
      </c>
      <c r="AC38" s="458" t="s">
        <v>2298</v>
      </c>
      <c r="AD38" s="451" t="s">
        <v>39</v>
      </c>
      <c r="AE38" s="451" t="s">
        <v>40</v>
      </c>
      <c r="AF38" s="240"/>
      <c r="AG38" s="424"/>
      <c r="AH38" s="425"/>
      <c r="AI38" s="425"/>
      <c r="AJ38" s="425"/>
      <c r="AK38" s="426"/>
    </row>
    <row r="39" spans="1:46" ht="34.200000000000003" customHeight="1" thickBot="1">
      <c r="A39" s="441"/>
      <c r="B39" s="446"/>
      <c r="C39" s="447"/>
      <c r="D39" s="447"/>
      <c r="E39" s="447"/>
      <c r="F39" s="447"/>
      <c r="G39" s="447"/>
      <c r="H39" s="447"/>
      <c r="I39" s="447"/>
      <c r="J39" s="447"/>
      <c r="K39" s="448"/>
      <c r="L39" s="446"/>
      <c r="M39" s="447"/>
      <c r="N39" s="447"/>
      <c r="O39" s="447"/>
      <c r="P39" s="448"/>
      <c r="Q39" s="449" t="s">
        <v>41</v>
      </c>
      <c r="R39" s="450"/>
      <c r="S39" s="450"/>
      <c r="T39" s="450"/>
      <c r="U39" s="450"/>
      <c r="V39" s="416" t="s">
        <v>42</v>
      </c>
      <c r="W39" s="452"/>
      <c r="X39" s="446"/>
      <c r="Y39" s="448"/>
      <c r="Z39" s="486"/>
      <c r="AA39" s="459"/>
      <c r="AB39" s="459"/>
      <c r="AC39" s="459"/>
      <c r="AD39" s="452"/>
      <c r="AE39" s="452"/>
      <c r="AF39" s="240"/>
      <c r="AG39" s="427"/>
      <c r="AH39" s="428"/>
      <c r="AI39" s="428"/>
      <c r="AJ39" s="428"/>
      <c r="AK39" s="429"/>
    </row>
    <row r="40" spans="1:46" ht="49.95" customHeight="1" thickBot="1">
      <c r="A40" s="241">
        <v>1</v>
      </c>
      <c r="B40" s="453"/>
      <c r="C40" s="454"/>
      <c r="D40" s="454"/>
      <c r="E40" s="454"/>
      <c r="F40" s="454"/>
      <c r="G40" s="454"/>
      <c r="H40" s="454"/>
      <c r="I40" s="454"/>
      <c r="J40" s="454"/>
      <c r="K40" s="454"/>
      <c r="L40" s="469"/>
      <c r="M40" s="469"/>
      <c r="N40" s="469"/>
      <c r="O40" s="469"/>
      <c r="P40" s="469"/>
      <c r="Q40" s="442"/>
      <c r="R40" s="442"/>
      <c r="S40" s="442"/>
      <c r="T40" s="442"/>
      <c r="U40" s="442"/>
      <c r="V40" s="299"/>
      <c r="W40" s="299"/>
      <c r="X40" s="419"/>
      <c r="Y40" s="420"/>
      <c r="Z40" s="298" t="str">
        <f>IFERROR(VLOOKUP(X40, 【参考】数式用!$A$2:$B$46, 2, FALSE), "")</f>
        <v/>
      </c>
      <c r="AA40" s="310"/>
      <c r="AB40" s="311"/>
      <c r="AC40" s="312">
        <f t="shared" ref="AC40:AC104" si="0">AA40-AB40</f>
        <v>0</v>
      </c>
      <c r="AD40" s="417" t="str">
        <f>IF(B40="", "", IF(COUNTIF(X40,"*独自*"),"数式を削除して手入力",IFERROR(INDEX(【参考】数式用!$O$3:'【参考】数式用'!$Q$452,MATCH(Q40&amp;V40,【参考】数式用!$N$3:'【参考】数式用'!$N$452,0),MATCH(VLOOKUP(X40,【参考】数式用!$R$2:$S$46,2,FALSE),【参考】数式用!$O$2:$Q$2,0)),10)))</f>
        <v/>
      </c>
      <c r="AE40" s="308"/>
      <c r="AF40" s="242"/>
      <c r="AG40" s="243" t="s">
        <v>44</v>
      </c>
      <c r="AH40" s="244" t="s">
        <v>45</v>
      </c>
      <c r="AI40" s="245" t="s">
        <v>46</v>
      </c>
      <c r="AJ40" s="246" t="s">
        <v>47</v>
      </c>
      <c r="AK40" s="247" t="s">
        <v>48</v>
      </c>
      <c r="AL40" s="248"/>
      <c r="AM40" s="248"/>
      <c r="AN40" s="248"/>
      <c r="AO40" s="248"/>
      <c r="AP40" s="248"/>
      <c r="AQ40" s="248"/>
      <c r="AR40" s="248"/>
      <c r="AS40" s="248"/>
      <c r="AT40" s="248"/>
    </row>
    <row r="41" spans="1:46" ht="49.95" customHeight="1">
      <c r="A41" s="241">
        <f>A40+1</f>
        <v>2</v>
      </c>
      <c r="B41" s="453"/>
      <c r="C41" s="454"/>
      <c r="D41" s="454"/>
      <c r="E41" s="454"/>
      <c r="F41" s="454"/>
      <c r="G41" s="454"/>
      <c r="H41" s="454"/>
      <c r="I41" s="454"/>
      <c r="J41" s="454"/>
      <c r="K41" s="454"/>
      <c r="L41" s="469"/>
      <c r="M41" s="469"/>
      <c r="N41" s="469"/>
      <c r="O41" s="469"/>
      <c r="P41" s="469"/>
      <c r="Q41" s="442"/>
      <c r="R41" s="442"/>
      <c r="S41" s="442"/>
      <c r="T41" s="442"/>
      <c r="U41" s="442"/>
      <c r="V41" s="299"/>
      <c r="W41" s="299"/>
      <c r="X41" s="419"/>
      <c r="Y41" s="420"/>
      <c r="Z41" s="296" t="str">
        <f>IFERROR(VLOOKUP(X41, 【参考】数式用!$A$2:$B$46, 2, FALSE), "")</f>
        <v/>
      </c>
      <c r="AA41" s="313"/>
      <c r="AB41" s="314"/>
      <c r="AC41" s="315">
        <f t="shared" si="0"/>
        <v>0</v>
      </c>
      <c r="AD41" s="417" t="str">
        <f>IF(B41="", "", IF(COUNTIF(X41,"*独自*"),"数式を削除して手入力",IFERROR(INDEX(【参考】数式用!$O$3:'【参考】数式用'!$Q$452,MATCH(Q41&amp;V41,【参考】数式用!$N$3:'【参考】数式用'!$N$452,0),MATCH(VLOOKUP(X41,【参考】数式用!$R$2:$S$46,2,FALSE),【参考】数式用!$O$2:$Q$2,0)),10)))</f>
        <v/>
      </c>
      <c r="AE41" s="309"/>
      <c r="AF41" s="242"/>
      <c r="AG41" s="436" t="s">
        <v>49</v>
      </c>
      <c r="AH41" s="249" t="s">
        <v>50</v>
      </c>
      <c r="AI41" s="250" t="s">
        <v>51</v>
      </c>
      <c r="AJ41" s="251">
        <f t="shared" ref="AJ41:AJ73" si="1">COUNTIF($Z$40:$Z$139, AI41)</f>
        <v>0</v>
      </c>
      <c r="AK41" s="437" t="str">
        <f>IF(AJ41=AJ42, "一致", "不一致")</f>
        <v>一致</v>
      </c>
    </row>
    <row r="42" spans="1:46" ht="49.95" customHeight="1">
      <c r="A42" s="241">
        <f t="shared" ref="A42:A78" si="2">A41+1</f>
        <v>3</v>
      </c>
      <c r="B42" s="460"/>
      <c r="C42" s="461"/>
      <c r="D42" s="461"/>
      <c r="E42" s="461"/>
      <c r="F42" s="461"/>
      <c r="G42" s="461"/>
      <c r="H42" s="461"/>
      <c r="I42" s="461"/>
      <c r="J42" s="461"/>
      <c r="K42" s="462"/>
      <c r="L42" s="463"/>
      <c r="M42" s="464"/>
      <c r="N42" s="464"/>
      <c r="O42" s="464"/>
      <c r="P42" s="465"/>
      <c r="Q42" s="442"/>
      <c r="R42" s="442"/>
      <c r="S42" s="442"/>
      <c r="T42" s="442"/>
      <c r="U42" s="442"/>
      <c r="V42" s="299"/>
      <c r="W42" s="129"/>
      <c r="X42" s="419"/>
      <c r="Y42" s="420"/>
      <c r="Z42" s="297" t="str">
        <f>IFERROR(VLOOKUP(X42, 【参考】数式用!$A$2:$B$46, 2, FALSE), "")</f>
        <v/>
      </c>
      <c r="AA42" s="313"/>
      <c r="AB42" s="314"/>
      <c r="AC42" s="316">
        <f t="shared" si="0"/>
        <v>0</v>
      </c>
      <c r="AD42" s="417" t="str">
        <f>IF(B42="", "", IF(COUNTIF(X42,"*独自*"),"数式を削除して手入力",IFERROR(INDEX(【参考】数式用!$O$3:'【参考】数式用'!$Q$452,MATCH(Q42&amp;V42,【参考】数式用!$N$3:'【参考】数式用'!$N$452,0),MATCH(VLOOKUP(X42,【参考】数式用!$R$2:$S$46,2,FALSE),【参考】数式用!$O$2:$Q$2,0)),10)))</f>
        <v/>
      </c>
      <c r="AE42" s="309"/>
      <c r="AF42" s="242"/>
      <c r="AG42" s="435"/>
      <c r="AH42" s="252" t="s">
        <v>52</v>
      </c>
      <c r="AI42" s="253" t="s">
        <v>53</v>
      </c>
      <c r="AJ42" s="254">
        <f t="shared" si="1"/>
        <v>0</v>
      </c>
      <c r="AK42" s="432"/>
    </row>
    <row r="43" spans="1:46" ht="49.95" customHeight="1">
      <c r="A43" s="241">
        <f t="shared" si="2"/>
        <v>4</v>
      </c>
      <c r="B43" s="460"/>
      <c r="C43" s="461"/>
      <c r="D43" s="461"/>
      <c r="E43" s="461"/>
      <c r="F43" s="461"/>
      <c r="G43" s="461"/>
      <c r="H43" s="461"/>
      <c r="I43" s="461"/>
      <c r="J43" s="461"/>
      <c r="K43" s="462"/>
      <c r="L43" s="463"/>
      <c r="M43" s="464"/>
      <c r="N43" s="464"/>
      <c r="O43" s="464"/>
      <c r="P43" s="465"/>
      <c r="Q43" s="442"/>
      <c r="R43" s="442"/>
      <c r="S43" s="442"/>
      <c r="T43" s="442"/>
      <c r="U43" s="442"/>
      <c r="V43" s="299"/>
      <c r="W43" s="129"/>
      <c r="X43" s="419"/>
      <c r="Y43" s="420"/>
      <c r="Z43" s="296" t="str">
        <f>IFERROR(VLOOKUP(X43, 【参考】数式用!$A$2:$B$46, 2, FALSE), "")</f>
        <v/>
      </c>
      <c r="AA43" s="313"/>
      <c r="AB43" s="314"/>
      <c r="AC43" s="315">
        <f t="shared" si="0"/>
        <v>0</v>
      </c>
      <c r="AD43" s="417" t="str">
        <f>IF(B43="", "", IF(COUNTIF(X43,"*独自*"),"数式を削除して手入力",IFERROR(INDEX(【参考】数式用!$O$3:'【参考】数式用'!$Q$452,MATCH(Q43&amp;V43,【参考】数式用!$N$3:'【参考】数式用'!$N$452,0),MATCH(VLOOKUP(X43,【参考】数式用!$R$2:$S$46,2,FALSE),【参考】数式用!$O$2:$Q$2,0)),10)))</f>
        <v/>
      </c>
      <c r="AE43" s="309"/>
      <c r="AF43" s="242"/>
      <c r="AG43" s="431" t="s">
        <v>54</v>
      </c>
      <c r="AH43" s="252" t="s">
        <v>55</v>
      </c>
      <c r="AI43" s="253" t="s">
        <v>56</v>
      </c>
      <c r="AJ43" s="254">
        <f t="shared" si="1"/>
        <v>0</v>
      </c>
      <c r="AK43" s="432" t="str">
        <f>IF(AJ43=AJ44, "一致", "不一致")</f>
        <v>一致</v>
      </c>
    </row>
    <row r="44" spans="1:46" ht="49.95" customHeight="1">
      <c r="A44" s="241">
        <f t="shared" si="2"/>
        <v>5</v>
      </c>
      <c r="B44" s="460"/>
      <c r="C44" s="461"/>
      <c r="D44" s="461"/>
      <c r="E44" s="461"/>
      <c r="F44" s="461"/>
      <c r="G44" s="461"/>
      <c r="H44" s="461"/>
      <c r="I44" s="461"/>
      <c r="J44" s="461"/>
      <c r="K44" s="462"/>
      <c r="L44" s="463"/>
      <c r="M44" s="464"/>
      <c r="N44" s="464"/>
      <c r="O44" s="464"/>
      <c r="P44" s="465"/>
      <c r="Q44" s="442"/>
      <c r="R44" s="442"/>
      <c r="S44" s="442"/>
      <c r="T44" s="442"/>
      <c r="U44" s="442"/>
      <c r="V44" s="299"/>
      <c r="W44" s="129"/>
      <c r="X44" s="419"/>
      <c r="Y44" s="420"/>
      <c r="Z44" s="296" t="str">
        <f>IFERROR(VLOOKUP(X44, 【参考】数式用!$A$2:$B$46, 2, FALSE), "")</f>
        <v/>
      </c>
      <c r="AA44" s="313"/>
      <c r="AB44" s="314"/>
      <c r="AC44" s="315">
        <f t="shared" si="0"/>
        <v>0</v>
      </c>
      <c r="AD44" s="417" t="str">
        <f>IF(B44="", "", IF(COUNTIF(X44,"*独自*"),"数式を削除して手入力",IFERROR(INDEX(【参考】数式用!$O$3:'【参考】数式用'!$Q$452,MATCH(Q44&amp;V44,【参考】数式用!$N$3:'【参考】数式用'!$N$452,0),MATCH(VLOOKUP(X44,【参考】数式用!$R$2:$S$46,2,FALSE),【参考】数式用!$O$2:$Q$2,0)),10)))</f>
        <v/>
      </c>
      <c r="AE44" s="309"/>
      <c r="AF44" s="242"/>
      <c r="AG44" s="431"/>
      <c r="AH44" s="252" t="s">
        <v>58</v>
      </c>
      <c r="AI44" s="253" t="s">
        <v>59</v>
      </c>
      <c r="AJ44" s="254">
        <f t="shared" si="1"/>
        <v>0</v>
      </c>
      <c r="AK44" s="432"/>
    </row>
    <row r="45" spans="1:46" ht="49.95" customHeight="1">
      <c r="A45" s="241">
        <f t="shared" si="2"/>
        <v>6</v>
      </c>
      <c r="B45" s="460"/>
      <c r="C45" s="461"/>
      <c r="D45" s="461"/>
      <c r="E45" s="461"/>
      <c r="F45" s="461"/>
      <c r="G45" s="461"/>
      <c r="H45" s="461"/>
      <c r="I45" s="461"/>
      <c r="J45" s="461"/>
      <c r="K45" s="462"/>
      <c r="L45" s="463"/>
      <c r="M45" s="464"/>
      <c r="N45" s="464"/>
      <c r="O45" s="464"/>
      <c r="P45" s="465"/>
      <c r="Q45" s="442"/>
      <c r="R45" s="442"/>
      <c r="S45" s="442"/>
      <c r="T45" s="442"/>
      <c r="U45" s="442"/>
      <c r="V45" s="299"/>
      <c r="W45" s="129"/>
      <c r="X45" s="419"/>
      <c r="Y45" s="420"/>
      <c r="Z45" s="296" t="str">
        <f>IFERROR(VLOOKUP(X45, 【参考】数式用!$A$2:$B$46, 2, FALSE), "")</f>
        <v/>
      </c>
      <c r="AA45" s="313"/>
      <c r="AB45" s="314"/>
      <c r="AC45" s="315">
        <f t="shared" si="0"/>
        <v>0</v>
      </c>
      <c r="AD45" s="417" t="str">
        <f>IF(B45="", "", IF(COUNTIF(X45,"*独自*"),"数式を削除して手入力",IFERROR(INDEX(【参考】数式用!$O$3:'【参考】数式用'!$Q$452,MATCH(Q45&amp;V45,【参考】数式用!$N$3:'【参考】数式用'!$N$452,0),MATCH(VLOOKUP(X45,【参考】数式用!$R$2:$S$46,2,FALSE),【参考】数式用!$O$2:$Q$2,0)),10)))</f>
        <v/>
      </c>
      <c r="AE45" s="309"/>
      <c r="AF45" s="242"/>
      <c r="AG45" s="435" t="s">
        <v>61</v>
      </c>
      <c r="AH45" s="252" t="s">
        <v>62</v>
      </c>
      <c r="AI45" s="253" t="s">
        <v>63</v>
      </c>
      <c r="AJ45" s="254">
        <f t="shared" si="1"/>
        <v>0</v>
      </c>
      <c r="AK45" s="432" t="str">
        <f>IF(AND(AJ45=AJ46, AJ46=AJ47), "一致", "不一致")</f>
        <v>一致</v>
      </c>
    </row>
    <row r="46" spans="1:46" ht="49.95" customHeight="1">
      <c r="A46" s="241">
        <f t="shared" si="2"/>
        <v>7</v>
      </c>
      <c r="B46" s="460"/>
      <c r="C46" s="461"/>
      <c r="D46" s="461"/>
      <c r="E46" s="461"/>
      <c r="F46" s="461"/>
      <c r="G46" s="461"/>
      <c r="H46" s="461"/>
      <c r="I46" s="461"/>
      <c r="J46" s="461"/>
      <c r="K46" s="462"/>
      <c r="L46" s="463"/>
      <c r="M46" s="464"/>
      <c r="N46" s="464"/>
      <c r="O46" s="464"/>
      <c r="P46" s="465"/>
      <c r="Q46" s="442"/>
      <c r="R46" s="442"/>
      <c r="S46" s="442"/>
      <c r="T46" s="442"/>
      <c r="U46" s="442"/>
      <c r="V46" s="299"/>
      <c r="W46" s="129"/>
      <c r="X46" s="419"/>
      <c r="Y46" s="420"/>
      <c r="Z46" s="296" t="str">
        <f>IFERROR(VLOOKUP(X46, 【参考】数式用!$A$2:$B$46, 2, FALSE), "")</f>
        <v/>
      </c>
      <c r="AA46" s="313"/>
      <c r="AB46" s="314"/>
      <c r="AC46" s="315">
        <f t="shared" si="0"/>
        <v>0</v>
      </c>
      <c r="AD46" s="417" t="str">
        <f>IF(B46="", "", IF(COUNTIF(X46,"*独自*"),"数式を削除して手入力",IFERROR(INDEX(【参考】数式用!$O$3:'【参考】数式用'!$Q$452,MATCH(Q46&amp;V46,【参考】数式用!$N$3:'【参考】数式用'!$N$452,0),MATCH(VLOOKUP(X46,【参考】数式用!$R$2:$S$46,2,FALSE),【参考】数式用!$O$2:$Q$2,0)),10)))</f>
        <v/>
      </c>
      <c r="AE46" s="309"/>
      <c r="AF46" s="242"/>
      <c r="AG46" s="435"/>
      <c r="AH46" s="252" t="s">
        <v>64</v>
      </c>
      <c r="AI46" s="253" t="s">
        <v>65</v>
      </c>
      <c r="AJ46" s="254">
        <f t="shared" si="1"/>
        <v>0</v>
      </c>
      <c r="AK46" s="432"/>
    </row>
    <row r="47" spans="1:46" ht="49.95" customHeight="1">
      <c r="A47" s="241">
        <f t="shared" si="2"/>
        <v>8</v>
      </c>
      <c r="B47" s="460"/>
      <c r="C47" s="461"/>
      <c r="D47" s="461"/>
      <c r="E47" s="461"/>
      <c r="F47" s="461"/>
      <c r="G47" s="461"/>
      <c r="H47" s="461"/>
      <c r="I47" s="461"/>
      <c r="J47" s="461"/>
      <c r="K47" s="462"/>
      <c r="L47" s="463"/>
      <c r="M47" s="464"/>
      <c r="N47" s="464"/>
      <c r="O47" s="464"/>
      <c r="P47" s="465"/>
      <c r="Q47" s="442"/>
      <c r="R47" s="442"/>
      <c r="S47" s="442"/>
      <c r="T47" s="442"/>
      <c r="U47" s="442"/>
      <c r="V47" s="299"/>
      <c r="W47" s="129"/>
      <c r="X47" s="419"/>
      <c r="Y47" s="420"/>
      <c r="Z47" s="296" t="str">
        <f>IFERROR(VLOOKUP(X47, 【参考】数式用!$A$2:$B$46, 2, FALSE), "")</f>
        <v/>
      </c>
      <c r="AA47" s="313"/>
      <c r="AB47" s="314"/>
      <c r="AC47" s="315">
        <f t="shared" si="0"/>
        <v>0</v>
      </c>
      <c r="AD47" s="417" t="str">
        <f>IF(B47="", "", IF(COUNTIF(X47,"*独自*"),"数式を削除して手入力",IFERROR(INDEX(【参考】数式用!$O$3:'【参考】数式用'!$Q$452,MATCH(Q47&amp;V47,【参考】数式用!$N$3:'【参考】数式用'!$N$452,0),MATCH(VLOOKUP(X47,【参考】数式用!$R$2:$S$46,2,FALSE),【参考】数式用!$O$2:$Q$2,0)),10)))</f>
        <v/>
      </c>
      <c r="AE47" s="309"/>
      <c r="AF47" s="242"/>
      <c r="AG47" s="435"/>
      <c r="AH47" s="252" t="s">
        <v>67</v>
      </c>
      <c r="AI47" s="253" t="s">
        <v>68</v>
      </c>
      <c r="AJ47" s="254">
        <f t="shared" si="1"/>
        <v>0</v>
      </c>
      <c r="AK47" s="432"/>
    </row>
    <row r="48" spans="1:46" ht="49.95" customHeight="1">
      <c r="A48" s="241">
        <f t="shared" si="2"/>
        <v>9</v>
      </c>
      <c r="B48" s="460"/>
      <c r="C48" s="461"/>
      <c r="D48" s="461"/>
      <c r="E48" s="461"/>
      <c r="F48" s="461"/>
      <c r="G48" s="461"/>
      <c r="H48" s="461"/>
      <c r="I48" s="461"/>
      <c r="J48" s="461"/>
      <c r="K48" s="462"/>
      <c r="L48" s="463"/>
      <c r="M48" s="464"/>
      <c r="N48" s="464"/>
      <c r="O48" s="464"/>
      <c r="P48" s="465"/>
      <c r="Q48" s="442"/>
      <c r="R48" s="442"/>
      <c r="S48" s="442"/>
      <c r="T48" s="442"/>
      <c r="U48" s="442"/>
      <c r="V48" s="299"/>
      <c r="W48" s="129"/>
      <c r="X48" s="419"/>
      <c r="Y48" s="420"/>
      <c r="Z48" s="296" t="str">
        <f>IFERROR(VLOOKUP(X48, 【参考】数式用!$A$2:$B$46, 2, FALSE), "")</f>
        <v/>
      </c>
      <c r="AA48" s="313"/>
      <c r="AB48" s="314"/>
      <c r="AC48" s="315">
        <f t="shared" si="0"/>
        <v>0</v>
      </c>
      <c r="AD48" s="417" t="str">
        <f>IF(B48="", "", IF(COUNTIF(X48,"*独自*"),"数式を削除して手入力",IFERROR(INDEX(【参考】数式用!$O$3:'【参考】数式用'!$Q$452,MATCH(Q48&amp;V48,【参考】数式用!$N$3:'【参考】数式用'!$N$452,0),MATCH(VLOOKUP(X48,【参考】数式用!$R$2:$S$46,2,FALSE),【参考】数式用!$O$2:$Q$2,0)),10)))</f>
        <v/>
      </c>
      <c r="AE48" s="309"/>
      <c r="AF48" s="242"/>
      <c r="AG48" s="435" t="s">
        <v>70</v>
      </c>
      <c r="AH48" s="252" t="s">
        <v>71</v>
      </c>
      <c r="AI48" s="253" t="s">
        <v>72</v>
      </c>
      <c r="AJ48" s="254">
        <f t="shared" si="1"/>
        <v>0</v>
      </c>
      <c r="AK48" s="432" t="str">
        <f>IF(AJ48=AJ49, "一致", "不一致")</f>
        <v>一致</v>
      </c>
    </row>
    <row r="49" spans="1:37" ht="49.95" customHeight="1">
      <c r="A49" s="241">
        <f t="shared" si="2"/>
        <v>10</v>
      </c>
      <c r="B49" s="460"/>
      <c r="C49" s="461"/>
      <c r="D49" s="461"/>
      <c r="E49" s="461"/>
      <c r="F49" s="461"/>
      <c r="G49" s="461"/>
      <c r="H49" s="461"/>
      <c r="I49" s="461"/>
      <c r="J49" s="461"/>
      <c r="K49" s="462"/>
      <c r="L49" s="463"/>
      <c r="M49" s="464"/>
      <c r="N49" s="464"/>
      <c r="O49" s="464"/>
      <c r="P49" s="465"/>
      <c r="Q49" s="442"/>
      <c r="R49" s="442"/>
      <c r="S49" s="442"/>
      <c r="T49" s="442"/>
      <c r="U49" s="442"/>
      <c r="V49" s="299"/>
      <c r="W49" s="129"/>
      <c r="X49" s="419"/>
      <c r="Y49" s="420"/>
      <c r="Z49" s="296" t="str">
        <f>IFERROR(VLOOKUP(X49, 【参考】数式用!$A$2:$B$46, 2, FALSE), "")</f>
        <v/>
      </c>
      <c r="AA49" s="313"/>
      <c r="AB49" s="314"/>
      <c r="AC49" s="315">
        <f t="shared" si="0"/>
        <v>0</v>
      </c>
      <c r="AD49" s="417" t="str">
        <f>IF(B49="", "", IF(COUNTIF(X49,"*独自*"),"数式を削除して手入力",IFERROR(INDEX(【参考】数式用!$O$3:'【参考】数式用'!$Q$452,MATCH(Q49&amp;V49,【参考】数式用!$N$3:'【参考】数式用'!$N$452,0),MATCH(VLOOKUP(X49,【参考】数式用!$R$2:$S$46,2,FALSE),【参考】数式用!$O$2:$Q$2,0)),10)))</f>
        <v/>
      </c>
      <c r="AE49" s="309"/>
      <c r="AF49" s="242"/>
      <c r="AG49" s="435"/>
      <c r="AH49" s="252" t="s">
        <v>74</v>
      </c>
      <c r="AI49" s="253" t="s">
        <v>75</v>
      </c>
      <c r="AJ49" s="254">
        <f t="shared" si="1"/>
        <v>0</v>
      </c>
      <c r="AK49" s="432"/>
    </row>
    <row r="50" spans="1:37" ht="49.95" customHeight="1">
      <c r="A50" s="241">
        <f t="shared" si="2"/>
        <v>11</v>
      </c>
      <c r="B50" s="460"/>
      <c r="C50" s="461"/>
      <c r="D50" s="461"/>
      <c r="E50" s="461"/>
      <c r="F50" s="461"/>
      <c r="G50" s="461"/>
      <c r="H50" s="461"/>
      <c r="I50" s="461"/>
      <c r="J50" s="461"/>
      <c r="K50" s="462"/>
      <c r="L50" s="463"/>
      <c r="M50" s="464"/>
      <c r="N50" s="464"/>
      <c r="O50" s="464"/>
      <c r="P50" s="465"/>
      <c r="Q50" s="442"/>
      <c r="R50" s="442"/>
      <c r="S50" s="442"/>
      <c r="T50" s="442"/>
      <c r="U50" s="442"/>
      <c r="V50" s="299"/>
      <c r="W50" s="129"/>
      <c r="X50" s="419"/>
      <c r="Y50" s="420"/>
      <c r="Z50" s="296" t="str">
        <f>IFERROR(VLOOKUP(X50, 【参考】数式用!$A$2:$B$46, 2, FALSE), "")</f>
        <v/>
      </c>
      <c r="AA50" s="313"/>
      <c r="AB50" s="314"/>
      <c r="AC50" s="315">
        <f t="shared" si="0"/>
        <v>0</v>
      </c>
      <c r="AD50" s="417" t="str">
        <f>IF(B50="", "", IF(COUNTIF(X50,"*独自*"),"数式を削除して手入力",IFERROR(INDEX(【参考】数式用!$O$3:'【参考】数式用'!$Q$452,MATCH(Q50&amp;V50,【参考】数式用!$N$3:'【参考】数式用'!$N$452,0),MATCH(VLOOKUP(X50,【参考】数式用!$R$2:$S$46,2,FALSE),【参考】数式用!$O$2:$Q$2,0)),10)))</f>
        <v/>
      </c>
      <c r="AE50" s="309"/>
      <c r="AF50" s="242"/>
      <c r="AG50" s="435" t="s">
        <v>77</v>
      </c>
      <c r="AH50" s="252" t="s">
        <v>78</v>
      </c>
      <c r="AI50" s="253" t="s">
        <v>79</v>
      </c>
      <c r="AJ50" s="254">
        <f t="shared" si="1"/>
        <v>0</v>
      </c>
      <c r="AK50" s="432" t="str">
        <f>IF(AJ50=AJ51, "一致", "不一致")</f>
        <v>一致</v>
      </c>
    </row>
    <row r="51" spans="1:37" ht="49.95" customHeight="1">
      <c r="A51" s="241">
        <f t="shared" si="2"/>
        <v>12</v>
      </c>
      <c r="B51" s="460"/>
      <c r="C51" s="461"/>
      <c r="D51" s="461"/>
      <c r="E51" s="461"/>
      <c r="F51" s="461"/>
      <c r="G51" s="461"/>
      <c r="H51" s="461"/>
      <c r="I51" s="461"/>
      <c r="J51" s="461"/>
      <c r="K51" s="462"/>
      <c r="L51" s="463"/>
      <c r="M51" s="464"/>
      <c r="N51" s="464"/>
      <c r="O51" s="464"/>
      <c r="P51" s="465"/>
      <c r="Q51" s="442"/>
      <c r="R51" s="442"/>
      <c r="S51" s="442"/>
      <c r="T51" s="442"/>
      <c r="U51" s="442"/>
      <c r="V51" s="299"/>
      <c r="W51" s="129"/>
      <c r="X51" s="419"/>
      <c r="Y51" s="420"/>
      <c r="Z51" s="296" t="str">
        <f>IFERROR(VLOOKUP(X51, 【参考】数式用!$A$2:$B$46, 2, FALSE), "")</f>
        <v/>
      </c>
      <c r="AA51" s="313"/>
      <c r="AB51" s="314"/>
      <c r="AC51" s="315">
        <f t="shared" si="0"/>
        <v>0</v>
      </c>
      <c r="AD51" s="417" t="str">
        <f>IF(B51="", "", IF(COUNTIF(X51,"*独自*"),"数式を削除して手入力",IFERROR(INDEX(【参考】数式用!$O$3:'【参考】数式用'!$Q$452,MATCH(Q51&amp;V51,【参考】数式用!$N$3:'【参考】数式用'!$N$452,0),MATCH(VLOOKUP(X51,【参考】数式用!$R$2:$S$46,2,FALSE),【参考】数式用!$O$2:$Q$2,0)),10)))</f>
        <v/>
      </c>
      <c r="AE51" s="309"/>
      <c r="AF51" s="242"/>
      <c r="AG51" s="435"/>
      <c r="AH51" s="252" t="s">
        <v>81</v>
      </c>
      <c r="AI51" s="253" t="s">
        <v>82</v>
      </c>
      <c r="AJ51" s="254">
        <f t="shared" si="1"/>
        <v>0</v>
      </c>
      <c r="AK51" s="432"/>
    </row>
    <row r="52" spans="1:37" ht="49.95" customHeight="1">
      <c r="A52" s="241">
        <f t="shared" si="2"/>
        <v>13</v>
      </c>
      <c r="B52" s="460"/>
      <c r="C52" s="461"/>
      <c r="D52" s="461"/>
      <c r="E52" s="461"/>
      <c r="F52" s="461"/>
      <c r="G52" s="461"/>
      <c r="H52" s="461"/>
      <c r="I52" s="461"/>
      <c r="J52" s="461"/>
      <c r="K52" s="462"/>
      <c r="L52" s="463"/>
      <c r="M52" s="464"/>
      <c r="N52" s="464"/>
      <c r="O52" s="464"/>
      <c r="P52" s="465"/>
      <c r="Q52" s="442"/>
      <c r="R52" s="442"/>
      <c r="S52" s="442"/>
      <c r="T52" s="442"/>
      <c r="U52" s="442"/>
      <c r="V52" s="299"/>
      <c r="W52" s="129"/>
      <c r="X52" s="419"/>
      <c r="Y52" s="420"/>
      <c r="Z52" s="296" t="str">
        <f>IFERROR(VLOOKUP(X52, 【参考】数式用!$A$2:$B$46, 2, FALSE), "")</f>
        <v/>
      </c>
      <c r="AA52" s="313"/>
      <c r="AB52" s="314"/>
      <c r="AC52" s="315">
        <f t="shared" si="0"/>
        <v>0</v>
      </c>
      <c r="AD52" s="417" t="str">
        <f>IF(B52="", "", IF(COUNTIF(X52,"*独自*"),"数式を削除して手入力",IFERROR(INDEX(【参考】数式用!$O$3:'【参考】数式用'!$Q$452,MATCH(Q52&amp;V52,【参考】数式用!$N$3:'【参考】数式用'!$N$452,0),MATCH(VLOOKUP(X52,【参考】数式用!$R$2:$S$46,2,FALSE),【参考】数式用!$O$2:$Q$2,0)),10)))</f>
        <v/>
      </c>
      <c r="AE52" s="309"/>
      <c r="AF52" s="242"/>
      <c r="AG52" s="435" t="s">
        <v>84</v>
      </c>
      <c r="AH52" s="252" t="s">
        <v>85</v>
      </c>
      <c r="AI52" s="253" t="s">
        <v>86</v>
      </c>
      <c r="AJ52" s="254">
        <f t="shared" si="1"/>
        <v>0</v>
      </c>
      <c r="AK52" s="432" t="str">
        <f>IF(AND(AJ52=AJ53, AJ53=AJ54, AJ54=AJ55), "一致", "不一致")</f>
        <v>一致</v>
      </c>
    </row>
    <row r="53" spans="1:37" ht="49.95" customHeight="1">
      <c r="A53" s="241">
        <f t="shared" si="2"/>
        <v>14</v>
      </c>
      <c r="B53" s="460"/>
      <c r="C53" s="461"/>
      <c r="D53" s="461"/>
      <c r="E53" s="461"/>
      <c r="F53" s="461"/>
      <c r="G53" s="461"/>
      <c r="H53" s="461"/>
      <c r="I53" s="461"/>
      <c r="J53" s="461"/>
      <c r="K53" s="462"/>
      <c r="L53" s="463"/>
      <c r="M53" s="464"/>
      <c r="N53" s="464"/>
      <c r="O53" s="464"/>
      <c r="P53" s="465"/>
      <c r="Q53" s="442"/>
      <c r="R53" s="442"/>
      <c r="S53" s="442"/>
      <c r="T53" s="442"/>
      <c r="U53" s="442"/>
      <c r="V53" s="299"/>
      <c r="W53" s="129"/>
      <c r="X53" s="419"/>
      <c r="Y53" s="420"/>
      <c r="Z53" s="296" t="str">
        <f>IFERROR(VLOOKUP(X53, 【参考】数式用!$A$2:$B$46, 2, FALSE), "")</f>
        <v/>
      </c>
      <c r="AA53" s="313"/>
      <c r="AB53" s="314"/>
      <c r="AC53" s="315">
        <f t="shared" si="0"/>
        <v>0</v>
      </c>
      <c r="AD53" s="417" t="str">
        <f>IF(B53="", "", IF(COUNTIF(X53,"*独自*"),"数式を削除して手入力",IFERROR(INDEX(【参考】数式用!$O$3:'【参考】数式用'!$Q$452,MATCH(Q53&amp;V53,【参考】数式用!$N$3:'【参考】数式用'!$N$452,0),MATCH(VLOOKUP(X53,【参考】数式用!$R$2:$S$46,2,FALSE),【参考】数式用!$O$2:$Q$2,0)),10)))</f>
        <v/>
      </c>
      <c r="AE53" s="309"/>
      <c r="AF53" s="242"/>
      <c r="AG53" s="435"/>
      <c r="AH53" s="252" t="s">
        <v>88</v>
      </c>
      <c r="AI53" s="253" t="s">
        <v>89</v>
      </c>
      <c r="AJ53" s="254">
        <f t="shared" si="1"/>
        <v>0</v>
      </c>
      <c r="AK53" s="432"/>
    </row>
    <row r="54" spans="1:37" ht="49.95" customHeight="1">
      <c r="A54" s="241">
        <f t="shared" si="2"/>
        <v>15</v>
      </c>
      <c r="B54" s="460"/>
      <c r="C54" s="461"/>
      <c r="D54" s="461"/>
      <c r="E54" s="461"/>
      <c r="F54" s="461"/>
      <c r="G54" s="461"/>
      <c r="H54" s="461"/>
      <c r="I54" s="461"/>
      <c r="J54" s="461"/>
      <c r="K54" s="462"/>
      <c r="L54" s="463"/>
      <c r="M54" s="464"/>
      <c r="N54" s="464"/>
      <c r="O54" s="464"/>
      <c r="P54" s="465"/>
      <c r="Q54" s="442"/>
      <c r="R54" s="442"/>
      <c r="S54" s="442"/>
      <c r="T54" s="442"/>
      <c r="U54" s="442"/>
      <c r="V54" s="299"/>
      <c r="W54" s="129"/>
      <c r="X54" s="419"/>
      <c r="Y54" s="420"/>
      <c r="Z54" s="296" t="str">
        <f>IFERROR(VLOOKUP(X54, 【参考】数式用!$A$2:$B$46, 2, FALSE), "")</f>
        <v/>
      </c>
      <c r="AA54" s="313"/>
      <c r="AB54" s="314"/>
      <c r="AC54" s="315">
        <f t="shared" si="0"/>
        <v>0</v>
      </c>
      <c r="AD54" s="417" t="str">
        <f>IF(B54="", "", IF(COUNTIF(X54,"*独自*"),"数式を削除して手入力",IFERROR(INDEX(【参考】数式用!$O$3:'【参考】数式用'!$Q$452,MATCH(Q54&amp;V54,【参考】数式用!$N$3:'【参考】数式用'!$N$452,0),MATCH(VLOOKUP(X54,【参考】数式用!$R$2:$S$46,2,FALSE),【参考】数式用!$O$2:$Q$2,0)),10)))</f>
        <v/>
      </c>
      <c r="AE54" s="309"/>
      <c r="AF54" s="242"/>
      <c r="AG54" s="435"/>
      <c r="AH54" s="252" t="s">
        <v>91</v>
      </c>
      <c r="AI54" s="253" t="s">
        <v>92</v>
      </c>
      <c r="AJ54" s="254">
        <f t="shared" si="1"/>
        <v>0</v>
      </c>
      <c r="AK54" s="432"/>
    </row>
    <row r="55" spans="1:37" ht="49.95" customHeight="1">
      <c r="A55" s="241">
        <f t="shared" si="2"/>
        <v>16</v>
      </c>
      <c r="B55" s="460"/>
      <c r="C55" s="461"/>
      <c r="D55" s="461"/>
      <c r="E55" s="461"/>
      <c r="F55" s="461"/>
      <c r="G55" s="461"/>
      <c r="H55" s="461"/>
      <c r="I55" s="461"/>
      <c r="J55" s="461"/>
      <c r="K55" s="462"/>
      <c r="L55" s="463"/>
      <c r="M55" s="464"/>
      <c r="N55" s="464"/>
      <c r="O55" s="464"/>
      <c r="P55" s="465"/>
      <c r="Q55" s="442"/>
      <c r="R55" s="442"/>
      <c r="S55" s="442"/>
      <c r="T55" s="442"/>
      <c r="U55" s="442"/>
      <c r="V55" s="299"/>
      <c r="W55" s="129"/>
      <c r="X55" s="419"/>
      <c r="Y55" s="420"/>
      <c r="Z55" s="296" t="str">
        <f>IFERROR(VLOOKUP(X55, 【参考】数式用!$A$2:$B$46, 2, FALSE), "")</f>
        <v/>
      </c>
      <c r="AA55" s="313"/>
      <c r="AB55" s="314"/>
      <c r="AC55" s="315">
        <f t="shared" si="0"/>
        <v>0</v>
      </c>
      <c r="AD55" s="417" t="str">
        <f>IF(B55="", "", IF(COUNTIF(X55,"*独自*"),"数式を削除して手入力",IFERROR(INDEX(【参考】数式用!$O$3:'【参考】数式用'!$Q$452,MATCH(Q55&amp;V55,【参考】数式用!$N$3:'【参考】数式用'!$N$452,0),MATCH(VLOOKUP(X55,【参考】数式用!$R$2:$S$46,2,FALSE),【参考】数式用!$O$2:$Q$2,0)),10)))</f>
        <v/>
      </c>
      <c r="AE55" s="309"/>
      <c r="AF55" s="242"/>
      <c r="AG55" s="435"/>
      <c r="AH55" s="252" t="s">
        <v>94</v>
      </c>
      <c r="AI55" s="253" t="s">
        <v>95</v>
      </c>
      <c r="AJ55" s="254">
        <f t="shared" si="1"/>
        <v>0</v>
      </c>
      <c r="AK55" s="432"/>
    </row>
    <row r="56" spans="1:37" ht="49.95" customHeight="1">
      <c r="A56" s="241">
        <f t="shared" si="2"/>
        <v>17</v>
      </c>
      <c r="B56" s="460"/>
      <c r="C56" s="461"/>
      <c r="D56" s="461"/>
      <c r="E56" s="461"/>
      <c r="F56" s="461"/>
      <c r="G56" s="461"/>
      <c r="H56" s="461"/>
      <c r="I56" s="461"/>
      <c r="J56" s="461"/>
      <c r="K56" s="462"/>
      <c r="L56" s="463"/>
      <c r="M56" s="464"/>
      <c r="N56" s="464"/>
      <c r="O56" s="464"/>
      <c r="P56" s="465"/>
      <c r="Q56" s="442"/>
      <c r="R56" s="442"/>
      <c r="S56" s="442"/>
      <c r="T56" s="442"/>
      <c r="U56" s="442"/>
      <c r="V56" s="299"/>
      <c r="W56" s="129"/>
      <c r="X56" s="419"/>
      <c r="Y56" s="420"/>
      <c r="Z56" s="296" t="str">
        <f>IFERROR(VLOOKUP(X56, 【参考】数式用!$A$2:$B$46, 2, FALSE), "")</f>
        <v/>
      </c>
      <c r="AA56" s="313"/>
      <c r="AB56" s="314"/>
      <c r="AC56" s="315">
        <f t="shared" si="0"/>
        <v>0</v>
      </c>
      <c r="AD56" s="417" t="str">
        <f>IF(B56="", "", IF(COUNTIF(X56,"*独自*"),"数式を削除して手入力",IFERROR(INDEX(【参考】数式用!$O$3:'【参考】数式用'!$Q$452,MATCH(Q56&amp;V56,【参考】数式用!$N$3:'【参考】数式用'!$N$452,0),MATCH(VLOOKUP(X56,【参考】数式用!$R$2:$S$46,2,FALSE),【参考】数式用!$O$2:$Q$2,0)),10)))</f>
        <v/>
      </c>
      <c r="AE56" s="309"/>
      <c r="AF56" s="242"/>
      <c r="AG56" s="435" t="s">
        <v>97</v>
      </c>
      <c r="AH56" s="252" t="s">
        <v>98</v>
      </c>
      <c r="AI56" s="253" t="s">
        <v>99</v>
      </c>
      <c r="AJ56" s="254">
        <f t="shared" si="1"/>
        <v>0</v>
      </c>
      <c r="AK56" s="432" t="str">
        <f>IF(AJ56=AJ57, "一致", "不一致")</f>
        <v>一致</v>
      </c>
    </row>
    <row r="57" spans="1:37" ht="49.95" customHeight="1">
      <c r="A57" s="241">
        <f t="shared" si="2"/>
        <v>18</v>
      </c>
      <c r="B57" s="460"/>
      <c r="C57" s="461"/>
      <c r="D57" s="461"/>
      <c r="E57" s="461"/>
      <c r="F57" s="461"/>
      <c r="G57" s="461"/>
      <c r="H57" s="461"/>
      <c r="I57" s="461"/>
      <c r="J57" s="461"/>
      <c r="K57" s="462"/>
      <c r="L57" s="463"/>
      <c r="M57" s="464"/>
      <c r="N57" s="464"/>
      <c r="O57" s="464"/>
      <c r="P57" s="465"/>
      <c r="Q57" s="442"/>
      <c r="R57" s="442"/>
      <c r="S57" s="442"/>
      <c r="T57" s="442"/>
      <c r="U57" s="442"/>
      <c r="V57" s="299"/>
      <c r="W57" s="129"/>
      <c r="X57" s="419"/>
      <c r="Y57" s="420"/>
      <c r="Z57" s="296" t="str">
        <f>IFERROR(VLOOKUP(X57, 【参考】数式用!$A$2:$B$46, 2, FALSE), "")</f>
        <v/>
      </c>
      <c r="AA57" s="313"/>
      <c r="AB57" s="314"/>
      <c r="AC57" s="315">
        <f t="shared" si="0"/>
        <v>0</v>
      </c>
      <c r="AD57" s="417" t="str">
        <f>IF(B57="", "", IF(COUNTIF(X57,"*独自*"),"数式を削除して手入力",IFERROR(INDEX(【参考】数式用!$O$3:'【参考】数式用'!$Q$452,MATCH(Q57&amp;V57,【参考】数式用!$N$3:'【参考】数式用'!$N$452,0),MATCH(VLOOKUP(X57,【参考】数式用!$R$2:$S$46,2,FALSE),【参考】数式用!$O$2:$Q$2,0)),10)))</f>
        <v/>
      </c>
      <c r="AE57" s="309"/>
      <c r="AF57" s="242"/>
      <c r="AG57" s="435"/>
      <c r="AH57" s="252" t="s">
        <v>101</v>
      </c>
      <c r="AI57" s="253" t="s">
        <v>102</v>
      </c>
      <c r="AJ57" s="254">
        <f t="shared" si="1"/>
        <v>0</v>
      </c>
      <c r="AK57" s="432"/>
    </row>
    <row r="58" spans="1:37" ht="49.95" customHeight="1">
      <c r="A58" s="241">
        <f t="shared" si="2"/>
        <v>19</v>
      </c>
      <c r="B58" s="460"/>
      <c r="C58" s="461"/>
      <c r="D58" s="461"/>
      <c r="E58" s="461"/>
      <c r="F58" s="461"/>
      <c r="G58" s="461"/>
      <c r="H58" s="461"/>
      <c r="I58" s="461"/>
      <c r="J58" s="461"/>
      <c r="K58" s="462"/>
      <c r="L58" s="463"/>
      <c r="M58" s="464"/>
      <c r="N58" s="464"/>
      <c r="O58" s="464"/>
      <c r="P58" s="465"/>
      <c r="Q58" s="442"/>
      <c r="R58" s="442"/>
      <c r="S58" s="442"/>
      <c r="T58" s="442"/>
      <c r="U58" s="442"/>
      <c r="V58" s="299"/>
      <c r="W58" s="129"/>
      <c r="X58" s="419"/>
      <c r="Y58" s="420"/>
      <c r="Z58" s="296" t="str">
        <f>IFERROR(VLOOKUP(X58, 【参考】数式用!$A$2:$B$46, 2, FALSE), "")</f>
        <v/>
      </c>
      <c r="AA58" s="313"/>
      <c r="AB58" s="314"/>
      <c r="AC58" s="315">
        <f t="shared" si="0"/>
        <v>0</v>
      </c>
      <c r="AD58" s="417" t="str">
        <f>IF(B58="", "", IF(COUNTIF(X58,"*独自*"),"数式を削除して手入力",IFERROR(INDEX(【参考】数式用!$O$3:'【参考】数式用'!$Q$452,MATCH(Q58&amp;V58,【参考】数式用!$N$3:'【参考】数式用'!$N$452,0),MATCH(VLOOKUP(X58,【参考】数式用!$R$2:$S$46,2,FALSE),【参考】数式用!$O$2:$Q$2,0)),10)))</f>
        <v/>
      </c>
      <c r="AE58" s="309"/>
      <c r="AF58" s="242"/>
      <c r="AG58" s="435" t="s">
        <v>104</v>
      </c>
      <c r="AH58" s="252" t="s">
        <v>105</v>
      </c>
      <c r="AI58" s="253" t="s">
        <v>106</v>
      </c>
      <c r="AJ58" s="254">
        <f t="shared" si="1"/>
        <v>0</v>
      </c>
      <c r="AK58" s="432" t="str">
        <f>IF(AND(AJ58=AJ59, AJ59=AJ60, AJ60=AJ61), "一致", "不一致")</f>
        <v>一致</v>
      </c>
    </row>
    <row r="59" spans="1:37" ht="49.95" customHeight="1">
      <c r="A59" s="241">
        <f t="shared" si="2"/>
        <v>20</v>
      </c>
      <c r="B59" s="460"/>
      <c r="C59" s="461"/>
      <c r="D59" s="461"/>
      <c r="E59" s="461"/>
      <c r="F59" s="461"/>
      <c r="G59" s="461"/>
      <c r="H59" s="461"/>
      <c r="I59" s="461"/>
      <c r="J59" s="461"/>
      <c r="K59" s="462"/>
      <c r="L59" s="463"/>
      <c r="M59" s="464"/>
      <c r="N59" s="464"/>
      <c r="O59" s="464"/>
      <c r="P59" s="465"/>
      <c r="Q59" s="442"/>
      <c r="R59" s="442"/>
      <c r="S59" s="442"/>
      <c r="T59" s="442"/>
      <c r="U59" s="442"/>
      <c r="V59" s="299"/>
      <c r="W59" s="129"/>
      <c r="X59" s="419"/>
      <c r="Y59" s="420"/>
      <c r="Z59" s="296" t="str">
        <f>IFERROR(VLOOKUP(X59, 【参考】数式用!$A$2:$B$46, 2, FALSE), "")</f>
        <v/>
      </c>
      <c r="AA59" s="313"/>
      <c r="AB59" s="314"/>
      <c r="AC59" s="315">
        <f t="shared" si="0"/>
        <v>0</v>
      </c>
      <c r="AD59" s="417" t="str">
        <f>IF(B59="", "", IF(COUNTIF(X59,"*独自*"),"数式を削除して手入力",IFERROR(INDEX(【参考】数式用!$O$3:'【参考】数式用'!$Q$452,MATCH(Q59&amp;V59,【参考】数式用!$N$3:'【参考】数式用'!$N$452,0),MATCH(VLOOKUP(X59,【参考】数式用!$R$2:$S$46,2,FALSE),【参考】数式用!$O$2:$Q$2,0)),10)))</f>
        <v/>
      </c>
      <c r="AE59" s="309"/>
      <c r="AF59" s="242"/>
      <c r="AG59" s="435"/>
      <c r="AH59" s="252" t="s">
        <v>108</v>
      </c>
      <c r="AI59" s="253" t="s">
        <v>109</v>
      </c>
      <c r="AJ59" s="254">
        <f t="shared" si="1"/>
        <v>0</v>
      </c>
      <c r="AK59" s="432"/>
    </row>
    <row r="60" spans="1:37" ht="49.95" customHeight="1">
      <c r="A60" s="241">
        <f t="shared" si="2"/>
        <v>21</v>
      </c>
      <c r="B60" s="460"/>
      <c r="C60" s="461"/>
      <c r="D60" s="461"/>
      <c r="E60" s="461"/>
      <c r="F60" s="461"/>
      <c r="G60" s="461"/>
      <c r="H60" s="461"/>
      <c r="I60" s="461"/>
      <c r="J60" s="461"/>
      <c r="K60" s="462"/>
      <c r="L60" s="463"/>
      <c r="M60" s="464"/>
      <c r="N60" s="464"/>
      <c r="O60" s="464"/>
      <c r="P60" s="465"/>
      <c r="Q60" s="442"/>
      <c r="R60" s="442"/>
      <c r="S60" s="442"/>
      <c r="T60" s="442"/>
      <c r="U60" s="442"/>
      <c r="V60" s="299"/>
      <c r="W60" s="129"/>
      <c r="X60" s="419"/>
      <c r="Y60" s="420"/>
      <c r="Z60" s="296" t="str">
        <f>IFERROR(VLOOKUP(X60, 【参考】数式用!$A$2:$B$46, 2, FALSE), "")</f>
        <v/>
      </c>
      <c r="AA60" s="313"/>
      <c r="AB60" s="314"/>
      <c r="AC60" s="315">
        <f t="shared" si="0"/>
        <v>0</v>
      </c>
      <c r="AD60" s="417" t="str">
        <f>IF(B60="", "", IF(COUNTIF(X60,"*独自*"),"数式を削除して手入力",IFERROR(INDEX(【参考】数式用!$O$3:'【参考】数式用'!$Q$452,MATCH(Q60&amp;V60,【参考】数式用!$N$3:'【参考】数式用'!$N$452,0),MATCH(VLOOKUP(X60,【参考】数式用!$R$2:$S$46,2,FALSE),【参考】数式用!$O$2:$Q$2,0)),10)))</f>
        <v/>
      </c>
      <c r="AE60" s="309"/>
      <c r="AF60" s="242"/>
      <c r="AG60" s="435"/>
      <c r="AH60" s="252" t="s">
        <v>111</v>
      </c>
      <c r="AI60" s="253" t="s">
        <v>112</v>
      </c>
      <c r="AJ60" s="254">
        <f t="shared" si="1"/>
        <v>0</v>
      </c>
      <c r="AK60" s="432"/>
    </row>
    <row r="61" spans="1:37" ht="49.95" customHeight="1">
      <c r="A61" s="241">
        <f t="shared" si="2"/>
        <v>22</v>
      </c>
      <c r="B61" s="460"/>
      <c r="C61" s="461"/>
      <c r="D61" s="461"/>
      <c r="E61" s="461"/>
      <c r="F61" s="461"/>
      <c r="G61" s="461"/>
      <c r="H61" s="461"/>
      <c r="I61" s="461"/>
      <c r="J61" s="461"/>
      <c r="K61" s="462"/>
      <c r="L61" s="463"/>
      <c r="M61" s="464"/>
      <c r="N61" s="464"/>
      <c r="O61" s="464"/>
      <c r="P61" s="465"/>
      <c r="Q61" s="442"/>
      <c r="R61" s="442"/>
      <c r="S61" s="442"/>
      <c r="T61" s="442"/>
      <c r="U61" s="442"/>
      <c r="V61" s="299"/>
      <c r="W61" s="129"/>
      <c r="X61" s="419"/>
      <c r="Y61" s="420"/>
      <c r="Z61" s="296" t="str">
        <f>IFERROR(VLOOKUP(X61, 【参考】数式用!$A$2:$B$46, 2, FALSE), "")</f>
        <v/>
      </c>
      <c r="AA61" s="313"/>
      <c r="AB61" s="314"/>
      <c r="AC61" s="315">
        <f t="shared" si="0"/>
        <v>0</v>
      </c>
      <c r="AD61" s="417" t="str">
        <f>IF(B61="", "", IF(COUNTIF(X61,"*独自*"),"数式を削除して手入力",IFERROR(INDEX(【参考】数式用!$O$3:'【参考】数式用'!$Q$452,MATCH(Q61&amp;V61,【参考】数式用!$N$3:'【参考】数式用'!$N$452,0),MATCH(VLOOKUP(X61,【参考】数式用!$R$2:$S$46,2,FALSE),【参考】数式用!$O$2:$Q$2,0)),10)))</f>
        <v/>
      </c>
      <c r="AE61" s="309"/>
      <c r="AF61" s="242"/>
      <c r="AG61" s="435"/>
      <c r="AH61" s="252" t="s">
        <v>114</v>
      </c>
      <c r="AI61" s="253" t="s">
        <v>115</v>
      </c>
      <c r="AJ61" s="254">
        <f t="shared" si="1"/>
        <v>0</v>
      </c>
      <c r="AK61" s="432"/>
    </row>
    <row r="62" spans="1:37" ht="49.95" customHeight="1">
      <c r="A62" s="241">
        <f t="shared" si="2"/>
        <v>23</v>
      </c>
      <c r="B62" s="460"/>
      <c r="C62" s="461"/>
      <c r="D62" s="461"/>
      <c r="E62" s="461"/>
      <c r="F62" s="461"/>
      <c r="G62" s="461"/>
      <c r="H62" s="461"/>
      <c r="I62" s="461"/>
      <c r="J62" s="461"/>
      <c r="K62" s="462"/>
      <c r="L62" s="463"/>
      <c r="M62" s="464"/>
      <c r="N62" s="464"/>
      <c r="O62" s="464"/>
      <c r="P62" s="465"/>
      <c r="Q62" s="442"/>
      <c r="R62" s="442"/>
      <c r="S62" s="442"/>
      <c r="T62" s="442"/>
      <c r="U62" s="442"/>
      <c r="V62" s="299"/>
      <c r="W62" s="129"/>
      <c r="X62" s="419"/>
      <c r="Y62" s="420"/>
      <c r="Z62" s="296" t="str">
        <f>IFERROR(VLOOKUP(X62, 【参考】数式用!$A$2:$B$46, 2, FALSE), "")</f>
        <v/>
      </c>
      <c r="AA62" s="313"/>
      <c r="AB62" s="314"/>
      <c r="AC62" s="315">
        <f t="shared" si="0"/>
        <v>0</v>
      </c>
      <c r="AD62" s="417" t="str">
        <f>IF(B62="", "", IF(COUNTIF(X62,"*独自*"),"数式を削除して手入力",IFERROR(INDEX(【参考】数式用!$O$3:'【参考】数式用'!$Q$452,MATCH(Q62&amp;V62,【参考】数式用!$N$3:'【参考】数式用'!$N$452,0),MATCH(VLOOKUP(X62,【参考】数式用!$R$2:$S$46,2,FALSE),【参考】数式用!$O$2:$Q$2,0)),10)))</f>
        <v/>
      </c>
      <c r="AE62" s="309"/>
      <c r="AF62" s="242"/>
      <c r="AG62" s="435" t="s">
        <v>117</v>
      </c>
      <c r="AH62" s="252" t="s">
        <v>118</v>
      </c>
      <c r="AI62" s="253" t="s">
        <v>119</v>
      </c>
      <c r="AJ62" s="254">
        <f t="shared" si="1"/>
        <v>0</v>
      </c>
      <c r="AK62" s="432" t="str">
        <f>IF(AJ62=AJ63, "一致", "不一致")</f>
        <v>一致</v>
      </c>
    </row>
    <row r="63" spans="1:37" ht="49.95" customHeight="1">
      <c r="A63" s="241">
        <f t="shared" si="2"/>
        <v>24</v>
      </c>
      <c r="B63" s="460"/>
      <c r="C63" s="461"/>
      <c r="D63" s="461"/>
      <c r="E63" s="461"/>
      <c r="F63" s="461"/>
      <c r="G63" s="461"/>
      <c r="H63" s="461"/>
      <c r="I63" s="461"/>
      <c r="J63" s="461"/>
      <c r="K63" s="462"/>
      <c r="L63" s="463"/>
      <c r="M63" s="464"/>
      <c r="N63" s="464"/>
      <c r="O63" s="464"/>
      <c r="P63" s="465"/>
      <c r="Q63" s="442"/>
      <c r="R63" s="442"/>
      <c r="S63" s="442"/>
      <c r="T63" s="442"/>
      <c r="U63" s="442"/>
      <c r="V63" s="299"/>
      <c r="W63" s="129"/>
      <c r="X63" s="419"/>
      <c r="Y63" s="420"/>
      <c r="Z63" s="296" t="str">
        <f>IFERROR(VLOOKUP(X63, 【参考】数式用!$A$2:$B$46, 2, FALSE), "")</f>
        <v/>
      </c>
      <c r="AA63" s="313"/>
      <c r="AB63" s="314"/>
      <c r="AC63" s="315">
        <f t="shared" si="0"/>
        <v>0</v>
      </c>
      <c r="AD63" s="417" t="str">
        <f>IF(B63="", "", IF(COUNTIF(X63,"*独自*"),"数式を削除して手入力",IFERROR(INDEX(【参考】数式用!$O$3:'【参考】数式用'!$Q$452,MATCH(Q63&amp;V63,【参考】数式用!$N$3:'【参考】数式用'!$N$452,0),MATCH(VLOOKUP(X63,【参考】数式用!$R$2:$S$46,2,FALSE),【参考】数式用!$O$2:$Q$2,0)),10)))</f>
        <v/>
      </c>
      <c r="AE63" s="309"/>
      <c r="AF63" s="242"/>
      <c r="AG63" s="435"/>
      <c r="AH63" s="252" t="s">
        <v>121</v>
      </c>
      <c r="AI63" s="253" t="s">
        <v>122</v>
      </c>
      <c r="AJ63" s="254">
        <f t="shared" si="1"/>
        <v>0</v>
      </c>
      <c r="AK63" s="432"/>
    </row>
    <row r="64" spans="1:37" ht="49.95" customHeight="1">
      <c r="A64" s="241">
        <f t="shared" si="2"/>
        <v>25</v>
      </c>
      <c r="B64" s="460"/>
      <c r="C64" s="461"/>
      <c r="D64" s="461"/>
      <c r="E64" s="461"/>
      <c r="F64" s="461"/>
      <c r="G64" s="461"/>
      <c r="H64" s="461"/>
      <c r="I64" s="461"/>
      <c r="J64" s="461"/>
      <c r="K64" s="462"/>
      <c r="L64" s="463"/>
      <c r="M64" s="464"/>
      <c r="N64" s="464"/>
      <c r="O64" s="464"/>
      <c r="P64" s="465"/>
      <c r="Q64" s="442"/>
      <c r="R64" s="442"/>
      <c r="S64" s="442"/>
      <c r="T64" s="442"/>
      <c r="U64" s="442"/>
      <c r="V64" s="299"/>
      <c r="W64" s="129"/>
      <c r="X64" s="419"/>
      <c r="Y64" s="420"/>
      <c r="Z64" s="296" t="str">
        <f>IFERROR(VLOOKUP(X64, 【参考】数式用!$A$2:$B$46, 2, FALSE), "")</f>
        <v/>
      </c>
      <c r="AA64" s="313"/>
      <c r="AB64" s="314"/>
      <c r="AC64" s="315">
        <f t="shared" si="0"/>
        <v>0</v>
      </c>
      <c r="AD64" s="417" t="str">
        <f>IF(B64="", "", IF(COUNTIF(X64,"*独自*"),"数式を削除して手入力",IFERROR(INDEX(【参考】数式用!$O$3:'【参考】数式用'!$Q$452,MATCH(Q64&amp;V64,【参考】数式用!$N$3:'【参考】数式用'!$N$452,0),MATCH(VLOOKUP(X64,【参考】数式用!$R$2:$S$46,2,FALSE),【参考】数式用!$O$2:$Q$2,0)),10)))</f>
        <v/>
      </c>
      <c r="AE64" s="309"/>
      <c r="AF64" s="242"/>
      <c r="AG64" s="431" t="s">
        <v>124</v>
      </c>
      <c r="AH64" s="252" t="s">
        <v>125</v>
      </c>
      <c r="AI64" s="253" t="s">
        <v>126</v>
      </c>
      <c r="AJ64" s="254">
        <f t="shared" si="1"/>
        <v>0</v>
      </c>
      <c r="AK64" s="432" t="str">
        <f>IF(AJ64=AJ65, "一致", "不一致")</f>
        <v>一致</v>
      </c>
    </row>
    <row r="65" spans="1:37" ht="49.95" customHeight="1">
      <c r="A65" s="241">
        <f t="shared" si="2"/>
        <v>26</v>
      </c>
      <c r="B65" s="460"/>
      <c r="C65" s="461"/>
      <c r="D65" s="461"/>
      <c r="E65" s="461"/>
      <c r="F65" s="461"/>
      <c r="G65" s="461"/>
      <c r="H65" s="461"/>
      <c r="I65" s="461"/>
      <c r="J65" s="461"/>
      <c r="K65" s="462"/>
      <c r="L65" s="463"/>
      <c r="M65" s="464"/>
      <c r="N65" s="464"/>
      <c r="O65" s="464"/>
      <c r="P65" s="465"/>
      <c r="Q65" s="442"/>
      <c r="R65" s="442"/>
      <c r="S65" s="442"/>
      <c r="T65" s="442"/>
      <c r="U65" s="442"/>
      <c r="V65" s="299"/>
      <c r="W65" s="129"/>
      <c r="X65" s="419"/>
      <c r="Y65" s="420"/>
      <c r="Z65" s="296" t="str">
        <f>IFERROR(VLOOKUP(X65, 【参考】数式用!$A$2:$B$46, 2, FALSE), "")</f>
        <v/>
      </c>
      <c r="AA65" s="313"/>
      <c r="AB65" s="314"/>
      <c r="AC65" s="315">
        <f t="shared" si="0"/>
        <v>0</v>
      </c>
      <c r="AD65" s="417" t="str">
        <f>IF(B65="", "", IF(COUNTIF(X65,"*独自*"),"数式を削除して手入力",IFERROR(INDEX(【参考】数式用!$O$3:'【参考】数式用'!$Q$452,MATCH(Q65&amp;V65,【参考】数式用!$N$3:'【参考】数式用'!$N$452,0),MATCH(VLOOKUP(X65,【参考】数式用!$R$2:$S$46,2,FALSE),【参考】数式用!$O$2:$Q$2,0)),10)))</f>
        <v/>
      </c>
      <c r="AE65" s="309"/>
      <c r="AF65" s="242"/>
      <c r="AG65" s="431"/>
      <c r="AH65" s="252" t="s">
        <v>128</v>
      </c>
      <c r="AI65" s="253" t="s">
        <v>129</v>
      </c>
      <c r="AJ65" s="254">
        <f t="shared" si="1"/>
        <v>0</v>
      </c>
      <c r="AK65" s="432"/>
    </row>
    <row r="66" spans="1:37" ht="49.95" customHeight="1">
      <c r="A66" s="241">
        <f t="shared" si="2"/>
        <v>27</v>
      </c>
      <c r="B66" s="460"/>
      <c r="C66" s="461"/>
      <c r="D66" s="461"/>
      <c r="E66" s="461"/>
      <c r="F66" s="461"/>
      <c r="G66" s="461"/>
      <c r="H66" s="461"/>
      <c r="I66" s="461"/>
      <c r="J66" s="461"/>
      <c r="K66" s="462"/>
      <c r="L66" s="463"/>
      <c r="M66" s="464"/>
      <c r="N66" s="464"/>
      <c r="O66" s="464"/>
      <c r="P66" s="465"/>
      <c r="Q66" s="442"/>
      <c r="R66" s="442"/>
      <c r="S66" s="442"/>
      <c r="T66" s="442"/>
      <c r="U66" s="442"/>
      <c r="V66" s="299"/>
      <c r="W66" s="129"/>
      <c r="X66" s="419"/>
      <c r="Y66" s="420"/>
      <c r="Z66" s="296" t="str">
        <f>IFERROR(VLOOKUP(X66, 【参考】数式用!$A$2:$B$46, 2, FALSE), "")</f>
        <v/>
      </c>
      <c r="AA66" s="313"/>
      <c r="AB66" s="314"/>
      <c r="AC66" s="315">
        <f t="shared" si="0"/>
        <v>0</v>
      </c>
      <c r="AD66" s="417" t="str">
        <f>IF(B66="", "", IF(COUNTIF(X66,"*独自*"),"数式を削除して手入力",IFERROR(INDEX(【参考】数式用!$O$3:'【参考】数式用'!$Q$452,MATCH(Q66&amp;V66,【参考】数式用!$N$3:'【参考】数式用'!$N$452,0),MATCH(VLOOKUP(X66,【参考】数式用!$R$2:$S$46,2,FALSE),【参考】数式用!$O$2:$Q$2,0)),10)))</f>
        <v/>
      </c>
      <c r="AE66" s="309"/>
      <c r="AF66" s="242"/>
      <c r="AG66" s="431" t="s">
        <v>131</v>
      </c>
      <c r="AH66" s="252" t="s">
        <v>132</v>
      </c>
      <c r="AI66" s="253" t="s">
        <v>133</v>
      </c>
      <c r="AJ66" s="254">
        <f t="shared" si="1"/>
        <v>0</v>
      </c>
      <c r="AK66" s="432" t="str">
        <f>IF(AJ66=AJ67, "一致", "不一致")</f>
        <v>一致</v>
      </c>
    </row>
    <row r="67" spans="1:37" ht="49.95" customHeight="1">
      <c r="A67" s="241">
        <f t="shared" si="2"/>
        <v>28</v>
      </c>
      <c r="B67" s="460"/>
      <c r="C67" s="461"/>
      <c r="D67" s="461"/>
      <c r="E67" s="461"/>
      <c r="F67" s="461"/>
      <c r="G67" s="461"/>
      <c r="H67" s="461"/>
      <c r="I67" s="461"/>
      <c r="J67" s="461"/>
      <c r="K67" s="462"/>
      <c r="L67" s="463"/>
      <c r="M67" s="464"/>
      <c r="N67" s="464"/>
      <c r="O67" s="464"/>
      <c r="P67" s="465"/>
      <c r="Q67" s="442"/>
      <c r="R67" s="442"/>
      <c r="S67" s="442"/>
      <c r="T67" s="442"/>
      <c r="U67" s="442"/>
      <c r="V67" s="299"/>
      <c r="W67" s="129"/>
      <c r="X67" s="419"/>
      <c r="Y67" s="420"/>
      <c r="Z67" s="296" t="str">
        <f>IFERROR(VLOOKUP(X67, 【参考】数式用!$A$2:$B$46, 2, FALSE), "")</f>
        <v/>
      </c>
      <c r="AA67" s="313"/>
      <c r="AB67" s="314"/>
      <c r="AC67" s="315">
        <f t="shared" si="0"/>
        <v>0</v>
      </c>
      <c r="AD67" s="417" t="str">
        <f>IF(B67="", "", IF(COUNTIF(X67,"*独自*"),"数式を削除して手入力",IFERROR(INDEX(【参考】数式用!$O$3:'【参考】数式用'!$Q$452,MATCH(Q67&amp;V67,【参考】数式用!$N$3:'【参考】数式用'!$N$452,0),MATCH(VLOOKUP(X67,【参考】数式用!$R$2:$S$46,2,FALSE),【参考】数式用!$O$2:$Q$2,0)),10)))</f>
        <v/>
      </c>
      <c r="AE67" s="309"/>
      <c r="AF67" s="242"/>
      <c r="AG67" s="431"/>
      <c r="AH67" s="252" t="s">
        <v>135</v>
      </c>
      <c r="AI67" s="253" t="s">
        <v>136</v>
      </c>
      <c r="AJ67" s="254">
        <f t="shared" si="1"/>
        <v>0</v>
      </c>
      <c r="AK67" s="432"/>
    </row>
    <row r="68" spans="1:37" ht="49.95" customHeight="1">
      <c r="A68" s="241">
        <f t="shared" si="2"/>
        <v>29</v>
      </c>
      <c r="B68" s="460"/>
      <c r="C68" s="461"/>
      <c r="D68" s="461"/>
      <c r="E68" s="461"/>
      <c r="F68" s="461"/>
      <c r="G68" s="461"/>
      <c r="H68" s="461"/>
      <c r="I68" s="461"/>
      <c r="J68" s="461"/>
      <c r="K68" s="462"/>
      <c r="L68" s="463"/>
      <c r="M68" s="464"/>
      <c r="N68" s="464"/>
      <c r="O68" s="464"/>
      <c r="P68" s="465"/>
      <c r="Q68" s="442"/>
      <c r="R68" s="442"/>
      <c r="S68" s="442"/>
      <c r="T68" s="442"/>
      <c r="U68" s="442"/>
      <c r="V68" s="299"/>
      <c r="W68" s="129"/>
      <c r="X68" s="419"/>
      <c r="Y68" s="420"/>
      <c r="Z68" s="296" t="str">
        <f>IFERROR(VLOOKUP(X68, 【参考】数式用!$A$2:$B$46, 2, FALSE), "")</f>
        <v/>
      </c>
      <c r="AA68" s="313"/>
      <c r="AB68" s="314"/>
      <c r="AC68" s="315">
        <f t="shared" si="0"/>
        <v>0</v>
      </c>
      <c r="AD68" s="417" t="str">
        <f>IF(B68="", "", IF(COUNTIF(X68,"*独自*"),"数式を削除して手入力",IFERROR(INDEX(【参考】数式用!$O$3:'【参考】数式用'!$Q$452,MATCH(Q68&amp;V68,【参考】数式用!$N$3:'【参考】数式用'!$N$452,0),MATCH(VLOOKUP(X68,【参考】数式用!$R$2:$S$46,2,FALSE),【参考】数式用!$O$2:$Q$2,0)),10)))</f>
        <v/>
      </c>
      <c r="AE68" s="309"/>
      <c r="AF68" s="242"/>
      <c r="AG68" s="431" t="s">
        <v>138</v>
      </c>
      <c r="AH68" s="252" t="s">
        <v>139</v>
      </c>
      <c r="AI68" s="253" t="s">
        <v>140</v>
      </c>
      <c r="AJ68" s="254">
        <f t="shared" si="1"/>
        <v>0</v>
      </c>
      <c r="AK68" s="432" t="str">
        <f>IF(AJ68=AJ69, "一致", "不一致")</f>
        <v>一致</v>
      </c>
    </row>
    <row r="69" spans="1:37" ht="49.95" customHeight="1">
      <c r="A69" s="241">
        <f t="shared" si="2"/>
        <v>30</v>
      </c>
      <c r="B69" s="460"/>
      <c r="C69" s="461"/>
      <c r="D69" s="461"/>
      <c r="E69" s="461"/>
      <c r="F69" s="461"/>
      <c r="G69" s="461"/>
      <c r="H69" s="461"/>
      <c r="I69" s="461"/>
      <c r="J69" s="461"/>
      <c r="K69" s="462"/>
      <c r="L69" s="463"/>
      <c r="M69" s="464"/>
      <c r="N69" s="464"/>
      <c r="O69" s="464"/>
      <c r="P69" s="465"/>
      <c r="Q69" s="442"/>
      <c r="R69" s="442"/>
      <c r="S69" s="442"/>
      <c r="T69" s="442"/>
      <c r="U69" s="442"/>
      <c r="V69" s="299"/>
      <c r="W69" s="129"/>
      <c r="X69" s="419"/>
      <c r="Y69" s="420"/>
      <c r="Z69" s="296" t="str">
        <f>IFERROR(VLOOKUP(X69, 【参考】数式用!$A$2:$B$46, 2, FALSE), "")</f>
        <v/>
      </c>
      <c r="AA69" s="313"/>
      <c r="AB69" s="314"/>
      <c r="AC69" s="315">
        <f t="shared" si="0"/>
        <v>0</v>
      </c>
      <c r="AD69" s="417" t="str">
        <f>IF(B69="", "", IF(COUNTIF(X69,"*独自*"),"数式を削除して手入力",IFERROR(INDEX(【参考】数式用!$O$3:'【参考】数式用'!$Q$452,MATCH(Q69&amp;V69,【参考】数式用!$N$3:'【参考】数式用'!$N$452,0),MATCH(VLOOKUP(X69,【参考】数式用!$R$2:$S$46,2,FALSE),【参考】数式用!$O$2:$Q$2,0)),10)))</f>
        <v/>
      </c>
      <c r="AE69" s="309"/>
      <c r="AF69" s="242"/>
      <c r="AG69" s="431"/>
      <c r="AH69" s="252" t="s">
        <v>142</v>
      </c>
      <c r="AI69" s="253" t="s">
        <v>143</v>
      </c>
      <c r="AJ69" s="254">
        <f t="shared" si="1"/>
        <v>0</v>
      </c>
      <c r="AK69" s="432"/>
    </row>
    <row r="70" spans="1:37" ht="49.95" customHeight="1">
      <c r="A70" s="241">
        <f t="shared" si="2"/>
        <v>31</v>
      </c>
      <c r="B70" s="460"/>
      <c r="C70" s="461"/>
      <c r="D70" s="461"/>
      <c r="E70" s="461"/>
      <c r="F70" s="461"/>
      <c r="G70" s="461"/>
      <c r="H70" s="461"/>
      <c r="I70" s="461"/>
      <c r="J70" s="461"/>
      <c r="K70" s="462"/>
      <c r="L70" s="463"/>
      <c r="M70" s="464"/>
      <c r="N70" s="464"/>
      <c r="O70" s="464"/>
      <c r="P70" s="465"/>
      <c r="Q70" s="442"/>
      <c r="R70" s="442"/>
      <c r="S70" s="442"/>
      <c r="T70" s="442"/>
      <c r="U70" s="442"/>
      <c r="V70" s="299"/>
      <c r="W70" s="129"/>
      <c r="X70" s="419"/>
      <c r="Y70" s="420"/>
      <c r="Z70" s="296" t="str">
        <f>IFERROR(VLOOKUP(X70, 【参考】数式用!$A$2:$B$46, 2, FALSE), "")</f>
        <v/>
      </c>
      <c r="AA70" s="313"/>
      <c r="AB70" s="314"/>
      <c r="AC70" s="315">
        <f t="shared" si="0"/>
        <v>0</v>
      </c>
      <c r="AD70" s="417" t="str">
        <f>IF(B70="", "", IF(COUNTIF(X70,"*独自*"),"数式を削除して手入力",IFERROR(INDEX(【参考】数式用!$O$3:'【参考】数式用'!$Q$452,MATCH(Q70&amp;V70,【参考】数式用!$N$3:'【参考】数式用'!$N$452,0),MATCH(VLOOKUP(X70,【参考】数式用!$R$2:$S$46,2,FALSE),【参考】数式用!$O$2:$Q$2,0)),10)))</f>
        <v/>
      </c>
      <c r="AE70" s="309"/>
      <c r="AF70" s="242"/>
      <c r="AG70" s="431" t="s">
        <v>145</v>
      </c>
      <c r="AH70" s="252" t="s">
        <v>146</v>
      </c>
      <c r="AI70" s="253" t="s">
        <v>147</v>
      </c>
      <c r="AJ70" s="254">
        <f t="shared" si="1"/>
        <v>0</v>
      </c>
      <c r="AK70" s="432" t="str">
        <f>IF(AJ70=AJ71, "一致", "不一致")</f>
        <v>一致</v>
      </c>
    </row>
    <row r="71" spans="1:37" ht="49.95" customHeight="1">
      <c r="A71" s="241">
        <f t="shared" si="2"/>
        <v>32</v>
      </c>
      <c r="B71" s="460"/>
      <c r="C71" s="461"/>
      <c r="D71" s="461"/>
      <c r="E71" s="461"/>
      <c r="F71" s="461"/>
      <c r="G71" s="461"/>
      <c r="H71" s="461"/>
      <c r="I71" s="461"/>
      <c r="J71" s="461"/>
      <c r="K71" s="462"/>
      <c r="L71" s="463"/>
      <c r="M71" s="464"/>
      <c r="N71" s="464"/>
      <c r="O71" s="464"/>
      <c r="P71" s="465"/>
      <c r="Q71" s="442"/>
      <c r="R71" s="442"/>
      <c r="S71" s="442"/>
      <c r="T71" s="442"/>
      <c r="U71" s="442"/>
      <c r="V71" s="299"/>
      <c r="W71" s="129"/>
      <c r="X71" s="419"/>
      <c r="Y71" s="420"/>
      <c r="Z71" s="296" t="str">
        <f>IFERROR(VLOOKUP(X71, 【参考】数式用!$A$2:$B$46, 2, FALSE), "")</f>
        <v/>
      </c>
      <c r="AA71" s="313"/>
      <c r="AB71" s="314"/>
      <c r="AC71" s="315">
        <f t="shared" si="0"/>
        <v>0</v>
      </c>
      <c r="AD71" s="417" t="str">
        <f>IF(B71="", "", IF(COUNTIF(X71,"*独自*"),"数式を削除して手入力",IFERROR(INDEX(【参考】数式用!$O$3:'【参考】数式用'!$Q$452,MATCH(Q71&amp;V71,【参考】数式用!$N$3:'【参考】数式用'!$N$452,0),MATCH(VLOOKUP(X71,【参考】数式用!$R$2:$S$46,2,FALSE),【参考】数式用!$O$2:$Q$2,0)),10)))</f>
        <v/>
      </c>
      <c r="AE71" s="309"/>
      <c r="AF71" s="242"/>
      <c r="AG71" s="431"/>
      <c r="AH71" s="252" t="s">
        <v>148</v>
      </c>
      <c r="AI71" s="253" t="s">
        <v>149</v>
      </c>
      <c r="AJ71" s="254">
        <f t="shared" si="1"/>
        <v>0</v>
      </c>
      <c r="AK71" s="432"/>
    </row>
    <row r="72" spans="1:37" ht="49.95" customHeight="1">
      <c r="A72" s="241">
        <f t="shared" si="2"/>
        <v>33</v>
      </c>
      <c r="B72" s="460"/>
      <c r="C72" s="461"/>
      <c r="D72" s="461"/>
      <c r="E72" s="461"/>
      <c r="F72" s="461"/>
      <c r="G72" s="461"/>
      <c r="H72" s="461"/>
      <c r="I72" s="461"/>
      <c r="J72" s="461"/>
      <c r="K72" s="462"/>
      <c r="L72" s="463"/>
      <c r="M72" s="464"/>
      <c r="N72" s="464"/>
      <c r="O72" s="464"/>
      <c r="P72" s="465"/>
      <c r="Q72" s="442"/>
      <c r="R72" s="442"/>
      <c r="S72" s="442"/>
      <c r="T72" s="442"/>
      <c r="U72" s="442"/>
      <c r="V72" s="299"/>
      <c r="W72" s="129"/>
      <c r="X72" s="419"/>
      <c r="Y72" s="420"/>
      <c r="Z72" s="296" t="str">
        <f>IFERROR(VLOOKUP(X72, 【参考】数式用!$A$2:$B$46, 2, FALSE), "")</f>
        <v/>
      </c>
      <c r="AA72" s="313"/>
      <c r="AB72" s="314"/>
      <c r="AC72" s="315">
        <f t="shared" si="0"/>
        <v>0</v>
      </c>
      <c r="AD72" s="417" t="str">
        <f>IF(B72="", "", IF(COUNTIF(X72,"*独自*"),"数式を削除して手入力",IFERROR(INDEX(【参考】数式用!$O$3:'【参考】数式用'!$Q$452,MATCH(Q72&amp;V72,【参考】数式用!$N$3:'【参考】数式用'!$N$452,0),MATCH(VLOOKUP(X72,【参考】数式用!$R$2:$S$46,2,FALSE),【参考】数式用!$O$2:$Q$2,0)),10)))</f>
        <v/>
      </c>
      <c r="AE72" s="309"/>
      <c r="AF72" s="242"/>
      <c r="AG72" s="431" t="s">
        <v>151</v>
      </c>
      <c r="AH72" s="252" t="s">
        <v>152</v>
      </c>
      <c r="AI72" s="253" t="s">
        <v>153</v>
      </c>
      <c r="AJ72" s="254">
        <f t="shared" si="1"/>
        <v>0</v>
      </c>
      <c r="AK72" s="432" t="str">
        <f>IF(AJ72=AJ73, "一致", "不一致")</f>
        <v>一致</v>
      </c>
    </row>
    <row r="73" spans="1:37" ht="49.95" customHeight="1" thickBot="1">
      <c r="A73" s="241">
        <f t="shared" si="2"/>
        <v>34</v>
      </c>
      <c r="B73" s="460"/>
      <c r="C73" s="461"/>
      <c r="D73" s="461"/>
      <c r="E73" s="461"/>
      <c r="F73" s="461"/>
      <c r="G73" s="461"/>
      <c r="H73" s="461"/>
      <c r="I73" s="461"/>
      <c r="J73" s="461"/>
      <c r="K73" s="462"/>
      <c r="L73" s="463"/>
      <c r="M73" s="464"/>
      <c r="N73" s="464"/>
      <c r="O73" s="464"/>
      <c r="P73" s="465"/>
      <c r="Q73" s="442"/>
      <c r="R73" s="442"/>
      <c r="S73" s="442"/>
      <c r="T73" s="442"/>
      <c r="U73" s="442"/>
      <c r="V73" s="299"/>
      <c r="W73" s="129"/>
      <c r="X73" s="419"/>
      <c r="Y73" s="420"/>
      <c r="Z73" s="296" t="str">
        <f>IFERROR(VLOOKUP(X73, 【参考】数式用!$A$2:$B$46, 2, FALSE), "")</f>
        <v/>
      </c>
      <c r="AA73" s="313"/>
      <c r="AB73" s="314"/>
      <c r="AC73" s="315">
        <f t="shared" si="0"/>
        <v>0</v>
      </c>
      <c r="AD73" s="417" t="str">
        <f>IF(B73="", "", IF(COUNTIF(X73,"*独自*"),"数式を削除して手入力",IFERROR(INDEX(【参考】数式用!$O$3:'【参考】数式用'!$Q$452,MATCH(Q73&amp;V73,【参考】数式用!$N$3:'【参考】数式用'!$N$452,0),MATCH(VLOOKUP(X73,【参考】数式用!$R$2:$S$46,2,FALSE),【参考】数式用!$O$2:$Q$2,0)),10)))</f>
        <v/>
      </c>
      <c r="AE73" s="309"/>
      <c r="AF73" s="242"/>
      <c r="AG73" s="433"/>
      <c r="AH73" s="255" t="s">
        <v>155</v>
      </c>
      <c r="AI73" s="256" t="s">
        <v>156</v>
      </c>
      <c r="AJ73" s="257">
        <f t="shared" si="1"/>
        <v>0</v>
      </c>
      <c r="AK73" s="434"/>
    </row>
    <row r="74" spans="1:37" ht="49.95" customHeight="1">
      <c r="A74" s="241">
        <f t="shared" si="2"/>
        <v>35</v>
      </c>
      <c r="B74" s="460"/>
      <c r="C74" s="461"/>
      <c r="D74" s="461"/>
      <c r="E74" s="461"/>
      <c r="F74" s="461"/>
      <c r="G74" s="461"/>
      <c r="H74" s="461"/>
      <c r="I74" s="461"/>
      <c r="J74" s="461"/>
      <c r="K74" s="462"/>
      <c r="L74" s="463"/>
      <c r="M74" s="464"/>
      <c r="N74" s="464"/>
      <c r="O74" s="464"/>
      <c r="P74" s="465"/>
      <c r="Q74" s="442"/>
      <c r="R74" s="442"/>
      <c r="S74" s="442"/>
      <c r="T74" s="442"/>
      <c r="U74" s="442"/>
      <c r="V74" s="299"/>
      <c r="W74" s="129"/>
      <c r="X74" s="419"/>
      <c r="Y74" s="420"/>
      <c r="Z74" s="296" t="str">
        <f>IFERROR(VLOOKUP(X74, 【参考】数式用!$A$2:$B$46, 2, FALSE), "")</f>
        <v/>
      </c>
      <c r="AA74" s="313"/>
      <c r="AB74" s="314"/>
      <c r="AC74" s="315">
        <f t="shared" si="0"/>
        <v>0</v>
      </c>
      <c r="AD74" s="417" t="str">
        <f>IF(B74="", "", IF(COUNTIF(X74,"*独自*"),"数式を削除して手入力",IFERROR(INDEX(【参考】数式用!$O$3:'【参考】数式用'!$Q$452,MATCH(Q74&amp;V74,【参考】数式用!$N$3:'【参考】数式用'!$N$452,0),MATCH(VLOOKUP(X74,【参考】数式用!$R$2:$S$46,2,FALSE),【参考】数式用!$O$2:$Q$2,0)),10)))</f>
        <v/>
      </c>
      <c r="AE74" s="309"/>
      <c r="AF74" s="242"/>
      <c r="AG74" s="258"/>
    </row>
    <row r="75" spans="1:37" ht="49.95" customHeight="1">
      <c r="A75" s="241">
        <f t="shared" si="2"/>
        <v>36</v>
      </c>
      <c r="B75" s="460"/>
      <c r="C75" s="461"/>
      <c r="D75" s="461"/>
      <c r="E75" s="461"/>
      <c r="F75" s="461"/>
      <c r="G75" s="461"/>
      <c r="H75" s="461"/>
      <c r="I75" s="461"/>
      <c r="J75" s="461"/>
      <c r="K75" s="462"/>
      <c r="L75" s="463"/>
      <c r="M75" s="464"/>
      <c r="N75" s="464"/>
      <c r="O75" s="464"/>
      <c r="P75" s="465"/>
      <c r="Q75" s="442"/>
      <c r="R75" s="442"/>
      <c r="S75" s="442"/>
      <c r="T75" s="442"/>
      <c r="U75" s="442"/>
      <c r="V75" s="299"/>
      <c r="W75" s="129"/>
      <c r="X75" s="419"/>
      <c r="Y75" s="420"/>
      <c r="Z75" s="296" t="str">
        <f>IFERROR(VLOOKUP(X75, 【参考】数式用!$A$2:$B$46, 2, FALSE), "")</f>
        <v/>
      </c>
      <c r="AA75" s="313"/>
      <c r="AB75" s="314"/>
      <c r="AC75" s="315">
        <f t="shared" si="0"/>
        <v>0</v>
      </c>
      <c r="AD75" s="417" t="str">
        <f>IF(B75="", "", IF(COUNTIF(X75,"*独自*"),"数式を削除して手入力",IFERROR(INDEX(【参考】数式用!$O$3:'【参考】数式用'!$Q$452,MATCH(Q75&amp;V75,【参考】数式用!$N$3:'【参考】数式用'!$N$452,0),MATCH(VLOOKUP(X75,【参考】数式用!$R$2:$S$46,2,FALSE),【参考】数式用!$O$2:$Q$2,0)),10)))</f>
        <v/>
      </c>
      <c r="AE75" s="309"/>
      <c r="AF75" s="242"/>
      <c r="AG75" s="258"/>
    </row>
    <row r="76" spans="1:37" ht="49.95" customHeight="1">
      <c r="A76" s="241">
        <f t="shared" si="2"/>
        <v>37</v>
      </c>
      <c r="B76" s="460"/>
      <c r="C76" s="461"/>
      <c r="D76" s="461"/>
      <c r="E76" s="461"/>
      <c r="F76" s="461"/>
      <c r="G76" s="461"/>
      <c r="H76" s="461"/>
      <c r="I76" s="461"/>
      <c r="J76" s="461"/>
      <c r="K76" s="462"/>
      <c r="L76" s="463"/>
      <c r="M76" s="464"/>
      <c r="N76" s="464"/>
      <c r="O76" s="464"/>
      <c r="P76" s="465"/>
      <c r="Q76" s="442"/>
      <c r="R76" s="442"/>
      <c r="S76" s="442"/>
      <c r="T76" s="442"/>
      <c r="U76" s="442"/>
      <c r="V76" s="299"/>
      <c r="W76" s="129"/>
      <c r="X76" s="419"/>
      <c r="Y76" s="420"/>
      <c r="Z76" s="296" t="str">
        <f>IFERROR(VLOOKUP(X76, 【参考】数式用!$A$2:$B$46, 2, FALSE), "")</f>
        <v/>
      </c>
      <c r="AA76" s="313"/>
      <c r="AB76" s="314"/>
      <c r="AC76" s="315">
        <f t="shared" si="0"/>
        <v>0</v>
      </c>
      <c r="AD76" s="417" t="str">
        <f>IF(B76="", "", IF(COUNTIF(X76,"*独自*"),"数式を削除して手入力",IFERROR(INDEX(【参考】数式用!$O$3:'【参考】数式用'!$Q$452,MATCH(Q76&amp;V76,【参考】数式用!$N$3:'【参考】数式用'!$N$452,0),MATCH(VLOOKUP(X76,【参考】数式用!$R$2:$S$46,2,FALSE),【参考】数式用!$O$2:$Q$2,0)),10)))</f>
        <v/>
      </c>
      <c r="AE76" s="309"/>
      <c r="AF76" s="242"/>
      <c r="AG76" s="258"/>
    </row>
    <row r="77" spans="1:37" ht="49.95" customHeight="1">
      <c r="A77" s="241">
        <f t="shared" si="2"/>
        <v>38</v>
      </c>
      <c r="B77" s="460"/>
      <c r="C77" s="461"/>
      <c r="D77" s="461"/>
      <c r="E77" s="461"/>
      <c r="F77" s="461"/>
      <c r="G77" s="461"/>
      <c r="H77" s="461"/>
      <c r="I77" s="461"/>
      <c r="J77" s="461"/>
      <c r="K77" s="462"/>
      <c r="L77" s="463"/>
      <c r="M77" s="464"/>
      <c r="N77" s="464"/>
      <c r="O77" s="464"/>
      <c r="P77" s="465"/>
      <c r="Q77" s="442"/>
      <c r="R77" s="442"/>
      <c r="S77" s="442"/>
      <c r="T77" s="442"/>
      <c r="U77" s="442"/>
      <c r="V77" s="299"/>
      <c r="W77" s="129"/>
      <c r="X77" s="419"/>
      <c r="Y77" s="420"/>
      <c r="Z77" s="296" t="str">
        <f>IFERROR(VLOOKUP(X77, 【参考】数式用!$A$2:$B$46, 2, FALSE), "")</f>
        <v/>
      </c>
      <c r="AA77" s="313"/>
      <c r="AB77" s="314"/>
      <c r="AC77" s="315">
        <f t="shared" si="0"/>
        <v>0</v>
      </c>
      <c r="AD77" s="417" t="str">
        <f>IF(B77="", "", IF(COUNTIF(X77,"*独自*"),"数式を削除して手入力",IFERROR(INDEX(【参考】数式用!$O$3:'【参考】数式用'!$Q$452,MATCH(Q77&amp;V77,【参考】数式用!$N$3:'【参考】数式用'!$N$452,0),MATCH(VLOOKUP(X77,【参考】数式用!$R$2:$S$46,2,FALSE),【参考】数式用!$O$2:$Q$2,0)),10)))</f>
        <v/>
      </c>
      <c r="AE77" s="309"/>
      <c r="AF77" s="242"/>
      <c r="AG77" s="258"/>
    </row>
    <row r="78" spans="1:37" ht="49.95" customHeight="1">
      <c r="A78" s="241">
        <f t="shared" si="2"/>
        <v>39</v>
      </c>
      <c r="B78" s="460"/>
      <c r="C78" s="461"/>
      <c r="D78" s="461"/>
      <c r="E78" s="461"/>
      <c r="F78" s="461"/>
      <c r="G78" s="461"/>
      <c r="H78" s="461"/>
      <c r="I78" s="461"/>
      <c r="J78" s="461"/>
      <c r="K78" s="462"/>
      <c r="L78" s="463"/>
      <c r="M78" s="464"/>
      <c r="N78" s="464"/>
      <c r="O78" s="464"/>
      <c r="P78" s="465"/>
      <c r="Q78" s="442"/>
      <c r="R78" s="442"/>
      <c r="S78" s="442"/>
      <c r="T78" s="442"/>
      <c r="U78" s="442"/>
      <c r="V78" s="299"/>
      <c r="W78" s="129"/>
      <c r="X78" s="419"/>
      <c r="Y78" s="420"/>
      <c r="Z78" s="296" t="str">
        <f>IFERROR(VLOOKUP(X78, 【参考】数式用!$A$2:$B$46, 2, FALSE), "")</f>
        <v/>
      </c>
      <c r="AA78" s="313"/>
      <c r="AB78" s="314"/>
      <c r="AC78" s="315">
        <f t="shared" si="0"/>
        <v>0</v>
      </c>
      <c r="AD78" s="417" t="str">
        <f>IF(B78="", "", IF(COUNTIF(X78,"*独自*"),"数式を削除して手入力",IFERROR(INDEX(【参考】数式用!$O$3:'【参考】数式用'!$Q$452,MATCH(Q78&amp;V78,【参考】数式用!$N$3:'【参考】数式用'!$N$452,0),MATCH(VLOOKUP(X78,【参考】数式用!$R$2:$S$46,2,FALSE),【参考】数式用!$O$2:$Q$2,0)),10)))</f>
        <v/>
      </c>
      <c r="AE78" s="309"/>
      <c r="AF78" s="242"/>
      <c r="AG78" s="258"/>
    </row>
    <row r="79" spans="1:37" ht="49.95" customHeight="1">
      <c r="A79" s="241">
        <f t="shared" ref="A79:A105" si="3">A78+1</f>
        <v>40</v>
      </c>
      <c r="B79" s="460"/>
      <c r="C79" s="461"/>
      <c r="D79" s="461"/>
      <c r="E79" s="461"/>
      <c r="F79" s="461"/>
      <c r="G79" s="461"/>
      <c r="H79" s="461"/>
      <c r="I79" s="461"/>
      <c r="J79" s="461"/>
      <c r="K79" s="462"/>
      <c r="L79" s="463"/>
      <c r="M79" s="464"/>
      <c r="N79" s="464"/>
      <c r="O79" s="464"/>
      <c r="P79" s="465"/>
      <c r="Q79" s="466"/>
      <c r="R79" s="466"/>
      <c r="S79" s="466"/>
      <c r="T79" s="466"/>
      <c r="U79" s="466"/>
      <c r="V79" s="129"/>
      <c r="W79" s="129"/>
      <c r="X79" s="419"/>
      <c r="Y79" s="420"/>
      <c r="Z79" s="296" t="str">
        <f>IFERROR(VLOOKUP(X79, 【参考】数式用!$A$2:$B$46, 2, FALSE), "")</f>
        <v/>
      </c>
      <c r="AA79" s="313"/>
      <c r="AB79" s="314"/>
      <c r="AC79" s="315">
        <f t="shared" si="0"/>
        <v>0</v>
      </c>
      <c r="AD79" s="417" t="str">
        <f>IF(B79="", "", IF(COUNTIF(X79,"*独自*"),"数式を削除して手入力",IFERROR(INDEX(【参考】数式用!$O$3:'【参考】数式用'!$Q$452,MATCH(Q79&amp;V79,【参考】数式用!$N$3:'【参考】数式用'!$N$452,0),MATCH(VLOOKUP(X79,【参考】数式用!$R$2:$S$46,2,FALSE),【参考】数式用!$O$2:$Q$2,0)),10)))</f>
        <v/>
      </c>
      <c r="AE79" s="309"/>
      <c r="AF79" s="242"/>
      <c r="AG79" s="258"/>
    </row>
    <row r="80" spans="1:37" ht="49.95" customHeight="1">
      <c r="A80" s="241">
        <f t="shared" si="3"/>
        <v>41</v>
      </c>
      <c r="B80" s="460"/>
      <c r="C80" s="461"/>
      <c r="D80" s="461"/>
      <c r="E80" s="461"/>
      <c r="F80" s="461"/>
      <c r="G80" s="461"/>
      <c r="H80" s="461"/>
      <c r="I80" s="461"/>
      <c r="J80" s="461"/>
      <c r="K80" s="462"/>
      <c r="L80" s="463"/>
      <c r="M80" s="464"/>
      <c r="N80" s="464"/>
      <c r="O80" s="464"/>
      <c r="P80" s="465"/>
      <c r="Q80" s="466"/>
      <c r="R80" s="466"/>
      <c r="S80" s="466"/>
      <c r="T80" s="466"/>
      <c r="U80" s="466"/>
      <c r="V80" s="129"/>
      <c r="W80" s="129"/>
      <c r="X80" s="419"/>
      <c r="Y80" s="420"/>
      <c r="Z80" s="296" t="str">
        <f>IFERROR(VLOOKUP(X80, 【参考】数式用!$A$2:$B$46, 2, FALSE), "")</f>
        <v/>
      </c>
      <c r="AA80" s="313"/>
      <c r="AB80" s="314"/>
      <c r="AC80" s="315">
        <f t="shared" si="0"/>
        <v>0</v>
      </c>
      <c r="AD80" s="417" t="str">
        <f>IF(B80="", "", IF(COUNTIF(X80,"*独自*"),"数式を削除して手入力",IFERROR(INDEX(【参考】数式用!$O$3:'【参考】数式用'!$Q$452,MATCH(Q80&amp;V80,【参考】数式用!$N$3:'【参考】数式用'!$N$452,0),MATCH(VLOOKUP(X80,【参考】数式用!$R$2:$S$46,2,FALSE),【参考】数式用!$O$2:$Q$2,0)),10)))</f>
        <v/>
      </c>
      <c r="AE80" s="309"/>
      <c r="AF80" s="242"/>
      <c r="AG80" s="258"/>
    </row>
    <row r="81" spans="1:33" ht="49.95" customHeight="1">
      <c r="A81" s="241">
        <f t="shared" si="3"/>
        <v>42</v>
      </c>
      <c r="B81" s="460"/>
      <c r="C81" s="461"/>
      <c r="D81" s="461"/>
      <c r="E81" s="461"/>
      <c r="F81" s="461"/>
      <c r="G81" s="461"/>
      <c r="H81" s="461"/>
      <c r="I81" s="461"/>
      <c r="J81" s="461"/>
      <c r="K81" s="462"/>
      <c r="L81" s="463"/>
      <c r="M81" s="464"/>
      <c r="N81" s="464"/>
      <c r="O81" s="464"/>
      <c r="P81" s="465"/>
      <c r="Q81" s="466"/>
      <c r="R81" s="466"/>
      <c r="S81" s="466"/>
      <c r="T81" s="466"/>
      <c r="U81" s="466"/>
      <c r="V81" s="129"/>
      <c r="W81" s="129"/>
      <c r="X81" s="419"/>
      <c r="Y81" s="420"/>
      <c r="Z81" s="296" t="str">
        <f>IFERROR(VLOOKUP(X81, 【参考】数式用!$A$2:$B$46, 2, FALSE), "")</f>
        <v/>
      </c>
      <c r="AA81" s="313"/>
      <c r="AB81" s="314"/>
      <c r="AC81" s="315">
        <f t="shared" si="0"/>
        <v>0</v>
      </c>
      <c r="AD81" s="417" t="str">
        <f>IF(B81="", "", IF(COUNTIF(X81,"*独自*"),"数式を削除して手入力",IFERROR(INDEX(【参考】数式用!$O$3:'【参考】数式用'!$Q$452,MATCH(Q81&amp;V81,【参考】数式用!$N$3:'【参考】数式用'!$N$452,0),MATCH(VLOOKUP(X81,【参考】数式用!$R$2:$S$46,2,FALSE),【参考】数式用!$O$2:$Q$2,0)),10)))</f>
        <v/>
      </c>
      <c r="AE81" s="309"/>
      <c r="AF81" s="242"/>
      <c r="AG81" s="258"/>
    </row>
    <row r="82" spans="1:33" ht="49.95" customHeight="1">
      <c r="A82" s="241">
        <f t="shared" si="3"/>
        <v>43</v>
      </c>
      <c r="B82" s="460"/>
      <c r="C82" s="461"/>
      <c r="D82" s="461"/>
      <c r="E82" s="461"/>
      <c r="F82" s="461"/>
      <c r="G82" s="461"/>
      <c r="H82" s="461"/>
      <c r="I82" s="461"/>
      <c r="J82" s="461"/>
      <c r="K82" s="462"/>
      <c r="L82" s="463"/>
      <c r="M82" s="464"/>
      <c r="N82" s="464"/>
      <c r="O82" s="464"/>
      <c r="P82" s="465"/>
      <c r="Q82" s="466"/>
      <c r="R82" s="466"/>
      <c r="S82" s="466"/>
      <c r="T82" s="466"/>
      <c r="U82" s="466"/>
      <c r="V82" s="129"/>
      <c r="W82" s="129"/>
      <c r="X82" s="419"/>
      <c r="Y82" s="420"/>
      <c r="Z82" s="296" t="str">
        <f>IFERROR(VLOOKUP(X82, 【参考】数式用!$A$2:$B$46, 2, FALSE), "")</f>
        <v/>
      </c>
      <c r="AA82" s="313"/>
      <c r="AB82" s="314"/>
      <c r="AC82" s="315">
        <f t="shared" si="0"/>
        <v>0</v>
      </c>
      <c r="AD82" s="417" t="str">
        <f>IF(B82="", "", IF(COUNTIF(X82,"*独自*"),"数式を削除して手入力",IFERROR(INDEX(【参考】数式用!$O$3:'【参考】数式用'!$Q$452,MATCH(Q82&amp;V82,【参考】数式用!$N$3:'【参考】数式用'!$N$452,0),MATCH(VLOOKUP(X82,【参考】数式用!$R$2:$S$46,2,FALSE),【参考】数式用!$O$2:$Q$2,0)),10)))</f>
        <v/>
      </c>
      <c r="AE82" s="309"/>
      <c r="AF82" s="242"/>
      <c r="AG82" s="258"/>
    </row>
    <row r="83" spans="1:33" ht="49.95" customHeight="1">
      <c r="A83" s="241">
        <f t="shared" si="3"/>
        <v>44</v>
      </c>
      <c r="B83" s="460"/>
      <c r="C83" s="461"/>
      <c r="D83" s="461"/>
      <c r="E83" s="461"/>
      <c r="F83" s="461"/>
      <c r="G83" s="461"/>
      <c r="H83" s="461"/>
      <c r="I83" s="461"/>
      <c r="J83" s="461"/>
      <c r="K83" s="462"/>
      <c r="L83" s="463"/>
      <c r="M83" s="464"/>
      <c r="N83" s="464"/>
      <c r="O83" s="464"/>
      <c r="P83" s="465"/>
      <c r="Q83" s="466"/>
      <c r="R83" s="466"/>
      <c r="S83" s="466"/>
      <c r="T83" s="466"/>
      <c r="U83" s="466"/>
      <c r="V83" s="129"/>
      <c r="W83" s="129"/>
      <c r="X83" s="419"/>
      <c r="Y83" s="420"/>
      <c r="Z83" s="296" t="str">
        <f>IFERROR(VLOOKUP(X83, 【参考】数式用!$A$2:$B$46, 2, FALSE), "")</f>
        <v/>
      </c>
      <c r="AA83" s="313"/>
      <c r="AB83" s="314"/>
      <c r="AC83" s="315">
        <f t="shared" si="0"/>
        <v>0</v>
      </c>
      <c r="AD83" s="417" t="str">
        <f>IF(B83="", "", IF(COUNTIF(X83,"*独自*"),"数式を削除して手入力",IFERROR(INDEX(【参考】数式用!$O$3:'【参考】数式用'!$Q$452,MATCH(Q83&amp;V83,【参考】数式用!$N$3:'【参考】数式用'!$N$452,0),MATCH(VLOOKUP(X83,【参考】数式用!$R$2:$S$46,2,FALSE),【参考】数式用!$O$2:$Q$2,0)),10)))</f>
        <v/>
      </c>
      <c r="AE83" s="309"/>
      <c r="AF83" s="242"/>
      <c r="AG83" s="258"/>
    </row>
    <row r="84" spans="1:33" ht="49.95" customHeight="1">
      <c r="A84" s="241">
        <f t="shared" si="3"/>
        <v>45</v>
      </c>
      <c r="B84" s="467"/>
      <c r="C84" s="468"/>
      <c r="D84" s="468"/>
      <c r="E84" s="468"/>
      <c r="F84" s="468"/>
      <c r="G84" s="468"/>
      <c r="H84" s="468"/>
      <c r="I84" s="468"/>
      <c r="J84" s="468"/>
      <c r="K84" s="468"/>
      <c r="L84" s="463"/>
      <c r="M84" s="464"/>
      <c r="N84" s="464"/>
      <c r="O84" s="464"/>
      <c r="P84" s="465"/>
      <c r="Q84" s="466"/>
      <c r="R84" s="466"/>
      <c r="S84" s="466"/>
      <c r="T84" s="466"/>
      <c r="U84" s="466"/>
      <c r="V84" s="129"/>
      <c r="W84" s="129"/>
      <c r="X84" s="419"/>
      <c r="Y84" s="420"/>
      <c r="Z84" s="296" t="str">
        <f>IFERROR(VLOOKUP(X84, 【参考】数式用!$A$2:$B$46, 2, FALSE), "")</f>
        <v/>
      </c>
      <c r="AA84" s="313"/>
      <c r="AB84" s="314"/>
      <c r="AC84" s="315">
        <f t="shared" si="0"/>
        <v>0</v>
      </c>
      <c r="AD84" s="417" t="str">
        <f>IF(B84="", "", IF(COUNTIF(X84,"*独自*"),"数式を削除して手入力",IFERROR(INDEX(【参考】数式用!$O$3:'【参考】数式用'!$Q$452,MATCH(Q84&amp;V84,【参考】数式用!$N$3:'【参考】数式用'!$N$452,0),MATCH(VLOOKUP(X84,【参考】数式用!$R$2:$S$46,2,FALSE),【参考】数式用!$O$2:$Q$2,0)),10)))</f>
        <v/>
      </c>
      <c r="AE84" s="309"/>
      <c r="AF84" s="242"/>
      <c r="AG84" s="258"/>
    </row>
    <row r="85" spans="1:33" ht="49.95" customHeight="1">
      <c r="A85" s="241">
        <f t="shared" si="3"/>
        <v>46</v>
      </c>
      <c r="B85" s="467"/>
      <c r="C85" s="468"/>
      <c r="D85" s="468"/>
      <c r="E85" s="468"/>
      <c r="F85" s="468"/>
      <c r="G85" s="468"/>
      <c r="H85" s="468"/>
      <c r="I85" s="468"/>
      <c r="J85" s="468"/>
      <c r="K85" s="468"/>
      <c r="L85" s="463"/>
      <c r="M85" s="464"/>
      <c r="N85" s="464"/>
      <c r="O85" s="464"/>
      <c r="P85" s="465"/>
      <c r="Q85" s="466"/>
      <c r="R85" s="466"/>
      <c r="S85" s="466"/>
      <c r="T85" s="466"/>
      <c r="U85" s="466"/>
      <c r="V85" s="129"/>
      <c r="W85" s="129"/>
      <c r="X85" s="419"/>
      <c r="Y85" s="420"/>
      <c r="Z85" s="296" t="str">
        <f>IFERROR(VLOOKUP(X85, 【参考】数式用!$A$2:$B$46, 2, FALSE), "")</f>
        <v/>
      </c>
      <c r="AA85" s="313"/>
      <c r="AB85" s="314"/>
      <c r="AC85" s="315">
        <f t="shared" si="0"/>
        <v>0</v>
      </c>
      <c r="AD85" s="417" t="str">
        <f>IF(B85="", "", IF(COUNTIF(X85,"*独自*"),"数式を削除して手入力",IFERROR(INDEX(【参考】数式用!$O$3:'【参考】数式用'!$Q$452,MATCH(Q85&amp;V85,【参考】数式用!$N$3:'【参考】数式用'!$N$452,0),MATCH(VLOOKUP(X85,【参考】数式用!$R$2:$S$46,2,FALSE),【参考】数式用!$O$2:$Q$2,0)),10)))</f>
        <v/>
      </c>
      <c r="AE85" s="309"/>
      <c r="AF85" s="242"/>
      <c r="AG85" s="258"/>
    </row>
    <row r="86" spans="1:33" ht="49.95" customHeight="1">
      <c r="A86" s="241">
        <f t="shared" si="3"/>
        <v>47</v>
      </c>
      <c r="B86" s="467"/>
      <c r="C86" s="468"/>
      <c r="D86" s="468"/>
      <c r="E86" s="468"/>
      <c r="F86" s="468"/>
      <c r="G86" s="468"/>
      <c r="H86" s="468"/>
      <c r="I86" s="468"/>
      <c r="J86" s="468"/>
      <c r="K86" s="468"/>
      <c r="L86" s="463"/>
      <c r="M86" s="464"/>
      <c r="N86" s="464"/>
      <c r="O86" s="464"/>
      <c r="P86" s="465"/>
      <c r="Q86" s="466"/>
      <c r="R86" s="466"/>
      <c r="S86" s="466"/>
      <c r="T86" s="466"/>
      <c r="U86" s="466"/>
      <c r="V86" s="129"/>
      <c r="W86" s="129"/>
      <c r="X86" s="419"/>
      <c r="Y86" s="420"/>
      <c r="Z86" s="296" t="str">
        <f>IFERROR(VLOOKUP(X86, 【参考】数式用!$A$2:$B$46, 2, FALSE), "")</f>
        <v/>
      </c>
      <c r="AA86" s="313"/>
      <c r="AB86" s="314"/>
      <c r="AC86" s="315">
        <f t="shared" si="0"/>
        <v>0</v>
      </c>
      <c r="AD86" s="417" t="str">
        <f>IF(B86="", "", IF(COUNTIF(X86,"*独自*"),"数式を削除して手入力",IFERROR(INDEX(【参考】数式用!$O$3:'【参考】数式用'!$Q$452,MATCH(Q86&amp;V86,【参考】数式用!$N$3:'【参考】数式用'!$N$452,0),MATCH(VLOOKUP(X86,【参考】数式用!$R$2:$S$46,2,FALSE),【参考】数式用!$O$2:$Q$2,0)),10)))</f>
        <v/>
      </c>
      <c r="AE86" s="309"/>
      <c r="AF86" s="242"/>
      <c r="AG86" s="258"/>
    </row>
    <row r="87" spans="1:33" ht="49.95" customHeight="1">
      <c r="A87" s="241">
        <f t="shared" si="3"/>
        <v>48</v>
      </c>
      <c r="B87" s="467"/>
      <c r="C87" s="468"/>
      <c r="D87" s="468"/>
      <c r="E87" s="468"/>
      <c r="F87" s="468"/>
      <c r="G87" s="468"/>
      <c r="H87" s="468"/>
      <c r="I87" s="468"/>
      <c r="J87" s="468"/>
      <c r="K87" s="468"/>
      <c r="L87" s="463"/>
      <c r="M87" s="464"/>
      <c r="N87" s="464"/>
      <c r="O87" s="464"/>
      <c r="P87" s="465"/>
      <c r="Q87" s="466"/>
      <c r="R87" s="466"/>
      <c r="S87" s="466"/>
      <c r="T87" s="466"/>
      <c r="U87" s="466"/>
      <c r="V87" s="129"/>
      <c r="W87" s="129"/>
      <c r="X87" s="419"/>
      <c r="Y87" s="420"/>
      <c r="Z87" s="296" t="str">
        <f>IFERROR(VLOOKUP(X87, 【参考】数式用!$A$2:$B$46, 2, FALSE), "")</f>
        <v/>
      </c>
      <c r="AA87" s="313"/>
      <c r="AB87" s="314"/>
      <c r="AC87" s="315">
        <f t="shared" si="0"/>
        <v>0</v>
      </c>
      <c r="AD87" s="417" t="str">
        <f>IF(B87="", "", IF(COUNTIF(X87,"*独自*"),"数式を削除して手入力",IFERROR(INDEX(【参考】数式用!$O$3:'【参考】数式用'!$Q$452,MATCH(Q87&amp;V87,【参考】数式用!$N$3:'【参考】数式用'!$N$452,0),MATCH(VLOOKUP(X87,【参考】数式用!$R$2:$S$46,2,FALSE),【参考】数式用!$O$2:$Q$2,0)),10)))</f>
        <v/>
      </c>
      <c r="AE87" s="309"/>
      <c r="AF87" s="242"/>
      <c r="AG87" s="258"/>
    </row>
    <row r="88" spans="1:33" ht="49.95" customHeight="1">
      <c r="A88" s="241">
        <f t="shared" si="3"/>
        <v>49</v>
      </c>
      <c r="B88" s="467"/>
      <c r="C88" s="468"/>
      <c r="D88" s="468"/>
      <c r="E88" s="468"/>
      <c r="F88" s="468"/>
      <c r="G88" s="468"/>
      <c r="H88" s="468"/>
      <c r="I88" s="468"/>
      <c r="J88" s="468"/>
      <c r="K88" s="468"/>
      <c r="L88" s="463"/>
      <c r="M88" s="464"/>
      <c r="N88" s="464"/>
      <c r="O88" s="464"/>
      <c r="P88" s="465"/>
      <c r="Q88" s="466"/>
      <c r="R88" s="466"/>
      <c r="S88" s="466"/>
      <c r="T88" s="466"/>
      <c r="U88" s="466"/>
      <c r="V88" s="129"/>
      <c r="W88" s="129"/>
      <c r="X88" s="419"/>
      <c r="Y88" s="420"/>
      <c r="Z88" s="296" t="str">
        <f>IFERROR(VLOOKUP(X88, 【参考】数式用!$A$2:$B$46, 2, FALSE), "")</f>
        <v/>
      </c>
      <c r="AA88" s="313"/>
      <c r="AB88" s="314"/>
      <c r="AC88" s="315">
        <f t="shared" si="0"/>
        <v>0</v>
      </c>
      <c r="AD88" s="417" t="str">
        <f>IF(B88="", "", IF(COUNTIF(X88,"*独自*"),"数式を削除して手入力",IFERROR(INDEX(【参考】数式用!$O$3:'【参考】数式用'!$Q$452,MATCH(Q88&amp;V88,【参考】数式用!$N$3:'【参考】数式用'!$N$452,0),MATCH(VLOOKUP(X88,【参考】数式用!$R$2:$S$46,2,FALSE),【参考】数式用!$O$2:$Q$2,0)),10)))</f>
        <v/>
      </c>
      <c r="AE88" s="309"/>
      <c r="AF88" s="242"/>
      <c r="AG88" s="258"/>
    </row>
    <row r="89" spans="1:33" ht="49.95" customHeight="1">
      <c r="A89" s="241">
        <f t="shared" si="3"/>
        <v>50</v>
      </c>
      <c r="B89" s="467"/>
      <c r="C89" s="468"/>
      <c r="D89" s="468"/>
      <c r="E89" s="468"/>
      <c r="F89" s="468"/>
      <c r="G89" s="468"/>
      <c r="H89" s="468"/>
      <c r="I89" s="468"/>
      <c r="J89" s="468"/>
      <c r="K89" s="468"/>
      <c r="L89" s="463"/>
      <c r="M89" s="464"/>
      <c r="N89" s="464"/>
      <c r="O89" s="464"/>
      <c r="P89" s="465"/>
      <c r="Q89" s="466"/>
      <c r="R89" s="466"/>
      <c r="S89" s="466"/>
      <c r="T89" s="466"/>
      <c r="U89" s="466"/>
      <c r="V89" s="129"/>
      <c r="W89" s="129"/>
      <c r="X89" s="419"/>
      <c r="Y89" s="420"/>
      <c r="Z89" s="296" t="str">
        <f>IFERROR(VLOOKUP(X89, 【参考】数式用!$A$2:$B$46, 2, FALSE), "")</f>
        <v/>
      </c>
      <c r="AA89" s="313"/>
      <c r="AB89" s="314"/>
      <c r="AC89" s="315">
        <f t="shared" si="0"/>
        <v>0</v>
      </c>
      <c r="AD89" s="417" t="str">
        <f>IF(B89="", "", IF(COUNTIF(X89,"*独自*"),"数式を削除して手入力",IFERROR(INDEX(【参考】数式用!$O$3:'【参考】数式用'!$Q$452,MATCH(Q89&amp;V89,【参考】数式用!$N$3:'【参考】数式用'!$N$452,0),MATCH(VLOOKUP(X89,【参考】数式用!$R$2:$S$46,2,FALSE),【参考】数式用!$O$2:$Q$2,0)),10)))</f>
        <v/>
      </c>
      <c r="AE89" s="309"/>
      <c r="AF89" s="242"/>
      <c r="AG89" s="258"/>
    </row>
    <row r="90" spans="1:33" ht="49.95" customHeight="1">
      <c r="A90" s="241">
        <f t="shared" si="3"/>
        <v>51</v>
      </c>
      <c r="B90" s="467"/>
      <c r="C90" s="468"/>
      <c r="D90" s="468"/>
      <c r="E90" s="468"/>
      <c r="F90" s="468"/>
      <c r="G90" s="468"/>
      <c r="H90" s="468"/>
      <c r="I90" s="468"/>
      <c r="J90" s="468"/>
      <c r="K90" s="468"/>
      <c r="L90" s="463"/>
      <c r="M90" s="464"/>
      <c r="N90" s="464"/>
      <c r="O90" s="464"/>
      <c r="P90" s="465"/>
      <c r="Q90" s="466"/>
      <c r="R90" s="466"/>
      <c r="S90" s="466"/>
      <c r="T90" s="466"/>
      <c r="U90" s="466"/>
      <c r="V90" s="129"/>
      <c r="W90" s="129"/>
      <c r="X90" s="419"/>
      <c r="Y90" s="420"/>
      <c r="Z90" s="296" t="str">
        <f>IFERROR(VLOOKUP(X90, 【参考】数式用!$A$2:$B$46, 2, FALSE), "")</f>
        <v/>
      </c>
      <c r="AA90" s="313"/>
      <c r="AB90" s="314"/>
      <c r="AC90" s="315">
        <f t="shared" si="0"/>
        <v>0</v>
      </c>
      <c r="AD90" s="417" t="str">
        <f>IF(B90="", "", IF(COUNTIF(X90,"*独自*"),"数式を削除して手入力",IFERROR(INDEX(【参考】数式用!$O$3:'【参考】数式用'!$Q$452,MATCH(Q90&amp;V90,【参考】数式用!$N$3:'【参考】数式用'!$N$452,0),MATCH(VLOOKUP(X90,【参考】数式用!$R$2:$S$46,2,FALSE),【参考】数式用!$O$2:$Q$2,0)),10)))</f>
        <v/>
      </c>
      <c r="AE90" s="309"/>
      <c r="AF90" s="242"/>
      <c r="AG90" s="258"/>
    </row>
    <row r="91" spans="1:33" ht="49.95" customHeight="1">
      <c r="A91" s="241">
        <f t="shared" si="3"/>
        <v>52</v>
      </c>
      <c r="B91" s="467"/>
      <c r="C91" s="468"/>
      <c r="D91" s="468"/>
      <c r="E91" s="468"/>
      <c r="F91" s="468"/>
      <c r="G91" s="468"/>
      <c r="H91" s="468"/>
      <c r="I91" s="468"/>
      <c r="J91" s="468"/>
      <c r="K91" s="468"/>
      <c r="L91" s="463"/>
      <c r="M91" s="464"/>
      <c r="N91" s="464"/>
      <c r="O91" s="464"/>
      <c r="P91" s="465"/>
      <c r="Q91" s="466"/>
      <c r="R91" s="466"/>
      <c r="S91" s="466"/>
      <c r="T91" s="466"/>
      <c r="U91" s="466"/>
      <c r="V91" s="129"/>
      <c r="W91" s="129"/>
      <c r="X91" s="419"/>
      <c r="Y91" s="420"/>
      <c r="Z91" s="296" t="str">
        <f>IFERROR(VLOOKUP(X91, 【参考】数式用!$A$2:$B$46, 2, FALSE), "")</f>
        <v/>
      </c>
      <c r="AA91" s="313"/>
      <c r="AB91" s="314"/>
      <c r="AC91" s="315">
        <f t="shared" si="0"/>
        <v>0</v>
      </c>
      <c r="AD91" s="417" t="str">
        <f>IF(B91="", "", IF(COUNTIF(X91,"*独自*"),"数式を削除して手入力",IFERROR(INDEX(【参考】数式用!$O$3:'【参考】数式用'!$Q$452,MATCH(Q91&amp;V91,【参考】数式用!$N$3:'【参考】数式用'!$N$452,0),MATCH(VLOOKUP(X91,【参考】数式用!$R$2:$S$46,2,FALSE),【参考】数式用!$O$2:$Q$2,0)),10)))</f>
        <v/>
      </c>
      <c r="AE91" s="309"/>
      <c r="AF91" s="242"/>
      <c r="AG91" s="258"/>
    </row>
    <row r="92" spans="1:33" ht="49.95" customHeight="1">
      <c r="A92" s="241">
        <f t="shared" si="3"/>
        <v>53</v>
      </c>
      <c r="B92" s="467"/>
      <c r="C92" s="468"/>
      <c r="D92" s="468"/>
      <c r="E92" s="468"/>
      <c r="F92" s="468"/>
      <c r="G92" s="468"/>
      <c r="H92" s="468"/>
      <c r="I92" s="468"/>
      <c r="J92" s="468"/>
      <c r="K92" s="468"/>
      <c r="L92" s="463"/>
      <c r="M92" s="464"/>
      <c r="N92" s="464"/>
      <c r="O92" s="464"/>
      <c r="P92" s="465"/>
      <c r="Q92" s="466"/>
      <c r="R92" s="466"/>
      <c r="S92" s="466"/>
      <c r="T92" s="466"/>
      <c r="U92" s="466"/>
      <c r="V92" s="129"/>
      <c r="W92" s="129"/>
      <c r="X92" s="419"/>
      <c r="Y92" s="420"/>
      <c r="Z92" s="296" t="str">
        <f>IFERROR(VLOOKUP(X92, 【参考】数式用!$A$2:$B$46, 2, FALSE), "")</f>
        <v/>
      </c>
      <c r="AA92" s="313"/>
      <c r="AB92" s="314"/>
      <c r="AC92" s="315">
        <f t="shared" si="0"/>
        <v>0</v>
      </c>
      <c r="AD92" s="417" t="str">
        <f>IF(B92="", "", IF(COUNTIF(X92,"*独自*"),"数式を削除して手入力",IFERROR(INDEX(【参考】数式用!$O$3:'【参考】数式用'!$Q$452,MATCH(Q92&amp;V92,【参考】数式用!$N$3:'【参考】数式用'!$N$452,0),MATCH(VLOOKUP(X92,【参考】数式用!$R$2:$S$46,2,FALSE),【参考】数式用!$O$2:$Q$2,0)),10)))</f>
        <v/>
      </c>
      <c r="AE92" s="309"/>
      <c r="AF92" s="242"/>
      <c r="AG92" s="258"/>
    </row>
    <row r="93" spans="1:33" ht="49.95" customHeight="1">
      <c r="A93" s="241">
        <f t="shared" si="3"/>
        <v>54</v>
      </c>
      <c r="B93" s="467"/>
      <c r="C93" s="468"/>
      <c r="D93" s="468"/>
      <c r="E93" s="468"/>
      <c r="F93" s="468"/>
      <c r="G93" s="468"/>
      <c r="H93" s="468"/>
      <c r="I93" s="468"/>
      <c r="J93" s="468"/>
      <c r="K93" s="468"/>
      <c r="L93" s="463"/>
      <c r="M93" s="464"/>
      <c r="N93" s="464"/>
      <c r="O93" s="464"/>
      <c r="P93" s="465"/>
      <c r="Q93" s="466"/>
      <c r="R93" s="466"/>
      <c r="S93" s="466"/>
      <c r="T93" s="466"/>
      <c r="U93" s="466"/>
      <c r="V93" s="129"/>
      <c r="W93" s="129"/>
      <c r="X93" s="419"/>
      <c r="Y93" s="420"/>
      <c r="Z93" s="296" t="str">
        <f>IFERROR(VLOOKUP(X93, 【参考】数式用!$A$2:$B$46, 2, FALSE), "")</f>
        <v/>
      </c>
      <c r="AA93" s="313"/>
      <c r="AB93" s="314"/>
      <c r="AC93" s="315">
        <f t="shared" si="0"/>
        <v>0</v>
      </c>
      <c r="AD93" s="417" t="str">
        <f>IF(B93="", "", IF(COUNTIF(X93,"*独自*"),"数式を削除して手入力",IFERROR(INDEX(【参考】数式用!$O$3:'【参考】数式用'!$Q$452,MATCH(Q93&amp;V93,【参考】数式用!$N$3:'【参考】数式用'!$N$452,0),MATCH(VLOOKUP(X93,【参考】数式用!$R$2:$S$46,2,FALSE),【参考】数式用!$O$2:$Q$2,0)),10)))</f>
        <v/>
      </c>
      <c r="AE93" s="309"/>
      <c r="AF93" s="242"/>
      <c r="AG93" s="258"/>
    </row>
    <row r="94" spans="1:33" ht="49.95" customHeight="1">
      <c r="A94" s="241">
        <f t="shared" si="3"/>
        <v>55</v>
      </c>
      <c r="B94" s="467"/>
      <c r="C94" s="468"/>
      <c r="D94" s="468"/>
      <c r="E94" s="468"/>
      <c r="F94" s="468"/>
      <c r="G94" s="468"/>
      <c r="H94" s="468"/>
      <c r="I94" s="468"/>
      <c r="J94" s="468"/>
      <c r="K94" s="468"/>
      <c r="L94" s="463"/>
      <c r="M94" s="464"/>
      <c r="N94" s="464"/>
      <c r="O94" s="464"/>
      <c r="P94" s="465"/>
      <c r="Q94" s="466"/>
      <c r="R94" s="466"/>
      <c r="S94" s="466"/>
      <c r="T94" s="466"/>
      <c r="U94" s="466"/>
      <c r="V94" s="129"/>
      <c r="W94" s="129"/>
      <c r="X94" s="419"/>
      <c r="Y94" s="420"/>
      <c r="Z94" s="296" t="str">
        <f>IFERROR(VLOOKUP(X94, 【参考】数式用!$A$2:$B$46, 2, FALSE), "")</f>
        <v/>
      </c>
      <c r="AA94" s="313"/>
      <c r="AB94" s="314"/>
      <c r="AC94" s="315">
        <f t="shared" si="0"/>
        <v>0</v>
      </c>
      <c r="AD94" s="417" t="str">
        <f>IF(B94="", "", IF(COUNTIF(X94,"*独自*"),"数式を削除して手入力",IFERROR(INDEX(【参考】数式用!$O$3:'【参考】数式用'!$Q$452,MATCH(Q94&amp;V94,【参考】数式用!$N$3:'【参考】数式用'!$N$452,0),MATCH(VLOOKUP(X94,【参考】数式用!$R$2:$S$46,2,FALSE),【参考】数式用!$O$2:$Q$2,0)),10)))</f>
        <v/>
      </c>
      <c r="AE94" s="309"/>
      <c r="AF94" s="242"/>
      <c r="AG94" s="258"/>
    </row>
    <row r="95" spans="1:33" ht="49.95" customHeight="1">
      <c r="A95" s="241">
        <f t="shared" si="3"/>
        <v>56</v>
      </c>
      <c r="B95" s="467"/>
      <c r="C95" s="468"/>
      <c r="D95" s="468"/>
      <c r="E95" s="468"/>
      <c r="F95" s="468"/>
      <c r="G95" s="468"/>
      <c r="H95" s="468"/>
      <c r="I95" s="468"/>
      <c r="J95" s="468"/>
      <c r="K95" s="468"/>
      <c r="L95" s="463"/>
      <c r="M95" s="464"/>
      <c r="N95" s="464"/>
      <c r="O95" s="464"/>
      <c r="P95" s="465"/>
      <c r="Q95" s="466"/>
      <c r="R95" s="466"/>
      <c r="S95" s="466"/>
      <c r="T95" s="466"/>
      <c r="U95" s="466"/>
      <c r="V95" s="129"/>
      <c r="W95" s="129"/>
      <c r="X95" s="419"/>
      <c r="Y95" s="420"/>
      <c r="Z95" s="296" t="str">
        <f>IFERROR(VLOOKUP(X95, 【参考】数式用!$A$2:$B$46, 2, FALSE), "")</f>
        <v/>
      </c>
      <c r="AA95" s="313"/>
      <c r="AB95" s="314"/>
      <c r="AC95" s="315">
        <f t="shared" si="0"/>
        <v>0</v>
      </c>
      <c r="AD95" s="417" t="str">
        <f>IF(B95="", "", IF(COUNTIF(X95,"*独自*"),"数式を削除して手入力",IFERROR(INDEX(【参考】数式用!$O$3:'【参考】数式用'!$Q$452,MATCH(Q95&amp;V95,【参考】数式用!$N$3:'【参考】数式用'!$N$452,0),MATCH(VLOOKUP(X95,【参考】数式用!$R$2:$S$46,2,FALSE),【参考】数式用!$O$2:$Q$2,0)),10)))</f>
        <v/>
      </c>
      <c r="AE95" s="309"/>
      <c r="AF95" s="242"/>
      <c r="AG95" s="258"/>
    </row>
    <row r="96" spans="1:33" ht="49.95" customHeight="1">
      <c r="A96" s="241">
        <f t="shared" si="3"/>
        <v>57</v>
      </c>
      <c r="B96" s="467"/>
      <c r="C96" s="468"/>
      <c r="D96" s="468"/>
      <c r="E96" s="468"/>
      <c r="F96" s="468"/>
      <c r="G96" s="468"/>
      <c r="H96" s="468"/>
      <c r="I96" s="468"/>
      <c r="J96" s="468"/>
      <c r="K96" s="468"/>
      <c r="L96" s="463"/>
      <c r="M96" s="464"/>
      <c r="N96" s="464"/>
      <c r="O96" s="464"/>
      <c r="P96" s="465"/>
      <c r="Q96" s="466"/>
      <c r="R96" s="466"/>
      <c r="S96" s="466"/>
      <c r="T96" s="466"/>
      <c r="U96" s="466"/>
      <c r="V96" s="129"/>
      <c r="W96" s="129"/>
      <c r="X96" s="419"/>
      <c r="Y96" s="420"/>
      <c r="Z96" s="296" t="str">
        <f>IFERROR(VLOOKUP(X96, 【参考】数式用!$A$2:$B$46, 2, FALSE), "")</f>
        <v/>
      </c>
      <c r="AA96" s="313"/>
      <c r="AB96" s="314"/>
      <c r="AC96" s="315">
        <f t="shared" si="0"/>
        <v>0</v>
      </c>
      <c r="AD96" s="417" t="str">
        <f>IF(B96="", "", IF(COUNTIF(X96,"*独自*"),"数式を削除して手入力",IFERROR(INDEX(【参考】数式用!$O$3:'【参考】数式用'!$Q$452,MATCH(Q96&amp;V96,【参考】数式用!$N$3:'【参考】数式用'!$N$452,0),MATCH(VLOOKUP(X96,【参考】数式用!$R$2:$S$46,2,FALSE),【参考】数式用!$O$2:$Q$2,0)),10)))</f>
        <v/>
      </c>
      <c r="AE96" s="309"/>
      <c r="AF96" s="242"/>
      <c r="AG96" s="258"/>
    </row>
    <row r="97" spans="1:33" ht="49.95" customHeight="1">
      <c r="A97" s="241">
        <f t="shared" si="3"/>
        <v>58</v>
      </c>
      <c r="B97" s="467"/>
      <c r="C97" s="468"/>
      <c r="D97" s="468"/>
      <c r="E97" s="468"/>
      <c r="F97" s="468"/>
      <c r="G97" s="468"/>
      <c r="H97" s="468"/>
      <c r="I97" s="468"/>
      <c r="J97" s="468"/>
      <c r="K97" s="468"/>
      <c r="L97" s="463"/>
      <c r="M97" s="464"/>
      <c r="N97" s="464"/>
      <c r="O97" s="464"/>
      <c r="P97" s="465"/>
      <c r="Q97" s="466"/>
      <c r="R97" s="466"/>
      <c r="S97" s="466"/>
      <c r="T97" s="466"/>
      <c r="U97" s="466"/>
      <c r="V97" s="129"/>
      <c r="W97" s="129"/>
      <c r="X97" s="419"/>
      <c r="Y97" s="420"/>
      <c r="Z97" s="296" t="str">
        <f>IFERROR(VLOOKUP(X97, 【参考】数式用!$A$2:$B$46, 2, FALSE), "")</f>
        <v/>
      </c>
      <c r="AA97" s="313"/>
      <c r="AB97" s="314"/>
      <c r="AC97" s="315">
        <f t="shared" si="0"/>
        <v>0</v>
      </c>
      <c r="AD97" s="417" t="str">
        <f>IF(B97="", "", IF(COUNTIF(X97,"*独自*"),"数式を削除して手入力",IFERROR(INDEX(【参考】数式用!$O$3:'【参考】数式用'!$Q$452,MATCH(Q97&amp;V97,【参考】数式用!$N$3:'【参考】数式用'!$N$452,0),MATCH(VLOOKUP(X97,【参考】数式用!$R$2:$S$46,2,FALSE),【参考】数式用!$O$2:$Q$2,0)),10)))</f>
        <v/>
      </c>
      <c r="AE97" s="309"/>
      <c r="AF97" s="242"/>
      <c r="AG97" s="258"/>
    </row>
    <row r="98" spans="1:33" ht="49.95" customHeight="1">
      <c r="A98" s="241">
        <f t="shared" si="3"/>
        <v>59</v>
      </c>
      <c r="B98" s="467"/>
      <c r="C98" s="468"/>
      <c r="D98" s="468"/>
      <c r="E98" s="468"/>
      <c r="F98" s="468"/>
      <c r="G98" s="468"/>
      <c r="H98" s="468"/>
      <c r="I98" s="468"/>
      <c r="J98" s="468"/>
      <c r="K98" s="468"/>
      <c r="L98" s="463"/>
      <c r="M98" s="464"/>
      <c r="N98" s="464"/>
      <c r="O98" s="464"/>
      <c r="P98" s="465"/>
      <c r="Q98" s="466"/>
      <c r="R98" s="466"/>
      <c r="S98" s="466"/>
      <c r="T98" s="466"/>
      <c r="U98" s="466"/>
      <c r="V98" s="129"/>
      <c r="W98" s="129"/>
      <c r="X98" s="419"/>
      <c r="Y98" s="420"/>
      <c r="Z98" s="296" t="str">
        <f>IFERROR(VLOOKUP(X98, 【参考】数式用!$A$2:$B$46, 2, FALSE), "")</f>
        <v/>
      </c>
      <c r="AA98" s="313"/>
      <c r="AB98" s="314"/>
      <c r="AC98" s="315">
        <f t="shared" si="0"/>
        <v>0</v>
      </c>
      <c r="AD98" s="417" t="str">
        <f>IF(B98="", "", IF(COUNTIF(X98,"*独自*"),"数式を削除して手入力",IFERROR(INDEX(【参考】数式用!$O$3:'【参考】数式用'!$Q$452,MATCH(Q98&amp;V98,【参考】数式用!$N$3:'【参考】数式用'!$N$452,0),MATCH(VLOOKUP(X98,【参考】数式用!$R$2:$S$46,2,FALSE),【参考】数式用!$O$2:$Q$2,0)),10)))</f>
        <v/>
      </c>
      <c r="AE98" s="309"/>
      <c r="AF98" s="242"/>
      <c r="AG98" s="258"/>
    </row>
    <row r="99" spans="1:33" ht="49.95" customHeight="1">
      <c r="A99" s="241">
        <f t="shared" si="3"/>
        <v>60</v>
      </c>
      <c r="B99" s="467"/>
      <c r="C99" s="468"/>
      <c r="D99" s="468"/>
      <c r="E99" s="468"/>
      <c r="F99" s="468"/>
      <c r="G99" s="468"/>
      <c r="H99" s="468"/>
      <c r="I99" s="468"/>
      <c r="J99" s="468"/>
      <c r="K99" s="468"/>
      <c r="L99" s="463"/>
      <c r="M99" s="464"/>
      <c r="N99" s="464"/>
      <c r="O99" s="464"/>
      <c r="P99" s="465"/>
      <c r="Q99" s="466"/>
      <c r="R99" s="466"/>
      <c r="S99" s="466"/>
      <c r="T99" s="466"/>
      <c r="U99" s="466"/>
      <c r="V99" s="129"/>
      <c r="W99" s="129"/>
      <c r="X99" s="419"/>
      <c r="Y99" s="420"/>
      <c r="Z99" s="296" t="str">
        <f>IFERROR(VLOOKUP(X99, 【参考】数式用!$A$2:$B$46, 2, FALSE), "")</f>
        <v/>
      </c>
      <c r="AA99" s="313"/>
      <c r="AB99" s="314"/>
      <c r="AC99" s="315">
        <f t="shared" si="0"/>
        <v>0</v>
      </c>
      <c r="AD99" s="417" t="str">
        <f>IF(B99="", "", IF(COUNTIF(X99,"*独自*"),"数式を削除して手入力",IFERROR(INDEX(【参考】数式用!$O$3:'【参考】数式用'!$Q$452,MATCH(Q99&amp;V99,【参考】数式用!$N$3:'【参考】数式用'!$N$452,0),MATCH(VLOOKUP(X99,【参考】数式用!$R$2:$S$46,2,FALSE),【参考】数式用!$O$2:$Q$2,0)),10)))</f>
        <v/>
      </c>
      <c r="AE99" s="309"/>
      <c r="AF99" s="242"/>
      <c r="AG99" s="258"/>
    </row>
    <row r="100" spans="1:33" ht="49.95" customHeight="1">
      <c r="A100" s="241">
        <f t="shared" si="3"/>
        <v>61</v>
      </c>
      <c r="B100" s="467"/>
      <c r="C100" s="468"/>
      <c r="D100" s="468"/>
      <c r="E100" s="468"/>
      <c r="F100" s="468"/>
      <c r="G100" s="468"/>
      <c r="H100" s="468"/>
      <c r="I100" s="468"/>
      <c r="J100" s="468"/>
      <c r="K100" s="468"/>
      <c r="L100" s="463"/>
      <c r="M100" s="464"/>
      <c r="N100" s="464"/>
      <c r="O100" s="464"/>
      <c r="P100" s="465"/>
      <c r="Q100" s="466"/>
      <c r="R100" s="466"/>
      <c r="S100" s="466"/>
      <c r="T100" s="466"/>
      <c r="U100" s="466"/>
      <c r="V100" s="129"/>
      <c r="W100" s="129"/>
      <c r="X100" s="419"/>
      <c r="Y100" s="420"/>
      <c r="Z100" s="296" t="str">
        <f>IFERROR(VLOOKUP(X100, 【参考】数式用!$A$2:$B$46, 2, FALSE), "")</f>
        <v/>
      </c>
      <c r="AA100" s="313"/>
      <c r="AB100" s="314"/>
      <c r="AC100" s="315">
        <f t="shared" si="0"/>
        <v>0</v>
      </c>
      <c r="AD100" s="417" t="str">
        <f>IF(B100="", "", IF(COUNTIF(X100,"*独自*"),"数式を削除して手入力",IFERROR(INDEX(【参考】数式用!$O$3:'【参考】数式用'!$Q$452,MATCH(Q100&amp;V100,【参考】数式用!$N$3:'【参考】数式用'!$N$452,0),MATCH(VLOOKUP(X100,【参考】数式用!$R$2:$S$46,2,FALSE),【参考】数式用!$O$2:$Q$2,0)),10)))</f>
        <v/>
      </c>
      <c r="AE100" s="309"/>
      <c r="AF100" s="242"/>
      <c r="AG100" s="258"/>
    </row>
    <row r="101" spans="1:33" ht="49.95" customHeight="1">
      <c r="A101" s="241">
        <f t="shared" si="3"/>
        <v>62</v>
      </c>
      <c r="B101" s="467"/>
      <c r="C101" s="468"/>
      <c r="D101" s="468"/>
      <c r="E101" s="468"/>
      <c r="F101" s="468"/>
      <c r="G101" s="468"/>
      <c r="H101" s="468"/>
      <c r="I101" s="468"/>
      <c r="J101" s="468"/>
      <c r="K101" s="468"/>
      <c r="L101" s="463"/>
      <c r="M101" s="464"/>
      <c r="N101" s="464"/>
      <c r="O101" s="464"/>
      <c r="P101" s="465"/>
      <c r="Q101" s="466"/>
      <c r="R101" s="466"/>
      <c r="S101" s="466"/>
      <c r="T101" s="466"/>
      <c r="U101" s="466"/>
      <c r="V101" s="129"/>
      <c r="W101" s="129"/>
      <c r="X101" s="419"/>
      <c r="Y101" s="420"/>
      <c r="Z101" s="296" t="str">
        <f>IFERROR(VLOOKUP(X101, 【参考】数式用!$A$2:$B$46, 2, FALSE), "")</f>
        <v/>
      </c>
      <c r="AA101" s="313"/>
      <c r="AB101" s="314"/>
      <c r="AC101" s="315">
        <f t="shared" si="0"/>
        <v>0</v>
      </c>
      <c r="AD101" s="417" t="str">
        <f>IF(B101="", "", IF(COUNTIF(X101,"*独自*"),"数式を削除して手入力",IFERROR(INDEX(【参考】数式用!$O$3:'【参考】数式用'!$Q$452,MATCH(Q101&amp;V101,【参考】数式用!$N$3:'【参考】数式用'!$N$452,0),MATCH(VLOOKUP(X101,【参考】数式用!$R$2:$S$46,2,FALSE),【参考】数式用!$O$2:$Q$2,0)),10)))</f>
        <v/>
      </c>
      <c r="AE101" s="309"/>
      <c r="AF101" s="242"/>
      <c r="AG101" s="258"/>
    </row>
    <row r="102" spans="1:33" ht="49.95" customHeight="1">
      <c r="A102" s="241">
        <f t="shared" si="3"/>
        <v>63</v>
      </c>
      <c r="B102" s="467"/>
      <c r="C102" s="468"/>
      <c r="D102" s="468"/>
      <c r="E102" s="468"/>
      <c r="F102" s="468"/>
      <c r="G102" s="468"/>
      <c r="H102" s="468"/>
      <c r="I102" s="468"/>
      <c r="J102" s="468"/>
      <c r="K102" s="468"/>
      <c r="L102" s="463"/>
      <c r="M102" s="464"/>
      <c r="N102" s="464"/>
      <c r="O102" s="464"/>
      <c r="P102" s="465"/>
      <c r="Q102" s="466"/>
      <c r="R102" s="466"/>
      <c r="S102" s="466"/>
      <c r="T102" s="466"/>
      <c r="U102" s="466"/>
      <c r="V102" s="129"/>
      <c r="W102" s="129"/>
      <c r="X102" s="419"/>
      <c r="Y102" s="420"/>
      <c r="Z102" s="296" t="str">
        <f>IFERROR(VLOOKUP(X102, 【参考】数式用!$A$2:$B$46, 2, FALSE), "")</f>
        <v/>
      </c>
      <c r="AA102" s="313"/>
      <c r="AB102" s="314"/>
      <c r="AC102" s="315">
        <f t="shared" si="0"/>
        <v>0</v>
      </c>
      <c r="AD102" s="417" t="str">
        <f>IF(B102="", "", IF(COUNTIF(X102,"*独自*"),"数式を削除して手入力",IFERROR(INDEX(【参考】数式用!$O$3:'【参考】数式用'!$Q$452,MATCH(Q102&amp;V102,【参考】数式用!$N$3:'【参考】数式用'!$N$452,0),MATCH(VLOOKUP(X102,【参考】数式用!$R$2:$S$46,2,FALSE),【参考】数式用!$O$2:$Q$2,0)),10)))</f>
        <v/>
      </c>
      <c r="AE102" s="309"/>
      <c r="AF102" s="242"/>
      <c r="AG102" s="258"/>
    </row>
    <row r="103" spans="1:33" ht="49.95" customHeight="1">
      <c r="A103" s="241">
        <f t="shared" si="3"/>
        <v>64</v>
      </c>
      <c r="B103" s="467"/>
      <c r="C103" s="468"/>
      <c r="D103" s="468"/>
      <c r="E103" s="468"/>
      <c r="F103" s="468"/>
      <c r="G103" s="468"/>
      <c r="H103" s="468"/>
      <c r="I103" s="468"/>
      <c r="J103" s="468"/>
      <c r="K103" s="468"/>
      <c r="L103" s="463"/>
      <c r="M103" s="464"/>
      <c r="N103" s="464"/>
      <c r="O103" s="464"/>
      <c r="P103" s="465"/>
      <c r="Q103" s="466"/>
      <c r="R103" s="466"/>
      <c r="S103" s="466"/>
      <c r="T103" s="466"/>
      <c r="U103" s="466"/>
      <c r="V103" s="129"/>
      <c r="W103" s="129"/>
      <c r="X103" s="419"/>
      <c r="Y103" s="420"/>
      <c r="Z103" s="296" t="str">
        <f>IFERROR(VLOOKUP(X103, 【参考】数式用!$A$2:$B$46, 2, FALSE), "")</f>
        <v/>
      </c>
      <c r="AA103" s="313"/>
      <c r="AB103" s="314"/>
      <c r="AC103" s="315">
        <f t="shared" si="0"/>
        <v>0</v>
      </c>
      <c r="AD103" s="417" t="str">
        <f>IF(B103="", "", IF(COUNTIF(X103,"*独自*"),"数式を削除して手入力",IFERROR(INDEX(【参考】数式用!$O$3:'【参考】数式用'!$Q$452,MATCH(Q103&amp;V103,【参考】数式用!$N$3:'【参考】数式用'!$N$452,0),MATCH(VLOOKUP(X103,【参考】数式用!$R$2:$S$46,2,FALSE),【参考】数式用!$O$2:$Q$2,0)),10)))</f>
        <v/>
      </c>
      <c r="AE103" s="309"/>
      <c r="AF103" s="242"/>
      <c r="AG103" s="258"/>
    </row>
    <row r="104" spans="1:33" ht="49.95" customHeight="1">
      <c r="A104" s="241">
        <f t="shared" si="3"/>
        <v>65</v>
      </c>
      <c r="B104" s="467"/>
      <c r="C104" s="468"/>
      <c r="D104" s="468"/>
      <c r="E104" s="468"/>
      <c r="F104" s="468"/>
      <c r="G104" s="468"/>
      <c r="H104" s="468"/>
      <c r="I104" s="468"/>
      <c r="J104" s="468"/>
      <c r="K104" s="468"/>
      <c r="L104" s="463"/>
      <c r="M104" s="464"/>
      <c r="N104" s="464"/>
      <c r="O104" s="464"/>
      <c r="P104" s="465"/>
      <c r="Q104" s="466"/>
      <c r="R104" s="466"/>
      <c r="S104" s="466"/>
      <c r="T104" s="466"/>
      <c r="U104" s="466"/>
      <c r="V104" s="129"/>
      <c r="W104" s="129"/>
      <c r="X104" s="419"/>
      <c r="Y104" s="420"/>
      <c r="Z104" s="296" t="str">
        <f>IFERROR(VLOOKUP(X104, 【参考】数式用!$A$2:$B$46, 2, FALSE), "")</f>
        <v/>
      </c>
      <c r="AA104" s="313"/>
      <c r="AB104" s="314"/>
      <c r="AC104" s="315">
        <f t="shared" si="0"/>
        <v>0</v>
      </c>
      <c r="AD104" s="417" t="str">
        <f>IF(B104="", "", IF(COUNTIF(X104,"*独自*"),"数式を削除して手入力",IFERROR(INDEX(【参考】数式用!$O$3:'【参考】数式用'!$Q$452,MATCH(Q104&amp;V104,【参考】数式用!$N$3:'【参考】数式用'!$N$452,0),MATCH(VLOOKUP(X104,【参考】数式用!$R$2:$S$46,2,FALSE),【参考】数式用!$O$2:$Q$2,0)),10)))</f>
        <v/>
      </c>
      <c r="AE104" s="309"/>
      <c r="AF104" s="242"/>
      <c r="AG104" s="258"/>
    </row>
    <row r="105" spans="1:33" ht="49.95" customHeight="1">
      <c r="A105" s="241">
        <f t="shared" si="3"/>
        <v>66</v>
      </c>
      <c r="B105" s="467"/>
      <c r="C105" s="468"/>
      <c r="D105" s="468"/>
      <c r="E105" s="468"/>
      <c r="F105" s="468"/>
      <c r="G105" s="468"/>
      <c r="H105" s="468"/>
      <c r="I105" s="468"/>
      <c r="J105" s="468"/>
      <c r="K105" s="468"/>
      <c r="L105" s="463"/>
      <c r="M105" s="464"/>
      <c r="N105" s="464"/>
      <c r="O105" s="464"/>
      <c r="P105" s="465"/>
      <c r="Q105" s="466"/>
      <c r="R105" s="466"/>
      <c r="S105" s="466"/>
      <c r="T105" s="466"/>
      <c r="U105" s="466"/>
      <c r="V105" s="129"/>
      <c r="W105" s="129"/>
      <c r="X105" s="419"/>
      <c r="Y105" s="420"/>
      <c r="Z105" s="296" t="str">
        <f>IFERROR(VLOOKUP(X105, 【参考】数式用!$A$2:$B$46, 2, FALSE), "")</f>
        <v/>
      </c>
      <c r="AA105" s="313"/>
      <c r="AB105" s="314"/>
      <c r="AC105" s="315">
        <f t="shared" ref="AC105:AC138" si="4">AA105-AB105</f>
        <v>0</v>
      </c>
      <c r="AD105" s="417" t="str">
        <f>IF(B105="", "", IF(COUNTIF(X105,"*独自*"),"数式を削除して手入力",IFERROR(INDEX(【参考】数式用!$O$3:'【参考】数式用'!$Q$452,MATCH(Q105&amp;V105,【参考】数式用!$N$3:'【参考】数式用'!$N$452,0),MATCH(VLOOKUP(X105,【参考】数式用!$R$2:$S$46,2,FALSE),【参考】数式用!$O$2:$Q$2,0)),10)))</f>
        <v/>
      </c>
      <c r="AE105" s="309"/>
      <c r="AF105" s="242"/>
      <c r="AG105" s="258"/>
    </row>
    <row r="106" spans="1:33" ht="49.95" customHeight="1">
      <c r="A106" s="241">
        <f t="shared" ref="A106:A131" si="5">A105+1</f>
        <v>67</v>
      </c>
      <c r="B106" s="467"/>
      <c r="C106" s="468"/>
      <c r="D106" s="468"/>
      <c r="E106" s="468"/>
      <c r="F106" s="468"/>
      <c r="G106" s="468"/>
      <c r="H106" s="468"/>
      <c r="I106" s="468"/>
      <c r="J106" s="468"/>
      <c r="K106" s="468"/>
      <c r="L106" s="463"/>
      <c r="M106" s="464"/>
      <c r="N106" s="464"/>
      <c r="O106" s="464"/>
      <c r="P106" s="465"/>
      <c r="Q106" s="466"/>
      <c r="R106" s="466"/>
      <c r="S106" s="466"/>
      <c r="T106" s="466"/>
      <c r="U106" s="466"/>
      <c r="V106" s="129"/>
      <c r="W106" s="129"/>
      <c r="X106" s="419"/>
      <c r="Y106" s="420"/>
      <c r="Z106" s="296" t="str">
        <f>IFERROR(VLOOKUP(X106, 【参考】数式用!$A$2:$B$46, 2, FALSE), "")</f>
        <v/>
      </c>
      <c r="AA106" s="313"/>
      <c r="AB106" s="314"/>
      <c r="AC106" s="315">
        <f t="shared" si="4"/>
        <v>0</v>
      </c>
      <c r="AD106" s="417" t="str">
        <f>IF(B106="", "", IF(COUNTIF(X106,"*独自*"),"数式を削除して手入力",IFERROR(INDEX(【参考】数式用!$O$3:'【参考】数式用'!$Q$452,MATCH(Q106&amp;V106,【参考】数式用!$N$3:'【参考】数式用'!$N$452,0),MATCH(VLOOKUP(X106,【参考】数式用!$R$2:$S$46,2,FALSE),【参考】数式用!$O$2:$Q$2,0)),10)))</f>
        <v/>
      </c>
      <c r="AE106" s="309"/>
      <c r="AF106" s="242"/>
      <c r="AG106" s="258"/>
    </row>
    <row r="107" spans="1:33" ht="49.95" customHeight="1">
      <c r="A107" s="241">
        <f t="shared" si="5"/>
        <v>68</v>
      </c>
      <c r="B107" s="467"/>
      <c r="C107" s="468"/>
      <c r="D107" s="468"/>
      <c r="E107" s="468"/>
      <c r="F107" s="468"/>
      <c r="G107" s="468"/>
      <c r="H107" s="468"/>
      <c r="I107" s="468"/>
      <c r="J107" s="468"/>
      <c r="K107" s="468"/>
      <c r="L107" s="463"/>
      <c r="M107" s="464"/>
      <c r="N107" s="464"/>
      <c r="O107" s="464"/>
      <c r="P107" s="465"/>
      <c r="Q107" s="466"/>
      <c r="R107" s="466"/>
      <c r="S107" s="466"/>
      <c r="T107" s="466"/>
      <c r="U107" s="466"/>
      <c r="V107" s="129"/>
      <c r="W107" s="129"/>
      <c r="X107" s="419"/>
      <c r="Y107" s="420"/>
      <c r="Z107" s="296" t="str">
        <f>IFERROR(VLOOKUP(X107, 【参考】数式用!$A$2:$B$46, 2, FALSE), "")</f>
        <v/>
      </c>
      <c r="AA107" s="313"/>
      <c r="AB107" s="314"/>
      <c r="AC107" s="315">
        <f t="shared" si="4"/>
        <v>0</v>
      </c>
      <c r="AD107" s="417" t="str">
        <f>IF(B107="", "", IF(COUNTIF(X107,"*独自*"),"数式を削除して手入力",IFERROR(INDEX(【参考】数式用!$O$3:'【参考】数式用'!$Q$452,MATCH(Q107&amp;V107,【参考】数式用!$N$3:'【参考】数式用'!$N$452,0),MATCH(VLOOKUP(X107,【参考】数式用!$R$2:$S$46,2,FALSE),【参考】数式用!$O$2:$Q$2,0)),10)))</f>
        <v/>
      </c>
      <c r="AE107" s="309"/>
      <c r="AF107" s="242"/>
      <c r="AG107" s="258"/>
    </row>
    <row r="108" spans="1:33" ht="49.95" customHeight="1">
      <c r="A108" s="241">
        <f t="shared" si="5"/>
        <v>69</v>
      </c>
      <c r="B108" s="467"/>
      <c r="C108" s="468"/>
      <c r="D108" s="468"/>
      <c r="E108" s="468"/>
      <c r="F108" s="468"/>
      <c r="G108" s="468"/>
      <c r="H108" s="468"/>
      <c r="I108" s="468"/>
      <c r="J108" s="468"/>
      <c r="K108" s="468"/>
      <c r="L108" s="463"/>
      <c r="M108" s="464"/>
      <c r="N108" s="464"/>
      <c r="O108" s="464"/>
      <c r="P108" s="465"/>
      <c r="Q108" s="466"/>
      <c r="R108" s="466"/>
      <c r="S108" s="466"/>
      <c r="T108" s="466"/>
      <c r="U108" s="466"/>
      <c r="V108" s="129"/>
      <c r="W108" s="129"/>
      <c r="X108" s="419"/>
      <c r="Y108" s="420"/>
      <c r="Z108" s="296" t="str">
        <f>IFERROR(VLOOKUP(X108, 【参考】数式用!$A$2:$B$46, 2, FALSE), "")</f>
        <v/>
      </c>
      <c r="AA108" s="313"/>
      <c r="AB108" s="314"/>
      <c r="AC108" s="315">
        <f t="shared" si="4"/>
        <v>0</v>
      </c>
      <c r="AD108" s="417" t="str">
        <f>IF(B108="", "", IF(COUNTIF(X108,"*独自*"),"数式を削除して手入力",IFERROR(INDEX(【参考】数式用!$O$3:'【参考】数式用'!$Q$452,MATCH(Q108&amp;V108,【参考】数式用!$N$3:'【参考】数式用'!$N$452,0),MATCH(VLOOKUP(X108,【参考】数式用!$R$2:$S$46,2,FALSE),【参考】数式用!$O$2:$Q$2,0)),10)))</f>
        <v/>
      </c>
      <c r="AE108" s="309"/>
      <c r="AF108" s="242"/>
      <c r="AG108" s="258"/>
    </row>
    <row r="109" spans="1:33" ht="49.95" customHeight="1">
      <c r="A109" s="241">
        <f t="shared" si="5"/>
        <v>70</v>
      </c>
      <c r="B109" s="467"/>
      <c r="C109" s="468"/>
      <c r="D109" s="468"/>
      <c r="E109" s="468"/>
      <c r="F109" s="468"/>
      <c r="G109" s="468"/>
      <c r="H109" s="468"/>
      <c r="I109" s="468"/>
      <c r="J109" s="468"/>
      <c r="K109" s="468"/>
      <c r="L109" s="463"/>
      <c r="M109" s="464"/>
      <c r="N109" s="464"/>
      <c r="O109" s="464"/>
      <c r="P109" s="465"/>
      <c r="Q109" s="466"/>
      <c r="R109" s="466"/>
      <c r="S109" s="466"/>
      <c r="T109" s="466"/>
      <c r="U109" s="466"/>
      <c r="V109" s="129"/>
      <c r="W109" s="129"/>
      <c r="X109" s="419"/>
      <c r="Y109" s="420"/>
      <c r="Z109" s="296" t="str">
        <f>IFERROR(VLOOKUP(X109, 【参考】数式用!$A$2:$B$46, 2, FALSE), "")</f>
        <v/>
      </c>
      <c r="AA109" s="313"/>
      <c r="AB109" s="314"/>
      <c r="AC109" s="315">
        <f t="shared" si="4"/>
        <v>0</v>
      </c>
      <c r="AD109" s="417" t="str">
        <f>IF(B109="", "", IF(COUNTIF(X109,"*独自*"),"数式を削除して手入力",IFERROR(INDEX(【参考】数式用!$O$3:'【参考】数式用'!$Q$452,MATCH(Q109&amp;V109,【参考】数式用!$N$3:'【参考】数式用'!$N$452,0),MATCH(VLOOKUP(X109,【参考】数式用!$R$2:$S$46,2,FALSE),【参考】数式用!$O$2:$Q$2,0)),10)))</f>
        <v/>
      </c>
      <c r="AE109" s="309"/>
      <c r="AF109" s="242"/>
      <c r="AG109" s="258"/>
    </row>
    <row r="110" spans="1:33" ht="49.95" customHeight="1">
      <c r="A110" s="241">
        <f t="shared" si="5"/>
        <v>71</v>
      </c>
      <c r="B110" s="467"/>
      <c r="C110" s="468"/>
      <c r="D110" s="468"/>
      <c r="E110" s="468"/>
      <c r="F110" s="468"/>
      <c r="G110" s="468"/>
      <c r="H110" s="468"/>
      <c r="I110" s="468"/>
      <c r="J110" s="468"/>
      <c r="K110" s="468"/>
      <c r="L110" s="463"/>
      <c r="M110" s="464"/>
      <c r="N110" s="464"/>
      <c r="O110" s="464"/>
      <c r="P110" s="465"/>
      <c r="Q110" s="466"/>
      <c r="R110" s="466"/>
      <c r="S110" s="466"/>
      <c r="T110" s="466"/>
      <c r="U110" s="466"/>
      <c r="V110" s="129"/>
      <c r="W110" s="129"/>
      <c r="X110" s="419"/>
      <c r="Y110" s="420"/>
      <c r="Z110" s="296" t="str">
        <f>IFERROR(VLOOKUP(X110, 【参考】数式用!$A$2:$B$46, 2, FALSE), "")</f>
        <v/>
      </c>
      <c r="AA110" s="313"/>
      <c r="AB110" s="314"/>
      <c r="AC110" s="315">
        <f t="shared" si="4"/>
        <v>0</v>
      </c>
      <c r="AD110" s="417" t="str">
        <f>IF(B110="", "", IF(COUNTIF(X110,"*独自*"),"数式を削除して手入力",IFERROR(INDEX(【参考】数式用!$O$3:'【参考】数式用'!$Q$452,MATCH(Q110&amp;V110,【参考】数式用!$N$3:'【参考】数式用'!$N$452,0),MATCH(VLOOKUP(X110,【参考】数式用!$R$2:$S$46,2,FALSE),【参考】数式用!$O$2:$Q$2,0)),10)))</f>
        <v/>
      </c>
      <c r="AE110" s="309"/>
      <c r="AF110" s="242"/>
      <c r="AG110" s="258"/>
    </row>
    <row r="111" spans="1:33" ht="49.95" customHeight="1">
      <c r="A111" s="241">
        <f t="shared" si="5"/>
        <v>72</v>
      </c>
      <c r="B111" s="467"/>
      <c r="C111" s="468"/>
      <c r="D111" s="468"/>
      <c r="E111" s="468"/>
      <c r="F111" s="468"/>
      <c r="G111" s="468"/>
      <c r="H111" s="468"/>
      <c r="I111" s="468"/>
      <c r="J111" s="468"/>
      <c r="K111" s="468"/>
      <c r="L111" s="463"/>
      <c r="M111" s="464"/>
      <c r="N111" s="464"/>
      <c r="O111" s="464"/>
      <c r="P111" s="465"/>
      <c r="Q111" s="466"/>
      <c r="R111" s="466"/>
      <c r="S111" s="466"/>
      <c r="T111" s="466"/>
      <c r="U111" s="466"/>
      <c r="V111" s="129"/>
      <c r="W111" s="129"/>
      <c r="X111" s="419"/>
      <c r="Y111" s="420"/>
      <c r="Z111" s="296" t="str">
        <f>IFERROR(VLOOKUP(X111, 【参考】数式用!$A$2:$B$46, 2, FALSE), "")</f>
        <v/>
      </c>
      <c r="AA111" s="313"/>
      <c r="AB111" s="314"/>
      <c r="AC111" s="315">
        <f t="shared" si="4"/>
        <v>0</v>
      </c>
      <c r="AD111" s="417" t="str">
        <f>IF(B111="", "", IF(COUNTIF(X111,"*独自*"),"数式を削除して手入力",IFERROR(INDEX(【参考】数式用!$O$3:'【参考】数式用'!$Q$452,MATCH(Q111&amp;V111,【参考】数式用!$N$3:'【参考】数式用'!$N$452,0),MATCH(VLOOKUP(X111,【参考】数式用!$R$2:$S$46,2,FALSE),【参考】数式用!$O$2:$Q$2,0)),10)))</f>
        <v/>
      </c>
      <c r="AE111" s="309"/>
      <c r="AF111" s="242"/>
      <c r="AG111" s="258"/>
    </row>
    <row r="112" spans="1:33" ht="49.95" customHeight="1">
      <c r="A112" s="241">
        <f t="shared" si="5"/>
        <v>73</v>
      </c>
      <c r="B112" s="467"/>
      <c r="C112" s="468"/>
      <c r="D112" s="468"/>
      <c r="E112" s="468"/>
      <c r="F112" s="468"/>
      <c r="G112" s="468"/>
      <c r="H112" s="468"/>
      <c r="I112" s="468"/>
      <c r="J112" s="468"/>
      <c r="K112" s="468"/>
      <c r="L112" s="463"/>
      <c r="M112" s="464"/>
      <c r="N112" s="464"/>
      <c r="O112" s="464"/>
      <c r="P112" s="465"/>
      <c r="Q112" s="466"/>
      <c r="R112" s="466"/>
      <c r="S112" s="466"/>
      <c r="T112" s="466"/>
      <c r="U112" s="466"/>
      <c r="V112" s="129"/>
      <c r="W112" s="129"/>
      <c r="X112" s="419"/>
      <c r="Y112" s="420"/>
      <c r="Z112" s="296" t="str">
        <f>IFERROR(VLOOKUP(X112, 【参考】数式用!$A$2:$B$46, 2, FALSE), "")</f>
        <v/>
      </c>
      <c r="AA112" s="313"/>
      <c r="AB112" s="314"/>
      <c r="AC112" s="315">
        <f t="shared" si="4"/>
        <v>0</v>
      </c>
      <c r="AD112" s="417" t="str">
        <f>IF(B112="", "", IF(COUNTIF(X112,"*独自*"),"数式を削除して手入力",IFERROR(INDEX(【参考】数式用!$O$3:'【参考】数式用'!$Q$452,MATCH(Q112&amp;V112,【参考】数式用!$N$3:'【参考】数式用'!$N$452,0),MATCH(VLOOKUP(X112,【参考】数式用!$R$2:$S$46,2,FALSE),【参考】数式用!$O$2:$Q$2,0)),10)))</f>
        <v/>
      </c>
      <c r="AE112" s="309"/>
      <c r="AF112" s="242"/>
      <c r="AG112" s="258"/>
    </row>
    <row r="113" spans="1:33" ht="49.95" customHeight="1">
      <c r="A113" s="241">
        <f t="shared" si="5"/>
        <v>74</v>
      </c>
      <c r="B113" s="467"/>
      <c r="C113" s="468"/>
      <c r="D113" s="468"/>
      <c r="E113" s="468"/>
      <c r="F113" s="468"/>
      <c r="G113" s="468"/>
      <c r="H113" s="468"/>
      <c r="I113" s="468"/>
      <c r="J113" s="468"/>
      <c r="K113" s="468"/>
      <c r="L113" s="463"/>
      <c r="M113" s="464"/>
      <c r="N113" s="464"/>
      <c r="O113" s="464"/>
      <c r="P113" s="465"/>
      <c r="Q113" s="466"/>
      <c r="R113" s="466"/>
      <c r="S113" s="466"/>
      <c r="T113" s="466"/>
      <c r="U113" s="466"/>
      <c r="V113" s="129"/>
      <c r="W113" s="129"/>
      <c r="X113" s="419"/>
      <c r="Y113" s="420"/>
      <c r="Z113" s="296" t="str">
        <f>IFERROR(VLOOKUP(X113, 【参考】数式用!$A$2:$B$46, 2, FALSE), "")</f>
        <v/>
      </c>
      <c r="AA113" s="313"/>
      <c r="AB113" s="314"/>
      <c r="AC113" s="315">
        <f t="shared" si="4"/>
        <v>0</v>
      </c>
      <c r="AD113" s="417" t="str">
        <f>IF(B113="", "", IF(COUNTIF(X113,"*独自*"),"数式を削除して手入力",IFERROR(INDEX(【参考】数式用!$O$3:'【参考】数式用'!$Q$452,MATCH(Q113&amp;V113,【参考】数式用!$N$3:'【参考】数式用'!$N$452,0),MATCH(VLOOKUP(X113,【参考】数式用!$R$2:$S$46,2,FALSE),【参考】数式用!$O$2:$Q$2,0)),10)))</f>
        <v/>
      </c>
      <c r="AE113" s="309"/>
      <c r="AF113" s="242"/>
      <c r="AG113" s="258"/>
    </row>
    <row r="114" spans="1:33" ht="49.95" customHeight="1">
      <c r="A114" s="241">
        <f t="shared" si="5"/>
        <v>75</v>
      </c>
      <c r="B114" s="467"/>
      <c r="C114" s="468"/>
      <c r="D114" s="468"/>
      <c r="E114" s="468"/>
      <c r="F114" s="468"/>
      <c r="G114" s="468"/>
      <c r="H114" s="468"/>
      <c r="I114" s="468"/>
      <c r="J114" s="468"/>
      <c r="K114" s="468"/>
      <c r="L114" s="463"/>
      <c r="M114" s="464"/>
      <c r="N114" s="464"/>
      <c r="O114" s="464"/>
      <c r="P114" s="465"/>
      <c r="Q114" s="466"/>
      <c r="R114" s="466"/>
      <c r="S114" s="466"/>
      <c r="T114" s="466"/>
      <c r="U114" s="466"/>
      <c r="V114" s="129"/>
      <c r="W114" s="129"/>
      <c r="X114" s="419"/>
      <c r="Y114" s="420"/>
      <c r="Z114" s="296" t="str">
        <f>IFERROR(VLOOKUP(X114, 【参考】数式用!$A$2:$B$46, 2, FALSE), "")</f>
        <v/>
      </c>
      <c r="AA114" s="313"/>
      <c r="AB114" s="314"/>
      <c r="AC114" s="315">
        <f t="shared" si="4"/>
        <v>0</v>
      </c>
      <c r="AD114" s="417" t="str">
        <f>IF(B114="", "", IF(COUNTIF(X114,"*独自*"),"数式を削除して手入力",IFERROR(INDEX(【参考】数式用!$O$3:'【参考】数式用'!$Q$452,MATCH(Q114&amp;V114,【参考】数式用!$N$3:'【参考】数式用'!$N$452,0),MATCH(VLOOKUP(X114,【参考】数式用!$R$2:$S$46,2,FALSE),【参考】数式用!$O$2:$Q$2,0)),10)))</f>
        <v/>
      </c>
      <c r="AE114" s="309"/>
      <c r="AF114" s="242"/>
      <c r="AG114" s="258"/>
    </row>
    <row r="115" spans="1:33" ht="49.95" customHeight="1">
      <c r="A115" s="241">
        <f t="shared" si="5"/>
        <v>76</v>
      </c>
      <c r="B115" s="467"/>
      <c r="C115" s="468"/>
      <c r="D115" s="468"/>
      <c r="E115" s="468"/>
      <c r="F115" s="468"/>
      <c r="G115" s="468"/>
      <c r="H115" s="468"/>
      <c r="I115" s="468"/>
      <c r="J115" s="468"/>
      <c r="K115" s="468"/>
      <c r="L115" s="463"/>
      <c r="M115" s="464"/>
      <c r="N115" s="464"/>
      <c r="O115" s="464"/>
      <c r="P115" s="465"/>
      <c r="Q115" s="466"/>
      <c r="R115" s="466"/>
      <c r="S115" s="466"/>
      <c r="T115" s="466"/>
      <c r="U115" s="466"/>
      <c r="V115" s="129"/>
      <c r="W115" s="129"/>
      <c r="X115" s="419"/>
      <c r="Y115" s="420"/>
      <c r="Z115" s="296" t="str">
        <f>IFERROR(VLOOKUP(X115, 【参考】数式用!$A$2:$B$46, 2, FALSE), "")</f>
        <v/>
      </c>
      <c r="AA115" s="313"/>
      <c r="AB115" s="314"/>
      <c r="AC115" s="315">
        <f t="shared" si="4"/>
        <v>0</v>
      </c>
      <c r="AD115" s="417" t="str">
        <f>IF(B115="", "", IF(COUNTIF(X115,"*独自*"),"数式を削除して手入力",IFERROR(INDEX(【参考】数式用!$O$3:'【参考】数式用'!$Q$452,MATCH(Q115&amp;V115,【参考】数式用!$N$3:'【参考】数式用'!$N$452,0),MATCH(VLOOKUP(X115,【参考】数式用!$R$2:$S$46,2,FALSE),【参考】数式用!$O$2:$Q$2,0)),10)))</f>
        <v/>
      </c>
      <c r="AE115" s="309"/>
      <c r="AF115" s="242"/>
      <c r="AG115" s="258"/>
    </row>
    <row r="116" spans="1:33" ht="49.95" customHeight="1">
      <c r="A116" s="241">
        <f t="shared" si="5"/>
        <v>77</v>
      </c>
      <c r="B116" s="467"/>
      <c r="C116" s="468"/>
      <c r="D116" s="468"/>
      <c r="E116" s="468"/>
      <c r="F116" s="468"/>
      <c r="G116" s="468"/>
      <c r="H116" s="468"/>
      <c r="I116" s="468"/>
      <c r="J116" s="468"/>
      <c r="K116" s="468"/>
      <c r="L116" s="463"/>
      <c r="M116" s="464"/>
      <c r="N116" s="464"/>
      <c r="O116" s="464"/>
      <c r="P116" s="465"/>
      <c r="Q116" s="466"/>
      <c r="R116" s="466"/>
      <c r="S116" s="466"/>
      <c r="T116" s="466"/>
      <c r="U116" s="466"/>
      <c r="V116" s="129"/>
      <c r="W116" s="129"/>
      <c r="X116" s="419"/>
      <c r="Y116" s="420"/>
      <c r="Z116" s="296" t="str">
        <f>IFERROR(VLOOKUP(X116, 【参考】数式用!$A$2:$B$46, 2, FALSE), "")</f>
        <v/>
      </c>
      <c r="AA116" s="313"/>
      <c r="AB116" s="314"/>
      <c r="AC116" s="315">
        <f t="shared" si="4"/>
        <v>0</v>
      </c>
      <c r="AD116" s="417" t="str">
        <f>IF(B116="", "", IF(COUNTIF(X116,"*独自*"),"数式を削除して手入力",IFERROR(INDEX(【参考】数式用!$O$3:'【参考】数式用'!$Q$452,MATCH(Q116&amp;V116,【参考】数式用!$N$3:'【参考】数式用'!$N$452,0),MATCH(VLOOKUP(X116,【参考】数式用!$R$2:$S$46,2,FALSE),【参考】数式用!$O$2:$Q$2,0)),10)))</f>
        <v/>
      </c>
      <c r="AE116" s="309"/>
      <c r="AF116" s="242"/>
      <c r="AG116" s="258"/>
    </row>
    <row r="117" spans="1:33" ht="49.95" customHeight="1">
      <c r="A117" s="241">
        <f t="shared" si="5"/>
        <v>78</v>
      </c>
      <c r="B117" s="467"/>
      <c r="C117" s="468"/>
      <c r="D117" s="468"/>
      <c r="E117" s="468"/>
      <c r="F117" s="468"/>
      <c r="G117" s="468"/>
      <c r="H117" s="468"/>
      <c r="I117" s="468"/>
      <c r="J117" s="468"/>
      <c r="K117" s="468"/>
      <c r="L117" s="463"/>
      <c r="M117" s="464"/>
      <c r="N117" s="464"/>
      <c r="O117" s="464"/>
      <c r="P117" s="465"/>
      <c r="Q117" s="466"/>
      <c r="R117" s="466"/>
      <c r="S117" s="466"/>
      <c r="T117" s="466"/>
      <c r="U117" s="466"/>
      <c r="V117" s="129"/>
      <c r="W117" s="129"/>
      <c r="X117" s="419"/>
      <c r="Y117" s="420"/>
      <c r="Z117" s="296" t="str">
        <f>IFERROR(VLOOKUP(X117, 【参考】数式用!$A$2:$B$46, 2, FALSE), "")</f>
        <v/>
      </c>
      <c r="AA117" s="313"/>
      <c r="AB117" s="314"/>
      <c r="AC117" s="315">
        <f t="shared" si="4"/>
        <v>0</v>
      </c>
      <c r="AD117" s="417" t="str">
        <f>IF(B117="", "", IF(COUNTIF(X117,"*独自*"),"数式を削除して手入力",IFERROR(INDEX(【参考】数式用!$O$3:'【参考】数式用'!$Q$452,MATCH(Q117&amp;V117,【参考】数式用!$N$3:'【参考】数式用'!$N$452,0),MATCH(VLOOKUP(X117,【参考】数式用!$R$2:$S$46,2,FALSE),【参考】数式用!$O$2:$Q$2,0)),10)))</f>
        <v/>
      </c>
      <c r="AE117" s="309"/>
      <c r="AF117" s="242"/>
      <c r="AG117" s="258"/>
    </row>
    <row r="118" spans="1:33" ht="49.95" customHeight="1">
      <c r="A118" s="241">
        <f t="shared" si="5"/>
        <v>79</v>
      </c>
      <c r="B118" s="467"/>
      <c r="C118" s="468"/>
      <c r="D118" s="468"/>
      <c r="E118" s="468"/>
      <c r="F118" s="468"/>
      <c r="G118" s="468"/>
      <c r="H118" s="468"/>
      <c r="I118" s="468"/>
      <c r="J118" s="468"/>
      <c r="K118" s="468"/>
      <c r="L118" s="463"/>
      <c r="M118" s="464"/>
      <c r="N118" s="464"/>
      <c r="O118" s="464"/>
      <c r="P118" s="465"/>
      <c r="Q118" s="466"/>
      <c r="R118" s="466"/>
      <c r="S118" s="466"/>
      <c r="T118" s="466"/>
      <c r="U118" s="466"/>
      <c r="V118" s="129"/>
      <c r="W118" s="129"/>
      <c r="X118" s="419"/>
      <c r="Y118" s="420"/>
      <c r="Z118" s="296" t="str">
        <f>IFERROR(VLOOKUP(X118, 【参考】数式用!$A$2:$B$46, 2, FALSE), "")</f>
        <v/>
      </c>
      <c r="AA118" s="313"/>
      <c r="AB118" s="314"/>
      <c r="AC118" s="315">
        <f t="shared" si="4"/>
        <v>0</v>
      </c>
      <c r="AD118" s="417" t="str">
        <f>IF(B118="", "", IF(COUNTIF(X118,"*独自*"),"数式を削除して手入力",IFERROR(INDEX(【参考】数式用!$O$3:'【参考】数式用'!$Q$452,MATCH(Q118&amp;V118,【参考】数式用!$N$3:'【参考】数式用'!$N$452,0),MATCH(VLOOKUP(X118,【参考】数式用!$R$2:$S$46,2,FALSE),【参考】数式用!$O$2:$Q$2,0)),10)))</f>
        <v/>
      </c>
      <c r="AE118" s="309"/>
      <c r="AF118" s="242"/>
      <c r="AG118" s="258"/>
    </row>
    <row r="119" spans="1:33" ht="49.95" customHeight="1">
      <c r="A119" s="241">
        <f t="shared" si="5"/>
        <v>80</v>
      </c>
      <c r="B119" s="467"/>
      <c r="C119" s="468"/>
      <c r="D119" s="468"/>
      <c r="E119" s="468"/>
      <c r="F119" s="468"/>
      <c r="G119" s="468"/>
      <c r="H119" s="468"/>
      <c r="I119" s="468"/>
      <c r="J119" s="468"/>
      <c r="K119" s="468"/>
      <c r="L119" s="463"/>
      <c r="M119" s="464"/>
      <c r="N119" s="464"/>
      <c r="O119" s="464"/>
      <c r="P119" s="465"/>
      <c r="Q119" s="466"/>
      <c r="R119" s="466"/>
      <c r="S119" s="466"/>
      <c r="T119" s="466"/>
      <c r="U119" s="466"/>
      <c r="V119" s="129"/>
      <c r="W119" s="129"/>
      <c r="X119" s="419"/>
      <c r="Y119" s="420"/>
      <c r="Z119" s="296" t="str">
        <f>IFERROR(VLOOKUP(X119, 【参考】数式用!$A$2:$B$46, 2, FALSE), "")</f>
        <v/>
      </c>
      <c r="AA119" s="313"/>
      <c r="AB119" s="314"/>
      <c r="AC119" s="315">
        <f t="shared" si="4"/>
        <v>0</v>
      </c>
      <c r="AD119" s="417" t="str">
        <f>IF(B119="", "", IF(COUNTIF(X119,"*独自*"),"数式を削除して手入力",IFERROR(INDEX(【参考】数式用!$O$3:'【参考】数式用'!$Q$452,MATCH(Q119&amp;V119,【参考】数式用!$N$3:'【参考】数式用'!$N$452,0),MATCH(VLOOKUP(X119,【参考】数式用!$R$2:$S$46,2,FALSE),【参考】数式用!$O$2:$Q$2,0)),10)))</f>
        <v/>
      </c>
      <c r="AE119" s="309"/>
      <c r="AF119" s="242"/>
      <c r="AG119" s="258"/>
    </row>
    <row r="120" spans="1:33" ht="49.95" customHeight="1">
      <c r="A120" s="241">
        <f t="shared" si="5"/>
        <v>81</v>
      </c>
      <c r="B120" s="467"/>
      <c r="C120" s="468"/>
      <c r="D120" s="468"/>
      <c r="E120" s="468"/>
      <c r="F120" s="468"/>
      <c r="G120" s="468"/>
      <c r="H120" s="468"/>
      <c r="I120" s="468"/>
      <c r="J120" s="468"/>
      <c r="K120" s="468"/>
      <c r="L120" s="463"/>
      <c r="M120" s="464"/>
      <c r="N120" s="464"/>
      <c r="O120" s="464"/>
      <c r="P120" s="465"/>
      <c r="Q120" s="466"/>
      <c r="R120" s="466"/>
      <c r="S120" s="466"/>
      <c r="T120" s="466"/>
      <c r="U120" s="466"/>
      <c r="V120" s="129"/>
      <c r="W120" s="129"/>
      <c r="X120" s="419"/>
      <c r="Y120" s="420"/>
      <c r="Z120" s="296" t="str">
        <f>IFERROR(VLOOKUP(X120, 【参考】数式用!$A$2:$B$46, 2, FALSE), "")</f>
        <v/>
      </c>
      <c r="AA120" s="313"/>
      <c r="AB120" s="314"/>
      <c r="AC120" s="315">
        <f t="shared" si="4"/>
        <v>0</v>
      </c>
      <c r="AD120" s="417" t="str">
        <f>IF(B120="", "", IF(COUNTIF(X120,"*独自*"),"数式を削除して手入力",IFERROR(INDEX(【参考】数式用!$O$3:'【参考】数式用'!$Q$452,MATCH(Q120&amp;V120,【参考】数式用!$N$3:'【参考】数式用'!$N$452,0),MATCH(VLOOKUP(X120,【参考】数式用!$R$2:$S$46,2,FALSE),【参考】数式用!$O$2:$Q$2,0)),10)))</f>
        <v/>
      </c>
      <c r="AE120" s="309"/>
      <c r="AF120" s="242"/>
      <c r="AG120" s="258"/>
    </row>
    <row r="121" spans="1:33" ht="49.95" customHeight="1">
      <c r="A121" s="241">
        <f t="shared" si="5"/>
        <v>82</v>
      </c>
      <c r="B121" s="467"/>
      <c r="C121" s="468"/>
      <c r="D121" s="468"/>
      <c r="E121" s="468"/>
      <c r="F121" s="468"/>
      <c r="G121" s="468"/>
      <c r="H121" s="468"/>
      <c r="I121" s="468"/>
      <c r="J121" s="468"/>
      <c r="K121" s="468"/>
      <c r="L121" s="463"/>
      <c r="M121" s="464"/>
      <c r="N121" s="464"/>
      <c r="O121" s="464"/>
      <c r="P121" s="465"/>
      <c r="Q121" s="466"/>
      <c r="R121" s="466"/>
      <c r="S121" s="466"/>
      <c r="T121" s="466"/>
      <c r="U121" s="466"/>
      <c r="V121" s="129"/>
      <c r="W121" s="129"/>
      <c r="X121" s="419"/>
      <c r="Y121" s="420"/>
      <c r="Z121" s="296" t="str">
        <f>IFERROR(VLOOKUP(X121, 【参考】数式用!$A$2:$B$46, 2, FALSE), "")</f>
        <v/>
      </c>
      <c r="AA121" s="313"/>
      <c r="AB121" s="314"/>
      <c r="AC121" s="315">
        <f t="shared" si="4"/>
        <v>0</v>
      </c>
      <c r="AD121" s="417" t="str">
        <f>IF(B121="", "", IF(COUNTIF(X121,"*独自*"),"数式を削除して手入力",IFERROR(INDEX(【参考】数式用!$O$3:'【参考】数式用'!$Q$452,MATCH(Q121&amp;V121,【参考】数式用!$N$3:'【参考】数式用'!$N$452,0),MATCH(VLOOKUP(X121,【参考】数式用!$R$2:$S$46,2,FALSE),【参考】数式用!$O$2:$Q$2,0)),10)))</f>
        <v/>
      </c>
      <c r="AE121" s="309"/>
      <c r="AF121" s="242"/>
      <c r="AG121" s="258"/>
    </row>
    <row r="122" spans="1:33" ht="49.95" customHeight="1">
      <c r="A122" s="241">
        <f t="shared" si="5"/>
        <v>83</v>
      </c>
      <c r="B122" s="467"/>
      <c r="C122" s="468"/>
      <c r="D122" s="468"/>
      <c r="E122" s="468"/>
      <c r="F122" s="468"/>
      <c r="G122" s="468"/>
      <c r="H122" s="468"/>
      <c r="I122" s="468"/>
      <c r="J122" s="468"/>
      <c r="K122" s="468"/>
      <c r="L122" s="463"/>
      <c r="M122" s="464"/>
      <c r="N122" s="464"/>
      <c r="O122" s="464"/>
      <c r="P122" s="465"/>
      <c r="Q122" s="466"/>
      <c r="R122" s="466"/>
      <c r="S122" s="466"/>
      <c r="T122" s="466"/>
      <c r="U122" s="466"/>
      <c r="V122" s="129"/>
      <c r="W122" s="129"/>
      <c r="X122" s="419"/>
      <c r="Y122" s="420"/>
      <c r="Z122" s="296" t="str">
        <f>IFERROR(VLOOKUP(X122, 【参考】数式用!$A$2:$B$46, 2, FALSE), "")</f>
        <v/>
      </c>
      <c r="AA122" s="313"/>
      <c r="AB122" s="314"/>
      <c r="AC122" s="315">
        <f t="shared" si="4"/>
        <v>0</v>
      </c>
      <c r="AD122" s="417" t="str">
        <f>IF(B122="", "", IF(COUNTIF(X122,"*独自*"),"数式を削除して手入力",IFERROR(INDEX(【参考】数式用!$O$3:'【参考】数式用'!$Q$452,MATCH(Q122&amp;V122,【参考】数式用!$N$3:'【参考】数式用'!$N$452,0),MATCH(VLOOKUP(X122,【参考】数式用!$R$2:$S$46,2,FALSE),【参考】数式用!$O$2:$Q$2,0)),10)))</f>
        <v/>
      </c>
      <c r="AE122" s="309"/>
      <c r="AF122" s="242"/>
      <c r="AG122" s="258"/>
    </row>
    <row r="123" spans="1:33" ht="49.95" customHeight="1">
      <c r="A123" s="241">
        <f t="shared" si="5"/>
        <v>84</v>
      </c>
      <c r="B123" s="467"/>
      <c r="C123" s="468"/>
      <c r="D123" s="468"/>
      <c r="E123" s="468"/>
      <c r="F123" s="468"/>
      <c r="G123" s="468"/>
      <c r="H123" s="468"/>
      <c r="I123" s="468"/>
      <c r="J123" s="468"/>
      <c r="K123" s="468"/>
      <c r="L123" s="463"/>
      <c r="M123" s="464"/>
      <c r="N123" s="464"/>
      <c r="O123" s="464"/>
      <c r="P123" s="465"/>
      <c r="Q123" s="466"/>
      <c r="R123" s="466"/>
      <c r="S123" s="466"/>
      <c r="T123" s="466"/>
      <c r="U123" s="466"/>
      <c r="V123" s="129"/>
      <c r="W123" s="129"/>
      <c r="X123" s="419"/>
      <c r="Y123" s="420"/>
      <c r="Z123" s="296" t="str">
        <f>IFERROR(VLOOKUP(X123, 【参考】数式用!$A$2:$B$46, 2, FALSE), "")</f>
        <v/>
      </c>
      <c r="AA123" s="313"/>
      <c r="AB123" s="314"/>
      <c r="AC123" s="315">
        <f t="shared" si="4"/>
        <v>0</v>
      </c>
      <c r="AD123" s="417" t="str">
        <f>IF(B123="", "", IF(COUNTIF(X123,"*独自*"),"数式を削除して手入力",IFERROR(INDEX(【参考】数式用!$O$3:'【参考】数式用'!$Q$452,MATCH(Q123&amp;V123,【参考】数式用!$N$3:'【参考】数式用'!$N$452,0),MATCH(VLOOKUP(X123,【参考】数式用!$R$2:$S$46,2,FALSE),【参考】数式用!$O$2:$Q$2,0)),10)))</f>
        <v/>
      </c>
      <c r="AE123" s="309"/>
      <c r="AF123" s="242"/>
      <c r="AG123" s="258"/>
    </row>
    <row r="124" spans="1:33" ht="49.95" customHeight="1">
      <c r="A124" s="241">
        <f t="shared" si="5"/>
        <v>85</v>
      </c>
      <c r="B124" s="467"/>
      <c r="C124" s="468"/>
      <c r="D124" s="468"/>
      <c r="E124" s="468"/>
      <c r="F124" s="468"/>
      <c r="G124" s="468"/>
      <c r="H124" s="468"/>
      <c r="I124" s="468"/>
      <c r="J124" s="468"/>
      <c r="K124" s="468"/>
      <c r="L124" s="463"/>
      <c r="M124" s="464"/>
      <c r="N124" s="464"/>
      <c r="O124" s="464"/>
      <c r="P124" s="465"/>
      <c r="Q124" s="466"/>
      <c r="R124" s="466"/>
      <c r="S124" s="466"/>
      <c r="T124" s="466"/>
      <c r="U124" s="466"/>
      <c r="V124" s="129"/>
      <c r="W124" s="129"/>
      <c r="X124" s="419"/>
      <c r="Y124" s="420"/>
      <c r="Z124" s="296" t="str">
        <f>IFERROR(VLOOKUP(X124, 【参考】数式用!$A$2:$B$46, 2, FALSE), "")</f>
        <v/>
      </c>
      <c r="AA124" s="313"/>
      <c r="AB124" s="314"/>
      <c r="AC124" s="315">
        <f t="shared" si="4"/>
        <v>0</v>
      </c>
      <c r="AD124" s="417" t="str">
        <f>IF(B124="", "", IF(COUNTIF(X124,"*独自*"),"数式を削除して手入力",IFERROR(INDEX(【参考】数式用!$O$3:'【参考】数式用'!$Q$452,MATCH(Q124&amp;V124,【参考】数式用!$N$3:'【参考】数式用'!$N$452,0),MATCH(VLOOKUP(X124,【参考】数式用!$R$2:$S$46,2,FALSE),【参考】数式用!$O$2:$Q$2,0)),10)))</f>
        <v/>
      </c>
      <c r="AE124" s="309"/>
      <c r="AF124" s="242"/>
      <c r="AG124" s="258"/>
    </row>
    <row r="125" spans="1:33" ht="49.95" customHeight="1">
      <c r="A125" s="241">
        <f t="shared" si="5"/>
        <v>86</v>
      </c>
      <c r="B125" s="467"/>
      <c r="C125" s="468"/>
      <c r="D125" s="468"/>
      <c r="E125" s="468"/>
      <c r="F125" s="468"/>
      <c r="G125" s="468"/>
      <c r="H125" s="468"/>
      <c r="I125" s="468"/>
      <c r="J125" s="468"/>
      <c r="K125" s="468"/>
      <c r="L125" s="463"/>
      <c r="M125" s="464"/>
      <c r="N125" s="464"/>
      <c r="O125" s="464"/>
      <c r="P125" s="465"/>
      <c r="Q125" s="466"/>
      <c r="R125" s="466"/>
      <c r="S125" s="466"/>
      <c r="T125" s="466"/>
      <c r="U125" s="466"/>
      <c r="V125" s="129"/>
      <c r="W125" s="129"/>
      <c r="X125" s="419"/>
      <c r="Y125" s="420"/>
      <c r="Z125" s="296" t="str">
        <f>IFERROR(VLOOKUP(X125, 【参考】数式用!$A$2:$B$46, 2, FALSE), "")</f>
        <v/>
      </c>
      <c r="AA125" s="313"/>
      <c r="AB125" s="314"/>
      <c r="AC125" s="315">
        <f t="shared" si="4"/>
        <v>0</v>
      </c>
      <c r="AD125" s="417" t="str">
        <f>IF(B125="", "", IF(COUNTIF(X125,"*独自*"),"数式を削除して手入力",IFERROR(INDEX(【参考】数式用!$O$3:'【参考】数式用'!$Q$452,MATCH(Q125&amp;V125,【参考】数式用!$N$3:'【参考】数式用'!$N$452,0),MATCH(VLOOKUP(X125,【参考】数式用!$R$2:$S$46,2,FALSE),【参考】数式用!$O$2:$Q$2,0)),10)))</f>
        <v/>
      </c>
      <c r="AE125" s="309"/>
      <c r="AF125" s="242"/>
      <c r="AG125" s="258"/>
    </row>
    <row r="126" spans="1:33" ht="49.95" customHeight="1">
      <c r="A126" s="241">
        <f t="shared" si="5"/>
        <v>87</v>
      </c>
      <c r="B126" s="467"/>
      <c r="C126" s="468"/>
      <c r="D126" s="468"/>
      <c r="E126" s="468"/>
      <c r="F126" s="468"/>
      <c r="G126" s="468"/>
      <c r="H126" s="468"/>
      <c r="I126" s="468"/>
      <c r="J126" s="468"/>
      <c r="K126" s="468"/>
      <c r="L126" s="463"/>
      <c r="M126" s="464"/>
      <c r="N126" s="464"/>
      <c r="O126" s="464"/>
      <c r="P126" s="465"/>
      <c r="Q126" s="466"/>
      <c r="R126" s="466"/>
      <c r="S126" s="466"/>
      <c r="T126" s="466"/>
      <c r="U126" s="466"/>
      <c r="V126" s="129"/>
      <c r="W126" s="129"/>
      <c r="X126" s="419"/>
      <c r="Y126" s="420"/>
      <c r="Z126" s="296" t="str">
        <f>IFERROR(VLOOKUP(X126, 【参考】数式用!$A$2:$B$46, 2, FALSE), "")</f>
        <v/>
      </c>
      <c r="AA126" s="313"/>
      <c r="AB126" s="314"/>
      <c r="AC126" s="315">
        <f t="shared" si="4"/>
        <v>0</v>
      </c>
      <c r="AD126" s="417" t="str">
        <f>IF(B126="", "", IF(COUNTIF(X126,"*独自*"),"数式を削除して手入力",IFERROR(INDEX(【参考】数式用!$O$3:'【参考】数式用'!$Q$452,MATCH(Q126&amp;V126,【参考】数式用!$N$3:'【参考】数式用'!$N$452,0),MATCH(VLOOKUP(X126,【参考】数式用!$R$2:$S$46,2,FALSE),【参考】数式用!$O$2:$Q$2,0)),10)))</f>
        <v/>
      </c>
      <c r="AE126" s="309"/>
      <c r="AF126" s="242"/>
      <c r="AG126" s="258"/>
    </row>
    <row r="127" spans="1:33" ht="49.95" customHeight="1">
      <c r="A127" s="241">
        <f t="shared" si="5"/>
        <v>88</v>
      </c>
      <c r="B127" s="467"/>
      <c r="C127" s="468"/>
      <c r="D127" s="468"/>
      <c r="E127" s="468"/>
      <c r="F127" s="468"/>
      <c r="G127" s="468"/>
      <c r="H127" s="468"/>
      <c r="I127" s="468"/>
      <c r="J127" s="468"/>
      <c r="K127" s="468"/>
      <c r="L127" s="463"/>
      <c r="M127" s="464"/>
      <c r="N127" s="464"/>
      <c r="O127" s="464"/>
      <c r="P127" s="465"/>
      <c r="Q127" s="466"/>
      <c r="R127" s="466"/>
      <c r="S127" s="466"/>
      <c r="T127" s="466"/>
      <c r="U127" s="466"/>
      <c r="V127" s="129"/>
      <c r="W127" s="129"/>
      <c r="X127" s="419"/>
      <c r="Y127" s="420"/>
      <c r="Z127" s="296" t="str">
        <f>IFERROR(VLOOKUP(X127, 【参考】数式用!$A$2:$B$46, 2, FALSE), "")</f>
        <v/>
      </c>
      <c r="AA127" s="313"/>
      <c r="AB127" s="314"/>
      <c r="AC127" s="315">
        <f t="shared" si="4"/>
        <v>0</v>
      </c>
      <c r="AD127" s="417" t="str">
        <f>IF(B127="", "", IF(COUNTIF(X127,"*独自*"),"数式を削除して手入力",IFERROR(INDEX(【参考】数式用!$O$3:'【参考】数式用'!$Q$452,MATCH(Q127&amp;V127,【参考】数式用!$N$3:'【参考】数式用'!$N$452,0),MATCH(VLOOKUP(X127,【参考】数式用!$R$2:$S$46,2,FALSE),【参考】数式用!$O$2:$Q$2,0)),10)))</f>
        <v/>
      </c>
      <c r="AE127" s="309"/>
      <c r="AF127" s="242"/>
      <c r="AG127" s="258"/>
    </row>
    <row r="128" spans="1:33" ht="49.95" customHeight="1">
      <c r="A128" s="241">
        <f t="shared" si="5"/>
        <v>89</v>
      </c>
      <c r="B128" s="467"/>
      <c r="C128" s="468"/>
      <c r="D128" s="468"/>
      <c r="E128" s="468"/>
      <c r="F128" s="468"/>
      <c r="G128" s="468"/>
      <c r="H128" s="468"/>
      <c r="I128" s="468"/>
      <c r="J128" s="468"/>
      <c r="K128" s="468"/>
      <c r="L128" s="463"/>
      <c r="M128" s="464"/>
      <c r="N128" s="464"/>
      <c r="O128" s="464"/>
      <c r="P128" s="465"/>
      <c r="Q128" s="466"/>
      <c r="R128" s="466"/>
      <c r="S128" s="466"/>
      <c r="T128" s="466"/>
      <c r="U128" s="466"/>
      <c r="V128" s="129"/>
      <c r="W128" s="129"/>
      <c r="X128" s="419"/>
      <c r="Y128" s="420"/>
      <c r="Z128" s="296" t="str">
        <f>IFERROR(VLOOKUP(X128, 【参考】数式用!$A$2:$B$46, 2, FALSE), "")</f>
        <v/>
      </c>
      <c r="AA128" s="313"/>
      <c r="AB128" s="314"/>
      <c r="AC128" s="315">
        <f t="shared" si="4"/>
        <v>0</v>
      </c>
      <c r="AD128" s="417" t="str">
        <f>IF(B128="", "", IF(COUNTIF(X128,"*独自*"),"数式を削除して手入力",IFERROR(INDEX(【参考】数式用!$O$3:'【参考】数式用'!$Q$452,MATCH(Q128&amp;V128,【参考】数式用!$N$3:'【参考】数式用'!$N$452,0),MATCH(VLOOKUP(X128,【参考】数式用!$R$2:$S$46,2,FALSE),【参考】数式用!$O$2:$Q$2,0)),10)))</f>
        <v/>
      </c>
      <c r="AE128" s="309"/>
      <c r="AF128" s="242"/>
      <c r="AG128" s="258"/>
    </row>
    <row r="129" spans="1:33" ht="49.95" customHeight="1">
      <c r="A129" s="241">
        <f t="shared" si="5"/>
        <v>90</v>
      </c>
      <c r="B129" s="467"/>
      <c r="C129" s="468"/>
      <c r="D129" s="468"/>
      <c r="E129" s="468"/>
      <c r="F129" s="468"/>
      <c r="G129" s="468"/>
      <c r="H129" s="468"/>
      <c r="I129" s="468"/>
      <c r="J129" s="468"/>
      <c r="K129" s="468"/>
      <c r="L129" s="463"/>
      <c r="M129" s="464"/>
      <c r="N129" s="464"/>
      <c r="O129" s="464"/>
      <c r="P129" s="465"/>
      <c r="Q129" s="466"/>
      <c r="R129" s="466"/>
      <c r="S129" s="466"/>
      <c r="T129" s="466"/>
      <c r="U129" s="466"/>
      <c r="V129" s="129"/>
      <c r="W129" s="129"/>
      <c r="X129" s="419"/>
      <c r="Y129" s="420"/>
      <c r="Z129" s="296" t="str">
        <f>IFERROR(VLOOKUP(X129, 【参考】数式用!$A$2:$B$46, 2, FALSE), "")</f>
        <v/>
      </c>
      <c r="AA129" s="313"/>
      <c r="AB129" s="314"/>
      <c r="AC129" s="315">
        <f t="shared" si="4"/>
        <v>0</v>
      </c>
      <c r="AD129" s="417" t="str">
        <f>IF(B129="", "", IF(COUNTIF(X129,"*独自*"),"数式を削除して手入力",IFERROR(INDEX(【参考】数式用!$O$3:'【参考】数式用'!$Q$452,MATCH(Q129&amp;V129,【参考】数式用!$N$3:'【参考】数式用'!$N$452,0),MATCH(VLOOKUP(X129,【参考】数式用!$R$2:$S$46,2,FALSE),【参考】数式用!$O$2:$Q$2,0)),10)))</f>
        <v/>
      </c>
      <c r="AE129" s="309"/>
      <c r="AF129" s="242"/>
      <c r="AG129" s="258"/>
    </row>
    <row r="130" spans="1:33" ht="49.95" customHeight="1">
      <c r="A130" s="241">
        <f t="shared" si="5"/>
        <v>91</v>
      </c>
      <c r="B130" s="467"/>
      <c r="C130" s="468"/>
      <c r="D130" s="468"/>
      <c r="E130" s="468"/>
      <c r="F130" s="468"/>
      <c r="G130" s="468"/>
      <c r="H130" s="468"/>
      <c r="I130" s="468"/>
      <c r="J130" s="468"/>
      <c r="K130" s="468"/>
      <c r="L130" s="463"/>
      <c r="M130" s="464"/>
      <c r="N130" s="464"/>
      <c r="O130" s="464"/>
      <c r="P130" s="465"/>
      <c r="Q130" s="466"/>
      <c r="R130" s="466"/>
      <c r="S130" s="466"/>
      <c r="T130" s="466"/>
      <c r="U130" s="466"/>
      <c r="V130" s="129"/>
      <c r="W130" s="129"/>
      <c r="X130" s="419"/>
      <c r="Y130" s="420"/>
      <c r="Z130" s="296" t="str">
        <f>IFERROR(VLOOKUP(X130, 【参考】数式用!$A$2:$B$46, 2, FALSE), "")</f>
        <v/>
      </c>
      <c r="AA130" s="313"/>
      <c r="AB130" s="314"/>
      <c r="AC130" s="315">
        <f t="shared" si="4"/>
        <v>0</v>
      </c>
      <c r="AD130" s="417" t="str">
        <f>IF(B130="", "", IF(COUNTIF(X130,"*独自*"),"数式を削除して手入力",IFERROR(INDEX(【参考】数式用!$O$3:'【参考】数式用'!$Q$452,MATCH(Q130&amp;V130,【参考】数式用!$N$3:'【参考】数式用'!$N$452,0),MATCH(VLOOKUP(X130,【参考】数式用!$R$2:$S$46,2,FALSE),【参考】数式用!$O$2:$Q$2,0)),10)))</f>
        <v/>
      </c>
      <c r="AE130" s="309"/>
      <c r="AF130" s="242"/>
      <c r="AG130" s="258"/>
    </row>
    <row r="131" spans="1:33" ht="49.95" customHeight="1">
      <c r="A131" s="241">
        <f t="shared" si="5"/>
        <v>92</v>
      </c>
      <c r="B131" s="467"/>
      <c r="C131" s="468"/>
      <c r="D131" s="468"/>
      <c r="E131" s="468"/>
      <c r="F131" s="468"/>
      <c r="G131" s="468"/>
      <c r="H131" s="468"/>
      <c r="I131" s="468"/>
      <c r="J131" s="468"/>
      <c r="K131" s="468"/>
      <c r="L131" s="463"/>
      <c r="M131" s="464"/>
      <c r="N131" s="464"/>
      <c r="O131" s="464"/>
      <c r="P131" s="465"/>
      <c r="Q131" s="466"/>
      <c r="R131" s="466"/>
      <c r="S131" s="466"/>
      <c r="T131" s="466"/>
      <c r="U131" s="466"/>
      <c r="V131" s="129"/>
      <c r="W131" s="129"/>
      <c r="X131" s="419"/>
      <c r="Y131" s="420"/>
      <c r="Z131" s="296" t="str">
        <f>IFERROR(VLOOKUP(X131, 【参考】数式用!$A$2:$B$46, 2, FALSE), "")</f>
        <v/>
      </c>
      <c r="AA131" s="313"/>
      <c r="AB131" s="314"/>
      <c r="AC131" s="315">
        <f t="shared" si="4"/>
        <v>0</v>
      </c>
      <c r="AD131" s="417" t="str">
        <f>IF(B131="", "", IF(COUNTIF(X131,"*独自*"),"数式を削除して手入力",IFERROR(INDEX(【参考】数式用!$O$3:'【参考】数式用'!$Q$452,MATCH(Q131&amp;V131,【参考】数式用!$N$3:'【参考】数式用'!$N$452,0),MATCH(VLOOKUP(X131,【参考】数式用!$R$2:$S$46,2,FALSE),【参考】数式用!$O$2:$Q$2,0)),10)))</f>
        <v/>
      </c>
      <c r="AE131" s="309"/>
      <c r="AF131" s="242"/>
      <c r="AG131" s="258"/>
    </row>
    <row r="132" spans="1:33" ht="49.95" customHeight="1">
      <c r="A132" s="241">
        <f t="shared" ref="A132:A137" si="6">A131+1</f>
        <v>93</v>
      </c>
      <c r="B132" s="467"/>
      <c r="C132" s="468"/>
      <c r="D132" s="468"/>
      <c r="E132" s="468"/>
      <c r="F132" s="468"/>
      <c r="G132" s="468"/>
      <c r="H132" s="468"/>
      <c r="I132" s="468"/>
      <c r="J132" s="468"/>
      <c r="K132" s="468"/>
      <c r="L132" s="463"/>
      <c r="M132" s="464"/>
      <c r="N132" s="464"/>
      <c r="O132" s="464"/>
      <c r="P132" s="465"/>
      <c r="Q132" s="466"/>
      <c r="R132" s="466"/>
      <c r="S132" s="466"/>
      <c r="T132" s="466"/>
      <c r="U132" s="466"/>
      <c r="V132" s="129"/>
      <c r="W132" s="129"/>
      <c r="X132" s="419"/>
      <c r="Y132" s="420"/>
      <c r="Z132" s="296" t="str">
        <f>IFERROR(VLOOKUP(X132, 【参考】数式用!$A$2:$B$46, 2, FALSE), "")</f>
        <v/>
      </c>
      <c r="AA132" s="313"/>
      <c r="AB132" s="314"/>
      <c r="AC132" s="315">
        <f t="shared" si="4"/>
        <v>0</v>
      </c>
      <c r="AD132" s="417" t="str">
        <f>IF(B132="", "", IF(COUNTIF(X132,"*独自*"),"数式を削除して手入力",IFERROR(INDEX(【参考】数式用!$O$3:'【参考】数式用'!$Q$452,MATCH(Q132&amp;V132,【参考】数式用!$N$3:'【参考】数式用'!$N$452,0),MATCH(VLOOKUP(X132,【参考】数式用!$R$2:$S$46,2,FALSE),【参考】数式用!$O$2:$Q$2,0)),10)))</f>
        <v/>
      </c>
      <c r="AE132" s="309"/>
      <c r="AF132" s="242"/>
      <c r="AG132" s="258"/>
    </row>
    <row r="133" spans="1:33" ht="49.95" customHeight="1">
      <c r="A133" s="241">
        <f t="shared" si="6"/>
        <v>94</v>
      </c>
      <c r="B133" s="467"/>
      <c r="C133" s="468"/>
      <c r="D133" s="468"/>
      <c r="E133" s="468"/>
      <c r="F133" s="468"/>
      <c r="G133" s="468"/>
      <c r="H133" s="468"/>
      <c r="I133" s="468"/>
      <c r="J133" s="468"/>
      <c r="K133" s="468"/>
      <c r="L133" s="463"/>
      <c r="M133" s="464"/>
      <c r="N133" s="464"/>
      <c r="O133" s="464"/>
      <c r="P133" s="465"/>
      <c r="Q133" s="466"/>
      <c r="R133" s="466"/>
      <c r="S133" s="466"/>
      <c r="T133" s="466"/>
      <c r="U133" s="466"/>
      <c r="V133" s="129"/>
      <c r="W133" s="129"/>
      <c r="X133" s="419"/>
      <c r="Y133" s="420"/>
      <c r="Z133" s="296" t="str">
        <f>IFERROR(VLOOKUP(X133, 【参考】数式用!$A$2:$B$46, 2, FALSE), "")</f>
        <v/>
      </c>
      <c r="AA133" s="313"/>
      <c r="AB133" s="314"/>
      <c r="AC133" s="315">
        <f t="shared" si="4"/>
        <v>0</v>
      </c>
      <c r="AD133" s="417" t="str">
        <f>IF(B133="", "", IF(COUNTIF(X133,"*独自*"),"数式を削除して手入力",IFERROR(INDEX(【参考】数式用!$O$3:'【参考】数式用'!$Q$452,MATCH(Q133&amp;V133,【参考】数式用!$N$3:'【参考】数式用'!$N$452,0),MATCH(VLOOKUP(X133,【参考】数式用!$R$2:$S$46,2,FALSE),【参考】数式用!$O$2:$Q$2,0)),10)))</f>
        <v/>
      </c>
      <c r="AE133" s="309"/>
      <c r="AF133" s="242"/>
      <c r="AG133" s="258"/>
    </row>
    <row r="134" spans="1:33" ht="49.95" customHeight="1">
      <c r="A134" s="241">
        <f t="shared" si="6"/>
        <v>95</v>
      </c>
      <c r="B134" s="467"/>
      <c r="C134" s="468"/>
      <c r="D134" s="468"/>
      <c r="E134" s="468"/>
      <c r="F134" s="468"/>
      <c r="G134" s="468"/>
      <c r="H134" s="468"/>
      <c r="I134" s="468"/>
      <c r="J134" s="468"/>
      <c r="K134" s="468"/>
      <c r="L134" s="463"/>
      <c r="M134" s="464"/>
      <c r="N134" s="464"/>
      <c r="O134" s="464"/>
      <c r="P134" s="465"/>
      <c r="Q134" s="466"/>
      <c r="R134" s="466"/>
      <c r="S134" s="466"/>
      <c r="T134" s="466"/>
      <c r="U134" s="466"/>
      <c r="V134" s="129"/>
      <c r="W134" s="129"/>
      <c r="X134" s="419"/>
      <c r="Y134" s="420"/>
      <c r="Z134" s="296" t="str">
        <f>IFERROR(VLOOKUP(X134, 【参考】数式用!$A$2:$B$46, 2, FALSE), "")</f>
        <v/>
      </c>
      <c r="AA134" s="313"/>
      <c r="AB134" s="314"/>
      <c r="AC134" s="315">
        <f t="shared" si="4"/>
        <v>0</v>
      </c>
      <c r="AD134" s="417" t="str">
        <f>IF(B134="", "", IF(COUNTIF(X134,"*独自*"),"数式を削除して手入力",IFERROR(INDEX(【参考】数式用!$O$3:'【参考】数式用'!$Q$452,MATCH(Q134&amp;V134,【参考】数式用!$N$3:'【参考】数式用'!$N$452,0),MATCH(VLOOKUP(X134,【参考】数式用!$R$2:$S$46,2,FALSE),【参考】数式用!$O$2:$Q$2,0)),10)))</f>
        <v/>
      </c>
      <c r="AE134" s="309"/>
      <c r="AF134" s="242"/>
      <c r="AG134" s="258"/>
    </row>
    <row r="135" spans="1:33" ht="49.95" customHeight="1">
      <c r="A135" s="241">
        <f t="shared" si="6"/>
        <v>96</v>
      </c>
      <c r="B135" s="467"/>
      <c r="C135" s="468"/>
      <c r="D135" s="468"/>
      <c r="E135" s="468"/>
      <c r="F135" s="468"/>
      <c r="G135" s="468"/>
      <c r="H135" s="468"/>
      <c r="I135" s="468"/>
      <c r="J135" s="468"/>
      <c r="K135" s="468"/>
      <c r="L135" s="463"/>
      <c r="M135" s="464"/>
      <c r="N135" s="464"/>
      <c r="O135" s="464"/>
      <c r="P135" s="465"/>
      <c r="Q135" s="466"/>
      <c r="R135" s="466"/>
      <c r="S135" s="466"/>
      <c r="T135" s="466"/>
      <c r="U135" s="466"/>
      <c r="V135" s="129"/>
      <c r="W135" s="129"/>
      <c r="X135" s="419"/>
      <c r="Y135" s="420"/>
      <c r="Z135" s="296" t="str">
        <f>IFERROR(VLOOKUP(X135, 【参考】数式用!$A$2:$B$46, 2, FALSE), "")</f>
        <v/>
      </c>
      <c r="AA135" s="313"/>
      <c r="AB135" s="314"/>
      <c r="AC135" s="315">
        <f t="shared" si="4"/>
        <v>0</v>
      </c>
      <c r="AD135" s="417" t="str">
        <f>IF(B135="", "", IF(COUNTIF(X135,"*独自*"),"数式を削除して手入力",IFERROR(INDEX(【参考】数式用!$O$3:'【参考】数式用'!$Q$452,MATCH(Q135&amp;V135,【参考】数式用!$N$3:'【参考】数式用'!$N$452,0),MATCH(VLOOKUP(X135,【参考】数式用!$R$2:$S$46,2,FALSE),【参考】数式用!$O$2:$Q$2,0)),10)))</f>
        <v/>
      </c>
      <c r="AE135" s="309"/>
      <c r="AF135" s="242"/>
      <c r="AG135" s="258"/>
    </row>
    <row r="136" spans="1:33" ht="49.95" customHeight="1">
      <c r="A136" s="241">
        <f t="shared" si="6"/>
        <v>97</v>
      </c>
      <c r="B136" s="467"/>
      <c r="C136" s="468"/>
      <c r="D136" s="468"/>
      <c r="E136" s="468"/>
      <c r="F136" s="468"/>
      <c r="G136" s="468"/>
      <c r="H136" s="468"/>
      <c r="I136" s="468"/>
      <c r="J136" s="468"/>
      <c r="K136" s="468"/>
      <c r="L136" s="463"/>
      <c r="M136" s="464"/>
      <c r="N136" s="464"/>
      <c r="O136" s="464"/>
      <c r="P136" s="465"/>
      <c r="Q136" s="466"/>
      <c r="R136" s="466"/>
      <c r="S136" s="466"/>
      <c r="T136" s="466"/>
      <c r="U136" s="466"/>
      <c r="V136" s="129"/>
      <c r="W136" s="129"/>
      <c r="X136" s="419"/>
      <c r="Y136" s="420"/>
      <c r="Z136" s="296" t="str">
        <f>IFERROR(VLOOKUP(X136, 【参考】数式用!$A$2:$B$46, 2, FALSE), "")</f>
        <v/>
      </c>
      <c r="AA136" s="313"/>
      <c r="AB136" s="314"/>
      <c r="AC136" s="315">
        <f t="shared" si="4"/>
        <v>0</v>
      </c>
      <c r="AD136" s="417" t="str">
        <f>IF(B136="", "", IF(COUNTIF(X136,"*独自*"),"数式を削除して手入力",IFERROR(INDEX(【参考】数式用!$O$3:'【参考】数式用'!$Q$452,MATCH(Q136&amp;V136,【参考】数式用!$N$3:'【参考】数式用'!$N$452,0),MATCH(VLOOKUP(X136,【参考】数式用!$R$2:$S$46,2,FALSE),【参考】数式用!$O$2:$Q$2,0)),10)))</f>
        <v/>
      </c>
      <c r="AE136" s="309"/>
      <c r="AF136" s="242"/>
      <c r="AG136" s="258"/>
    </row>
    <row r="137" spans="1:33" ht="49.95" customHeight="1">
      <c r="A137" s="241">
        <f t="shared" si="6"/>
        <v>98</v>
      </c>
      <c r="B137" s="467"/>
      <c r="C137" s="468"/>
      <c r="D137" s="468"/>
      <c r="E137" s="468"/>
      <c r="F137" s="468"/>
      <c r="G137" s="468"/>
      <c r="H137" s="468"/>
      <c r="I137" s="468"/>
      <c r="J137" s="468"/>
      <c r="K137" s="468"/>
      <c r="L137" s="463"/>
      <c r="M137" s="464"/>
      <c r="N137" s="464"/>
      <c r="O137" s="464"/>
      <c r="P137" s="465"/>
      <c r="Q137" s="466"/>
      <c r="R137" s="466"/>
      <c r="S137" s="466"/>
      <c r="T137" s="466"/>
      <c r="U137" s="466"/>
      <c r="V137" s="129"/>
      <c r="W137" s="129"/>
      <c r="X137" s="419"/>
      <c r="Y137" s="420"/>
      <c r="Z137" s="296" t="str">
        <f>IFERROR(VLOOKUP(X137, 【参考】数式用!$A$2:$B$46, 2, FALSE), "")</f>
        <v/>
      </c>
      <c r="AA137" s="313"/>
      <c r="AB137" s="314"/>
      <c r="AC137" s="315">
        <f t="shared" si="4"/>
        <v>0</v>
      </c>
      <c r="AD137" s="417" t="str">
        <f>IF(B137="", "", IF(COUNTIF(X137,"*独自*"),"数式を削除して手入力",IFERROR(INDEX(【参考】数式用!$O$3:'【参考】数式用'!$Q$452,MATCH(Q137&amp;V137,【参考】数式用!$N$3:'【参考】数式用'!$N$452,0),MATCH(VLOOKUP(X137,【参考】数式用!$R$2:$S$46,2,FALSE),【参考】数式用!$O$2:$Q$2,0)),10)))</f>
        <v/>
      </c>
      <c r="AE137" s="309"/>
      <c r="AF137" s="242"/>
      <c r="AG137" s="258"/>
    </row>
    <row r="138" spans="1:33" ht="49.95" customHeight="1">
      <c r="A138" s="241">
        <f>A137+1</f>
        <v>99</v>
      </c>
      <c r="B138" s="467"/>
      <c r="C138" s="468"/>
      <c r="D138" s="468"/>
      <c r="E138" s="468"/>
      <c r="F138" s="468"/>
      <c r="G138" s="468"/>
      <c r="H138" s="468"/>
      <c r="I138" s="468"/>
      <c r="J138" s="468"/>
      <c r="K138" s="468"/>
      <c r="L138" s="463"/>
      <c r="M138" s="464"/>
      <c r="N138" s="464"/>
      <c r="O138" s="464"/>
      <c r="P138" s="465"/>
      <c r="Q138" s="466"/>
      <c r="R138" s="466"/>
      <c r="S138" s="466"/>
      <c r="T138" s="466"/>
      <c r="U138" s="466"/>
      <c r="V138" s="129"/>
      <c r="W138" s="129"/>
      <c r="X138" s="419"/>
      <c r="Y138" s="420"/>
      <c r="Z138" s="296" t="str">
        <f>IFERROR(VLOOKUP(X138, 【参考】数式用!$A$2:$B$46, 2, FALSE), "")</f>
        <v/>
      </c>
      <c r="AA138" s="313"/>
      <c r="AB138" s="314"/>
      <c r="AC138" s="315">
        <f t="shared" si="4"/>
        <v>0</v>
      </c>
      <c r="AD138" s="417" t="str">
        <f>IF(B138="", "", IF(COUNTIF(X138,"*独自*"),"数式を削除して手入力",IFERROR(INDEX(【参考】数式用!$O$3:'【参考】数式用'!$Q$452,MATCH(Q138&amp;V138,【参考】数式用!$N$3:'【参考】数式用'!$N$452,0),MATCH(VLOOKUP(X138,【参考】数式用!$R$2:$S$46,2,FALSE),【参考】数式用!$O$2:$Q$2,0)),10)))</f>
        <v/>
      </c>
      <c r="AE138" s="309"/>
      <c r="AF138" s="242"/>
      <c r="AG138" s="258"/>
    </row>
    <row r="139" spans="1:33" ht="49.95" customHeight="1">
      <c r="A139" s="241">
        <f>A138+1</f>
        <v>100</v>
      </c>
      <c r="B139" s="467"/>
      <c r="C139" s="468"/>
      <c r="D139" s="468"/>
      <c r="E139" s="468"/>
      <c r="F139" s="468"/>
      <c r="G139" s="468"/>
      <c r="H139" s="468"/>
      <c r="I139" s="468"/>
      <c r="J139" s="468"/>
      <c r="K139" s="468"/>
      <c r="L139" s="463"/>
      <c r="M139" s="464"/>
      <c r="N139" s="464"/>
      <c r="O139" s="464"/>
      <c r="P139" s="465"/>
      <c r="Q139" s="466"/>
      <c r="R139" s="466"/>
      <c r="S139" s="466"/>
      <c r="T139" s="466"/>
      <c r="U139" s="466"/>
      <c r="V139" s="129"/>
      <c r="W139" s="129"/>
      <c r="X139" s="419"/>
      <c r="Y139" s="420"/>
      <c r="Z139" s="296" t="str">
        <f>IFERROR(VLOOKUP(X139, 【参考】数式用!$A$2:$B$46, 2, FALSE), "")</f>
        <v/>
      </c>
      <c r="AA139" s="313"/>
      <c r="AB139" s="314"/>
      <c r="AC139" s="315">
        <f>AA139-AB139</f>
        <v>0</v>
      </c>
      <c r="AD139" s="418" t="str">
        <f>IF(B139="", "", IF(COUNTIF(X139,"*独自*"),"数式を削除して手入力",IFERROR(INDEX(【参考】数式用!$O$3:'【参考】数式用'!$Q$452,MATCH(Q139&amp;V139,【参考】数式用!$N$3:'【参考】数式用'!$N$452,0),MATCH(VLOOKUP(X139,【参考】数式用!$R$2:$S$46,2,FALSE),【参考】数式用!$O$2:$Q$2,0)),10)))</f>
        <v/>
      </c>
      <c r="AE139" s="309"/>
      <c r="AF139" s="242"/>
      <c r="AG139" s="258"/>
    </row>
    <row r="140" spans="1:33" ht="49.95" customHeight="1">
      <c r="A140" s="241">
        <f>A139+1</f>
        <v>101</v>
      </c>
      <c r="B140" s="467"/>
      <c r="C140" s="468"/>
      <c r="D140" s="468"/>
      <c r="E140" s="468"/>
      <c r="F140" s="468"/>
      <c r="G140" s="468"/>
      <c r="H140" s="468"/>
      <c r="I140" s="468"/>
      <c r="J140" s="468"/>
      <c r="K140" s="468"/>
      <c r="L140" s="463"/>
      <c r="M140" s="464"/>
      <c r="N140" s="464"/>
      <c r="O140" s="464"/>
      <c r="P140" s="465"/>
      <c r="Q140" s="466"/>
      <c r="R140" s="466"/>
      <c r="S140" s="466"/>
      <c r="T140" s="466"/>
      <c r="U140" s="466"/>
      <c r="V140" s="129"/>
      <c r="W140" s="129"/>
      <c r="X140" s="419"/>
      <c r="Y140" s="420"/>
      <c r="Z140" s="296" t="str">
        <f>IFERROR(VLOOKUP(X140, 【参考】数式用!$A$2:$B$46, 2, FALSE), "")</f>
        <v/>
      </c>
      <c r="AA140" s="313"/>
      <c r="AB140" s="314"/>
      <c r="AC140" s="315">
        <f t="shared" ref="AC140" si="7">AA140-AB140</f>
        <v>0</v>
      </c>
      <c r="AD140" s="417" t="str">
        <f>IF(B140="", "", IF(COUNTIF(X140,"*独自*"),"数式を削除して手入力",IFERROR(INDEX(【参考】数式用!$O$3:'【参考】数式用'!$Q$452,MATCH(Q140&amp;V140,【参考】数式用!$N$3:'【参考】数式用'!$N$452,0),MATCH(VLOOKUP(X140,【参考】数式用!$R$2:$S$46,2,FALSE),【参考】数式用!$O$2:$Q$2,0)),10)))</f>
        <v/>
      </c>
      <c r="AE140" s="309"/>
    </row>
    <row r="141" spans="1:33" ht="49.95" customHeight="1">
      <c r="A141" s="241">
        <f>A140+1</f>
        <v>102</v>
      </c>
      <c r="B141" s="467"/>
      <c r="C141" s="468"/>
      <c r="D141" s="468"/>
      <c r="E141" s="468"/>
      <c r="F141" s="468"/>
      <c r="G141" s="468"/>
      <c r="H141" s="468"/>
      <c r="I141" s="468"/>
      <c r="J141" s="468"/>
      <c r="K141" s="468"/>
      <c r="L141" s="463"/>
      <c r="M141" s="464"/>
      <c r="N141" s="464"/>
      <c r="O141" s="464"/>
      <c r="P141" s="465"/>
      <c r="Q141" s="466"/>
      <c r="R141" s="466"/>
      <c r="S141" s="466"/>
      <c r="T141" s="466"/>
      <c r="U141" s="466"/>
      <c r="V141" s="129"/>
      <c r="W141" s="129"/>
      <c r="X141" s="419"/>
      <c r="Y141" s="420"/>
      <c r="Z141" s="296" t="str">
        <f>IFERROR(VLOOKUP(X141, 【参考】数式用!$A$2:$B$46, 2, FALSE), "")</f>
        <v/>
      </c>
      <c r="AA141" s="313"/>
      <c r="AB141" s="314"/>
      <c r="AC141" s="315">
        <f>AA141-AB141</f>
        <v>0</v>
      </c>
      <c r="AD141" s="418" t="str">
        <f>IF(B141="", "", IF(COUNTIF(X141,"*独自*"),"数式を削除して手入力",IFERROR(INDEX(【参考】数式用!$O$3:'【参考】数式用'!$Q$452,MATCH(Q141&amp;V141,【参考】数式用!$N$3:'【参考】数式用'!$N$452,0),MATCH(VLOOKUP(X141,【参考】数式用!$R$2:$S$46,2,FALSE),【参考】数式用!$O$2:$Q$2,0)),10)))</f>
        <v/>
      </c>
      <c r="AE141" s="309"/>
    </row>
    <row r="142" spans="1:33" ht="49.95" customHeight="1">
      <c r="A142" s="241">
        <f>A141+1</f>
        <v>103</v>
      </c>
      <c r="B142" s="467"/>
      <c r="C142" s="468"/>
      <c r="D142" s="468"/>
      <c r="E142" s="468"/>
      <c r="F142" s="468"/>
      <c r="G142" s="468"/>
      <c r="H142" s="468"/>
      <c r="I142" s="468"/>
      <c r="J142" s="468"/>
      <c r="K142" s="468"/>
      <c r="L142" s="463"/>
      <c r="M142" s="464"/>
      <c r="N142" s="464"/>
      <c r="O142" s="464"/>
      <c r="P142" s="465"/>
      <c r="Q142" s="466"/>
      <c r="R142" s="466"/>
      <c r="S142" s="466"/>
      <c r="T142" s="466"/>
      <c r="U142" s="466"/>
      <c r="V142" s="129"/>
      <c r="W142" s="129"/>
      <c r="X142" s="419"/>
      <c r="Y142" s="420"/>
      <c r="Z142" s="296" t="str">
        <f>IFERROR(VLOOKUP(X142, 【参考】数式用!$A$2:$B$46, 2, FALSE), "")</f>
        <v/>
      </c>
      <c r="AA142" s="313"/>
      <c r="AB142" s="314"/>
      <c r="AC142" s="315">
        <f t="shared" ref="AC142" si="8">AA142-AB142</f>
        <v>0</v>
      </c>
      <c r="AD142" s="417" t="str">
        <f>IF(B142="", "", IF(COUNTIF(X142,"*独自*"),"数式を削除して手入力",IFERROR(INDEX(【参考】数式用!$O$3:'【参考】数式用'!$Q$452,MATCH(Q142&amp;V142,【参考】数式用!$N$3:'【参考】数式用'!$N$452,0),MATCH(VLOOKUP(X142,【参考】数式用!$R$2:$S$46,2,FALSE),【参考】数式用!$O$2:$Q$2,0)),10)))</f>
        <v/>
      </c>
      <c r="AE142" s="309"/>
    </row>
    <row r="143" spans="1:33" ht="49.95" customHeight="1">
      <c r="A143" s="241">
        <f>A142+1</f>
        <v>104</v>
      </c>
      <c r="B143" s="467"/>
      <c r="C143" s="468"/>
      <c r="D143" s="468"/>
      <c r="E143" s="468"/>
      <c r="F143" s="468"/>
      <c r="G143" s="468"/>
      <c r="H143" s="468"/>
      <c r="I143" s="468"/>
      <c r="J143" s="468"/>
      <c r="K143" s="468"/>
      <c r="L143" s="463"/>
      <c r="M143" s="464"/>
      <c r="N143" s="464"/>
      <c r="O143" s="464"/>
      <c r="P143" s="465"/>
      <c r="Q143" s="466"/>
      <c r="R143" s="466"/>
      <c r="S143" s="466"/>
      <c r="T143" s="466"/>
      <c r="U143" s="466"/>
      <c r="V143" s="129"/>
      <c r="W143" s="129"/>
      <c r="X143" s="419"/>
      <c r="Y143" s="420"/>
      <c r="Z143" s="296" t="str">
        <f>IFERROR(VLOOKUP(X143, 【参考】数式用!$A$2:$B$46, 2, FALSE), "")</f>
        <v/>
      </c>
      <c r="AA143" s="313"/>
      <c r="AB143" s="314"/>
      <c r="AC143" s="315">
        <f>AA143-AB143</f>
        <v>0</v>
      </c>
      <c r="AD143" s="418" t="str">
        <f>IF(B143="", "", IF(COUNTIF(X143,"*独自*"),"数式を削除して手入力",IFERROR(INDEX(【参考】数式用!$O$3:'【参考】数式用'!$Q$452,MATCH(Q143&amp;V143,【参考】数式用!$N$3:'【参考】数式用'!$N$452,0),MATCH(VLOOKUP(X143,【参考】数式用!$R$2:$S$46,2,FALSE),【参考】数式用!$O$2:$Q$2,0)),10)))</f>
        <v/>
      </c>
      <c r="AE143" s="309"/>
    </row>
    <row r="144" spans="1:33" ht="49.95" customHeight="1">
      <c r="A144" s="241">
        <f>A143+1</f>
        <v>105</v>
      </c>
      <c r="B144" s="467"/>
      <c r="C144" s="468"/>
      <c r="D144" s="468"/>
      <c r="E144" s="468"/>
      <c r="F144" s="468"/>
      <c r="G144" s="468"/>
      <c r="H144" s="468"/>
      <c r="I144" s="468"/>
      <c r="J144" s="468"/>
      <c r="K144" s="468"/>
      <c r="L144" s="463"/>
      <c r="M144" s="464"/>
      <c r="N144" s="464"/>
      <c r="O144" s="464"/>
      <c r="P144" s="465"/>
      <c r="Q144" s="466"/>
      <c r="R144" s="466"/>
      <c r="S144" s="466"/>
      <c r="T144" s="466"/>
      <c r="U144" s="466"/>
      <c r="V144" s="129"/>
      <c r="W144" s="129"/>
      <c r="X144" s="419"/>
      <c r="Y144" s="420"/>
      <c r="Z144" s="296" t="str">
        <f>IFERROR(VLOOKUP(X144, 【参考】数式用!$A$2:$B$46, 2, FALSE), "")</f>
        <v/>
      </c>
      <c r="AA144" s="313"/>
      <c r="AB144" s="314"/>
      <c r="AC144" s="315">
        <f t="shared" ref="AC144" si="9">AA144-AB144</f>
        <v>0</v>
      </c>
      <c r="AD144" s="417" t="str">
        <f>IF(B144="", "", IF(COUNTIF(X144,"*独自*"),"数式を削除して手入力",IFERROR(INDEX(【参考】数式用!$O$3:'【参考】数式用'!$Q$452,MATCH(Q144&amp;V144,【参考】数式用!$N$3:'【参考】数式用'!$N$452,0),MATCH(VLOOKUP(X144,【参考】数式用!$R$2:$S$46,2,FALSE),【参考】数式用!$O$2:$Q$2,0)),10)))</f>
        <v/>
      </c>
      <c r="AE144" s="309"/>
    </row>
    <row r="145" spans="1:31" ht="49.95" customHeight="1">
      <c r="A145" s="241">
        <f>A144+1</f>
        <v>106</v>
      </c>
      <c r="B145" s="467"/>
      <c r="C145" s="468"/>
      <c r="D145" s="468"/>
      <c r="E145" s="468"/>
      <c r="F145" s="468"/>
      <c r="G145" s="468"/>
      <c r="H145" s="468"/>
      <c r="I145" s="468"/>
      <c r="J145" s="468"/>
      <c r="K145" s="468"/>
      <c r="L145" s="463"/>
      <c r="M145" s="464"/>
      <c r="N145" s="464"/>
      <c r="O145" s="464"/>
      <c r="P145" s="465"/>
      <c r="Q145" s="466"/>
      <c r="R145" s="466"/>
      <c r="S145" s="466"/>
      <c r="T145" s="466"/>
      <c r="U145" s="466"/>
      <c r="V145" s="129"/>
      <c r="W145" s="129"/>
      <c r="X145" s="419"/>
      <c r="Y145" s="420"/>
      <c r="Z145" s="296" t="str">
        <f>IFERROR(VLOOKUP(X145, 【参考】数式用!$A$2:$B$46, 2, FALSE), "")</f>
        <v/>
      </c>
      <c r="AA145" s="313"/>
      <c r="AB145" s="314"/>
      <c r="AC145" s="315">
        <f>AA145-AB145</f>
        <v>0</v>
      </c>
      <c r="AD145" s="418" t="str">
        <f>IF(B145="", "", IF(COUNTIF(X145,"*独自*"),"数式を削除して手入力",IFERROR(INDEX(【参考】数式用!$O$3:'【参考】数式用'!$Q$452,MATCH(Q145&amp;V145,【参考】数式用!$N$3:'【参考】数式用'!$N$452,0),MATCH(VLOOKUP(X145,【参考】数式用!$R$2:$S$46,2,FALSE),【参考】数式用!$O$2:$Q$2,0)),10)))</f>
        <v/>
      </c>
      <c r="AE145" s="309"/>
    </row>
    <row r="146" spans="1:31" ht="49.95" customHeight="1">
      <c r="A146" s="241">
        <f>A145+1</f>
        <v>107</v>
      </c>
      <c r="B146" s="467"/>
      <c r="C146" s="468"/>
      <c r="D146" s="468"/>
      <c r="E146" s="468"/>
      <c r="F146" s="468"/>
      <c r="G146" s="468"/>
      <c r="H146" s="468"/>
      <c r="I146" s="468"/>
      <c r="J146" s="468"/>
      <c r="K146" s="468"/>
      <c r="L146" s="463"/>
      <c r="M146" s="464"/>
      <c r="N146" s="464"/>
      <c r="O146" s="464"/>
      <c r="P146" s="465"/>
      <c r="Q146" s="466"/>
      <c r="R146" s="466"/>
      <c r="S146" s="466"/>
      <c r="T146" s="466"/>
      <c r="U146" s="466"/>
      <c r="V146" s="129"/>
      <c r="W146" s="129"/>
      <c r="X146" s="419"/>
      <c r="Y146" s="420"/>
      <c r="Z146" s="296" t="str">
        <f>IFERROR(VLOOKUP(X146, 【参考】数式用!$A$2:$B$46, 2, FALSE), "")</f>
        <v/>
      </c>
      <c r="AA146" s="313"/>
      <c r="AB146" s="314"/>
      <c r="AC146" s="315">
        <f t="shared" ref="AC146" si="10">AA146-AB146</f>
        <v>0</v>
      </c>
      <c r="AD146" s="417" t="str">
        <f>IF(B146="", "", IF(COUNTIF(X146,"*独自*"),"数式を削除して手入力",IFERROR(INDEX(【参考】数式用!$O$3:'【参考】数式用'!$Q$452,MATCH(Q146&amp;V146,【参考】数式用!$N$3:'【参考】数式用'!$N$452,0),MATCH(VLOOKUP(X146,【参考】数式用!$R$2:$S$46,2,FALSE),【参考】数式用!$O$2:$Q$2,0)),10)))</f>
        <v/>
      </c>
      <c r="AE146" s="309"/>
    </row>
    <row r="147" spans="1:31" ht="49.95" customHeight="1">
      <c r="A147" s="241">
        <f>A146+1</f>
        <v>108</v>
      </c>
      <c r="B147" s="467"/>
      <c r="C147" s="468"/>
      <c r="D147" s="468"/>
      <c r="E147" s="468"/>
      <c r="F147" s="468"/>
      <c r="G147" s="468"/>
      <c r="H147" s="468"/>
      <c r="I147" s="468"/>
      <c r="J147" s="468"/>
      <c r="K147" s="468"/>
      <c r="L147" s="463"/>
      <c r="M147" s="464"/>
      <c r="N147" s="464"/>
      <c r="O147" s="464"/>
      <c r="P147" s="465"/>
      <c r="Q147" s="466"/>
      <c r="R147" s="466"/>
      <c r="S147" s="466"/>
      <c r="T147" s="466"/>
      <c r="U147" s="466"/>
      <c r="V147" s="129"/>
      <c r="W147" s="129"/>
      <c r="X147" s="419"/>
      <c r="Y147" s="420"/>
      <c r="Z147" s="296" t="str">
        <f>IFERROR(VLOOKUP(X147, 【参考】数式用!$A$2:$B$46, 2, FALSE), "")</f>
        <v/>
      </c>
      <c r="AA147" s="313"/>
      <c r="AB147" s="314"/>
      <c r="AC147" s="315">
        <f>AA147-AB147</f>
        <v>0</v>
      </c>
      <c r="AD147" s="418" t="str">
        <f>IF(B147="", "", IF(COUNTIF(X147,"*独自*"),"数式を削除して手入力",IFERROR(INDEX(【参考】数式用!$O$3:'【参考】数式用'!$Q$452,MATCH(Q147&amp;V147,【参考】数式用!$N$3:'【参考】数式用'!$N$452,0),MATCH(VLOOKUP(X147,【参考】数式用!$R$2:$S$46,2,FALSE),【参考】数式用!$O$2:$Q$2,0)),10)))</f>
        <v/>
      </c>
      <c r="AE147" s="309"/>
    </row>
    <row r="148" spans="1:31" ht="49.95" customHeight="1">
      <c r="A148" s="241">
        <f>A147+1</f>
        <v>109</v>
      </c>
      <c r="B148" s="467"/>
      <c r="C148" s="468"/>
      <c r="D148" s="468"/>
      <c r="E148" s="468"/>
      <c r="F148" s="468"/>
      <c r="G148" s="468"/>
      <c r="H148" s="468"/>
      <c r="I148" s="468"/>
      <c r="J148" s="468"/>
      <c r="K148" s="468"/>
      <c r="L148" s="463"/>
      <c r="M148" s="464"/>
      <c r="N148" s="464"/>
      <c r="O148" s="464"/>
      <c r="P148" s="465"/>
      <c r="Q148" s="466"/>
      <c r="R148" s="466"/>
      <c r="S148" s="466"/>
      <c r="T148" s="466"/>
      <c r="U148" s="466"/>
      <c r="V148" s="129"/>
      <c r="W148" s="129"/>
      <c r="X148" s="419"/>
      <c r="Y148" s="420"/>
      <c r="Z148" s="296" t="str">
        <f>IFERROR(VLOOKUP(X148, 【参考】数式用!$A$2:$B$46, 2, FALSE), "")</f>
        <v/>
      </c>
      <c r="AA148" s="313"/>
      <c r="AB148" s="314"/>
      <c r="AC148" s="315">
        <f t="shared" ref="AC148" si="11">AA148-AB148</f>
        <v>0</v>
      </c>
      <c r="AD148" s="417" t="str">
        <f>IF(B148="", "", IF(COUNTIF(X148,"*独自*"),"数式を削除して手入力",IFERROR(INDEX(【参考】数式用!$O$3:'【参考】数式用'!$Q$452,MATCH(Q148&amp;V148,【参考】数式用!$N$3:'【参考】数式用'!$N$452,0),MATCH(VLOOKUP(X148,【参考】数式用!$R$2:$S$46,2,FALSE),【参考】数式用!$O$2:$Q$2,0)),10)))</f>
        <v/>
      </c>
      <c r="AE148" s="309"/>
    </row>
    <row r="149" spans="1:31" ht="49.95" customHeight="1">
      <c r="A149" s="241">
        <f>A148+1</f>
        <v>110</v>
      </c>
      <c r="B149" s="467"/>
      <c r="C149" s="468"/>
      <c r="D149" s="468"/>
      <c r="E149" s="468"/>
      <c r="F149" s="468"/>
      <c r="G149" s="468"/>
      <c r="H149" s="468"/>
      <c r="I149" s="468"/>
      <c r="J149" s="468"/>
      <c r="K149" s="468"/>
      <c r="L149" s="463"/>
      <c r="M149" s="464"/>
      <c r="N149" s="464"/>
      <c r="O149" s="464"/>
      <c r="P149" s="465"/>
      <c r="Q149" s="466"/>
      <c r="R149" s="466"/>
      <c r="S149" s="466"/>
      <c r="T149" s="466"/>
      <c r="U149" s="466"/>
      <c r="V149" s="129"/>
      <c r="W149" s="129"/>
      <c r="X149" s="419"/>
      <c r="Y149" s="420"/>
      <c r="Z149" s="296" t="str">
        <f>IFERROR(VLOOKUP(X149, 【参考】数式用!$A$2:$B$46, 2, FALSE), "")</f>
        <v/>
      </c>
      <c r="AA149" s="313"/>
      <c r="AB149" s="314"/>
      <c r="AC149" s="315">
        <f>AA149-AB149</f>
        <v>0</v>
      </c>
      <c r="AD149" s="418" t="str">
        <f>IF(B149="", "", IF(COUNTIF(X149,"*独自*"),"数式を削除して手入力",IFERROR(INDEX(【参考】数式用!$O$3:'【参考】数式用'!$Q$452,MATCH(Q149&amp;V149,【参考】数式用!$N$3:'【参考】数式用'!$N$452,0),MATCH(VLOOKUP(X149,【参考】数式用!$R$2:$S$46,2,FALSE),【参考】数式用!$O$2:$Q$2,0)),10)))</f>
        <v/>
      </c>
      <c r="AE149" s="309"/>
    </row>
    <row r="150" spans="1:31" ht="49.95" customHeight="1">
      <c r="A150" s="241">
        <f>A149+1</f>
        <v>111</v>
      </c>
      <c r="B150" s="467"/>
      <c r="C150" s="468"/>
      <c r="D150" s="468"/>
      <c r="E150" s="468"/>
      <c r="F150" s="468"/>
      <c r="G150" s="468"/>
      <c r="H150" s="468"/>
      <c r="I150" s="468"/>
      <c r="J150" s="468"/>
      <c r="K150" s="468"/>
      <c r="L150" s="463"/>
      <c r="M150" s="464"/>
      <c r="N150" s="464"/>
      <c r="O150" s="464"/>
      <c r="P150" s="465"/>
      <c r="Q150" s="466"/>
      <c r="R150" s="466"/>
      <c r="S150" s="466"/>
      <c r="T150" s="466"/>
      <c r="U150" s="466"/>
      <c r="V150" s="129"/>
      <c r="W150" s="129"/>
      <c r="X150" s="419"/>
      <c r="Y150" s="420"/>
      <c r="Z150" s="296" t="str">
        <f>IFERROR(VLOOKUP(X150, 【参考】数式用!$A$2:$B$46, 2, FALSE), "")</f>
        <v/>
      </c>
      <c r="AA150" s="313"/>
      <c r="AB150" s="314"/>
      <c r="AC150" s="315">
        <f t="shared" ref="AC150" si="12">AA150-AB150</f>
        <v>0</v>
      </c>
      <c r="AD150" s="417" t="str">
        <f>IF(B150="", "", IF(COUNTIF(X150,"*独自*"),"数式を削除して手入力",IFERROR(INDEX(【参考】数式用!$O$3:'【参考】数式用'!$Q$452,MATCH(Q150&amp;V150,【参考】数式用!$N$3:'【参考】数式用'!$N$452,0),MATCH(VLOOKUP(X150,【参考】数式用!$R$2:$S$46,2,FALSE),【参考】数式用!$O$2:$Q$2,0)),10)))</f>
        <v/>
      </c>
      <c r="AE150" s="309"/>
    </row>
    <row r="151" spans="1:31" ht="49.95" customHeight="1">
      <c r="A151" s="241">
        <f>A150+1</f>
        <v>112</v>
      </c>
      <c r="B151" s="467"/>
      <c r="C151" s="468"/>
      <c r="D151" s="468"/>
      <c r="E151" s="468"/>
      <c r="F151" s="468"/>
      <c r="G151" s="468"/>
      <c r="H151" s="468"/>
      <c r="I151" s="468"/>
      <c r="J151" s="468"/>
      <c r="K151" s="468"/>
      <c r="L151" s="463"/>
      <c r="M151" s="464"/>
      <c r="N151" s="464"/>
      <c r="O151" s="464"/>
      <c r="P151" s="465"/>
      <c r="Q151" s="466"/>
      <c r="R151" s="466"/>
      <c r="S151" s="466"/>
      <c r="T151" s="466"/>
      <c r="U151" s="466"/>
      <c r="V151" s="129"/>
      <c r="W151" s="129"/>
      <c r="X151" s="419"/>
      <c r="Y151" s="420"/>
      <c r="Z151" s="296" t="str">
        <f>IFERROR(VLOOKUP(X151, 【参考】数式用!$A$2:$B$46, 2, FALSE), "")</f>
        <v/>
      </c>
      <c r="AA151" s="313"/>
      <c r="AB151" s="314"/>
      <c r="AC151" s="315">
        <f>AA151-AB151</f>
        <v>0</v>
      </c>
      <c r="AD151" s="418" t="str">
        <f>IF(B151="", "", IF(COUNTIF(X151,"*独自*"),"数式を削除して手入力",IFERROR(INDEX(【参考】数式用!$O$3:'【参考】数式用'!$Q$452,MATCH(Q151&amp;V151,【参考】数式用!$N$3:'【参考】数式用'!$N$452,0),MATCH(VLOOKUP(X151,【参考】数式用!$R$2:$S$46,2,FALSE),【参考】数式用!$O$2:$Q$2,0)),10)))</f>
        <v/>
      </c>
      <c r="AE151" s="309"/>
    </row>
    <row r="152" spans="1:31" ht="49.95" customHeight="1">
      <c r="A152" s="241">
        <f>A151+1</f>
        <v>113</v>
      </c>
      <c r="B152" s="467"/>
      <c r="C152" s="468"/>
      <c r="D152" s="468"/>
      <c r="E152" s="468"/>
      <c r="F152" s="468"/>
      <c r="G152" s="468"/>
      <c r="H152" s="468"/>
      <c r="I152" s="468"/>
      <c r="J152" s="468"/>
      <c r="K152" s="468"/>
      <c r="L152" s="463"/>
      <c r="M152" s="464"/>
      <c r="N152" s="464"/>
      <c r="O152" s="464"/>
      <c r="P152" s="465"/>
      <c r="Q152" s="466"/>
      <c r="R152" s="466"/>
      <c r="S152" s="466"/>
      <c r="T152" s="466"/>
      <c r="U152" s="466"/>
      <c r="V152" s="129"/>
      <c r="W152" s="129"/>
      <c r="X152" s="419"/>
      <c r="Y152" s="420"/>
      <c r="Z152" s="296" t="str">
        <f>IFERROR(VLOOKUP(X152, 【参考】数式用!$A$2:$B$46, 2, FALSE), "")</f>
        <v/>
      </c>
      <c r="AA152" s="313"/>
      <c r="AB152" s="314"/>
      <c r="AC152" s="315">
        <f t="shared" ref="AC152" si="13">AA152-AB152</f>
        <v>0</v>
      </c>
      <c r="AD152" s="417" t="str">
        <f>IF(B152="", "", IF(COUNTIF(X152,"*独自*"),"数式を削除して手入力",IFERROR(INDEX(【参考】数式用!$O$3:'【参考】数式用'!$Q$452,MATCH(Q152&amp;V152,【参考】数式用!$N$3:'【参考】数式用'!$N$452,0),MATCH(VLOOKUP(X152,【参考】数式用!$R$2:$S$46,2,FALSE),【参考】数式用!$O$2:$Q$2,0)),10)))</f>
        <v/>
      </c>
      <c r="AE152" s="309"/>
    </row>
    <row r="153" spans="1:31" ht="49.95" customHeight="1">
      <c r="A153" s="241">
        <f>A152+1</f>
        <v>114</v>
      </c>
      <c r="B153" s="467"/>
      <c r="C153" s="468"/>
      <c r="D153" s="468"/>
      <c r="E153" s="468"/>
      <c r="F153" s="468"/>
      <c r="G153" s="468"/>
      <c r="H153" s="468"/>
      <c r="I153" s="468"/>
      <c r="J153" s="468"/>
      <c r="K153" s="468"/>
      <c r="L153" s="463"/>
      <c r="M153" s="464"/>
      <c r="N153" s="464"/>
      <c r="O153" s="464"/>
      <c r="P153" s="465"/>
      <c r="Q153" s="466"/>
      <c r="R153" s="466"/>
      <c r="S153" s="466"/>
      <c r="T153" s="466"/>
      <c r="U153" s="466"/>
      <c r="V153" s="129"/>
      <c r="W153" s="129"/>
      <c r="X153" s="419"/>
      <c r="Y153" s="420"/>
      <c r="Z153" s="296" t="str">
        <f>IFERROR(VLOOKUP(X153, 【参考】数式用!$A$2:$B$46, 2, FALSE), "")</f>
        <v/>
      </c>
      <c r="AA153" s="313"/>
      <c r="AB153" s="314"/>
      <c r="AC153" s="315">
        <f>AA153-AB153</f>
        <v>0</v>
      </c>
      <c r="AD153" s="418" t="str">
        <f>IF(B153="", "", IF(COUNTIF(X153,"*独自*"),"数式を削除して手入力",IFERROR(INDEX(【参考】数式用!$O$3:'【参考】数式用'!$Q$452,MATCH(Q153&amp;V153,【参考】数式用!$N$3:'【参考】数式用'!$N$452,0),MATCH(VLOOKUP(X153,【参考】数式用!$R$2:$S$46,2,FALSE),【参考】数式用!$O$2:$Q$2,0)),10)))</f>
        <v/>
      </c>
      <c r="AE153" s="309"/>
    </row>
    <row r="154" spans="1:31" ht="49.95" customHeight="1">
      <c r="A154" s="241">
        <f>A153+1</f>
        <v>115</v>
      </c>
      <c r="B154" s="467"/>
      <c r="C154" s="468"/>
      <c r="D154" s="468"/>
      <c r="E154" s="468"/>
      <c r="F154" s="468"/>
      <c r="G154" s="468"/>
      <c r="H154" s="468"/>
      <c r="I154" s="468"/>
      <c r="J154" s="468"/>
      <c r="K154" s="468"/>
      <c r="L154" s="463"/>
      <c r="M154" s="464"/>
      <c r="N154" s="464"/>
      <c r="O154" s="464"/>
      <c r="P154" s="465"/>
      <c r="Q154" s="466"/>
      <c r="R154" s="466"/>
      <c r="S154" s="466"/>
      <c r="T154" s="466"/>
      <c r="U154" s="466"/>
      <c r="V154" s="129"/>
      <c r="W154" s="129"/>
      <c r="X154" s="419"/>
      <c r="Y154" s="420"/>
      <c r="Z154" s="296" t="str">
        <f>IFERROR(VLOOKUP(X154, 【参考】数式用!$A$2:$B$46, 2, FALSE), "")</f>
        <v/>
      </c>
      <c r="AA154" s="313"/>
      <c r="AB154" s="314"/>
      <c r="AC154" s="315">
        <f t="shared" ref="AC154" si="14">AA154-AB154</f>
        <v>0</v>
      </c>
      <c r="AD154" s="417" t="str">
        <f>IF(B154="", "", IF(COUNTIF(X154,"*独自*"),"数式を削除して手入力",IFERROR(INDEX(【参考】数式用!$O$3:'【参考】数式用'!$Q$452,MATCH(Q154&amp;V154,【参考】数式用!$N$3:'【参考】数式用'!$N$452,0),MATCH(VLOOKUP(X154,【参考】数式用!$R$2:$S$46,2,FALSE),【参考】数式用!$O$2:$Q$2,0)),10)))</f>
        <v/>
      </c>
      <c r="AE154" s="309"/>
    </row>
    <row r="155" spans="1:31" ht="49.95" customHeight="1">
      <c r="A155" s="241">
        <f>A154+1</f>
        <v>116</v>
      </c>
      <c r="B155" s="467"/>
      <c r="C155" s="468"/>
      <c r="D155" s="468"/>
      <c r="E155" s="468"/>
      <c r="F155" s="468"/>
      <c r="G155" s="468"/>
      <c r="H155" s="468"/>
      <c r="I155" s="468"/>
      <c r="J155" s="468"/>
      <c r="K155" s="468"/>
      <c r="L155" s="463"/>
      <c r="M155" s="464"/>
      <c r="N155" s="464"/>
      <c r="O155" s="464"/>
      <c r="P155" s="465"/>
      <c r="Q155" s="466"/>
      <c r="R155" s="466"/>
      <c r="S155" s="466"/>
      <c r="T155" s="466"/>
      <c r="U155" s="466"/>
      <c r="V155" s="129"/>
      <c r="W155" s="129"/>
      <c r="X155" s="419"/>
      <c r="Y155" s="420"/>
      <c r="Z155" s="296" t="str">
        <f>IFERROR(VLOOKUP(X155, 【参考】数式用!$A$2:$B$46, 2, FALSE), "")</f>
        <v/>
      </c>
      <c r="AA155" s="313"/>
      <c r="AB155" s="314"/>
      <c r="AC155" s="315">
        <f>AA155-AB155</f>
        <v>0</v>
      </c>
      <c r="AD155" s="418" t="str">
        <f>IF(B155="", "", IF(COUNTIF(X155,"*独自*"),"数式を削除して手入力",IFERROR(INDEX(【参考】数式用!$O$3:'【参考】数式用'!$Q$452,MATCH(Q155&amp;V155,【参考】数式用!$N$3:'【参考】数式用'!$N$452,0),MATCH(VLOOKUP(X155,【参考】数式用!$R$2:$S$46,2,FALSE),【参考】数式用!$O$2:$Q$2,0)),10)))</f>
        <v/>
      </c>
      <c r="AE155" s="309"/>
    </row>
    <row r="156" spans="1:31" ht="49.95" customHeight="1">
      <c r="A156" s="241">
        <f>A155+1</f>
        <v>117</v>
      </c>
      <c r="B156" s="467"/>
      <c r="C156" s="468"/>
      <c r="D156" s="468"/>
      <c r="E156" s="468"/>
      <c r="F156" s="468"/>
      <c r="G156" s="468"/>
      <c r="H156" s="468"/>
      <c r="I156" s="468"/>
      <c r="J156" s="468"/>
      <c r="K156" s="468"/>
      <c r="L156" s="463"/>
      <c r="M156" s="464"/>
      <c r="N156" s="464"/>
      <c r="O156" s="464"/>
      <c r="P156" s="465"/>
      <c r="Q156" s="466"/>
      <c r="R156" s="466"/>
      <c r="S156" s="466"/>
      <c r="T156" s="466"/>
      <c r="U156" s="466"/>
      <c r="V156" s="129"/>
      <c r="W156" s="129"/>
      <c r="X156" s="419"/>
      <c r="Y156" s="420"/>
      <c r="Z156" s="296" t="str">
        <f>IFERROR(VLOOKUP(X156, 【参考】数式用!$A$2:$B$46, 2, FALSE), "")</f>
        <v/>
      </c>
      <c r="AA156" s="313"/>
      <c r="AB156" s="314"/>
      <c r="AC156" s="315">
        <f t="shared" ref="AC156" si="15">AA156-AB156</f>
        <v>0</v>
      </c>
      <c r="AD156" s="417" t="str">
        <f>IF(B156="", "", IF(COUNTIF(X156,"*独自*"),"数式を削除して手入力",IFERROR(INDEX(【参考】数式用!$O$3:'【参考】数式用'!$Q$452,MATCH(Q156&amp;V156,【参考】数式用!$N$3:'【参考】数式用'!$N$452,0),MATCH(VLOOKUP(X156,【参考】数式用!$R$2:$S$46,2,FALSE),【参考】数式用!$O$2:$Q$2,0)),10)))</f>
        <v/>
      </c>
      <c r="AE156" s="309"/>
    </row>
    <row r="157" spans="1:31" ht="49.95" customHeight="1">
      <c r="A157" s="241">
        <f>A156+1</f>
        <v>118</v>
      </c>
      <c r="B157" s="467"/>
      <c r="C157" s="468"/>
      <c r="D157" s="468"/>
      <c r="E157" s="468"/>
      <c r="F157" s="468"/>
      <c r="G157" s="468"/>
      <c r="H157" s="468"/>
      <c r="I157" s="468"/>
      <c r="J157" s="468"/>
      <c r="K157" s="468"/>
      <c r="L157" s="463"/>
      <c r="M157" s="464"/>
      <c r="N157" s="464"/>
      <c r="O157" s="464"/>
      <c r="P157" s="465"/>
      <c r="Q157" s="466"/>
      <c r="R157" s="466"/>
      <c r="S157" s="466"/>
      <c r="T157" s="466"/>
      <c r="U157" s="466"/>
      <c r="V157" s="129"/>
      <c r="W157" s="129"/>
      <c r="X157" s="419"/>
      <c r="Y157" s="420"/>
      <c r="Z157" s="296" t="str">
        <f>IFERROR(VLOOKUP(X157, 【参考】数式用!$A$2:$B$46, 2, FALSE), "")</f>
        <v/>
      </c>
      <c r="AA157" s="313"/>
      <c r="AB157" s="314"/>
      <c r="AC157" s="315">
        <f>AA157-AB157</f>
        <v>0</v>
      </c>
      <c r="AD157" s="418" t="str">
        <f>IF(B157="", "", IF(COUNTIF(X157,"*独自*"),"数式を削除して手入力",IFERROR(INDEX(【参考】数式用!$O$3:'【参考】数式用'!$Q$452,MATCH(Q157&amp;V157,【参考】数式用!$N$3:'【参考】数式用'!$N$452,0),MATCH(VLOOKUP(X157,【参考】数式用!$R$2:$S$46,2,FALSE),【参考】数式用!$O$2:$Q$2,0)),10)))</f>
        <v/>
      </c>
      <c r="AE157" s="309"/>
    </row>
    <row r="158" spans="1:31" ht="49.95" customHeight="1">
      <c r="A158" s="241">
        <f>A157+1</f>
        <v>119</v>
      </c>
      <c r="B158" s="467"/>
      <c r="C158" s="468"/>
      <c r="D158" s="468"/>
      <c r="E158" s="468"/>
      <c r="F158" s="468"/>
      <c r="G158" s="468"/>
      <c r="H158" s="468"/>
      <c r="I158" s="468"/>
      <c r="J158" s="468"/>
      <c r="K158" s="468"/>
      <c r="L158" s="463"/>
      <c r="M158" s="464"/>
      <c r="N158" s="464"/>
      <c r="O158" s="464"/>
      <c r="P158" s="465"/>
      <c r="Q158" s="466"/>
      <c r="R158" s="466"/>
      <c r="S158" s="466"/>
      <c r="T158" s="466"/>
      <c r="U158" s="466"/>
      <c r="V158" s="129"/>
      <c r="W158" s="129"/>
      <c r="X158" s="419"/>
      <c r="Y158" s="420"/>
      <c r="Z158" s="296" t="str">
        <f>IFERROR(VLOOKUP(X158, 【参考】数式用!$A$2:$B$46, 2, FALSE), "")</f>
        <v/>
      </c>
      <c r="AA158" s="313"/>
      <c r="AB158" s="314"/>
      <c r="AC158" s="315">
        <f t="shared" ref="AC158" si="16">AA158-AB158</f>
        <v>0</v>
      </c>
      <c r="AD158" s="417" t="str">
        <f>IF(B158="", "", IF(COUNTIF(X158,"*独自*"),"数式を削除して手入力",IFERROR(INDEX(【参考】数式用!$O$3:'【参考】数式用'!$Q$452,MATCH(Q158&amp;V158,【参考】数式用!$N$3:'【参考】数式用'!$N$452,0),MATCH(VLOOKUP(X158,【参考】数式用!$R$2:$S$46,2,FALSE),【参考】数式用!$O$2:$Q$2,0)),10)))</f>
        <v/>
      </c>
      <c r="AE158" s="309"/>
    </row>
    <row r="159" spans="1:31" ht="49.95" customHeight="1">
      <c r="A159" s="241">
        <f>A158+1</f>
        <v>120</v>
      </c>
      <c r="B159" s="467"/>
      <c r="C159" s="468"/>
      <c r="D159" s="468"/>
      <c r="E159" s="468"/>
      <c r="F159" s="468"/>
      <c r="G159" s="468"/>
      <c r="H159" s="468"/>
      <c r="I159" s="468"/>
      <c r="J159" s="468"/>
      <c r="K159" s="468"/>
      <c r="L159" s="463"/>
      <c r="M159" s="464"/>
      <c r="N159" s="464"/>
      <c r="O159" s="464"/>
      <c r="P159" s="465"/>
      <c r="Q159" s="466"/>
      <c r="R159" s="466"/>
      <c r="S159" s="466"/>
      <c r="T159" s="466"/>
      <c r="U159" s="466"/>
      <c r="V159" s="129"/>
      <c r="W159" s="129"/>
      <c r="X159" s="419"/>
      <c r="Y159" s="420"/>
      <c r="Z159" s="296" t="str">
        <f>IFERROR(VLOOKUP(X159, 【参考】数式用!$A$2:$B$46, 2, FALSE), "")</f>
        <v/>
      </c>
      <c r="AA159" s="313"/>
      <c r="AB159" s="314"/>
      <c r="AC159" s="315">
        <f>AA159-AB159</f>
        <v>0</v>
      </c>
      <c r="AD159" s="418" t="str">
        <f>IF(B159="", "", IF(COUNTIF(X159,"*独自*"),"数式を削除して手入力",IFERROR(INDEX(【参考】数式用!$O$3:'【参考】数式用'!$Q$452,MATCH(Q159&amp;V159,【参考】数式用!$N$3:'【参考】数式用'!$N$452,0),MATCH(VLOOKUP(X159,【参考】数式用!$R$2:$S$46,2,FALSE),【参考】数式用!$O$2:$Q$2,0)),10)))</f>
        <v/>
      </c>
      <c r="AE159" s="309"/>
    </row>
    <row r="160" spans="1:31" ht="49.95" customHeight="1">
      <c r="A160" s="241">
        <f>A159+1</f>
        <v>121</v>
      </c>
      <c r="B160" s="467"/>
      <c r="C160" s="468"/>
      <c r="D160" s="468"/>
      <c r="E160" s="468"/>
      <c r="F160" s="468"/>
      <c r="G160" s="468"/>
      <c r="H160" s="468"/>
      <c r="I160" s="468"/>
      <c r="J160" s="468"/>
      <c r="K160" s="468"/>
      <c r="L160" s="463"/>
      <c r="M160" s="464"/>
      <c r="N160" s="464"/>
      <c r="O160" s="464"/>
      <c r="P160" s="465"/>
      <c r="Q160" s="466"/>
      <c r="R160" s="466"/>
      <c r="S160" s="466"/>
      <c r="T160" s="466"/>
      <c r="U160" s="466"/>
      <c r="V160" s="129"/>
      <c r="W160" s="129"/>
      <c r="X160" s="419"/>
      <c r="Y160" s="420"/>
      <c r="Z160" s="296" t="str">
        <f>IFERROR(VLOOKUP(X160, 【参考】数式用!$A$2:$B$46, 2, FALSE), "")</f>
        <v/>
      </c>
      <c r="AA160" s="313"/>
      <c r="AB160" s="314"/>
      <c r="AC160" s="315">
        <f t="shared" ref="AC160" si="17">AA160-AB160</f>
        <v>0</v>
      </c>
      <c r="AD160" s="417" t="str">
        <f>IF(B160="", "", IF(COUNTIF(X160,"*独自*"),"数式を削除して手入力",IFERROR(INDEX(【参考】数式用!$O$3:'【参考】数式用'!$Q$452,MATCH(Q160&amp;V160,【参考】数式用!$N$3:'【参考】数式用'!$N$452,0),MATCH(VLOOKUP(X160,【参考】数式用!$R$2:$S$46,2,FALSE),【参考】数式用!$O$2:$Q$2,0)),10)))</f>
        <v/>
      </c>
      <c r="AE160" s="309"/>
    </row>
    <row r="161" spans="1:31" ht="49.95" customHeight="1">
      <c r="A161" s="241">
        <f>A160+1</f>
        <v>122</v>
      </c>
      <c r="B161" s="467"/>
      <c r="C161" s="468"/>
      <c r="D161" s="468"/>
      <c r="E161" s="468"/>
      <c r="F161" s="468"/>
      <c r="G161" s="468"/>
      <c r="H161" s="468"/>
      <c r="I161" s="468"/>
      <c r="J161" s="468"/>
      <c r="K161" s="468"/>
      <c r="L161" s="463"/>
      <c r="M161" s="464"/>
      <c r="N161" s="464"/>
      <c r="O161" s="464"/>
      <c r="P161" s="465"/>
      <c r="Q161" s="466"/>
      <c r="R161" s="466"/>
      <c r="S161" s="466"/>
      <c r="T161" s="466"/>
      <c r="U161" s="466"/>
      <c r="V161" s="129"/>
      <c r="W161" s="129"/>
      <c r="X161" s="419"/>
      <c r="Y161" s="420"/>
      <c r="Z161" s="296" t="str">
        <f>IFERROR(VLOOKUP(X161, 【参考】数式用!$A$2:$B$46, 2, FALSE), "")</f>
        <v/>
      </c>
      <c r="AA161" s="313"/>
      <c r="AB161" s="314"/>
      <c r="AC161" s="315">
        <f>AA161-AB161</f>
        <v>0</v>
      </c>
      <c r="AD161" s="418" t="str">
        <f>IF(B161="", "", IF(COUNTIF(X161,"*独自*"),"数式を削除して手入力",IFERROR(INDEX(【参考】数式用!$O$3:'【参考】数式用'!$Q$452,MATCH(Q161&amp;V161,【参考】数式用!$N$3:'【参考】数式用'!$N$452,0),MATCH(VLOOKUP(X161,【参考】数式用!$R$2:$S$46,2,FALSE),【参考】数式用!$O$2:$Q$2,0)),10)))</f>
        <v/>
      </c>
      <c r="AE161" s="309"/>
    </row>
    <row r="162" spans="1:31" ht="49.95" customHeight="1">
      <c r="A162" s="241">
        <f>A161+1</f>
        <v>123</v>
      </c>
      <c r="B162" s="467"/>
      <c r="C162" s="468"/>
      <c r="D162" s="468"/>
      <c r="E162" s="468"/>
      <c r="F162" s="468"/>
      <c r="G162" s="468"/>
      <c r="H162" s="468"/>
      <c r="I162" s="468"/>
      <c r="J162" s="468"/>
      <c r="K162" s="468"/>
      <c r="L162" s="463"/>
      <c r="M162" s="464"/>
      <c r="N162" s="464"/>
      <c r="O162" s="464"/>
      <c r="P162" s="465"/>
      <c r="Q162" s="466"/>
      <c r="R162" s="466"/>
      <c r="S162" s="466"/>
      <c r="T162" s="466"/>
      <c r="U162" s="466"/>
      <c r="V162" s="129"/>
      <c r="W162" s="129"/>
      <c r="X162" s="419"/>
      <c r="Y162" s="420"/>
      <c r="Z162" s="296" t="str">
        <f>IFERROR(VLOOKUP(X162, 【参考】数式用!$A$2:$B$46, 2, FALSE), "")</f>
        <v/>
      </c>
      <c r="AA162" s="313"/>
      <c r="AB162" s="314"/>
      <c r="AC162" s="315">
        <f t="shared" ref="AC162" si="18">AA162-AB162</f>
        <v>0</v>
      </c>
      <c r="AD162" s="417" t="str">
        <f>IF(B162="", "", IF(COUNTIF(X162,"*独自*"),"数式を削除して手入力",IFERROR(INDEX(【参考】数式用!$O$3:'【参考】数式用'!$Q$452,MATCH(Q162&amp;V162,【参考】数式用!$N$3:'【参考】数式用'!$N$452,0),MATCH(VLOOKUP(X162,【参考】数式用!$R$2:$S$46,2,FALSE),【参考】数式用!$O$2:$Q$2,0)),10)))</f>
        <v/>
      </c>
      <c r="AE162" s="309"/>
    </row>
    <row r="163" spans="1:31" ht="49.95" customHeight="1">
      <c r="A163" s="241">
        <f>A162+1</f>
        <v>124</v>
      </c>
      <c r="B163" s="467"/>
      <c r="C163" s="468"/>
      <c r="D163" s="468"/>
      <c r="E163" s="468"/>
      <c r="F163" s="468"/>
      <c r="G163" s="468"/>
      <c r="H163" s="468"/>
      <c r="I163" s="468"/>
      <c r="J163" s="468"/>
      <c r="K163" s="468"/>
      <c r="L163" s="463"/>
      <c r="M163" s="464"/>
      <c r="N163" s="464"/>
      <c r="O163" s="464"/>
      <c r="P163" s="465"/>
      <c r="Q163" s="466"/>
      <c r="R163" s="466"/>
      <c r="S163" s="466"/>
      <c r="T163" s="466"/>
      <c r="U163" s="466"/>
      <c r="V163" s="129"/>
      <c r="W163" s="129"/>
      <c r="X163" s="419"/>
      <c r="Y163" s="420"/>
      <c r="Z163" s="296" t="str">
        <f>IFERROR(VLOOKUP(X163, 【参考】数式用!$A$2:$B$46, 2, FALSE), "")</f>
        <v/>
      </c>
      <c r="AA163" s="313"/>
      <c r="AB163" s="314"/>
      <c r="AC163" s="315">
        <f>AA163-AB163</f>
        <v>0</v>
      </c>
      <c r="AD163" s="418" t="str">
        <f>IF(B163="", "", IF(COUNTIF(X163,"*独自*"),"数式を削除して手入力",IFERROR(INDEX(【参考】数式用!$O$3:'【参考】数式用'!$Q$452,MATCH(Q163&amp;V163,【参考】数式用!$N$3:'【参考】数式用'!$N$452,0),MATCH(VLOOKUP(X163,【参考】数式用!$R$2:$S$46,2,FALSE),【参考】数式用!$O$2:$Q$2,0)),10)))</f>
        <v/>
      </c>
      <c r="AE163" s="309"/>
    </row>
    <row r="164" spans="1:31" ht="49.95" customHeight="1">
      <c r="A164" s="241">
        <f>A163+1</f>
        <v>125</v>
      </c>
      <c r="B164" s="467"/>
      <c r="C164" s="468"/>
      <c r="D164" s="468"/>
      <c r="E164" s="468"/>
      <c r="F164" s="468"/>
      <c r="G164" s="468"/>
      <c r="H164" s="468"/>
      <c r="I164" s="468"/>
      <c r="J164" s="468"/>
      <c r="K164" s="468"/>
      <c r="L164" s="463"/>
      <c r="M164" s="464"/>
      <c r="N164" s="464"/>
      <c r="O164" s="464"/>
      <c r="P164" s="465"/>
      <c r="Q164" s="466"/>
      <c r="R164" s="466"/>
      <c r="S164" s="466"/>
      <c r="T164" s="466"/>
      <c r="U164" s="466"/>
      <c r="V164" s="129"/>
      <c r="W164" s="129"/>
      <c r="X164" s="419"/>
      <c r="Y164" s="420"/>
      <c r="Z164" s="296" t="str">
        <f>IFERROR(VLOOKUP(X164, 【参考】数式用!$A$2:$B$46, 2, FALSE), "")</f>
        <v/>
      </c>
      <c r="AA164" s="313"/>
      <c r="AB164" s="314"/>
      <c r="AC164" s="315">
        <f t="shared" ref="AC164" si="19">AA164-AB164</f>
        <v>0</v>
      </c>
      <c r="AD164" s="417" t="str">
        <f>IF(B164="", "", IF(COUNTIF(X164,"*独自*"),"数式を削除して手入力",IFERROR(INDEX(【参考】数式用!$O$3:'【参考】数式用'!$Q$452,MATCH(Q164&amp;V164,【参考】数式用!$N$3:'【参考】数式用'!$N$452,0),MATCH(VLOOKUP(X164,【参考】数式用!$R$2:$S$46,2,FALSE),【参考】数式用!$O$2:$Q$2,0)),10)))</f>
        <v/>
      </c>
      <c r="AE164" s="309"/>
    </row>
    <row r="165" spans="1:31" ht="49.95" customHeight="1">
      <c r="A165" s="241">
        <f>A164+1</f>
        <v>126</v>
      </c>
      <c r="B165" s="467"/>
      <c r="C165" s="468"/>
      <c r="D165" s="468"/>
      <c r="E165" s="468"/>
      <c r="F165" s="468"/>
      <c r="G165" s="468"/>
      <c r="H165" s="468"/>
      <c r="I165" s="468"/>
      <c r="J165" s="468"/>
      <c r="K165" s="468"/>
      <c r="L165" s="463"/>
      <c r="M165" s="464"/>
      <c r="N165" s="464"/>
      <c r="O165" s="464"/>
      <c r="P165" s="465"/>
      <c r="Q165" s="466"/>
      <c r="R165" s="466"/>
      <c r="S165" s="466"/>
      <c r="T165" s="466"/>
      <c r="U165" s="466"/>
      <c r="V165" s="129"/>
      <c r="W165" s="129"/>
      <c r="X165" s="419"/>
      <c r="Y165" s="420"/>
      <c r="Z165" s="296" t="str">
        <f>IFERROR(VLOOKUP(X165, 【参考】数式用!$A$2:$B$46, 2, FALSE), "")</f>
        <v/>
      </c>
      <c r="AA165" s="313"/>
      <c r="AB165" s="314"/>
      <c r="AC165" s="315">
        <f>AA165-AB165</f>
        <v>0</v>
      </c>
      <c r="AD165" s="418" t="str">
        <f>IF(B165="", "", IF(COUNTIF(X165,"*独自*"),"数式を削除して手入力",IFERROR(INDEX(【参考】数式用!$O$3:'【参考】数式用'!$Q$452,MATCH(Q165&amp;V165,【参考】数式用!$N$3:'【参考】数式用'!$N$452,0),MATCH(VLOOKUP(X165,【参考】数式用!$R$2:$S$46,2,FALSE),【参考】数式用!$O$2:$Q$2,0)),10)))</f>
        <v/>
      </c>
      <c r="AE165" s="309"/>
    </row>
    <row r="166" spans="1:31" ht="49.95" customHeight="1">
      <c r="A166" s="241">
        <f>A165+1</f>
        <v>127</v>
      </c>
      <c r="B166" s="467"/>
      <c r="C166" s="468"/>
      <c r="D166" s="468"/>
      <c r="E166" s="468"/>
      <c r="F166" s="468"/>
      <c r="G166" s="468"/>
      <c r="H166" s="468"/>
      <c r="I166" s="468"/>
      <c r="J166" s="468"/>
      <c r="K166" s="468"/>
      <c r="L166" s="463"/>
      <c r="M166" s="464"/>
      <c r="N166" s="464"/>
      <c r="O166" s="464"/>
      <c r="P166" s="465"/>
      <c r="Q166" s="466"/>
      <c r="R166" s="466"/>
      <c r="S166" s="466"/>
      <c r="T166" s="466"/>
      <c r="U166" s="466"/>
      <c r="V166" s="129"/>
      <c r="W166" s="129"/>
      <c r="X166" s="419"/>
      <c r="Y166" s="420"/>
      <c r="Z166" s="296" t="str">
        <f>IFERROR(VLOOKUP(X166, 【参考】数式用!$A$2:$B$46, 2, FALSE), "")</f>
        <v/>
      </c>
      <c r="AA166" s="313"/>
      <c r="AB166" s="314"/>
      <c r="AC166" s="315">
        <f t="shared" ref="AC166" si="20">AA166-AB166</f>
        <v>0</v>
      </c>
      <c r="AD166" s="417" t="str">
        <f>IF(B166="", "", IF(COUNTIF(X166,"*独自*"),"数式を削除して手入力",IFERROR(INDEX(【参考】数式用!$O$3:'【参考】数式用'!$Q$452,MATCH(Q166&amp;V166,【参考】数式用!$N$3:'【参考】数式用'!$N$452,0),MATCH(VLOOKUP(X166,【参考】数式用!$R$2:$S$46,2,FALSE),【参考】数式用!$O$2:$Q$2,0)),10)))</f>
        <v/>
      </c>
      <c r="AE166" s="309"/>
    </row>
    <row r="167" spans="1:31" ht="49.95" customHeight="1">
      <c r="A167" s="241">
        <f>A166+1</f>
        <v>128</v>
      </c>
      <c r="B167" s="467"/>
      <c r="C167" s="468"/>
      <c r="D167" s="468"/>
      <c r="E167" s="468"/>
      <c r="F167" s="468"/>
      <c r="G167" s="468"/>
      <c r="H167" s="468"/>
      <c r="I167" s="468"/>
      <c r="J167" s="468"/>
      <c r="K167" s="468"/>
      <c r="L167" s="463"/>
      <c r="M167" s="464"/>
      <c r="N167" s="464"/>
      <c r="O167" s="464"/>
      <c r="P167" s="465"/>
      <c r="Q167" s="466"/>
      <c r="R167" s="466"/>
      <c r="S167" s="466"/>
      <c r="T167" s="466"/>
      <c r="U167" s="466"/>
      <c r="V167" s="129"/>
      <c r="W167" s="129"/>
      <c r="X167" s="419"/>
      <c r="Y167" s="420"/>
      <c r="Z167" s="296" t="str">
        <f>IFERROR(VLOOKUP(X167, 【参考】数式用!$A$2:$B$46, 2, FALSE), "")</f>
        <v/>
      </c>
      <c r="AA167" s="313"/>
      <c r="AB167" s="314"/>
      <c r="AC167" s="315">
        <f>AA167-AB167</f>
        <v>0</v>
      </c>
      <c r="AD167" s="418" t="str">
        <f>IF(B167="", "", IF(COUNTIF(X167,"*独自*"),"数式を削除して手入力",IFERROR(INDEX(【参考】数式用!$O$3:'【参考】数式用'!$Q$452,MATCH(Q167&amp;V167,【参考】数式用!$N$3:'【参考】数式用'!$N$452,0),MATCH(VLOOKUP(X167,【参考】数式用!$R$2:$S$46,2,FALSE),【参考】数式用!$O$2:$Q$2,0)),10)))</f>
        <v/>
      </c>
      <c r="AE167" s="309"/>
    </row>
    <row r="168" spans="1:31" ht="49.95" customHeight="1">
      <c r="A168" s="241">
        <f>A167+1</f>
        <v>129</v>
      </c>
      <c r="B168" s="467"/>
      <c r="C168" s="468"/>
      <c r="D168" s="468"/>
      <c r="E168" s="468"/>
      <c r="F168" s="468"/>
      <c r="G168" s="468"/>
      <c r="H168" s="468"/>
      <c r="I168" s="468"/>
      <c r="J168" s="468"/>
      <c r="K168" s="468"/>
      <c r="L168" s="463"/>
      <c r="M168" s="464"/>
      <c r="N168" s="464"/>
      <c r="O168" s="464"/>
      <c r="P168" s="465"/>
      <c r="Q168" s="466"/>
      <c r="R168" s="466"/>
      <c r="S168" s="466"/>
      <c r="T168" s="466"/>
      <c r="U168" s="466"/>
      <c r="V168" s="129"/>
      <c r="W168" s="129"/>
      <c r="X168" s="419"/>
      <c r="Y168" s="420"/>
      <c r="Z168" s="296" t="str">
        <f>IFERROR(VLOOKUP(X168, 【参考】数式用!$A$2:$B$46, 2, FALSE), "")</f>
        <v/>
      </c>
      <c r="AA168" s="313"/>
      <c r="AB168" s="314"/>
      <c r="AC168" s="315">
        <f t="shared" ref="AC168" si="21">AA168-AB168</f>
        <v>0</v>
      </c>
      <c r="AD168" s="417" t="str">
        <f>IF(B168="", "", IF(COUNTIF(X168,"*独自*"),"数式を削除して手入力",IFERROR(INDEX(【参考】数式用!$O$3:'【参考】数式用'!$Q$452,MATCH(Q168&amp;V168,【参考】数式用!$N$3:'【参考】数式用'!$N$452,0),MATCH(VLOOKUP(X168,【参考】数式用!$R$2:$S$46,2,FALSE),【参考】数式用!$O$2:$Q$2,0)),10)))</f>
        <v/>
      </c>
      <c r="AE168" s="309"/>
    </row>
    <row r="169" spans="1:31" ht="49.95" customHeight="1">
      <c r="A169" s="241">
        <f>A168+1</f>
        <v>130</v>
      </c>
      <c r="B169" s="467"/>
      <c r="C169" s="468"/>
      <c r="D169" s="468"/>
      <c r="E169" s="468"/>
      <c r="F169" s="468"/>
      <c r="G169" s="468"/>
      <c r="H169" s="468"/>
      <c r="I169" s="468"/>
      <c r="J169" s="468"/>
      <c r="K169" s="468"/>
      <c r="L169" s="463"/>
      <c r="M169" s="464"/>
      <c r="N169" s="464"/>
      <c r="O169" s="464"/>
      <c r="P169" s="465"/>
      <c r="Q169" s="466"/>
      <c r="R169" s="466"/>
      <c r="S169" s="466"/>
      <c r="T169" s="466"/>
      <c r="U169" s="466"/>
      <c r="V169" s="129"/>
      <c r="W169" s="129"/>
      <c r="X169" s="419"/>
      <c r="Y169" s="420"/>
      <c r="Z169" s="296" t="str">
        <f>IFERROR(VLOOKUP(X169, 【参考】数式用!$A$2:$B$46, 2, FALSE), "")</f>
        <v/>
      </c>
      <c r="AA169" s="313"/>
      <c r="AB169" s="314"/>
      <c r="AC169" s="315">
        <f>AA169-AB169</f>
        <v>0</v>
      </c>
      <c r="AD169" s="418" t="str">
        <f>IF(B169="", "", IF(COUNTIF(X169,"*独自*"),"数式を削除して手入力",IFERROR(INDEX(【参考】数式用!$O$3:'【参考】数式用'!$Q$452,MATCH(Q169&amp;V169,【参考】数式用!$N$3:'【参考】数式用'!$N$452,0),MATCH(VLOOKUP(X169,【参考】数式用!$R$2:$S$46,2,FALSE),【参考】数式用!$O$2:$Q$2,0)),10)))</f>
        <v/>
      </c>
      <c r="AE169" s="309"/>
    </row>
    <row r="170" spans="1:31" ht="49.95" customHeight="1">
      <c r="A170" s="241">
        <f>A169+1</f>
        <v>131</v>
      </c>
      <c r="B170" s="467"/>
      <c r="C170" s="468"/>
      <c r="D170" s="468"/>
      <c r="E170" s="468"/>
      <c r="F170" s="468"/>
      <c r="G170" s="468"/>
      <c r="H170" s="468"/>
      <c r="I170" s="468"/>
      <c r="J170" s="468"/>
      <c r="K170" s="468"/>
      <c r="L170" s="463"/>
      <c r="M170" s="464"/>
      <c r="N170" s="464"/>
      <c r="O170" s="464"/>
      <c r="P170" s="465"/>
      <c r="Q170" s="466"/>
      <c r="R170" s="466"/>
      <c r="S170" s="466"/>
      <c r="T170" s="466"/>
      <c r="U170" s="466"/>
      <c r="V170" s="129"/>
      <c r="W170" s="129"/>
      <c r="X170" s="419"/>
      <c r="Y170" s="420"/>
      <c r="Z170" s="296" t="str">
        <f>IFERROR(VLOOKUP(X170, 【参考】数式用!$A$2:$B$46, 2, FALSE), "")</f>
        <v/>
      </c>
      <c r="AA170" s="313"/>
      <c r="AB170" s="314"/>
      <c r="AC170" s="315">
        <f t="shared" ref="AC170" si="22">AA170-AB170</f>
        <v>0</v>
      </c>
      <c r="AD170" s="417" t="str">
        <f>IF(B170="", "", IF(COUNTIF(X170,"*独自*"),"数式を削除して手入力",IFERROR(INDEX(【参考】数式用!$O$3:'【参考】数式用'!$Q$452,MATCH(Q170&amp;V170,【参考】数式用!$N$3:'【参考】数式用'!$N$452,0),MATCH(VLOOKUP(X170,【参考】数式用!$R$2:$S$46,2,FALSE),【参考】数式用!$O$2:$Q$2,0)),10)))</f>
        <v/>
      </c>
      <c r="AE170" s="309"/>
    </row>
    <row r="171" spans="1:31" ht="49.95" customHeight="1">
      <c r="A171" s="241">
        <f>A170+1</f>
        <v>132</v>
      </c>
      <c r="B171" s="467"/>
      <c r="C171" s="468"/>
      <c r="D171" s="468"/>
      <c r="E171" s="468"/>
      <c r="F171" s="468"/>
      <c r="G171" s="468"/>
      <c r="H171" s="468"/>
      <c r="I171" s="468"/>
      <c r="J171" s="468"/>
      <c r="K171" s="468"/>
      <c r="L171" s="463"/>
      <c r="M171" s="464"/>
      <c r="N171" s="464"/>
      <c r="O171" s="464"/>
      <c r="P171" s="465"/>
      <c r="Q171" s="466"/>
      <c r="R171" s="466"/>
      <c r="S171" s="466"/>
      <c r="T171" s="466"/>
      <c r="U171" s="466"/>
      <c r="V171" s="129"/>
      <c r="W171" s="129"/>
      <c r="X171" s="419"/>
      <c r="Y171" s="420"/>
      <c r="Z171" s="296" t="str">
        <f>IFERROR(VLOOKUP(X171, 【参考】数式用!$A$2:$B$46, 2, FALSE), "")</f>
        <v/>
      </c>
      <c r="AA171" s="313"/>
      <c r="AB171" s="314"/>
      <c r="AC171" s="315">
        <f>AA171-AB171</f>
        <v>0</v>
      </c>
      <c r="AD171" s="418" t="str">
        <f>IF(B171="", "", IF(COUNTIF(X171,"*独自*"),"数式を削除して手入力",IFERROR(INDEX(【参考】数式用!$O$3:'【参考】数式用'!$Q$452,MATCH(Q171&amp;V171,【参考】数式用!$N$3:'【参考】数式用'!$N$452,0),MATCH(VLOOKUP(X171,【参考】数式用!$R$2:$S$46,2,FALSE),【参考】数式用!$O$2:$Q$2,0)),10)))</f>
        <v/>
      </c>
      <c r="AE171" s="309"/>
    </row>
    <row r="172" spans="1:31" ht="49.95" customHeight="1">
      <c r="A172" s="241">
        <f>A171+1</f>
        <v>133</v>
      </c>
      <c r="B172" s="467"/>
      <c r="C172" s="468"/>
      <c r="D172" s="468"/>
      <c r="E172" s="468"/>
      <c r="F172" s="468"/>
      <c r="G172" s="468"/>
      <c r="H172" s="468"/>
      <c r="I172" s="468"/>
      <c r="J172" s="468"/>
      <c r="K172" s="468"/>
      <c r="L172" s="463"/>
      <c r="M172" s="464"/>
      <c r="N172" s="464"/>
      <c r="O172" s="464"/>
      <c r="P172" s="465"/>
      <c r="Q172" s="466"/>
      <c r="R172" s="466"/>
      <c r="S172" s="466"/>
      <c r="T172" s="466"/>
      <c r="U172" s="466"/>
      <c r="V172" s="129"/>
      <c r="W172" s="129"/>
      <c r="X172" s="419"/>
      <c r="Y172" s="420"/>
      <c r="Z172" s="296" t="str">
        <f>IFERROR(VLOOKUP(X172, 【参考】数式用!$A$2:$B$46, 2, FALSE), "")</f>
        <v/>
      </c>
      <c r="AA172" s="313"/>
      <c r="AB172" s="314"/>
      <c r="AC172" s="315">
        <f t="shared" ref="AC172" si="23">AA172-AB172</f>
        <v>0</v>
      </c>
      <c r="AD172" s="417" t="str">
        <f>IF(B172="", "", IF(COUNTIF(X172,"*独自*"),"数式を削除して手入力",IFERROR(INDEX(【参考】数式用!$O$3:'【参考】数式用'!$Q$452,MATCH(Q172&amp;V172,【参考】数式用!$N$3:'【参考】数式用'!$N$452,0),MATCH(VLOOKUP(X172,【参考】数式用!$R$2:$S$46,2,FALSE),【参考】数式用!$O$2:$Q$2,0)),10)))</f>
        <v/>
      </c>
      <c r="AE172" s="309"/>
    </row>
    <row r="173" spans="1:31" ht="49.95" customHeight="1">
      <c r="A173" s="241">
        <f>A172+1</f>
        <v>134</v>
      </c>
      <c r="B173" s="467"/>
      <c r="C173" s="468"/>
      <c r="D173" s="468"/>
      <c r="E173" s="468"/>
      <c r="F173" s="468"/>
      <c r="G173" s="468"/>
      <c r="H173" s="468"/>
      <c r="I173" s="468"/>
      <c r="J173" s="468"/>
      <c r="K173" s="468"/>
      <c r="L173" s="463"/>
      <c r="M173" s="464"/>
      <c r="N173" s="464"/>
      <c r="O173" s="464"/>
      <c r="P173" s="465"/>
      <c r="Q173" s="466"/>
      <c r="R173" s="466"/>
      <c r="S173" s="466"/>
      <c r="T173" s="466"/>
      <c r="U173" s="466"/>
      <c r="V173" s="129"/>
      <c r="W173" s="129"/>
      <c r="X173" s="419"/>
      <c r="Y173" s="420"/>
      <c r="Z173" s="296" t="str">
        <f>IFERROR(VLOOKUP(X173, 【参考】数式用!$A$2:$B$46, 2, FALSE), "")</f>
        <v/>
      </c>
      <c r="AA173" s="313"/>
      <c r="AB173" s="314"/>
      <c r="AC173" s="315">
        <f>AA173-AB173</f>
        <v>0</v>
      </c>
      <c r="AD173" s="418" t="str">
        <f>IF(B173="", "", IF(COUNTIF(X173,"*独自*"),"数式を削除して手入力",IFERROR(INDEX(【参考】数式用!$O$3:'【参考】数式用'!$Q$452,MATCH(Q173&amp;V173,【参考】数式用!$N$3:'【参考】数式用'!$N$452,0),MATCH(VLOOKUP(X173,【参考】数式用!$R$2:$S$46,2,FALSE),【参考】数式用!$O$2:$Q$2,0)),10)))</f>
        <v/>
      </c>
      <c r="AE173" s="309"/>
    </row>
    <row r="174" spans="1:31" ht="49.95" customHeight="1">
      <c r="A174" s="241">
        <f>A173+1</f>
        <v>135</v>
      </c>
      <c r="B174" s="467"/>
      <c r="C174" s="468"/>
      <c r="D174" s="468"/>
      <c r="E174" s="468"/>
      <c r="F174" s="468"/>
      <c r="G174" s="468"/>
      <c r="H174" s="468"/>
      <c r="I174" s="468"/>
      <c r="J174" s="468"/>
      <c r="K174" s="468"/>
      <c r="L174" s="463"/>
      <c r="M174" s="464"/>
      <c r="N174" s="464"/>
      <c r="O174" s="464"/>
      <c r="P174" s="465"/>
      <c r="Q174" s="466"/>
      <c r="R174" s="466"/>
      <c r="S174" s="466"/>
      <c r="T174" s="466"/>
      <c r="U174" s="466"/>
      <c r="V174" s="129"/>
      <c r="W174" s="129"/>
      <c r="X174" s="419"/>
      <c r="Y174" s="420"/>
      <c r="Z174" s="296" t="str">
        <f>IFERROR(VLOOKUP(X174, 【参考】数式用!$A$2:$B$46, 2, FALSE), "")</f>
        <v/>
      </c>
      <c r="AA174" s="313"/>
      <c r="AB174" s="314"/>
      <c r="AC174" s="315">
        <f t="shared" ref="AC174" si="24">AA174-AB174</f>
        <v>0</v>
      </c>
      <c r="AD174" s="417" t="str">
        <f>IF(B174="", "", IF(COUNTIF(X174,"*独自*"),"数式を削除して手入力",IFERROR(INDEX(【参考】数式用!$O$3:'【参考】数式用'!$Q$452,MATCH(Q174&amp;V174,【参考】数式用!$N$3:'【参考】数式用'!$N$452,0),MATCH(VLOOKUP(X174,【参考】数式用!$R$2:$S$46,2,FALSE),【参考】数式用!$O$2:$Q$2,0)),10)))</f>
        <v/>
      </c>
      <c r="AE174" s="309"/>
    </row>
    <row r="175" spans="1:31" ht="49.95" customHeight="1">
      <c r="A175" s="241">
        <f>A174+1</f>
        <v>136</v>
      </c>
      <c r="B175" s="467"/>
      <c r="C175" s="468"/>
      <c r="D175" s="468"/>
      <c r="E175" s="468"/>
      <c r="F175" s="468"/>
      <c r="G175" s="468"/>
      <c r="H175" s="468"/>
      <c r="I175" s="468"/>
      <c r="J175" s="468"/>
      <c r="K175" s="468"/>
      <c r="L175" s="463"/>
      <c r="M175" s="464"/>
      <c r="N175" s="464"/>
      <c r="O175" s="464"/>
      <c r="P175" s="465"/>
      <c r="Q175" s="466"/>
      <c r="R175" s="466"/>
      <c r="S175" s="466"/>
      <c r="T175" s="466"/>
      <c r="U175" s="466"/>
      <c r="V175" s="129"/>
      <c r="W175" s="129"/>
      <c r="X175" s="419"/>
      <c r="Y175" s="420"/>
      <c r="Z175" s="296" t="str">
        <f>IFERROR(VLOOKUP(X175, 【参考】数式用!$A$2:$B$46, 2, FALSE), "")</f>
        <v/>
      </c>
      <c r="AA175" s="313"/>
      <c r="AB175" s="314"/>
      <c r="AC175" s="315">
        <f>AA175-AB175</f>
        <v>0</v>
      </c>
      <c r="AD175" s="418" t="str">
        <f>IF(B175="", "", IF(COUNTIF(X175,"*独自*"),"数式を削除して手入力",IFERROR(INDEX(【参考】数式用!$O$3:'【参考】数式用'!$Q$452,MATCH(Q175&amp;V175,【参考】数式用!$N$3:'【参考】数式用'!$N$452,0),MATCH(VLOOKUP(X175,【参考】数式用!$R$2:$S$46,2,FALSE),【参考】数式用!$O$2:$Q$2,0)),10)))</f>
        <v/>
      </c>
      <c r="AE175" s="309"/>
    </row>
    <row r="176" spans="1:31" ht="49.95" customHeight="1">
      <c r="A176" s="241">
        <f>A175+1</f>
        <v>137</v>
      </c>
      <c r="B176" s="467"/>
      <c r="C176" s="468"/>
      <c r="D176" s="468"/>
      <c r="E176" s="468"/>
      <c r="F176" s="468"/>
      <c r="G176" s="468"/>
      <c r="H176" s="468"/>
      <c r="I176" s="468"/>
      <c r="J176" s="468"/>
      <c r="K176" s="468"/>
      <c r="L176" s="463"/>
      <c r="M176" s="464"/>
      <c r="N176" s="464"/>
      <c r="O176" s="464"/>
      <c r="P176" s="465"/>
      <c r="Q176" s="466"/>
      <c r="R176" s="466"/>
      <c r="S176" s="466"/>
      <c r="T176" s="466"/>
      <c r="U176" s="466"/>
      <c r="V176" s="129"/>
      <c r="W176" s="129"/>
      <c r="X176" s="419"/>
      <c r="Y176" s="420"/>
      <c r="Z176" s="296" t="str">
        <f>IFERROR(VLOOKUP(X176, 【参考】数式用!$A$2:$B$46, 2, FALSE), "")</f>
        <v/>
      </c>
      <c r="AA176" s="313"/>
      <c r="AB176" s="314"/>
      <c r="AC176" s="315">
        <f t="shared" ref="AC176" si="25">AA176-AB176</f>
        <v>0</v>
      </c>
      <c r="AD176" s="417" t="str">
        <f>IF(B176="", "", IF(COUNTIF(X176,"*独自*"),"数式を削除して手入力",IFERROR(INDEX(【参考】数式用!$O$3:'【参考】数式用'!$Q$452,MATCH(Q176&amp;V176,【参考】数式用!$N$3:'【参考】数式用'!$N$452,0),MATCH(VLOOKUP(X176,【参考】数式用!$R$2:$S$46,2,FALSE),【参考】数式用!$O$2:$Q$2,0)),10)))</f>
        <v/>
      </c>
      <c r="AE176" s="309"/>
    </row>
    <row r="177" spans="1:31" ht="49.95" customHeight="1">
      <c r="A177" s="241">
        <f>A176+1</f>
        <v>138</v>
      </c>
      <c r="B177" s="467"/>
      <c r="C177" s="468"/>
      <c r="D177" s="468"/>
      <c r="E177" s="468"/>
      <c r="F177" s="468"/>
      <c r="G177" s="468"/>
      <c r="H177" s="468"/>
      <c r="I177" s="468"/>
      <c r="J177" s="468"/>
      <c r="K177" s="468"/>
      <c r="L177" s="463"/>
      <c r="M177" s="464"/>
      <c r="N177" s="464"/>
      <c r="O177" s="464"/>
      <c r="P177" s="465"/>
      <c r="Q177" s="466"/>
      <c r="R177" s="466"/>
      <c r="S177" s="466"/>
      <c r="T177" s="466"/>
      <c r="U177" s="466"/>
      <c r="V177" s="129"/>
      <c r="W177" s="129"/>
      <c r="X177" s="419"/>
      <c r="Y177" s="420"/>
      <c r="Z177" s="296" t="str">
        <f>IFERROR(VLOOKUP(X177, 【参考】数式用!$A$2:$B$46, 2, FALSE), "")</f>
        <v/>
      </c>
      <c r="AA177" s="313"/>
      <c r="AB177" s="314"/>
      <c r="AC177" s="315">
        <f>AA177-AB177</f>
        <v>0</v>
      </c>
      <c r="AD177" s="418" t="str">
        <f>IF(B177="", "", IF(COUNTIF(X177,"*独自*"),"数式を削除して手入力",IFERROR(INDEX(【参考】数式用!$O$3:'【参考】数式用'!$Q$452,MATCH(Q177&amp;V177,【参考】数式用!$N$3:'【参考】数式用'!$N$452,0),MATCH(VLOOKUP(X177,【参考】数式用!$R$2:$S$46,2,FALSE),【参考】数式用!$O$2:$Q$2,0)),10)))</f>
        <v/>
      </c>
      <c r="AE177" s="309"/>
    </row>
    <row r="178" spans="1:31" ht="49.95" customHeight="1">
      <c r="A178" s="241">
        <f>A177+1</f>
        <v>139</v>
      </c>
      <c r="B178" s="467"/>
      <c r="C178" s="468"/>
      <c r="D178" s="468"/>
      <c r="E178" s="468"/>
      <c r="F178" s="468"/>
      <c r="G178" s="468"/>
      <c r="H178" s="468"/>
      <c r="I178" s="468"/>
      <c r="J178" s="468"/>
      <c r="K178" s="468"/>
      <c r="L178" s="463"/>
      <c r="M178" s="464"/>
      <c r="N178" s="464"/>
      <c r="O178" s="464"/>
      <c r="P178" s="465"/>
      <c r="Q178" s="466"/>
      <c r="R178" s="466"/>
      <c r="S178" s="466"/>
      <c r="T178" s="466"/>
      <c r="U178" s="466"/>
      <c r="V178" s="129"/>
      <c r="W178" s="129"/>
      <c r="X178" s="419"/>
      <c r="Y178" s="420"/>
      <c r="Z178" s="296" t="str">
        <f>IFERROR(VLOOKUP(X178, 【参考】数式用!$A$2:$B$46, 2, FALSE), "")</f>
        <v/>
      </c>
      <c r="AA178" s="313"/>
      <c r="AB178" s="314"/>
      <c r="AC178" s="315">
        <f t="shared" ref="AC178" si="26">AA178-AB178</f>
        <v>0</v>
      </c>
      <c r="AD178" s="417" t="str">
        <f>IF(B178="", "", IF(COUNTIF(X178,"*独自*"),"数式を削除して手入力",IFERROR(INDEX(【参考】数式用!$O$3:'【参考】数式用'!$Q$452,MATCH(Q178&amp;V178,【参考】数式用!$N$3:'【参考】数式用'!$N$452,0),MATCH(VLOOKUP(X178,【参考】数式用!$R$2:$S$46,2,FALSE),【参考】数式用!$O$2:$Q$2,0)),10)))</f>
        <v/>
      </c>
      <c r="AE178" s="309"/>
    </row>
    <row r="179" spans="1:31" ht="49.95" customHeight="1">
      <c r="A179" s="241">
        <f>A178+1</f>
        <v>140</v>
      </c>
      <c r="B179" s="467"/>
      <c r="C179" s="468"/>
      <c r="D179" s="468"/>
      <c r="E179" s="468"/>
      <c r="F179" s="468"/>
      <c r="G179" s="468"/>
      <c r="H179" s="468"/>
      <c r="I179" s="468"/>
      <c r="J179" s="468"/>
      <c r="K179" s="468"/>
      <c r="L179" s="463"/>
      <c r="M179" s="464"/>
      <c r="N179" s="464"/>
      <c r="O179" s="464"/>
      <c r="P179" s="465"/>
      <c r="Q179" s="466"/>
      <c r="R179" s="466"/>
      <c r="S179" s="466"/>
      <c r="T179" s="466"/>
      <c r="U179" s="466"/>
      <c r="V179" s="129"/>
      <c r="W179" s="129"/>
      <c r="X179" s="419"/>
      <c r="Y179" s="420"/>
      <c r="Z179" s="296" t="str">
        <f>IFERROR(VLOOKUP(X179, 【参考】数式用!$A$2:$B$46, 2, FALSE), "")</f>
        <v/>
      </c>
      <c r="AA179" s="313"/>
      <c r="AB179" s="314"/>
      <c r="AC179" s="315">
        <f>AA179-AB179</f>
        <v>0</v>
      </c>
      <c r="AD179" s="418" t="str">
        <f>IF(B179="", "", IF(COUNTIF(X179,"*独自*"),"数式を削除して手入力",IFERROR(INDEX(【参考】数式用!$O$3:'【参考】数式用'!$Q$452,MATCH(Q179&amp;V179,【参考】数式用!$N$3:'【参考】数式用'!$N$452,0),MATCH(VLOOKUP(X179,【参考】数式用!$R$2:$S$46,2,FALSE),【参考】数式用!$O$2:$Q$2,0)),10)))</f>
        <v/>
      </c>
      <c r="AE179" s="309"/>
    </row>
    <row r="180" spans="1:31" ht="49.95" customHeight="1">
      <c r="A180" s="241">
        <f>A179+1</f>
        <v>141</v>
      </c>
      <c r="B180" s="467"/>
      <c r="C180" s="468"/>
      <c r="D180" s="468"/>
      <c r="E180" s="468"/>
      <c r="F180" s="468"/>
      <c r="G180" s="468"/>
      <c r="H180" s="468"/>
      <c r="I180" s="468"/>
      <c r="J180" s="468"/>
      <c r="K180" s="468"/>
      <c r="L180" s="463"/>
      <c r="M180" s="464"/>
      <c r="N180" s="464"/>
      <c r="O180" s="464"/>
      <c r="P180" s="465"/>
      <c r="Q180" s="466"/>
      <c r="R180" s="466"/>
      <c r="S180" s="466"/>
      <c r="T180" s="466"/>
      <c r="U180" s="466"/>
      <c r="V180" s="129"/>
      <c r="W180" s="129"/>
      <c r="X180" s="419"/>
      <c r="Y180" s="420"/>
      <c r="Z180" s="296" t="str">
        <f>IFERROR(VLOOKUP(X180, 【参考】数式用!$A$2:$B$46, 2, FALSE), "")</f>
        <v/>
      </c>
      <c r="AA180" s="313"/>
      <c r="AB180" s="314"/>
      <c r="AC180" s="315">
        <f t="shared" ref="AC180" si="27">AA180-AB180</f>
        <v>0</v>
      </c>
      <c r="AD180" s="417" t="str">
        <f>IF(B180="", "", IF(COUNTIF(X180,"*独自*"),"数式を削除して手入力",IFERROR(INDEX(【参考】数式用!$O$3:'【参考】数式用'!$Q$452,MATCH(Q180&amp;V180,【参考】数式用!$N$3:'【参考】数式用'!$N$452,0),MATCH(VLOOKUP(X180,【参考】数式用!$R$2:$S$46,2,FALSE),【参考】数式用!$O$2:$Q$2,0)),10)))</f>
        <v/>
      </c>
      <c r="AE180" s="309"/>
    </row>
    <row r="181" spans="1:31" ht="49.95" customHeight="1">
      <c r="A181" s="241">
        <f>A180+1</f>
        <v>142</v>
      </c>
      <c r="B181" s="467"/>
      <c r="C181" s="468"/>
      <c r="D181" s="468"/>
      <c r="E181" s="468"/>
      <c r="F181" s="468"/>
      <c r="G181" s="468"/>
      <c r="H181" s="468"/>
      <c r="I181" s="468"/>
      <c r="J181" s="468"/>
      <c r="K181" s="468"/>
      <c r="L181" s="463"/>
      <c r="M181" s="464"/>
      <c r="N181" s="464"/>
      <c r="O181" s="464"/>
      <c r="P181" s="465"/>
      <c r="Q181" s="466"/>
      <c r="R181" s="466"/>
      <c r="S181" s="466"/>
      <c r="T181" s="466"/>
      <c r="U181" s="466"/>
      <c r="V181" s="129"/>
      <c r="W181" s="129"/>
      <c r="X181" s="419"/>
      <c r="Y181" s="420"/>
      <c r="Z181" s="296" t="str">
        <f>IFERROR(VLOOKUP(X181, 【参考】数式用!$A$2:$B$46, 2, FALSE), "")</f>
        <v/>
      </c>
      <c r="AA181" s="313"/>
      <c r="AB181" s="314"/>
      <c r="AC181" s="315">
        <f>AA181-AB181</f>
        <v>0</v>
      </c>
      <c r="AD181" s="418" t="str">
        <f>IF(B181="", "", IF(COUNTIF(X181,"*独自*"),"数式を削除して手入力",IFERROR(INDEX(【参考】数式用!$O$3:'【参考】数式用'!$Q$452,MATCH(Q181&amp;V181,【参考】数式用!$N$3:'【参考】数式用'!$N$452,0),MATCH(VLOOKUP(X181,【参考】数式用!$R$2:$S$46,2,FALSE),【参考】数式用!$O$2:$Q$2,0)),10)))</f>
        <v/>
      </c>
      <c r="AE181" s="309"/>
    </row>
    <row r="182" spans="1:31" ht="49.95" customHeight="1">
      <c r="A182" s="241">
        <f>A181+1</f>
        <v>143</v>
      </c>
      <c r="B182" s="467"/>
      <c r="C182" s="468"/>
      <c r="D182" s="468"/>
      <c r="E182" s="468"/>
      <c r="F182" s="468"/>
      <c r="G182" s="468"/>
      <c r="H182" s="468"/>
      <c r="I182" s="468"/>
      <c r="J182" s="468"/>
      <c r="K182" s="468"/>
      <c r="L182" s="463"/>
      <c r="M182" s="464"/>
      <c r="N182" s="464"/>
      <c r="O182" s="464"/>
      <c r="P182" s="465"/>
      <c r="Q182" s="466"/>
      <c r="R182" s="466"/>
      <c r="S182" s="466"/>
      <c r="T182" s="466"/>
      <c r="U182" s="466"/>
      <c r="V182" s="129"/>
      <c r="W182" s="129"/>
      <c r="X182" s="419"/>
      <c r="Y182" s="420"/>
      <c r="Z182" s="296" t="str">
        <f>IFERROR(VLOOKUP(X182, 【参考】数式用!$A$2:$B$46, 2, FALSE), "")</f>
        <v/>
      </c>
      <c r="AA182" s="313"/>
      <c r="AB182" s="314"/>
      <c r="AC182" s="315">
        <f t="shared" ref="AC182" si="28">AA182-AB182</f>
        <v>0</v>
      </c>
      <c r="AD182" s="417" t="str">
        <f>IF(B182="", "", IF(COUNTIF(X182,"*独自*"),"数式を削除して手入力",IFERROR(INDEX(【参考】数式用!$O$3:'【参考】数式用'!$Q$452,MATCH(Q182&amp;V182,【参考】数式用!$N$3:'【参考】数式用'!$N$452,0),MATCH(VLOOKUP(X182,【参考】数式用!$R$2:$S$46,2,FALSE),【参考】数式用!$O$2:$Q$2,0)),10)))</f>
        <v/>
      </c>
      <c r="AE182" s="309"/>
    </row>
    <row r="183" spans="1:31" ht="49.95" customHeight="1">
      <c r="A183" s="241">
        <f>A182+1</f>
        <v>144</v>
      </c>
      <c r="B183" s="467"/>
      <c r="C183" s="468"/>
      <c r="D183" s="468"/>
      <c r="E183" s="468"/>
      <c r="F183" s="468"/>
      <c r="G183" s="468"/>
      <c r="H183" s="468"/>
      <c r="I183" s="468"/>
      <c r="J183" s="468"/>
      <c r="K183" s="468"/>
      <c r="L183" s="463"/>
      <c r="M183" s="464"/>
      <c r="N183" s="464"/>
      <c r="O183" s="464"/>
      <c r="P183" s="465"/>
      <c r="Q183" s="466"/>
      <c r="R183" s="466"/>
      <c r="S183" s="466"/>
      <c r="T183" s="466"/>
      <c r="U183" s="466"/>
      <c r="V183" s="129"/>
      <c r="W183" s="129"/>
      <c r="X183" s="419"/>
      <c r="Y183" s="420"/>
      <c r="Z183" s="296" t="str">
        <f>IFERROR(VLOOKUP(X183, 【参考】数式用!$A$2:$B$46, 2, FALSE), "")</f>
        <v/>
      </c>
      <c r="AA183" s="313"/>
      <c r="AB183" s="314"/>
      <c r="AC183" s="315">
        <f>AA183-AB183</f>
        <v>0</v>
      </c>
      <c r="AD183" s="418" t="str">
        <f>IF(B183="", "", IF(COUNTIF(X183,"*独自*"),"数式を削除して手入力",IFERROR(INDEX(【参考】数式用!$O$3:'【参考】数式用'!$Q$452,MATCH(Q183&amp;V183,【参考】数式用!$N$3:'【参考】数式用'!$N$452,0),MATCH(VLOOKUP(X183,【参考】数式用!$R$2:$S$46,2,FALSE),【参考】数式用!$O$2:$Q$2,0)),10)))</f>
        <v/>
      </c>
      <c r="AE183" s="309"/>
    </row>
    <row r="184" spans="1:31" ht="49.95" customHeight="1">
      <c r="A184" s="241">
        <f>A183+1</f>
        <v>145</v>
      </c>
      <c r="B184" s="467"/>
      <c r="C184" s="468"/>
      <c r="D184" s="468"/>
      <c r="E184" s="468"/>
      <c r="F184" s="468"/>
      <c r="G184" s="468"/>
      <c r="H184" s="468"/>
      <c r="I184" s="468"/>
      <c r="J184" s="468"/>
      <c r="K184" s="468"/>
      <c r="L184" s="463"/>
      <c r="M184" s="464"/>
      <c r="N184" s="464"/>
      <c r="O184" s="464"/>
      <c r="P184" s="465"/>
      <c r="Q184" s="466"/>
      <c r="R184" s="466"/>
      <c r="S184" s="466"/>
      <c r="T184" s="466"/>
      <c r="U184" s="466"/>
      <c r="V184" s="129"/>
      <c r="W184" s="129"/>
      <c r="X184" s="419"/>
      <c r="Y184" s="420"/>
      <c r="Z184" s="296" t="str">
        <f>IFERROR(VLOOKUP(X184, 【参考】数式用!$A$2:$B$46, 2, FALSE), "")</f>
        <v/>
      </c>
      <c r="AA184" s="313"/>
      <c r="AB184" s="314"/>
      <c r="AC184" s="315">
        <f t="shared" ref="AC184" si="29">AA184-AB184</f>
        <v>0</v>
      </c>
      <c r="AD184" s="417" t="str">
        <f>IF(B184="", "", IF(COUNTIF(X184,"*独自*"),"数式を削除して手入力",IFERROR(INDEX(【参考】数式用!$O$3:'【参考】数式用'!$Q$452,MATCH(Q184&amp;V184,【参考】数式用!$N$3:'【参考】数式用'!$N$452,0),MATCH(VLOOKUP(X184,【参考】数式用!$R$2:$S$46,2,FALSE),【参考】数式用!$O$2:$Q$2,0)),10)))</f>
        <v/>
      </c>
      <c r="AE184" s="309"/>
    </row>
    <row r="185" spans="1:31" ht="49.95" customHeight="1">
      <c r="A185" s="241">
        <f>A184+1</f>
        <v>146</v>
      </c>
      <c r="B185" s="467"/>
      <c r="C185" s="468"/>
      <c r="D185" s="468"/>
      <c r="E185" s="468"/>
      <c r="F185" s="468"/>
      <c r="G185" s="468"/>
      <c r="H185" s="468"/>
      <c r="I185" s="468"/>
      <c r="J185" s="468"/>
      <c r="K185" s="468"/>
      <c r="L185" s="463"/>
      <c r="M185" s="464"/>
      <c r="N185" s="464"/>
      <c r="O185" s="464"/>
      <c r="P185" s="465"/>
      <c r="Q185" s="466"/>
      <c r="R185" s="466"/>
      <c r="S185" s="466"/>
      <c r="T185" s="466"/>
      <c r="U185" s="466"/>
      <c r="V185" s="129"/>
      <c r="W185" s="129"/>
      <c r="X185" s="419"/>
      <c r="Y185" s="420"/>
      <c r="Z185" s="296" t="str">
        <f>IFERROR(VLOOKUP(X185, 【参考】数式用!$A$2:$B$46, 2, FALSE), "")</f>
        <v/>
      </c>
      <c r="AA185" s="313"/>
      <c r="AB185" s="314"/>
      <c r="AC185" s="315">
        <f>AA185-AB185</f>
        <v>0</v>
      </c>
      <c r="AD185" s="418" t="str">
        <f>IF(B185="", "", IF(COUNTIF(X185,"*独自*"),"数式を削除して手入力",IFERROR(INDEX(【参考】数式用!$O$3:'【参考】数式用'!$Q$452,MATCH(Q185&amp;V185,【参考】数式用!$N$3:'【参考】数式用'!$N$452,0),MATCH(VLOOKUP(X185,【参考】数式用!$R$2:$S$46,2,FALSE),【参考】数式用!$O$2:$Q$2,0)),10)))</f>
        <v/>
      </c>
      <c r="AE185" s="309"/>
    </row>
    <row r="186" spans="1:31" ht="49.95" customHeight="1">
      <c r="A186" s="241">
        <f>A185+1</f>
        <v>147</v>
      </c>
      <c r="B186" s="467"/>
      <c r="C186" s="468"/>
      <c r="D186" s="468"/>
      <c r="E186" s="468"/>
      <c r="F186" s="468"/>
      <c r="G186" s="468"/>
      <c r="H186" s="468"/>
      <c r="I186" s="468"/>
      <c r="J186" s="468"/>
      <c r="K186" s="468"/>
      <c r="L186" s="463"/>
      <c r="M186" s="464"/>
      <c r="N186" s="464"/>
      <c r="O186" s="464"/>
      <c r="P186" s="465"/>
      <c r="Q186" s="466"/>
      <c r="R186" s="466"/>
      <c r="S186" s="466"/>
      <c r="T186" s="466"/>
      <c r="U186" s="466"/>
      <c r="V186" s="129"/>
      <c r="W186" s="129"/>
      <c r="X186" s="419"/>
      <c r="Y186" s="420"/>
      <c r="Z186" s="296" t="str">
        <f>IFERROR(VLOOKUP(X186, 【参考】数式用!$A$2:$B$46, 2, FALSE), "")</f>
        <v/>
      </c>
      <c r="AA186" s="313"/>
      <c r="AB186" s="314"/>
      <c r="AC186" s="315">
        <f t="shared" ref="AC186" si="30">AA186-AB186</f>
        <v>0</v>
      </c>
      <c r="AD186" s="417" t="str">
        <f>IF(B186="", "", IF(COUNTIF(X186,"*独自*"),"数式を削除して手入力",IFERROR(INDEX(【参考】数式用!$O$3:'【参考】数式用'!$Q$452,MATCH(Q186&amp;V186,【参考】数式用!$N$3:'【参考】数式用'!$N$452,0),MATCH(VLOOKUP(X186,【参考】数式用!$R$2:$S$46,2,FALSE),【参考】数式用!$O$2:$Q$2,0)),10)))</f>
        <v/>
      </c>
      <c r="AE186" s="309"/>
    </row>
    <row r="187" spans="1:31" ht="49.95" customHeight="1">
      <c r="A187" s="241">
        <f>A186+1</f>
        <v>148</v>
      </c>
      <c r="B187" s="467"/>
      <c r="C187" s="468"/>
      <c r="D187" s="468"/>
      <c r="E187" s="468"/>
      <c r="F187" s="468"/>
      <c r="G187" s="468"/>
      <c r="H187" s="468"/>
      <c r="I187" s="468"/>
      <c r="J187" s="468"/>
      <c r="K187" s="468"/>
      <c r="L187" s="463"/>
      <c r="M187" s="464"/>
      <c r="N187" s="464"/>
      <c r="O187" s="464"/>
      <c r="P187" s="465"/>
      <c r="Q187" s="466"/>
      <c r="R187" s="466"/>
      <c r="S187" s="466"/>
      <c r="T187" s="466"/>
      <c r="U187" s="466"/>
      <c r="V187" s="129"/>
      <c r="W187" s="129"/>
      <c r="X187" s="419"/>
      <c r="Y187" s="420"/>
      <c r="Z187" s="296" t="str">
        <f>IFERROR(VLOOKUP(X187, 【参考】数式用!$A$2:$B$46, 2, FALSE), "")</f>
        <v/>
      </c>
      <c r="AA187" s="313"/>
      <c r="AB187" s="314"/>
      <c r="AC187" s="315">
        <f>AA187-AB187</f>
        <v>0</v>
      </c>
      <c r="AD187" s="418" t="str">
        <f>IF(B187="", "", IF(COUNTIF(X187,"*独自*"),"数式を削除して手入力",IFERROR(INDEX(【参考】数式用!$O$3:'【参考】数式用'!$Q$452,MATCH(Q187&amp;V187,【参考】数式用!$N$3:'【参考】数式用'!$N$452,0),MATCH(VLOOKUP(X187,【参考】数式用!$R$2:$S$46,2,FALSE),【参考】数式用!$O$2:$Q$2,0)),10)))</f>
        <v/>
      </c>
      <c r="AE187" s="309"/>
    </row>
    <row r="188" spans="1:31" ht="49.95" customHeight="1">
      <c r="A188" s="241">
        <f>A187+1</f>
        <v>149</v>
      </c>
      <c r="B188" s="467"/>
      <c r="C188" s="468"/>
      <c r="D188" s="468"/>
      <c r="E188" s="468"/>
      <c r="F188" s="468"/>
      <c r="G188" s="468"/>
      <c r="H188" s="468"/>
      <c r="I188" s="468"/>
      <c r="J188" s="468"/>
      <c r="K188" s="468"/>
      <c r="L188" s="463"/>
      <c r="M188" s="464"/>
      <c r="N188" s="464"/>
      <c r="O188" s="464"/>
      <c r="P188" s="465"/>
      <c r="Q188" s="466"/>
      <c r="R188" s="466"/>
      <c r="S188" s="466"/>
      <c r="T188" s="466"/>
      <c r="U188" s="466"/>
      <c r="V188" s="129"/>
      <c r="W188" s="129"/>
      <c r="X188" s="419"/>
      <c r="Y188" s="420"/>
      <c r="Z188" s="296" t="str">
        <f>IFERROR(VLOOKUP(X188, 【参考】数式用!$A$2:$B$46, 2, FALSE), "")</f>
        <v/>
      </c>
      <c r="AA188" s="313"/>
      <c r="AB188" s="314"/>
      <c r="AC188" s="315">
        <f t="shared" ref="AC188" si="31">AA188-AB188</f>
        <v>0</v>
      </c>
      <c r="AD188" s="417" t="str">
        <f>IF(B188="", "", IF(COUNTIF(X188,"*独自*"),"数式を削除して手入力",IFERROR(INDEX(【参考】数式用!$O$3:'【参考】数式用'!$Q$452,MATCH(Q188&amp;V188,【参考】数式用!$N$3:'【参考】数式用'!$N$452,0),MATCH(VLOOKUP(X188,【参考】数式用!$R$2:$S$46,2,FALSE),【参考】数式用!$O$2:$Q$2,0)),10)))</f>
        <v/>
      </c>
      <c r="AE188" s="309"/>
    </row>
    <row r="189" spans="1:31" ht="49.95" customHeight="1">
      <c r="A189" s="241">
        <f>A188+1</f>
        <v>150</v>
      </c>
      <c r="B189" s="467"/>
      <c r="C189" s="468"/>
      <c r="D189" s="468"/>
      <c r="E189" s="468"/>
      <c r="F189" s="468"/>
      <c r="G189" s="468"/>
      <c r="H189" s="468"/>
      <c r="I189" s="468"/>
      <c r="J189" s="468"/>
      <c r="K189" s="468"/>
      <c r="L189" s="463"/>
      <c r="M189" s="464"/>
      <c r="N189" s="464"/>
      <c r="O189" s="464"/>
      <c r="P189" s="465"/>
      <c r="Q189" s="466"/>
      <c r="R189" s="466"/>
      <c r="S189" s="466"/>
      <c r="T189" s="466"/>
      <c r="U189" s="466"/>
      <c r="V189" s="129"/>
      <c r="W189" s="129"/>
      <c r="X189" s="419"/>
      <c r="Y189" s="420"/>
      <c r="Z189" s="296" t="str">
        <f>IFERROR(VLOOKUP(X189, 【参考】数式用!$A$2:$B$46, 2, FALSE), "")</f>
        <v/>
      </c>
      <c r="AA189" s="313"/>
      <c r="AB189" s="314"/>
      <c r="AC189" s="315">
        <f>AA189-AB189</f>
        <v>0</v>
      </c>
      <c r="AD189" s="418" t="str">
        <f>IF(B189="", "", IF(COUNTIF(X189,"*独自*"),"数式を削除して手入力",IFERROR(INDEX(【参考】数式用!$O$3:'【参考】数式用'!$Q$452,MATCH(Q189&amp;V189,【参考】数式用!$N$3:'【参考】数式用'!$N$452,0),MATCH(VLOOKUP(X189,【参考】数式用!$R$2:$S$46,2,FALSE),【参考】数式用!$O$2:$Q$2,0)),10)))</f>
        <v/>
      </c>
      <c r="AE189" s="309"/>
    </row>
    <row r="190" spans="1:31" ht="49.95" customHeight="1">
      <c r="A190" s="241">
        <f>A189+1</f>
        <v>151</v>
      </c>
      <c r="B190" s="467"/>
      <c r="C190" s="468"/>
      <c r="D190" s="468"/>
      <c r="E190" s="468"/>
      <c r="F190" s="468"/>
      <c r="G190" s="468"/>
      <c r="H190" s="468"/>
      <c r="I190" s="468"/>
      <c r="J190" s="468"/>
      <c r="K190" s="468"/>
      <c r="L190" s="463"/>
      <c r="M190" s="464"/>
      <c r="N190" s="464"/>
      <c r="O190" s="464"/>
      <c r="P190" s="465"/>
      <c r="Q190" s="466"/>
      <c r="R190" s="466"/>
      <c r="S190" s="466"/>
      <c r="T190" s="466"/>
      <c r="U190" s="466"/>
      <c r="V190" s="129"/>
      <c r="W190" s="129"/>
      <c r="X190" s="419"/>
      <c r="Y190" s="420"/>
      <c r="Z190" s="296" t="str">
        <f>IFERROR(VLOOKUP(X190, 【参考】数式用!$A$2:$B$46, 2, FALSE), "")</f>
        <v/>
      </c>
      <c r="AA190" s="313"/>
      <c r="AB190" s="314"/>
      <c r="AC190" s="315">
        <f t="shared" ref="AC190" si="32">AA190-AB190</f>
        <v>0</v>
      </c>
      <c r="AD190" s="417" t="str">
        <f>IF(B190="", "", IF(COUNTIF(X190,"*独自*"),"数式を削除して手入力",IFERROR(INDEX(【参考】数式用!$O$3:'【参考】数式用'!$Q$452,MATCH(Q190&amp;V190,【参考】数式用!$N$3:'【参考】数式用'!$N$452,0),MATCH(VLOOKUP(X190,【参考】数式用!$R$2:$S$46,2,FALSE),【参考】数式用!$O$2:$Q$2,0)),10)))</f>
        <v/>
      </c>
      <c r="AE190" s="309"/>
    </row>
    <row r="191" spans="1:31" ht="49.95" customHeight="1">
      <c r="A191" s="241">
        <f>A190+1</f>
        <v>152</v>
      </c>
      <c r="B191" s="467"/>
      <c r="C191" s="468"/>
      <c r="D191" s="468"/>
      <c r="E191" s="468"/>
      <c r="F191" s="468"/>
      <c r="G191" s="468"/>
      <c r="H191" s="468"/>
      <c r="I191" s="468"/>
      <c r="J191" s="468"/>
      <c r="K191" s="468"/>
      <c r="L191" s="463"/>
      <c r="M191" s="464"/>
      <c r="N191" s="464"/>
      <c r="O191" s="464"/>
      <c r="P191" s="465"/>
      <c r="Q191" s="466"/>
      <c r="R191" s="466"/>
      <c r="S191" s="466"/>
      <c r="T191" s="466"/>
      <c r="U191" s="466"/>
      <c r="V191" s="129"/>
      <c r="W191" s="129"/>
      <c r="X191" s="419"/>
      <c r="Y191" s="420"/>
      <c r="Z191" s="296" t="str">
        <f>IFERROR(VLOOKUP(X191, 【参考】数式用!$A$2:$B$46, 2, FALSE), "")</f>
        <v/>
      </c>
      <c r="AA191" s="313"/>
      <c r="AB191" s="314"/>
      <c r="AC191" s="315">
        <f>AA191-AB191</f>
        <v>0</v>
      </c>
      <c r="AD191" s="418" t="str">
        <f>IF(B191="", "", IF(COUNTIF(X191,"*独自*"),"数式を削除して手入力",IFERROR(INDEX(【参考】数式用!$O$3:'【参考】数式用'!$Q$452,MATCH(Q191&amp;V191,【参考】数式用!$N$3:'【参考】数式用'!$N$452,0),MATCH(VLOOKUP(X191,【参考】数式用!$R$2:$S$46,2,FALSE),【参考】数式用!$O$2:$Q$2,0)),10)))</f>
        <v/>
      </c>
      <c r="AE191" s="309"/>
    </row>
    <row r="192" spans="1:31" ht="49.95" customHeight="1">
      <c r="A192" s="241">
        <f>A191+1</f>
        <v>153</v>
      </c>
      <c r="B192" s="467"/>
      <c r="C192" s="468"/>
      <c r="D192" s="468"/>
      <c r="E192" s="468"/>
      <c r="F192" s="468"/>
      <c r="G192" s="468"/>
      <c r="H192" s="468"/>
      <c r="I192" s="468"/>
      <c r="J192" s="468"/>
      <c r="K192" s="468"/>
      <c r="L192" s="463"/>
      <c r="M192" s="464"/>
      <c r="N192" s="464"/>
      <c r="O192" s="464"/>
      <c r="P192" s="465"/>
      <c r="Q192" s="466"/>
      <c r="R192" s="466"/>
      <c r="S192" s="466"/>
      <c r="T192" s="466"/>
      <c r="U192" s="466"/>
      <c r="V192" s="129"/>
      <c r="W192" s="129"/>
      <c r="X192" s="419"/>
      <c r="Y192" s="420"/>
      <c r="Z192" s="296" t="str">
        <f>IFERROR(VLOOKUP(X192, 【参考】数式用!$A$2:$B$46, 2, FALSE), "")</f>
        <v/>
      </c>
      <c r="AA192" s="313"/>
      <c r="AB192" s="314"/>
      <c r="AC192" s="315">
        <f t="shared" ref="AC192" si="33">AA192-AB192</f>
        <v>0</v>
      </c>
      <c r="AD192" s="417" t="str">
        <f>IF(B192="", "", IF(COUNTIF(X192,"*独自*"),"数式を削除して手入力",IFERROR(INDEX(【参考】数式用!$O$3:'【参考】数式用'!$Q$452,MATCH(Q192&amp;V192,【参考】数式用!$N$3:'【参考】数式用'!$N$452,0),MATCH(VLOOKUP(X192,【参考】数式用!$R$2:$S$46,2,FALSE),【参考】数式用!$O$2:$Q$2,0)),10)))</f>
        <v/>
      </c>
      <c r="AE192" s="309"/>
    </row>
    <row r="193" spans="1:31" ht="49.95" customHeight="1">
      <c r="A193" s="241">
        <f>A192+1</f>
        <v>154</v>
      </c>
      <c r="B193" s="467"/>
      <c r="C193" s="468"/>
      <c r="D193" s="468"/>
      <c r="E193" s="468"/>
      <c r="F193" s="468"/>
      <c r="G193" s="468"/>
      <c r="H193" s="468"/>
      <c r="I193" s="468"/>
      <c r="J193" s="468"/>
      <c r="K193" s="468"/>
      <c r="L193" s="463"/>
      <c r="M193" s="464"/>
      <c r="N193" s="464"/>
      <c r="O193" s="464"/>
      <c r="P193" s="465"/>
      <c r="Q193" s="466"/>
      <c r="R193" s="466"/>
      <c r="S193" s="466"/>
      <c r="T193" s="466"/>
      <c r="U193" s="466"/>
      <c r="V193" s="129"/>
      <c r="W193" s="129"/>
      <c r="X193" s="419"/>
      <c r="Y193" s="420"/>
      <c r="Z193" s="296" t="str">
        <f>IFERROR(VLOOKUP(X193, 【参考】数式用!$A$2:$B$46, 2, FALSE), "")</f>
        <v/>
      </c>
      <c r="AA193" s="313"/>
      <c r="AB193" s="314"/>
      <c r="AC193" s="315">
        <f>AA193-AB193</f>
        <v>0</v>
      </c>
      <c r="AD193" s="418" t="str">
        <f>IF(B193="", "", IF(COUNTIF(X193,"*独自*"),"数式を削除して手入力",IFERROR(INDEX(【参考】数式用!$O$3:'【参考】数式用'!$Q$452,MATCH(Q193&amp;V193,【参考】数式用!$N$3:'【参考】数式用'!$N$452,0),MATCH(VLOOKUP(X193,【参考】数式用!$R$2:$S$46,2,FALSE),【参考】数式用!$O$2:$Q$2,0)),10)))</f>
        <v/>
      </c>
      <c r="AE193" s="309"/>
    </row>
    <row r="194" spans="1:31" ht="49.95" customHeight="1">
      <c r="A194" s="241">
        <f>A193+1</f>
        <v>155</v>
      </c>
      <c r="B194" s="467"/>
      <c r="C194" s="468"/>
      <c r="D194" s="468"/>
      <c r="E194" s="468"/>
      <c r="F194" s="468"/>
      <c r="G194" s="468"/>
      <c r="H194" s="468"/>
      <c r="I194" s="468"/>
      <c r="J194" s="468"/>
      <c r="K194" s="468"/>
      <c r="L194" s="463"/>
      <c r="M194" s="464"/>
      <c r="N194" s="464"/>
      <c r="O194" s="464"/>
      <c r="P194" s="465"/>
      <c r="Q194" s="466"/>
      <c r="R194" s="466"/>
      <c r="S194" s="466"/>
      <c r="T194" s="466"/>
      <c r="U194" s="466"/>
      <c r="V194" s="129"/>
      <c r="W194" s="129"/>
      <c r="X194" s="419"/>
      <c r="Y194" s="420"/>
      <c r="Z194" s="296" t="str">
        <f>IFERROR(VLOOKUP(X194, 【参考】数式用!$A$2:$B$46, 2, FALSE), "")</f>
        <v/>
      </c>
      <c r="AA194" s="313"/>
      <c r="AB194" s="314"/>
      <c r="AC194" s="315">
        <f t="shared" ref="AC194" si="34">AA194-AB194</f>
        <v>0</v>
      </c>
      <c r="AD194" s="417" t="str">
        <f>IF(B194="", "", IF(COUNTIF(X194,"*独自*"),"数式を削除して手入力",IFERROR(INDEX(【参考】数式用!$O$3:'【参考】数式用'!$Q$452,MATCH(Q194&amp;V194,【参考】数式用!$N$3:'【参考】数式用'!$N$452,0),MATCH(VLOOKUP(X194,【参考】数式用!$R$2:$S$46,2,FALSE),【参考】数式用!$O$2:$Q$2,0)),10)))</f>
        <v/>
      </c>
      <c r="AE194" s="309"/>
    </row>
    <row r="195" spans="1:31" ht="49.95" customHeight="1">
      <c r="A195" s="241">
        <f>A194+1</f>
        <v>156</v>
      </c>
      <c r="B195" s="467"/>
      <c r="C195" s="468"/>
      <c r="D195" s="468"/>
      <c r="E195" s="468"/>
      <c r="F195" s="468"/>
      <c r="G195" s="468"/>
      <c r="H195" s="468"/>
      <c r="I195" s="468"/>
      <c r="J195" s="468"/>
      <c r="K195" s="468"/>
      <c r="L195" s="463"/>
      <c r="M195" s="464"/>
      <c r="N195" s="464"/>
      <c r="O195" s="464"/>
      <c r="P195" s="465"/>
      <c r="Q195" s="466"/>
      <c r="R195" s="466"/>
      <c r="S195" s="466"/>
      <c r="T195" s="466"/>
      <c r="U195" s="466"/>
      <c r="V195" s="129"/>
      <c r="W195" s="129"/>
      <c r="X195" s="419"/>
      <c r="Y195" s="420"/>
      <c r="Z195" s="296" t="str">
        <f>IFERROR(VLOOKUP(X195, 【参考】数式用!$A$2:$B$46, 2, FALSE), "")</f>
        <v/>
      </c>
      <c r="AA195" s="313"/>
      <c r="AB195" s="314"/>
      <c r="AC195" s="315">
        <f>AA195-AB195</f>
        <v>0</v>
      </c>
      <c r="AD195" s="418" t="str">
        <f>IF(B195="", "", IF(COUNTIF(X195,"*独自*"),"数式を削除して手入力",IFERROR(INDEX(【参考】数式用!$O$3:'【参考】数式用'!$Q$452,MATCH(Q195&amp;V195,【参考】数式用!$N$3:'【参考】数式用'!$N$452,0),MATCH(VLOOKUP(X195,【参考】数式用!$R$2:$S$46,2,FALSE),【参考】数式用!$O$2:$Q$2,0)),10)))</f>
        <v/>
      </c>
      <c r="AE195" s="309"/>
    </row>
    <row r="196" spans="1:31" ht="49.95" customHeight="1">
      <c r="A196" s="241">
        <f>A195+1</f>
        <v>157</v>
      </c>
      <c r="B196" s="467"/>
      <c r="C196" s="468"/>
      <c r="D196" s="468"/>
      <c r="E196" s="468"/>
      <c r="F196" s="468"/>
      <c r="G196" s="468"/>
      <c r="H196" s="468"/>
      <c r="I196" s="468"/>
      <c r="J196" s="468"/>
      <c r="K196" s="468"/>
      <c r="L196" s="463"/>
      <c r="M196" s="464"/>
      <c r="N196" s="464"/>
      <c r="O196" s="464"/>
      <c r="P196" s="465"/>
      <c r="Q196" s="466"/>
      <c r="R196" s="466"/>
      <c r="S196" s="466"/>
      <c r="T196" s="466"/>
      <c r="U196" s="466"/>
      <c r="V196" s="129"/>
      <c r="W196" s="129"/>
      <c r="X196" s="419"/>
      <c r="Y196" s="420"/>
      <c r="Z196" s="296" t="str">
        <f>IFERROR(VLOOKUP(X196, 【参考】数式用!$A$2:$B$46, 2, FALSE), "")</f>
        <v/>
      </c>
      <c r="AA196" s="313"/>
      <c r="AB196" s="314"/>
      <c r="AC196" s="315">
        <f t="shared" ref="AC196" si="35">AA196-AB196</f>
        <v>0</v>
      </c>
      <c r="AD196" s="417" t="str">
        <f>IF(B196="", "", IF(COUNTIF(X196,"*独自*"),"数式を削除して手入力",IFERROR(INDEX(【参考】数式用!$O$3:'【参考】数式用'!$Q$452,MATCH(Q196&amp;V196,【参考】数式用!$N$3:'【参考】数式用'!$N$452,0),MATCH(VLOOKUP(X196,【参考】数式用!$R$2:$S$46,2,FALSE),【参考】数式用!$O$2:$Q$2,0)),10)))</f>
        <v/>
      </c>
      <c r="AE196" s="309"/>
    </row>
    <row r="197" spans="1:31" ht="49.95" customHeight="1">
      <c r="A197" s="241">
        <f>A196+1</f>
        <v>158</v>
      </c>
      <c r="B197" s="467"/>
      <c r="C197" s="468"/>
      <c r="D197" s="468"/>
      <c r="E197" s="468"/>
      <c r="F197" s="468"/>
      <c r="G197" s="468"/>
      <c r="H197" s="468"/>
      <c r="I197" s="468"/>
      <c r="J197" s="468"/>
      <c r="K197" s="468"/>
      <c r="L197" s="463"/>
      <c r="M197" s="464"/>
      <c r="N197" s="464"/>
      <c r="O197" s="464"/>
      <c r="P197" s="465"/>
      <c r="Q197" s="466"/>
      <c r="R197" s="466"/>
      <c r="S197" s="466"/>
      <c r="T197" s="466"/>
      <c r="U197" s="466"/>
      <c r="V197" s="129"/>
      <c r="W197" s="129"/>
      <c r="X197" s="419"/>
      <c r="Y197" s="420"/>
      <c r="Z197" s="296" t="str">
        <f>IFERROR(VLOOKUP(X197, 【参考】数式用!$A$2:$B$46, 2, FALSE), "")</f>
        <v/>
      </c>
      <c r="AA197" s="313"/>
      <c r="AB197" s="314"/>
      <c r="AC197" s="315">
        <f>AA197-AB197</f>
        <v>0</v>
      </c>
      <c r="AD197" s="418" t="str">
        <f>IF(B197="", "", IF(COUNTIF(X197,"*独自*"),"数式を削除して手入力",IFERROR(INDEX(【参考】数式用!$O$3:'【参考】数式用'!$Q$452,MATCH(Q197&amp;V197,【参考】数式用!$N$3:'【参考】数式用'!$N$452,0),MATCH(VLOOKUP(X197,【参考】数式用!$R$2:$S$46,2,FALSE),【参考】数式用!$O$2:$Q$2,0)),10)))</f>
        <v/>
      </c>
      <c r="AE197" s="309"/>
    </row>
    <row r="198" spans="1:31" ht="49.95" customHeight="1">
      <c r="A198" s="241">
        <f>A197+1</f>
        <v>159</v>
      </c>
      <c r="B198" s="467"/>
      <c r="C198" s="468"/>
      <c r="D198" s="468"/>
      <c r="E198" s="468"/>
      <c r="F198" s="468"/>
      <c r="G198" s="468"/>
      <c r="H198" s="468"/>
      <c r="I198" s="468"/>
      <c r="J198" s="468"/>
      <c r="K198" s="468"/>
      <c r="L198" s="463"/>
      <c r="M198" s="464"/>
      <c r="N198" s="464"/>
      <c r="O198" s="464"/>
      <c r="P198" s="465"/>
      <c r="Q198" s="466"/>
      <c r="R198" s="466"/>
      <c r="S198" s="466"/>
      <c r="T198" s="466"/>
      <c r="U198" s="466"/>
      <c r="V198" s="129"/>
      <c r="W198" s="129"/>
      <c r="X198" s="419"/>
      <c r="Y198" s="420"/>
      <c r="Z198" s="296" t="str">
        <f>IFERROR(VLOOKUP(X198, 【参考】数式用!$A$2:$B$46, 2, FALSE), "")</f>
        <v/>
      </c>
      <c r="AA198" s="313"/>
      <c r="AB198" s="314"/>
      <c r="AC198" s="315">
        <f t="shared" ref="AC198" si="36">AA198-AB198</f>
        <v>0</v>
      </c>
      <c r="AD198" s="417" t="str">
        <f>IF(B198="", "", IF(COUNTIF(X198,"*独自*"),"数式を削除して手入力",IFERROR(INDEX(【参考】数式用!$O$3:'【参考】数式用'!$Q$452,MATCH(Q198&amp;V198,【参考】数式用!$N$3:'【参考】数式用'!$N$452,0),MATCH(VLOOKUP(X198,【参考】数式用!$R$2:$S$46,2,FALSE),【参考】数式用!$O$2:$Q$2,0)),10)))</f>
        <v/>
      </c>
      <c r="AE198" s="309"/>
    </row>
    <row r="199" spans="1:31" ht="49.95" customHeight="1">
      <c r="A199" s="241">
        <f>A198+1</f>
        <v>160</v>
      </c>
      <c r="B199" s="467"/>
      <c r="C199" s="468"/>
      <c r="D199" s="468"/>
      <c r="E199" s="468"/>
      <c r="F199" s="468"/>
      <c r="G199" s="468"/>
      <c r="H199" s="468"/>
      <c r="I199" s="468"/>
      <c r="J199" s="468"/>
      <c r="K199" s="468"/>
      <c r="L199" s="463"/>
      <c r="M199" s="464"/>
      <c r="N199" s="464"/>
      <c r="O199" s="464"/>
      <c r="P199" s="465"/>
      <c r="Q199" s="466"/>
      <c r="R199" s="466"/>
      <c r="S199" s="466"/>
      <c r="T199" s="466"/>
      <c r="U199" s="466"/>
      <c r="V199" s="129"/>
      <c r="W199" s="129"/>
      <c r="X199" s="419"/>
      <c r="Y199" s="420"/>
      <c r="Z199" s="296" t="str">
        <f>IFERROR(VLOOKUP(X199, 【参考】数式用!$A$2:$B$46, 2, FALSE), "")</f>
        <v/>
      </c>
      <c r="AA199" s="313"/>
      <c r="AB199" s="314"/>
      <c r="AC199" s="315">
        <f>AA199-AB199</f>
        <v>0</v>
      </c>
      <c r="AD199" s="418" t="str">
        <f>IF(B199="", "", IF(COUNTIF(X199,"*独自*"),"数式を削除して手入力",IFERROR(INDEX(【参考】数式用!$O$3:'【参考】数式用'!$Q$452,MATCH(Q199&amp;V199,【参考】数式用!$N$3:'【参考】数式用'!$N$452,0),MATCH(VLOOKUP(X199,【参考】数式用!$R$2:$S$46,2,FALSE),【参考】数式用!$O$2:$Q$2,0)),10)))</f>
        <v/>
      </c>
      <c r="AE199" s="309"/>
    </row>
    <row r="200" spans="1:31" ht="49.95" customHeight="1">
      <c r="A200" s="241">
        <f>A199+1</f>
        <v>161</v>
      </c>
      <c r="B200" s="467"/>
      <c r="C200" s="468"/>
      <c r="D200" s="468"/>
      <c r="E200" s="468"/>
      <c r="F200" s="468"/>
      <c r="G200" s="468"/>
      <c r="H200" s="468"/>
      <c r="I200" s="468"/>
      <c r="J200" s="468"/>
      <c r="K200" s="468"/>
      <c r="L200" s="463"/>
      <c r="M200" s="464"/>
      <c r="N200" s="464"/>
      <c r="O200" s="464"/>
      <c r="P200" s="465"/>
      <c r="Q200" s="466"/>
      <c r="R200" s="466"/>
      <c r="S200" s="466"/>
      <c r="T200" s="466"/>
      <c r="U200" s="466"/>
      <c r="V200" s="129"/>
      <c r="W200" s="129"/>
      <c r="X200" s="419"/>
      <c r="Y200" s="420"/>
      <c r="Z200" s="296" t="str">
        <f>IFERROR(VLOOKUP(X200, 【参考】数式用!$A$2:$B$46, 2, FALSE), "")</f>
        <v/>
      </c>
      <c r="AA200" s="313"/>
      <c r="AB200" s="314"/>
      <c r="AC200" s="315">
        <f t="shared" ref="AC200" si="37">AA200-AB200</f>
        <v>0</v>
      </c>
      <c r="AD200" s="417" t="str">
        <f>IF(B200="", "", IF(COUNTIF(X200,"*独自*"),"数式を削除して手入力",IFERROR(INDEX(【参考】数式用!$O$3:'【参考】数式用'!$Q$452,MATCH(Q200&amp;V200,【参考】数式用!$N$3:'【参考】数式用'!$N$452,0),MATCH(VLOOKUP(X200,【参考】数式用!$R$2:$S$46,2,FALSE),【参考】数式用!$O$2:$Q$2,0)),10)))</f>
        <v/>
      </c>
      <c r="AE200" s="309"/>
    </row>
    <row r="201" spans="1:31" ht="49.95" customHeight="1">
      <c r="A201" s="241">
        <f>A200+1</f>
        <v>162</v>
      </c>
      <c r="B201" s="467"/>
      <c r="C201" s="468"/>
      <c r="D201" s="468"/>
      <c r="E201" s="468"/>
      <c r="F201" s="468"/>
      <c r="G201" s="468"/>
      <c r="H201" s="468"/>
      <c r="I201" s="468"/>
      <c r="J201" s="468"/>
      <c r="K201" s="468"/>
      <c r="L201" s="463"/>
      <c r="M201" s="464"/>
      <c r="N201" s="464"/>
      <c r="O201" s="464"/>
      <c r="P201" s="465"/>
      <c r="Q201" s="466"/>
      <c r="R201" s="466"/>
      <c r="S201" s="466"/>
      <c r="T201" s="466"/>
      <c r="U201" s="466"/>
      <c r="V201" s="129"/>
      <c r="W201" s="129"/>
      <c r="X201" s="419"/>
      <c r="Y201" s="420"/>
      <c r="Z201" s="296" t="str">
        <f>IFERROR(VLOOKUP(X201, 【参考】数式用!$A$2:$B$46, 2, FALSE), "")</f>
        <v/>
      </c>
      <c r="AA201" s="313"/>
      <c r="AB201" s="314"/>
      <c r="AC201" s="315">
        <f>AA201-AB201</f>
        <v>0</v>
      </c>
      <c r="AD201" s="418" t="str">
        <f>IF(B201="", "", IF(COUNTIF(X201,"*独自*"),"数式を削除して手入力",IFERROR(INDEX(【参考】数式用!$O$3:'【参考】数式用'!$Q$452,MATCH(Q201&amp;V201,【参考】数式用!$N$3:'【参考】数式用'!$N$452,0),MATCH(VLOOKUP(X201,【参考】数式用!$R$2:$S$46,2,FALSE),【参考】数式用!$O$2:$Q$2,0)),10)))</f>
        <v/>
      </c>
      <c r="AE201" s="309"/>
    </row>
    <row r="202" spans="1:31" ht="49.95" customHeight="1">
      <c r="A202" s="241">
        <f>A201+1</f>
        <v>163</v>
      </c>
      <c r="B202" s="467"/>
      <c r="C202" s="468"/>
      <c r="D202" s="468"/>
      <c r="E202" s="468"/>
      <c r="F202" s="468"/>
      <c r="G202" s="468"/>
      <c r="H202" s="468"/>
      <c r="I202" s="468"/>
      <c r="J202" s="468"/>
      <c r="K202" s="468"/>
      <c r="L202" s="463"/>
      <c r="M202" s="464"/>
      <c r="N202" s="464"/>
      <c r="O202" s="464"/>
      <c r="P202" s="465"/>
      <c r="Q202" s="466"/>
      <c r="R202" s="466"/>
      <c r="S202" s="466"/>
      <c r="T202" s="466"/>
      <c r="U202" s="466"/>
      <c r="V202" s="129"/>
      <c r="W202" s="129"/>
      <c r="X202" s="419"/>
      <c r="Y202" s="420"/>
      <c r="Z202" s="296" t="str">
        <f>IFERROR(VLOOKUP(X202, 【参考】数式用!$A$2:$B$46, 2, FALSE), "")</f>
        <v/>
      </c>
      <c r="AA202" s="313"/>
      <c r="AB202" s="314"/>
      <c r="AC202" s="315">
        <f t="shared" ref="AC202" si="38">AA202-AB202</f>
        <v>0</v>
      </c>
      <c r="AD202" s="417" t="str">
        <f>IF(B202="", "", IF(COUNTIF(X202,"*独自*"),"数式を削除して手入力",IFERROR(INDEX(【参考】数式用!$O$3:'【参考】数式用'!$Q$452,MATCH(Q202&amp;V202,【参考】数式用!$N$3:'【参考】数式用'!$N$452,0),MATCH(VLOOKUP(X202,【参考】数式用!$R$2:$S$46,2,FALSE),【参考】数式用!$O$2:$Q$2,0)),10)))</f>
        <v/>
      </c>
      <c r="AE202" s="309"/>
    </row>
    <row r="203" spans="1:31" ht="49.95" customHeight="1">
      <c r="A203" s="241">
        <f>A202+1</f>
        <v>164</v>
      </c>
      <c r="B203" s="467"/>
      <c r="C203" s="468"/>
      <c r="D203" s="468"/>
      <c r="E203" s="468"/>
      <c r="F203" s="468"/>
      <c r="G203" s="468"/>
      <c r="H203" s="468"/>
      <c r="I203" s="468"/>
      <c r="J203" s="468"/>
      <c r="K203" s="468"/>
      <c r="L203" s="463"/>
      <c r="M203" s="464"/>
      <c r="N203" s="464"/>
      <c r="O203" s="464"/>
      <c r="P203" s="465"/>
      <c r="Q203" s="466"/>
      <c r="R203" s="466"/>
      <c r="S203" s="466"/>
      <c r="T203" s="466"/>
      <c r="U203" s="466"/>
      <c r="V203" s="129"/>
      <c r="W203" s="129"/>
      <c r="X203" s="419"/>
      <c r="Y203" s="420"/>
      <c r="Z203" s="296" t="str">
        <f>IFERROR(VLOOKUP(X203, 【参考】数式用!$A$2:$B$46, 2, FALSE), "")</f>
        <v/>
      </c>
      <c r="AA203" s="313"/>
      <c r="AB203" s="314"/>
      <c r="AC203" s="315">
        <f>AA203-AB203</f>
        <v>0</v>
      </c>
      <c r="AD203" s="418" t="str">
        <f>IF(B203="", "", IF(COUNTIF(X203,"*独自*"),"数式を削除して手入力",IFERROR(INDEX(【参考】数式用!$O$3:'【参考】数式用'!$Q$452,MATCH(Q203&amp;V203,【参考】数式用!$N$3:'【参考】数式用'!$N$452,0),MATCH(VLOOKUP(X203,【参考】数式用!$R$2:$S$46,2,FALSE),【参考】数式用!$O$2:$Q$2,0)),10)))</f>
        <v/>
      </c>
      <c r="AE203" s="309"/>
    </row>
    <row r="204" spans="1:31" ht="49.95" customHeight="1">
      <c r="A204" s="241">
        <f>A203+1</f>
        <v>165</v>
      </c>
      <c r="B204" s="467"/>
      <c r="C204" s="468"/>
      <c r="D204" s="468"/>
      <c r="E204" s="468"/>
      <c r="F204" s="468"/>
      <c r="G204" s="468"/>
      <c r="H204" s="468"/>
      <c r="I204" s="468"/>
      <c r="J204" s="468"/>
      <c r="K204" s="468"/>
      <c r="L204" s="463"/>
      <c r="M204" s="464"/>
      <c r="N204" s="464"/>
      <c r="O204" s="464"/>
      <c r="P204" s="465"/>
      <c r="Q204" s="466"/>
      <c r="R204" s="466"/>
      <c r="S204" s="466"/>
      <c r="T204" s="466"/>
      <c r="U204" s="466"/>
      <c r="V204" s="129"/>
      <c r="W204" s="129"/>
      <c r="X204" s="419"/>
      <c r="Y204" s="420"/>
      <c r="Z204" s="296" t="str">
        <f>IFERROR(VLOOKUP(X204, 【参考】数式用!$A$2:$B$46, 2, FALSE), "")</f>
        <v/>
      </c>
      <c r="AA204" s="313"/>
      <c r="AB204" s="314"/>
      <c r="AC204" s="315">
        <f t="shared" ref="AC204" si="39">AA204-AB204</f>
        <v>0</v>
      </c>
      <c r="AD204" s="417" t="str">
        <f>IF(B204="", "", IF(COUNTIF(X204,"*独自*"),"数式を削除して手入力",IFERROR(INDEX(【参考】数式用!$O$3:'【参考】数式用'!$Q$452,MATCH(Q204&amp;V204,【参考】数式用!$N$3:'【参考】数式用'!$N$452,0),MATCH(VLOOKUP(X204,【参考】数式用!$R$2:$S$46,2,FALSE),【参考】数式用!$O$2:$Q$2,0)),10)))</f>
        <v/>
      </c>
      <c r="AE204" s="309"/>
    </row>
    <row r="205" spans="1:31" ht="49.95" customHeight="1">
      <c r="A205" s="241">
        <f>A204+1</f>
        <v>166</v>
      </c>
      <c r="B205" s="467"/>
      <c r="C205" s="468"/>
      <c r="D205" s="468"/>
      <c r="E205" s="468"/>
      <c r="F205" s="468"/>
      <c r="G205" s="468"/>
      <c r="H205" s="468"/>
      <c r="I205" s="468"/>
      <c r="J205" s="468"/>
      <c r="K205" s="468"/>
      <c r="L205" s="463"/>
      <c r="M205" s="464"/>
      <c r="N205" s="464"/>
      <c r="O205" s="464"/>
      <c r="P205" s="465"/>
      <c r="Q205" s="466"/>
      <c r="R205" s="466"/>
      <c r="S205" s="466"/>
      <c r="T205" s="466"/>
      <c r="U205" s="466"/>
      <c r="V205" s="129"/>
      <c r="W205" s="129"/>
      <c r="X205" s="419"/>
      <c r="Y205" s="420"/>
      <c r="Z205" s="296" t="str">
        <f>IFERROR(VLOOKUP(X205, 【参考】数式用!$A$2:$B$46, 2, FALSE), "")</f>
        <v/>
      </c>
      <c r="AA205" s="313"/>
      <c r="AB205" s="314"/>
      <c r="AC205" s="315">
        <f>AA205-AB205</f>
        <v>0</v>
      </c>
      <c r="AD205" s="418" t="str">
        <f>IF(B205="", "", IF(COUNTIF(X205,"*独自*"),"数式を削除して手入力",IFERROR(INDEX(【参考】数式用!$O$3:'【参考】数式用'!$Q$452,MATCH(Q205&amp;V205,【参考】数式用!$N$3:'【参考】数式用'!$N$452,0),MATCH(VLOOKUP(X205,【参考】数式用!$R$2:$S$46,2,FALSE),【参考】数式用!$O$2:$Q$2,0)),10)))</f>
        <v/>
      </c>
      <c r="AE205" s="309"/>
    </row>
    <row r="206" spans="1:31" ht="49.95" customHeight="1">
      <c r="A206" s="241">
        <f>A205+1</f>
        <v>167</v>
      </c>
      <c r="B206" s="467"/>
      <c r="C206" s="468"/>
      <c r="D206" s="468"/>
      <c r="E206" s="468"/>
      <c r="F206" s="468"/>
      <c r="G206" s="468"/>
      <c r="H206" s="468"/>
      <c r="I206" s="468"/>
      <c r="J206" s="468"/>
      <c r="K206" s="468"/>
      <c r="L206" s="463"/>
      <c r="M206" s="464"/>
      <c r="N206" s="464"/>
      <c r="O206" s="464"/>
      <c r="P206" s="465"/>
      <c r="Q206" s="466"/>
      <c r="R206" s="466"/>
      <c r="S206" s="466"/>
      <c r="T206" s="466"/>
      <c r="U206" s="466"/>
      <c r="V206" s="129"/>
      <c r="W206" s="129"/>
      <c r="X206" s="419"/>
      <c r="Y206" s="420"/>
      <c r="Z206" s="296" t="str">
        <f>IFERROR(VLOOKUP(X206, 【参考】数式用!$A$2:$B$46, 2, FALSE), "")</f>
        <v/>
      </c>
      <c r="AA206" s="313"/>
      <c r="AB206" s="314"/>
      <c r="AC206" s="315">
        <f t="shared" ref="AC206" si="40">AA206-AB206</f>
        <v>0</v>
      </c>
      <c r="AD206" s="417" t="str">
        <f>IF(B206="", "", IF(COUNTIF(X206,"*独自*"),"数式を削除して手入力",IFERROR(INDEX(【参考】数式用!$O$3:'【参考】数式用'!$Q$452,MATCH(Q206&amp;V206,【参考】数式用!$N$3:'【参考】数式用'!$N$452,0),MATCH(VLOOKUP(X206,【参考】数式用!$R$2:$S$46,2,FALSE),【参考】数式用!$O$2:$Q$2,0)),10)))</f>
        <v/>
      </c>
      <c r="AE206" s="309"/>
    </row>
    <row r="207" spans="1:31" ht="49.95" customHeight="1">
      <c r="A207" s="241">
        <f>A206+1</f>
        <v>168</v>
      </c>
      <c r="B207" s="467"/>
      <c r="C207" s="468"/>
      <c r="D207" s="468"/>
      <c r="E207" s="468"/>
      <c r="F207" s="468"/>
      <c r="G207" s="468"/>
      <c r="H207" s="468"/>
      <c r="I207" s="468"/>
      <c r="J207" s="468"/>
      <c r="K207" s="468"/>
      <c r="L207" s="463"/>
      <c r="M207" s="464"/>
      <c r="N207" s="464"/>
      <c r="O207" s="464"/>
      <c r="P207" s="465"/>
      <c r="Q207" s="466"/>
      <c r="R207" s="466"/>
      <c r="S207" s="466"/>
      <c r="T207" s="466"/>
      <c r="U207" s="466"/>
      <c r="V207" s="129"/>
      <c r="W207" s="129"/>
      <c r="X207" s="419"/>
      <c r="Y207" s="420"/>
      <c r="Z207" s="296" t="str">
        <f>IFERROR(VLOOKUP(X207, 【参考】数式用!$A$2:$B$46, 2, FALSE), "")</f>
        <v/>
      </c>
      <c r="AA207" s="313"/>
      <c r="AB207" s="314"/>
      <c r="AC207" s="315">
        <f>AA207-AB207</f>
        <v>0</v>
      </c>
      <c r="AD207" s="418" t="str">
        <f>IF(B207="", "", IF(COUNTIF(X207,"*独自*"),"数式を削除して手入力",IFERROR(INDEX(【参考】数式用!$O$3:'【参考】数式用'!$Q$452,MATCH(Q207&amp;V207,【参考】数式用!$N$3:'【参考】数式用'!$N$452,0),MATCH(VLOOKUP(X207,【参考】数式用!$R$2:$S$46,2,FALSE),【参考】数式用!$O$2:$Q$2,0)),10)))</f>
        <v/>
      </c>
      <c r="AE207" s="309"/>
    </row>
    <row r="208" spans="1:31" ht="49.95" customHeight="1">
      <c r="A208" s="241">
        <f>A207+1</f>
        <v>169</v>
      </c>
      <c r="B208" s="467"/>
      <c r="C208" s="468"/>
      <c r="D208" s="468"/>
      <c r="E208" s="468"/>
      <c r="F208" s="468"/>
      <c r="G208" s="468"/>
      <c r="H208" s="468"/>
      <c r="I208" s="468"/>
      <c r="J208" s="468"/>
      <c r="K208" s="468"/>
      <c r="L208" s="463"/>
      <c r="M208" s="464"/>
      <c r="N208" s="464"/>
      <c r="O208" s="464"/>
      <c r="P208" s="465"/>
      <c r="Q208" s="466"/>
      <c r="R208" s="466"/>
      <c r="S208" s="466"/>
      <c r="T208" s="466"/>
      <c r="U208" s="466"/>
      <c r="V208" s="129"/>
      <c r="W208" s="129"/>
      <c r="X208" s="419"/>
      <c r="Y208" s="420"/>
      <c r="Z208" s="296" t="str">
        <f>IFERROR(VLOOKUP(X208, 【参考】数式用!$A$2:$B$46, 2, FALSE), "")</f>
        <v/>
      </c>
      <c r="AA208" s="313"/>
      <c r="AB208" s="314"/>
      <c r="AC208" s="315">
        <f t="shared" ref="AC208" si="41">AA208-AB208</f>
        <v>0</v>
      </c>
      <c r="AD208" s="417" t="str">
        <f>IF(B208="", "", IF(COUNTIF(X208,"*独自*"),"数式を削除して手入力",IFERROR(INDEX(【参考】数式用!$O$3:'【参考】数式用'!$Q$452,MATCH(Q208&amp;V208,【参考】数式用!$N$3:'【参考】数式用'!$N$452,0),MATCH(VLOOKUP(X208,【参考】数式用!$R$2:$S$46,2,FALSE),【参考】数式用!$O$2:$Q$2,0)),10)))</f>
        <v/>
      </c>
      <c r="AE208" s="309"/>
    </row>
    <row r="209" spans="1:31" ht="49.95" customHeight="1">
      <c r="A209" s="241">
        <f>A208+1</f>
        <v>170</v>
      </c>
      <c r="B209" s="467"/>
      <c r="C209" s="468"/>
      <c r="D209" s="468"/>
      <c r="E209" s="468"/>
      <c r="F209" s="468"/>
      <c r="G209" s="468"/>
      <c r="H209" s="468"/>
      <c r="I209" s="468"/>
      <c r="J209" s="468"/>
      <c r="K209" s="468"/>
      <c r="L209" s="463"/>
      <c r="M209" s="464"/>
      <c r="N209" s="464"/>
      <c r="O209" s="464"/>
      <c r="P209" s="465"/>
      <c r="Q209" s="466"/>
      <c r="R209" s="466"/>
      <c r="S209" s="466"/>
      <c r="T209" s="466"/>
      <c r="U209" s="466"/>
      <c r="V209" s="129"/>
      <c r="W209" s="129"/>
      <c r="X209" s="419"/>
      <c r="Y209" s="420"/>
      <c r="Z209" s="296" t="str">
        <f>IFERROR(VLOOKUP(X209, 【参考】数式用!$A$2:$B$46, 2, FALSE), "")</f>
        <v/>
      </c>
      <c r="AA209" s="313"/>
      <c r="AB209" s="314"/>
      <c r="AC209" s="315">
        <f>AA209-AB209</f>
        <v>0</v>
      </c>
      <c r="AD209" s="418" t="str">
        <f>IF(B209="", "", IF(COUNTIF(X209,"*独自*"),"数式を削除して手入力",IFERROR(INDEX(【参考】数式用!$O$3:'【参考】数式用'!$Q$452,MATCH(Q209&amp;V209,【参考】数式用!$N$3:'【参考】数式用'!$N$452,0),MATCH(VLOOKUP(X209,【参考】数式用!$R$2:$S$46,2,FALSE),【参考】数式用!$O$2:$Q$2,0)),10)))</f>
        <v/>
      </c>
      <c r="AE209" s="309"/>
    </row>
    <row r="210" spans="1:31" ht="49.95" customHeight="1">
      <c r="A210" s="241">
        <f>A209+1</f>
        <v>171</v>
      </c>
      <c r="B210" s="467"/>
      <c r="C210" s="468"/>
      <c r="D210" s="468"/>
      <c r="E210" s="468"/>
      <c r="F210" s="468"/>
      <c r="G210" s="468"/>
      <c r="H210" s="468"/>
      <c r="I210" s="468"/>
      <c r="J210" s="468"/>
      <c r="K210" s="468"/>
      <c r="L210" s="463"/>
      <c r="M210" s="464"/>
      <c r="N210" s="464"/>
      <c r="O210" s="464"/>
      <c r="P210" s="465"/>
      <c r="Q210" s="466"/>
      <c r="R210" s="466"/>
      <c r="S210" s="466"/>
      <c r="T210" s="466"/>
      <c r="U210" s="466"/>
      <c r="V210" s="129"/>
      <c r="W210" s="129"/>
      <c r="X210" s="419"/>
      <c r="Y210" s="420"/>
      <c r="Z210" s="296" t="str">
        <f>IFERROR(VLOOKUP(X210, 【参考】数式用!$A$2:$B$46, 2, FALSE), "")</f>
        <v/>
      </c>
      <c r="AA210" s="313"/>
      <c r="AB210" s="314"/>
      <c r="AC210" s="315">
        <f t="shared" ref="AC210" si="42">AA210-AB210</f>
        <v>0</v>
      </c>
      <c r="AD210" s="417" t="str">
        <f>IF(B210="", "", IF(COUNTIF(X210,"*独自*"),"数式を削除して手入力",IFERROR(INDEX(【参考】数式用!$O$3:'【参考】数式用'!$Q$452,MATCH(Q210&amp;V210,【参考】数式用!$N$3:'【参考】数式用'!$N$452,0),MATCH(VLOOKUP(X210,【参考】数式用!$R$2:$S$46,2,FALSE),【参考】数式用!$O$2:$Q$2,0)),10)))</f>
        <v/>
      </c>
      <c r="AE210" s="309"/>
    </row>
    <row r="211" spans="1:31" ht="49.95" customHeight="1">
      <c r="A211" s="241">
        <f>A210+1</f>
        <v>172</v>
      </c>
      <c r="B211" s="467"/>
      <c r="C211" s="468"/>
      <c r="D211" s="468"/>
      <c r="E211" s="468"/>
      <c r="F211" s="468"/>
      <c r="G211" s="468"/>
      <c r="H211" s="468"/>
      <c r="I211" s="468"/>
      <c r="J211" s="468"/>
      <c r="K211" s="468"/>
      <c r="L211" s="463"/>
      <c r="M211" s="464"/>
      <c r="N211" s="464"/>
      <c r="O211" s="464"/>
      <c r="P211" s="465"/>
      <c r="Q211" s="466"/>
      <c r="R211" s="466"/>
      <c r="S211" s="466"/>
      <c r="T211" s="466"/>
      <c r="U211" s="466"/>
      <c r="V211" s="129"/>
      <c r="W211" s="129"/>
      <c r="X211" s="419"/>
      <c r="Y211" s="420"/>
      <c r="Z211" s="296" t="str">
        <f>IFERROR(VLOOKUP(X211, 【参考】数式用!$A$2:$B$46, 2, FALSE), "")</f>
        <v/>
      </c>
      <c r="AA211" s="313"/>
      <c r="AB211" s="314"/>
      <c r="AC211" s="315">
        <f>AA211-AB211</f>
        <v>0</v>
      </c>
      <c r="AD211" s="418" t="str">
        <f>IF(B211="", "", IF(COUNTIF(X211,"*独自*"),"数式を削除して手入力",IFERROR(INDEX(【参考】数式用!$O$3:'【参考】数式用'!$Q$452,MATCH(Q211&amp;V211,【参考】数式用!$N$3:'【参考】数式用'!$N$452,0),MATCH(VLOOKUP(X211,【参考】数式用!$R$2:$S$46,2,FALSE),【参考】数式用!$O$2:$Q$2,0)),10)))</f>
        <v/>
      </c>
      <c r="AE211" s="309"/>
    </row>
    <row r="212" spans="1:31" ht="49.95" customHeight="1">
      <c r="A212" s="241">
        <f>A211+1</f>
        <v>173</v>
      </c>
      <c r="B212" s="467"/>
      <c r="C212" s="468"/>
      <c r="D212" s="468"/>
      <c r="E212" s="468"/>
      <c r="F212" s="468"/>
      <c r="G212" s="468"/>
      <c r="H212" s="468"/>
      <c r="I212" s="468"/>
      <c r="J212" s="468"/>
      <c r="K212" s="468"/>
      <c r="L212" s="463"/>
      <c r="M212" s="464"/>
      <c r="N212" s="464"/>
      <c r="O212" s="464"/>
      <c r="P212" s="465"/>
      <c r="Q212" s="466"/>
      <c r="R212" s="466"/>
      <c r="S212" s="466"/>
      <c r="T212" s="466"/>
      <c r="U212" s="466"/>
      <c r="V212" s="129"/>
      <c r="W212" s="129"/>
      <c r="X212" s="419"/>
      <c r="Y212" s="420"/>
      <c r="Z212" s="296" t="str">
        <f>IFERROR(VLOOKUP(X212, 【参考】数式用!$A$2:$B$46, 2, FALSE), "")</f>
        <v/>
      </c>
      <c r="AA212" s="313"/>
      <c r="AB212" s="314"/>
      <c r="AC212" s="315">
        <f t="shared" ref="AC212" si="43">AA212-AB212</f>
        <v>0</v>
      </c>
      <c r="AD212" s="417" t="str">
        <f>IF(B212="", "", IF(COUNTIF(X212,"*独自*"),"数式を削除して手入力",IFERROR(INDEX(【参考】数式用!$O$3:'【参考】数式用'!$Q$452,MATCH(Q212&amp;V212,【参考】数式用!$N$3:'【参考】数式用'!$N$452,0),MATCH(VLOOKUP(X212,【参考】数式用!$R$2:$S$46,2,FALSE),【参考】数式用!$O$2:$Q$2,0)),10)))</f>
        <v/>
      </c>
      <c r="AE212" s="309"/>
    </row>
    <row r="213" spans="1:31" ht="49.95" customHeight="1">
      <c r="A213" s="241">
        <f>A212+1</f>
        <v>174</v>
      </c>
      <c r="B213" s="467"/>
      <c r="C213" s="468"/>
      <c r="D213" s="468"/>
      <c r="E213" s="468"/>
      <c r="F213" s="468"/>
      <c r="G213" s="468"/>
      <c r="H213" s="468"/>
      <c r="I213" s="468"/>
      <c r="J213" s="468"/>
      <c r="K213" s="468"/>
      <c r="L213" s="463"/>
      <c r="M213" s="464"/>
      <c r="N213" s="464"/>
      <c r="O213" s="464"/>
      <c r="P213" s="465"/>
      <c r="Q213" s="466"/>
      <c r="R213" s="466"/>
      <c r="S213" s="466"/>
      <c r="T213" s="466"/>
      <c r="U213" s="466"/>
      <c r="V213" s="129"/>
      <c r="W213" s="129"/>
      <c r="X213" s="419"/>
      <c r="Y213" s="420"/>
      <c r="Z213" s="296" t="str">
        <f>IFERROR(VLOOKUP(X213, 【参考】数式用!$A$2:$B$46, 2, FALSE), "")</f>
        <v/>
      </c>
      <c r="AA213" s="313"/>
      <c r="AB213" s="314"/>
      <c r="AC213" s="315">
        <f>AA213-AB213</f>
        <v>0</v>
      </c>
      <c r="AD213" s="418" t="str">
        <f>IF(B213="", "", IF(COUNTIF(X213,"*独自*"),"数式を削除して手入力",IFERROR(INDEX(【参考】数式用!$O$3:'【参考】数式用'!$Q$452,MATCH(Q213&amp;V213,【参考】数式用!$N$3:'【参考】数式用'!$N$452,0),MATCH(VLOOKUP(X213,【参考】数式用!$R$2:$S$46,2,FALSE),【参考】数式用!$O$2:$Q$2,0)),10)))</f>
        <v/>
      </c>
      <c r="AE213" s="309"/>
    </row>
    <row r="214" spans="1:31" ht="49.95" customHeight="1">
      <c r="A214" s="241">
        <f>A213+1</f>
        <v>175</v>
      </c>
      <c r="B214" s="467"/>
      <c r="C214" s="468"/>
      <c r="D214" s="468"/>
      <c r="E214" s="468"/>
      <c r="F214" s="468"/>
      <c r="G214" s="468"/>
      <c r="H214" s="468"/>
      <c r="I214" s="468"/>
      <c r="J214" s="468"/>
      <c r="K214" s="468"/>
      <c r="L214" s="463"/>
      <c r="M214" s="464"/>
      <c r="N214" s="464"/>
      <c r="O214" s="464"/>
      <c r="P214" s="465"/>
      <c r="Q214" s="466"/>
      <c r="R214" s="466"/>
      <c r="S214" s="466"/>
      <c r="T214" s="466"/>
      <c r="U214" s="466"/>
      <c r="V214" s="129"/>
      <c r="W214" s="129"/>
      <c r="X214" s="419"/>
      <c r="Y214" s="420"/>
      <c r="Z214" s="296" t="str">
        <f>IFERROR(VLOOKUP(X214, 【参考】数式用!$A$2:$B$46, 2, FALSE), "")</f>
        <v/>
      </c>
      <c r="AA214" s="313"/>
      <c r="AB214" s="314"/>
      <c r="AC214" s="315">
        <f t="shared" ref="AC214" si="44">AA214-AB214</f>
        <v>0</v>
      </c>
      <c r="AD214" s="417" t="str">
        <f>IF(B214="", "", IF(COUNTIF(X214,"*独自*"),"数式を削除して手入力",IFERROR(INDEX(【参考】数式用!$O$3:'【参考】数式用'!$Q$452,MATCH(Q214&amp;V214,【参考】数式用!$N$3:'【参考】数式用'!$N$452,0),MATCH(VLOOKUP(X214,【参考】数式用!$R$2:$S$46,2,FALSE),【参考】数式用!$O$2:$Q$2,0)),10)))</f>
        <v/>
      </c>
      <c r="AE214" s="309"/>
    </row>
    <row r="215" spans="1:31" ht="49.95" customHeight="1">
      <c r="A215" s="241">
        <f>A214+1</f>
        <v>176</v>
      </c>
      <c r="B215" s="467"/>
      <c r="C215" s="468"/>
      <c r="D215" s="468"/>
      <c r="E215" s="468"/>
      <c r="F215" s="468"/>
      <c r="G215" s="468"/>
      <c r="H215" s="468"/>
      <c r="I215" s="468"/>
      <c r="J215" s="468"/>
      <c r="K215" s="468"/>
      <c r="L215" s="463"/>
      <c r="M215" s="464"/>
      <c r="N215" s="464"/>
      <c r="O215" s="464"/>
      <c r="P215" s="465"/>
      <c r="Q215" s="466"/>
      <c r="R215" s="466"/>
      <c r="S215" s="466"/>
      <c r="T215" s="466"/>
      <c r="U215" s="466"/>
      <c r="V215" s="129"/>
      <c r="W215" s="129"/>
      <c r="X215" s="419"/>
      <c r="Y215" s="420"/>
      <c r="Z215" s="296" t="str">
        <f>IFERROR(VLOOKUP(X215, 【参考】数式用!$A$2:$B$46, 2, FALSE), "")</f>
        <v/>
      </c>
      <c r="AA215" s="313"/>
      <c r="AB215" s="314"/>
      <c r="AC215" s="315">
        <f>AA215-AB215</f>
        <v>0</v>
      </c>
      <c r="AD215" s="418" t="str">
        <f>IF(B215="", "", IF(COUNTIF(X215,"*独自*"),"数式を削除して手入力",IFERROR(INDEX(【参考】数式用!$O$3:'【参考】数式用'!$Q$452,MATCH(Q215&amp;V215,【参考】数式用!$N$3:'【参考】数式用'!$N$452,0),MATCH(VLOOKUP(X215,【参考】数式用!$R$2:$S$46,2,FALSE),【参考】数式用!$O$2:$Q$2,0)),10)))</f>
        <v/>
      </c>
      <c r="AE215" s="309"/>
    </row>
    <row r="216" spans="1:31" ht="49.95" customHeight="1">
      <c r="A216" s="241">
        <f>A215+1</f>
        <v>177</v>
      </c>
      <c r="B216" s="467"/>
      <c r="C216" s="468"/>
      <c r="D216" s="468"/>
      <c r="E216" s="468"/>
      <c r="F216" s="468"/>
      <c r="G216" s="468"/>
      <c r="H216" s="468"/>
      <c r="I216" s="468"/>
      <c r="J216" s="468"/>
      <c r="K216" s="468"/>
      <c r="L216" s="463"/>
      <c r="M216" s="464"/>
      <c r="N216" s="464"/>
      <c r="O216" s="464"/>
      <c r="P216" s="465"/>
      <c r="Q216" s="466"/>
      <c r="R216" s="466"/>
      <c r="S216" s="466"/>
      <c r="T216" s="466"/>
      <c r="U216" s="466"/>
      <c r="V216" s="129"/>
      <c r="W216" s="129"/>
      <c r="X216" s="419"/>
      <c r="Y216" s="420"/>
      <c r="Z216" s="296" t="str">
        <f>IFERROR(VLOOKUP(X216, 【参考】数式用!$A$2:$B$46, 2, FALSE), "")</f>
        <v/>
      </c>
      <c r="AA216" s="313"/>
      <c r="AB216" s="314"/>
      <c r="AC216" s="315">
        <f t="shared" ref="AC216" si="45">AA216-AB216</f>
        <v>0</v>
      </c>
      <c r="AD216" s="417" t="str">
        <f>IF(B216="", "", IF(COUNTIF(X216,"*独自*"),"数式を削除して手入力",IFERROR(INDEX(【参考】数式用!$O$3:'【参考】数式用'!$Q$452,MATCH(Q216&amp;V216,【参考】数式用!$N$3:'【参考】数式用'!$N$452,0),MATCH(VLOOKUP(X216,【参考】数式用!$R$2:$S$46,2,FALSE),【参考】数式用!$O$2:$Q$2,0)),10)))</f>
        <v/>
      </c>
      <c r="AE216" s="309"/>
    </row>
    <row r="217" spans="1:31" ht="49.95" customHeight="1">
      <c r="A217" s="241">
        <f>A216+1</f>
        <v>178</v>
      </c>
      <c r="B217" s="467"/>
      <c r="C217" s="468"/>
      <c r="D217" s="468"/>
      <c r="E217" s="468"/>
      <c r="F217" s="468"/>
      <c r="G217" s="468"/>
      <c r="H217" s="468"/>
      <c r="I217" s="468"/>
      <c r="J217" s="468"/>
      <c r="K217" s="468"/>
      <c r="L217" s="463"/>
      <c r="M217" s="464"/>
      <c r="N217" s="464"/>
      <c r="O217" s="464"/>
      <c r="P217" s="465"/>
      <c r="Q217" s="466"/>
      <c r="R217" s="466"/>
      <c r="S217" s="466"/>
      <c r="T217" s="466"/>
      <c r="U217" s="466"/>
      <c r="V217" s="129"/>
      <c r="W217" s="129"/>
      <c r="X217" s="419"/>
      <c r="Y217" s="420"/>
      <c r="Z217" s="296" t="str">
        <f>IFERROR(VLOOKUP(X217, 【参考】数式用!$A$2:$B$46, 2, FALSE), "")</f>
        <v/>
      </c>
      <c r="AA217" s="313"/>
      <c r="AB217" s="314"/>
      <c r="AC217" s="315">
        <f>AA217-AB217</f>
        <v>0</v>
      </c>
      <c r="AD217" s="418" t="str">
        <f>IF(B217="", "", IF(COUNTIF(X217,"*独自*"),"数式を削除して手入力",IFERROR(INDEX(【参考】数式用!$O$3:'【参考】数式用'!$Q$452,MATCH(Q217&amp;V217,【参考】数式用!$N$3:'【参考】数式用'!$N$452,0),MATCH(VLOOKUP(X217,【参考】数式用!$R$2:$S$46,2,FALSE),【参考】数式用!$O$2:$Q$2,0)),10)))</f>
        <v/>
      </c>
      <c r="AE217" s="309"/>
    </row>
    <row r="218" spans="1:31" ht="49.95" customHeight="1">
      <c r="A218" s="241">
        <f>A217+1</f>
        <v>179</v>
      </c>
      <c r="B218" s="467"/>
      <c r="C218" s="468"/>
      <c r="D218" s="468"/>
      <c r="E218" s="468"/>
      <c r="F218" s="468"/>
      <c r="G218" s="468"/>
      <c r="H218" s="468"/>
      <c r="I218" s="468"/>
      <c r="J218" s="468"/>
      <c r="K218" s="468"/>
      <c r="L218" s="463"/>
      <c r="M218" s="464"/>
      <c r="N218" s="464"/>
      <c r="O218" s="464"/>
      <c r="P218" s="465"/>
      <c r="Q218" s="466"/>
      <c r="R218" s="466"/>
      <c r="S218" s="466"/>
      <c r="T218" s="466"/>
      <c r="U218" s="466"/>
      <c r="V218" s="129"/>
      <c r="W218" s="129"/>
      <c r="X218" s="419"/>
      <c r="Y218" s="420"/>
      <c r="Z218" s="296" t="str">
        <f>IFERROR(VLOOKUP(X218, 【参考】数式用!$A$2:$B$46, 2, FALSE), "")</f>
        <v/>
      </c>
      <c r="AA218" s="313"/>
      <c r="AB218" s="314"/>
      <c r="AC218" s="315">
        <f t="shared" ref="AC218" si="46">AA218-AB218</f>
        <v>0</v>
      </c>
      <c r="AD218" s="417" t="str">
        <f>IF(B218="", "", IF(COUNTIF(X218,"*独自*"),"数式を削除して手入力",IFERROR(INDEX(【参考】数式用!$O$3:'【参考】数式用'!$Q$452,MATCH(Q218&amp;V218,【参考】数式用!$N$3:'【参考】数式用'!$N$452,0),MATCH(VLOOKUP(X218,【参考】数式用!$R$2:$S$46,2,FALSE),【参考】数式用!$O$2:$Q$2,0)),10)))</f>
        <v/>
      </c>
      <c r="AE218" s="309"/>
    </row>
    <row r="219" spans="1:31" ht="49.95" customHeight="1">
      <c r="A219" s="241">
        <f>A218+1</f>
        <v>180</v>
      </c>
      <c r="B219" s="467"/>
      <c r="C219" s="468"/>
      <c r="D219" s="468"/>
      <c r="E219" s="468"/>
      <c r="F219" s="468"/>
      <c r="G219" s="468"/>
      <c r="H219" s="468"/>
      <c r="I219" s="468"/>
      <c r="J219" s="468"/>
      <c r="K219" s="468"/>
      <c r="L219" s="463"/>
      <c r="M219" s="464"/>
      <c r="N219" s="464"/>
      <c r="O219" s="464"/>
      <c r="P219" s="465"/>
      <c r="Q219" s="466"/>
      <c r="R219" s="466"/>
      <c r="S219" s="466"/>
      <c r="T219" s="466"/>
      <c r="U219" s="466"/>
      <c r="V219" s="129"/>
      <c r="W219" s="129"/>
      <c r="X219" s="419"/>
      <c r="Y219" s="420"/>
      <c r="Z219" s="296" t="str">
        <f>IFERROR(VLOOKUP(X219, 【参考】数式用!$A$2:$B$46, 2, FALSE), "")</f>
        <v/>
      </c>
      <c r="AA219" s="313"/>
      <c r="AB219" s="314"/>
      <c r="AC219" s="315">
        <f>AA219-AB219</f>
        <v>0</v>
      </c>
      <c r="AD219" s="418" t="str">
        <f>IF(B219="", "", IF(COUNTIF(X219,"*独自*"),"数式を削除して手入力",IFERROR(INDEX(【参考】数式用!$O$3:'【参考】数式用'!$Q$452,MATCH(Q219&amp;V219,【参考】数式用!$N$3:'【参考】数式用'!$N$452,0),MATCH(VLOOKUP(X219,【参考】数式用!$R$2:$S$46,2,FALSE),【参考】数式用!$O$2:$Q$2,0)),10)))</f>
        <v/>
      </c>
      <c r="AE219" s="309"/>
    </row>
    <row r="220" spans="1:31" ht="49.95" customHeight="1">
      <c r="A220" s="241">
        <f>A219+1</f>
        <v>181</v>
      </c>
      <c r="B220" s="467"/>
      <c r="C220" s="468"/>
      <c r="D220" s="468"/>
      <c r="E220" s="468"/>
      <c r="F220" s="468"/>
      <c r="G220" s="468"/>
      <c r="H220" s="468"/>
      <c r="I220" s="468"/>
      <c r="J220" s="468"/>
      <c r="K220" s="468"/>
      <c r="L220" s="463"/>
      <c r="M220" s="464"/>
      <c r="N220" s="464"/>
      <c r="O220" s="464"/>
      <c r="P220" s="465"/>
      <c r="Q220" s="466"/>
      <c r="R220" s="466"/>
      <c r="S220" s="466"/>
      <c r="T220" s="466"/>
      <c r="U220" s="466"/>
      <c r="V220" s="129"/>
      <c r="W220" s="129"/>
      <c r="X220" s="419"/>
      <c r="Y220" s="420"/>
      <c r="Z220" s="296" t="str">
        <f>IFERROR(VLOOKUP(X220, 【参考】数式用!$A$2:$B$46, 2, FALSE), "")</f>
        <v/>
      </c>
      <c r="AA220" s="313"/>
      <c r="AB220" s="314"/>
      <c r="AC220" s="315">
        <f t="shared" ref="AC220" si="47">AA220-AB220</f>
        <v>0</v>
      </c>
      <c r="AD220" s="417" t="str">
        <f>IF(B220="", "", IF(COUNTIF(X220,"*独自*"),"数式を削除して手入力",IFERROR(INDEX(【参考】数式用!$O$3:'【参考】数式用'!$Q$452,MATCH(Q220&amp;V220,【参考】数式用!$N$3:'【参考】数式用'!$N$452,0),MATCH(VLOOKUP(X220,【参考】数式用!$R$2:$S$46,2,FALSE),【参考】数式用!$O$2:$Q$2,0)),10)))</f>
        <v/>
      </c>
      <c r="AE220" s="309"/>
    </row>
    <row r="221" spans="1:31" ht="49.95" customHeight="1">
      <c r="A221" s="241">
        <f>A220+1</f>
        <v>182</v>
      </c>
      <c r="B221" s="467"/>
      <c r="C221" s="468"/>
      <c r="D221" s="468"/>
      <c r="E221" s="468"/>
      <c r="F221" s="468"/>
      <c r="G221" s="468"/>
      <c r="H221" s="468"/>
      <c r="I221" s="468"/>
      <c r="J221" s="468"/>
      <c r="K221" s="468"/>
      <c r="L221" s="463"/>
      <c r="M221" s="464"/>
      <c r="N221" s="464"/>
      <c r="O221" s="464"/>
      <c r="P221" s="465"/>
      <c r="Q221" s="466"/>
      <c r="R221" s="466"/>
      <c r="S221" s="466"/>
      <c r="T221" s="466"/>
      <c r="U221" s="466"/>
      <c r="V221" s="129"/>
      <c r="W221" s="129"/>
      <c r="X221" s="419"/>
      <c r="Y221" s="420"/>
      <c r="Z221" s="296" t="str">
        <f>IFERROR(VLOOKUP(X221, 【参考】数式用!$A$2:$B$46, 2, FALSE), "")</f>
        <v/>
      </c>
      <c r="AA221" s="313"/>
      <c r="AB221" s="314"/>
      <c r="AC221" s="315">
        <f>AA221-AB221</f>
        <v>0</v>
      </c>
      <c r="AD221" s="418" t="str">
        <f>IF(B221="", "", IF(COUNTIF(X221,"*独自*"),"数式を削除して手入力",IFERROR(INDEX(【参考】数式用!$O$3:'【参考】数式用'!$Q$452,MATCH(Q221&amp;V221,【参考】数式用!$N$3:'【参考】数式用'!$N$452,0),MATCH(VLOOKUP(X221,【参考】数式用!$R$2:$S$46,2,FALSE),【参考】数式用!$O$2:$Q$2,0)),10)))</f>
        <v/>
      </c>
      <c r="AE221" s="309"/>
    </row>
    <row r="222" spans="1:31" ht="49.95" customHeight="1">
      <c r="A222" s="241">
        <f>A221+1</f>
        <v>183</v>
      </c>
      <c r="B222" s="467"/>
      <c r="C222" s="468"/>
      <c r="D222" s="468"/>
      <c r="E222" s="468"/>
      <c r="F222" s="468"/>
      <c r="G222" s="468"/>
      <c r="H222" s="468"/>
      <c r="I222" s="468"/>
      <c r="J222" s="468"/>
      <c r="K222" s="468"/>
      <c r="L222" s="463"/>
      <c r="M222" s="464"/>
      <c r="N222" s="464"/>
      <c r="O222" s="464"/>
      <c r="P222" s="465"/>
      <c r="Q222" s="466"/>
      <c r="R222" s="466"/>
      <c r="S222" s="466"/>
      <c r="T222" s="466"/>
      <c r="U222" s="466"/>
      <c r="V222" s="129"/>
      <c r="W222" s="129"/>
      <c r="X222" s="419"/>
      <c r="Y222" s="420"/>
      <c r="Z222" s="296" t="str">
        <f>IFERROR(VLOOKUP(X222, 【参考】数式用!$A$2:$B$46, 2, FALSE), "")</f>
        <v/>
      </c>
      <c r="AA222" s="313"/>
      <c r="AB222" s="314"/>
      <c r="AC222" s="315">
        <f t="shared" ref="AC222" si="48">AA222-AB222</f>
        <v>0</v>
      </c>
      <c r="AD222" s="417" t="str">
        <f>IF(B222="", "", IF(COUNTIF(X222,"*独自*"),"数式を削除して手入力",IFERROR(INDEX(【参考】数式用!$O$3:'【参考】数式用'!$Q$452,MATCH(Q222&amp;V222,【参考】数式用!$N$3:'【参考】数式用'!$N$452,0),MATCH(VLOOKUP(X222,【参考】数式用!$R$2:$S$46,2,FALSE),【参考】数式用!$O$2:$Q$2,0)),10)))</f>
        <v/>
      </c>
      <c r="AE222" s="309"/>
    </row>
    <row r="223" spans="1:31" ht="49.95" customHeight="1">
      <c r="A223" s="241">
        <f>A222+1</f>
        <v>184</v>
      </c>
      <c r="B223" s="467"/>
      <c r="C223" s="468"/>
      <c r="D223" s="468"/>
      <c r="E223" s="468"/>
      <c r="F223" s="468"/>
      <c r="G223" s="468"/>
      <c r="H223" s="468"/>
      <c r="I223" s="468"/>
      <c r="J223" s="468"/>
      <c r="K223" s="468"/>
      <c r="L223" s="463"/>
      <c r="M223" s="464"/>
      <c r="N223" s="464"/>
      <c r="O223" s="464"/>
      <c r="P223" s="465"/>
      <c r="Q223" s="466"/>
      <c r="R223" s="466"/>
      <c r="S223" s="466"/>
      <c r="T223" s="466"/>
      <c r="U223" s="466"/>
      <c r="V223" s="129"/>
      <c r="W223" s="129"/>
      <c r="X223" s="419"/>
      <c r="Y223" s="420"/>
      <c r="Z223" s="296" t="str">
        <f>IFERROR(VLOOKUP(X223, 【参考】数式用!$A$2:$B$46, 2, FALSE), "")</f>
        <v/>
      </c>
      <c r="AA223" s="313"/>
      <c r="AB223" s="314"/>
      <c r="AC223" s="315">
        <f>AA223-AB223</f>
        <v>0</v>
      </c>
      <c r="AD223" s="418" t="str">
        <f>IF(B223="", "", IF(COUNTIF(X223,"*独自*"),"数式を削除して手入力",IFERROR(INDEX(【参考】数式用!$O$3:'【参考】数式用'!$Q$452,MATCH(Q223&amp;V223,【参考】数式用!$N$3:'【参考】数式用'!$N$452,0),MATCH(VLOOKUP(X223,【参考】数式用!$R$2:$S$46,2,FALSE),【参考】数式用!$O$2:$Q$2,0)),10)))</f>
        <v/>
      </c>
      <c r="AE223" s="309"/>
    </row>
    <row r="224" spans="1:31" ht="49.95" customHeight="1">
      <c r="A224" s="241">
        <f>A223+1</f>
        <v>185</v>
      </c>
      <c r="B224" s="467"/>
      <c r="C224" s="468"/>
      <c r="D224" s="468"/>
      <c r="E224" s="468"/>
      <c r="F224" s="468"/>
      <c r="G224" s="468"/>
      <c r="H224" s="468"/>
      <c r="I224" s="468"/>
      <c r="J224" s="468"/>
      <c r="K224" s="468"/>
      <c r="L224" s="463"/>
      <c r="M224" s="464"/>
      <c r="N224" s="464"/>
      <c r="O224" s="464"/>
      <c r="P224" s="465"/>
      <c r="Q224" s="466"/>
      <c r="R224" s="466"/>
      <c r="S224" s="466"/>
      <c r="T224" s="466"/>
      <c r="U224" s="466"/>
      <c r="V224" s="129"/>
      <c r="W224" s="129"/>
      <c r="X224" s="419"/>
      <c r="Y224" s="420"/>
      <c r="Z224" s="296" t="str">
        <f>IFERROR(VLOOKUP(X224, 【参考】数式用!$A$2:$B$46, 2, FALSE), "")</f>
        <v/>
      </c>
      <c r="AA224" s="313"/>
      <c r="AB224" s="314"/>
      <c r="AC224" s="315">
        <f t="shared" ref="AC224" si="49">AA224-AB224</f>
        <v>0</v>
      </c>
      <c r="AD224" s="417" t="str">
        <f>IF(B224="", "", IF(COUNTIF(X224,"*独自*"),"数式を削除して手入力",IFERROR(INDEX(【参考】数式用!$O$3:'【参考】数式用'!$Q$452,MATCH(Q224&amp;V224,【参考】数式用!$N$3:'【参考】数式用'!$N$452,0),MATCH(VLOOKUP(X224,【参考】数式用!$R$2:$S$46,2,FALSE),【参考】数式用!$O$2:$Q$2,0)),10)))</f>
        <v/>
      </c>
      <c r="AE224" s="309"/>
    </row>
    <row r="225" spans="1:31" ht="49.95" customHeight="1">
      <c r="A225" s="241">
        <f>A224+1</f>
        <v>186</v>
      </c>
      <c r="B225" s="467"/>
      <c r="C225" s="468"/>
      <c r="D225" s="468"/>
      <c r="E225" s="468"/>
      <c r="F225" s="468"/>
      <c r="G225" s="468"/>
      <c r="H225" s="468"/>
      <c r="I225" s="468"/>
      <c r="J225" s="468"/>
      <c r="K225" s="468"/>
      <c r="L225" s="463"/>
      <c r="M225" s="464"/>
      <c r="N225" s="464"/>
      <c r="O225" s="464"/>
      <c r="P225" s="465"/>
      <c r="Q225" s="466"/>
      <c r="R225" s="466"/>
      <c r="S225" s="466"/>
      <c r="T225" s="466"/>
      <c r="U225" s="466"/>
      <c r="V225" s="129"/>
      <c r="W225" s="129"/>
      <c r="X225" s="419"/>
      <c r="Y225" s="420"/>
      <c r="Z225" s="296" t="str">
        <f>IFERROR(VLOOKUP(X225, 【参考】数式用!$A$2:$B$46, 2, FALSE), "")</f>
        <v/>
      </c>
      <c r="AA225" s="313"/>
      <c r="AB225" s="314"/>
      <c r="AC225" s="315">
        <f>AA225-AB225</f>
        <v>0</v>
      </c>
      <c r="AD225" s="418" t="str">
        <f>IF(B225="", "", IF(COUNTIF(X225,"*独自*"),"数式を削除して手入力",IFERROR(INDEX(【参考】数式用!$O$3:'【参考】数式用'!$Q$452,MATCH(Q225&amp;V225,【参考】数式用!$N$3:'【参考】数式用'!$N$452,0),MATCH(VLOOKUP(X225,【参考】数式用!$R$2:$S$46,2,FALSE),【参考】数式用!$O$2:$Q$2,0)),10)))</f>
        <v/>
      </c>
      <c r="AE225" s="309"/>
    </row>
    <row r="226" spans="1:31" ht="49.95" customHeight="1">
      <c r="A226" s="241">
        <f>A225+1</f>
        <v>187</v>
      </c>
      <c r="B226" s="467"/>
      <c r="C226" s="468"/>
      <c r="D226" s="468"/>
      <c r="E226" s="468"/>
      <c r="F226" s="468"/>
      <c r="G226" s="468"/>
      <c r="H226" s="468"/>
      <c r="I226" s="468"/>
      <c r="J226" s="468"/>
      <c r="K226" s="468"/>
      <c r="L226" s="463"/>
      <c r="M226" s="464"/>
      <c r="N226" s="464"/>
      <c r="O226" s="464"/>
      <c r="P226" s="465"/>
      <c r="Q226" s="466"/>
      <c r="R226" s="466"/>
      <c r="S226" s="466"/>
      <c r="T226" s="466"/>
      <c r="U226" s="466"/>
      <c r="V226" s="129"/>
      <c r="W226" s="129"/>
      <c r="X226" s="419"/>
      <c r="Y226" s="420"/>
      <c r="Z226" s="296" t="str">
        <f>IFERROR(VLOOKUP(X226, 【参考】数式用!$A$2:$B$46, 2, FALSE), "")</f>
        <v/>
      </c>
      <c r="AA226" s="313"/>
      <c r="AB226" s="314"/>
      <c r="AC226" s="315">
        <f t="shared" ref="AC226" si="50">AA226-AB226</f>
        <v>0</v>
      </c>
      <c r="AD226" s="417" t="str">
        <f>IF(B226="", "", IF(COUNTIF(X226,"*独自*"),"数式を削除して手入力",IFERROR(INDEX(【参考】数式用!$O$3:'【参考】数式用'!$Q$452,MATCH(Q226&amp;V226,【参考】数式用!$N$3:'【参考】数式用'!$N$452,0),MATCH(VLOOKUP(X226,【参考】数式用!$R$2:$S$46,2,FALSE),【参考】数式用!$O$2:$Q$2,0)),10)))</f>
        <v/>
      </c>
      <c r="AE226" s="309"/>
    </row>
    <row r="227" spans="1:31" ht="49.95" customHeight="1">
      <c r="A227" s="241">
        <f>A226+1</f>
        <v>188</v>
      </c>
      <c r="B227" s="467"/>
      <c r="C227" s="468"/>
      <c r="D227" s="468"/>
      <c r="E227" s="468"/>
      <c r="F227" s="468"/>
      <c r="G227" s="468"/>
      <c r="H227" s="468"/>
      <c r="I227" s="468"/>
      <c r="J227" s="468"/>
      <c r="K227" s="468"/>
      <c r="L227" s="463"/>
      <c r="M227" s="464"/>
      <c r="N227" s="464"/>
      <c r="O227" s="464"/>
      <c r="P227" s="465"/>
      <c r="Q227" s="466"/>
      <c r="R227" s="466"/>
      <c r="S227" s="466"/>
      <c r="T227" s="466"/>
      <c r="U227" s="466"/>
      <c r="V227" s="129"/>
      <c r="W227" s="129"/>
      <c r="X227" s="419"/>
      <c r="Y227" s="420"/>
      <c r="Z227" s="296" t="str">
        <f>IFERROR(VLOOKUP(X227, 【参考】数式用!$A$2:$B$46, 2, FALSE), "")</f>
        <v/>
      </c>
      <c r="AA227" s="313"/>
      <c r="AB227" s="314"/>
      <c r="AC227" s="315">
        <f>AA227-AB227</f>
        <v>0</v>
      </c>
      <c r="AD227" s="418" t="str">
        <f>IF(B227="", "", IF(COUNTIF(X227,"*独自*"),"数式を削除して手入力",IFERROR(INDEX(【参考】数式用!$O$3:'【参考】数式用'!$Q$452,MATCH(Q227&amp;V227,【参考】数式用!$N$3:'【参考】数式用'!$N$452,0),MATCH(VLOOKUP(X227,【参考】数式用!$R$2:$S$46,2,FALSE),【参考】数式用!$O$2:$Q$2,0)),10)))</f>
        <v/>
      </c>
      <c r="AE227" s="309"/>
    </row>
    <row r="228" spans="1:31" ht="49.95" customHeight="1">
      <c r="A228" s="241">
        <f>A227+1</f>
        <v>189</v>
      </c>
      <c r="B228" s="467"/>
      <c r="C228" s="468"/>
      <c r="D228" s="468"/>
      <c r="E228" s="468"/>
      <c r="F228" s="468"/>
      <c r="G228" s="468"/>
      <c r="H228" s="468"/>
      <c r="I228" s="468"/>
      <c r="J228" s="468"/>
      <c r="K228" s="468"/>
      <c r="L228" s="463"/>
      <c r="M228" s="464"/>
      <c r="N228" s="464"/>
      <c r="O228" s="464"/>
      <c r="P228" s="465"/>
      <c r="Q228" s="466"/>
      <c r="R228" s="466"/>
      <c r="S228" s="466"/>
      <c r="T228" s="466"/>
      <c r="U228" s="466"/>
      <c r="V228" s="129"/>
      <c r="W228" s="129"/>
      <c r="X228" s="419"/>
      <c r="Y228" s="420"/>
      <c r="Z228" s="296" t="str">
        <f>IFERROR(VLOOKUP(X228, 【参考】数式用!$A$2:$B$46, 2, FALSE), "")</f>
        <v/>
      </c>
      <c r="AA228" s="313"/>
      <c r="AB228" s="314"/>
      <c r="AC228" s="315">
        <f t="shared" ref="AC228" si="51">AA228-AB228</f>
        <v>0</v>
      </c>
      <c r="AD228" s="417" t="str">
        <f>IF(B228="", "", IF(COUNTIF(X228,"*独自*"),"数式を削除して手入力",IFERROR(INDEX(【参考】数式用!$O$3:'【参考】数式用'!$Q$452,MATCH(Q228&amp;V228,【参考】数式用!$N$3:'【参考】数式用'!$N$452,0),MATCH(VLOOKUP(X228,【参考】数式用!$R$2:$S$46,2,FALSE),【参考】数式用!$O$2:$Q$2,0)),10)))</f>
        <v/>
      </c>
      <c r="AE228" s="309"/>
    </row>
    <row r="229" spans="1:31" ht="49.95" customHeight="1">
      <c r="A229" s="241">
        <f>A228+1</f>
        <v>190</v>
      </c>
      <c r="B229" s="467"/>
      <c r="C229" s="468"/>
      <c r="D229" s="468"/>
      <c r="E229" s="468"/>
      <c r="F229" s="468"/>
      <c r="G229" s="468"/>
      <c r="H229" s="468"/>
      <c r="I229" s="468"/>
      <c r="J229" s="468"/>
      <c r="K229" s="468"/>
      <c r="L229" s="463"/>
      <c r="M229" s="464"/>
      <c r="N229" s="464"/>
      <c r="O229" s="464"/>
      <c r="P229" s="465"/>
      <c r="Q229" s="466"/>
      <c r="R229" s="466"/>
      <c r="S229" s="466"/>
      <c r="T229" s="466"/>
      <c r="U229" s="466"/>
      <c r="V229" s="129"/>
      <c r="W229" s="129"/>
      <c r="X229" s="419"/>
      <c r="Y229" s="420"/>
      <c r="Z229" s="296" t="str">
        <f>IFERROR(VLOOKUP(X229, 【参考】数式用!$A$2:$B$46, 2, FALSE), "")</f>
        <v/>
      </c>
      <c r="AA229" s="313"/>
      <c r="AB229" s="314"/>
      <c r="AC229" s="315">
        <f>AA229-AB229</f>
        <v>0</v>
      </c>
      <c r="AD229" s="418" t="str">
        <f>IF(B229="", "", IF(COUNTIF(X229,"*独自*"),"数式を削除して手入力",IFERROR(INDEX(【参考】数式用!$O$3:'【参考】数式用'!$Q$452,MATCH(Q229&amp;V229,【参考】数式用!$N$3:'【参考】数式用'!$N$452,0),MATCH(VLOOKUP(X229,【参考】数式用!$R$2:$S$46,2,FALSE),【参考】数式用!$O$2:$Q$2,0)),10)))</f>
        <v/>
      </c>
      <c r="AE229" s="309"/>
    </row>
    <row r="230" spans="1:31" ht="49.95" customHeight="1">
      <c r="A230" s="241">
        <f>A229+1</f>
        <v>191</v>
      </c>
      <c r="B230" s="467"/>
      <c r="C230" s="468"/>
      <c r="D230" s="468"/>
      <c r="E230" s="468"/>
      <c r="F230" s="468"/>
      <c r="G230" s="468"/>
      <c r="H230" s="468"/>
      <c r="I230" s="468"/>
      <c r="J230" s="468"/>
      <c r="K230" s="468"/>
      <c r="L230" s="463"/>
      <c r="M230" s="464"/>
      <c r="N230" s="464"/>
      <c r="O230" s="464"/>
      <c r="P230" s="465"/>
      <c r="Q230" s="466"/>
      <c r="R230" s="466"/>
      <c r="S230" s="466"/>
      <c r="T230" s="466"/>
      <c r="U230" s="466"/>
      <c r="V230" s="129"/>
      <c r="W230" s="129"/>
      <c r="X230" s="419"/>
      <c r="Y230" s="420"/>
      <c r="Z230" s="296" t="str">
        <f>IFERROR(VLOOKUP(X230, 【参考】数式用!$A$2:$B$46, 2, FALSE), "")</f>
        <v/>
      </c>
      <c r="AA230" s="313"/>
      <c r="AB230" s="314"/>
      <c r="AC230" s="315">
        <f t="shared" ref="AC230" si="52">AA230-AB230</f>
        <v>0</v>
      </c>
      <c r="AD230" s="417" t="str">
        <f>IF(B230="", "", IF(COUNTIF(X230,"*独自*"),"数式を削除して手入力",IFERROR(INDEX(【参考】数式用!$O$3:'【参考】数式用'!$Q$452,MATCH(Q230&amp;V230,【参考】数式用!$N$3:'【参考】数式用'!$N$452,0),MATCH(VLOOKUP(X230,【参考】数式用!$R$2:$S$46,2,FALSE),【参考】数式用!$O$2:$Q$2,0)),10)))</f>
        <v/>
      </c>
      <c r="AE230" s="309"/>
    </row>
    <row r="231" spans="1:31" ht="49.95" customHeight="1">
      <c r="A231" s="241">
        <f>A230+1</f>
        <v>192</v>
      </c>
      <c r="B231" s="467"/>
      <c r="C231" s="468"/>
      <c r="D231" s="468"/>
      <c r="E231" s="468"/>
      <c r="F231" s="468"/>
      <c r="G231" s="468"/>
      <c r="H231" s="468"/>
      <c r="I231" s="468"/>
      <c r="J231" s="468"/>
      <c r="K231" s="468"/>
      <c r="L231" s="463"/>
      <c r="M231" s="464"/>
      <c r="N231" s="464"/>
      <c r="O231" s="464"/>
      <c r="P231" s="465"/>
      <c r="Q231" s="466"/>
      <c r="R231" s="466"/>
      <c r="S231" s="466"/>
      <c r="T231" s="466"/>
      <c r="U231" s="466"/>
      <c r="V231" s="129"/>
      <c r="W231" s="129"/>
      <c r="X231" s="419"/>
      <c r="Y231" s="420"/>
      <c r="Z231" s="296" t="str">
        <f>IFERROR(VLOOKUP(X231, 【参考】数式用!$A$2:$B$46, 2, FALSE), "")</f>
        <v/>
      </c>
      <c r="AA231" s="313"/>
      <c r="AB231" s="314"/>
      <c r="AC231" s="315">
        <f>AA231-AB231</f>
        <v>0</v>
      </c>
      <c r="AD231" s="418" t="str">
        <f>IF(B231="", "", IF(COUNTIF(X231,"*独自*"),"数式を削除して手入力",IFERROR(INDEX(【参考】数式用!$O$3:'【参考】数式用'!$Q$452,MATCH(Q231&amp;V231,【参考】数式用!$N$3:'【参考】数式用'!$N$452,0),MATCH(VLOOKUP(X231,【参考】数式用!$R$2:$S$46,2,FALSE),【参考】数式用!$O$2:$Q$2,0)),10)))</f>
        <v/>
      </c>
      <c r="AE231" s="309"/>
    </row>
    <row r="232" spans="1:31" ht="49.95" customHeight="1">
      <c r="A232" s="241">
        <f>A231+1</f>
        <v>193</v>
      </c>
      <c r="B232" s="467"/>
      <c r="C232" s="468"/>
      <c r="D232" s="468"/>
      <c r="E232" s="468"/>
      <c r="F232" s="468"/>
      <c r="G232" s="468"/>
      <c r="H232" s="468"/>
      <c r="I232" s="468"/>
      <c r="J232" s="468"/>
      <c r="K232" s="468"/>
      <c r="L232" s="463"/>
      <c r="M232" s="464"/>
      <c r="N232" s="464"/>
      <c r="O232" s="464"/>
      <c r="P232" s="465"/>
      <c r="Q232" s="466"/>
      <c r="R232" s="466"/>
      <c r="S232" s="466"/>
      <c r="T232" s="466"/>
      <c r="U232" s="466"/>
      <c r="V232" s="129"/>
      <c r="W232" s="129"/>
      <c r="X232" s="419"/>
      <c r="Y232" s="420"/>
      <c r="Z232" s="296" t="str">
        <f>IFERROR(VLOOKUP(X232, 【参考】数式用!$A$2:$B$46, 2, FALSE), "")</f>
        <v/>
      </c>
      <c r="AA232" s="313"/>
      <c r="AB232" s="314"/>
      <c r="AC232" s="315">
        <f t="shared" ref="AC232" si="53">AA232-AB232</f>
        <v>0</v>
      </c>
      <c r="AD232" s="417" t="str">
        <f>IF(B232="", "", IF(COUNTIF(X232,"*独自*"),"数式を削除して手入力",IFERROR(INDEX(【参考】数式用!$O$3:'【参考】数式用'!$Q$452,MATCH(Q232&amp;V232,【参考】数式用!$N$3:'【参考】数式用'!$N$452,0),MATCH(VLOOKUP(X232,【参考】数式用!$R$2:$S$46,2,FALSE),【参考】数式用!$O$2:$Q$2,0)),10)))</f>
        <v/>
      </c>
      <c r="AE232" s="309"/>
    </row>
    <row r="233" spans="1:31" ht="49.95" customHeight="1">
      <c r="A233" s="241">
        <f>A232+1</f>
        <v>194</v>
      </c>
      <c r="B233" s="467"/>
      <c r="C233" s="468"/>
      <c r="D233" s="468"/>
      <c r="E233" s="468"/>
      <c r="F233" s="468"/>
      <c r="G233" s="468"/>
      <c r="H233" s="468"/>
      <c r="I233" s="468"/>
      <c r="J233" s="468"/>
      <c r="K233" s="468"/>
      <c r="L233" s="463"/>
      <c r="M233" s="464"/>
      <c r="N233" s="464"/>
      <c r="O233" s="464"/>
      <c r="P233" s="465"/>
      <c r="Q233" s="466"/>
      <c r="R233" s="466"/>
      <c r="S233" s="466"/>
      <c r="T233" s="466"/>
      <c r="U233" s="466"/>
      <c r="V233" s="129"/>
      <c r="W233" s="129"/>
      <c r="X233" s="419"/>
      <c r="Y233" s="420"/>
      <c r="Z233" s="296" t="str">
        <f>IFERROR(VLOOKUP(X233, 【参考】数式用!$A$2:$B$46, 2, FALSE), "")</f>
        <v/>
      </c>
      <c r="AA233" s="313"/>
      <c r="AB233" s="314"/>
      <c r="AC233" s="315">
        <f>AA233-AB233</f>
        <v>0</v>
      </c>
      <c r="AD233" s="418" t="str">
        <f>IF(B233="", "", IF(COUNTIF(X233,"*独自*"),"数式を削除して手入力",IFERROR(INDEX(【参考】数式用!$O$3:'【参考】数式用'!$Q$452,MATCH(Q233&amp;V233,【参考】数式用!$N$3:'【参考】数式用'!$N$452,0),MATCH(VLOOKUP(X233,【参考】数式用!$R$2:$S$46,2,FALSE),【参考】数式用!$O$2:$Q$2,0)),10)))</f>
        <v/>
      </c>
      <c r="AE233" s="309"/>
    </row>
    <row r="234" spans="1:31" ht="49.95" customHeight="1">
      <c r="A234" s="241">
        <f>A233+1</f>
        <v>195</v>
      </c>
      <c r="B234" s="467"/>
      <c r="C234" s="468"/>
      <c r="D234" s="468"/>
      <c r="E234" s="468"/>
      <c r="F234" s="468"/>
      <c r="G234" s="468"/>
      <c r="H234" s="468"/>
      <c r="I234" s="468"/>
      <c r="J234" s="468"/>
      <c r="K234" s="468"/>
      <c r="L234" s="463"/>
      <c r="M234" s="464"/>
      <c r="N234" s="464"/>
      <c r="O234" s="464"/>
      <c r="P234" s="465"/>
      <c r="Q234" s="466"/>
      <c r="R234" s="466"/>
      <c r="S234" s="466"/>
      <c r="T234" s="466"/>
      <c r="U234" s="466"/>
      <c r="V234" s="129"/>
      <c r="W234" s="129"/>
      <c r="X234" s="419"/>
      <c r="Y234" s="420"/>
      <c r="Z234" s="296" t="str">
        <f>IFERROR(VLOOKUP(X234, 【参考】数式用!$A$2:$B$46, 2, FALSE), "")</f>
        <v/>
      </c>
      <c r="AA234" s="313"/>
      <c r="AB234" s="314"/>
      <c r="AC234" s="315">
        <f t="shared" ref="AC234" si="54">AA234-AB234</f>
        <v>0</v>
      </c>
      <c r="AD234" s="417" t="str">
        <f>IF(B234="", "", IF(COUNTIF(X234,"*独自*"),"数式を削除して手入力",IFERROR(INDEX(【参考】数式用!$O$3:'【参考】数式用'!$Q$452,MATCH(Q234&amp;V234,【参考】数式用!$N$3:'【参考】数式用'!$N$452,0),MATCH(VLOOKUP(X234,【参考】数式用!$R$2:$S$46,2,FALSE),【参考】数式用!$O$2:$Q$2,0)),10)))</f>
        <v/>
      </c>
      <c r="AE234" s="309"/>
    </row>
    <row r="235" spans="1:31" ht="49.95" customHeight="1">
      <c r="A235" s="241">
        <f>A234+1</f>
        <v>196</v>
      </c>
      <c r="B235" s="467"/>
      <c r="C235" s="468"/>
      <c r="D235" s="468"/>
      <c r="E235" s="468"/>
      <c r="F235" s="468"/>
      <c r="G235" s="468"/>
      <c r="H235" s="468"/>
      <c r="I235" s="468"/>
      <c r="J235" s="468"/>
      <c r="K235" s="468"/>
      <c r="L235" s="463"/>
      <c r="M235" s="464"/>
      <c r="N235" s="464"/>
      <c r="O235" s="464"/>
      <c r="P235" s="465"/>
      <c r="Q235" s="466"/>
      <c r="R235" s="466"/>
      <c r="S235" s="466"/>
      <c r="T235" s="466"/>
      <c r="U235" s="466"/>
      <c r="V235" s="129"/>
      <c r="W235" s="129"/>
      <c r="X235" s="419"/>
      <c r="Y235" s="420"/>
      <c r="Z235" s="296" t="str">
        <f>IFERROR(VLOOKUP(X235, 【参考】数式用!$A$2:$B$46, 2, FALSE), "")</f>
        <v/>
      </c>
      <c r="AA235" s="313"/>
      <c r="AB235" s="314"/>
      <c r="AC235" s="315">
        <f>AA235-AB235</f>
        <v>0</v>
      </c>
      <c r="AD235" s="418" t="str">
        <f>IF(B235="", "", IF(COUNTIF(X235,"*独自*"),"数式を削除して手入力",IFERROR(INDEX(【参考】数式用!$O$3:'【参考】数式用'!$Q$452,MATCH(Q235&amp;V235,【参考】数式用!$N$3:'【参考】数式用'!$N$452,0),MATCH(VLOOKUP(X235,【参考】数式用!$R$2:$S$46,2,FALSE),【参考】数式用!$O$2:$Q$2,0)),10)))</f>
        <v/>
      </c>
      <c r="AE235" s="309"/>
    </row>
    <row r="236" spans="1:31" ht="49.95" customHeight="1">
      <c r="A236" s="241">
        <f>A235+1</f>
        <v>197</v>
      </c>
      <c r="B236" s="467"/>
      <c r="C236" s="468"/>
      <c r="D236" s="468"/>
      <c r="E236" s="468"/>
      <c r="F236" s="468"/>
      <c r="G236" s="468"/>
      <c r="H236" s="468"/>
      <c r="I236" s="468"/>
      <c r="J236" s="468"/>
      <c r="K236" s="468"/>
      <c r="L236" s="463"/>
      <c r="M236" s="464"/>
      <c r="N236" s="464"/>
      <c r="O236" s="464"/>
      <c r="P236" s="465"/>
      <c r="Q236" s="466"/>
      <c r="R236" s="466"/>
      <c r="S236" s="466"/>
      <c r="T236" s="466"/>
      <c r="U236" s="466"/>
      <c r="V236" s="129"/>
      <c r="W236" s="129"/>
      <c r="X236" s="419"/>
      <c r="Y236" s="420"/>
      <c r="Z236" s="296" t="str">
        <f>IFERROR(VLOOKUP(X236, 【参考】数式用!$A$2:$B$46, 2, FALSE), "")</f>
        <v/>
      </c>
      <c r="AA236" s="313"/>
      <c r="AB236" s="314"/>
      <c r="AC236" s="315">
        <f t="shared" ref="AC236" si="55">AA236-AB236</f>
        <v>0</v>
      </c>
      <c r="AD236" s="417" t="str">
        <f>IF(B236="", "", IF(COUNTIF(X236,"*独自*"),"数式を削除して手入力",IFERROR(INDEX(【参考】数式用!$O$3:'【参考】数式用'!$Q$452,MATCH(Q236&amp;V236,【参考】数式用!$N$3:'【参考】数式用'!$N$452,0),MATCH(VLOOKUP(X236,【参考】数式用!$R$2:$S$46,2,FALSE),【参考】数式用!$O$2:$Q$2,0)),10)))</f>
        <v/>
      </c>
      <c r="AE236" s="309"/>
    </row>
    <row r="237" spans="1:31" ht="49.95" customHeight="1">
      <c r="A237" s="241">
        <f>A236+1</f>
        <v>198</v>
      </c>
      <c r="B237" s="467"/>
      <c r="C237" s="468"/>
      <c r="D237" s="468"/>
      <c r="E237" s="468"/>
      <c r="F237" s="468"/>
      <c r="G237" s="468"/>
      <c r="H237" s="468"/>
      <c r="I237" s="468"/>
      <c r="J237" s="468"/>
      <c r="K237" s="468"/>
      <c r="L237" s="463"/>
      <c r="M237" s="464"/>
      <c r="N237" s="464"/>
      <c r="O237" s="464"/>
      <c r="P237" s="465"/>
      <c r="Q237" s="466"/>
      <c r="R237" s="466"/>
      <c r="S237" s="466"/>
      <c r="T237" s="466"/>
      <c r="U237" s="466"/>
      <c r="V237" s="129"/>
      <c r="W237" s="129"/>
      <c r="X237" s="419"/>
      <c r="Y237" s="420"/>
      <c r="Z237" s="296" t="str">
        <f>IFERROR(VLOOKUP(X237, 【参考】数式用!$A$2:$B$46, 2, FALSE), "")</f>
        <v/>
      </c>
      <c r="AA237" s="313"/>
      <c r="AB237" s="314"/>
      <c r="AC237" s="315">
        <f>AA237-AB237</f>
        <v>0</v>
      </c>
      <c r="AD237" s="418" t="str">
        <f>IF(B237="", "", IF(COUNTIF(X237,"*独自*"),"数式を削除して手入力",IFERROR(INDEX(【参考】数式用!$O$3:'【参考】数式用'!$Q$452,MATCH(Q237&amp;V237,【参考】数式用!$N$3:'【参考】数式用'!$N$452,0),MATCH(VLOOKUP(X237,【参考】数式用!$R$2:$S$46,2,FALSE),【参考】数式用!$O$2:$Q$2,0)),10)))</f>
        <v/>
      </c>
      <c r="AE237" s="309"/>
    </row>
    <row r="238" spans="1:31" ht="49.95" customHeight="1">
      <c r="A238" s="241">
        <f>A237+1</f>
        <v>199</v>
      </c>
      <c r="B238" s="467"/>
      <c r="C238" s="468"/>
      <c r="D238" s="468"/>
      <c r="E238" s="468"/>
      <c r="F238" s="468"/>
      <c r="G238" s="468"/>
      <c r="H238" s="468"/>
      <c r="I238" s="468"/>
      <c r="J238" s="468"/>
      <c r="K238" s="468"/>
      <c r="L238" s="463"/>
      <c r="M238" s="464"/>
      <c r="N238" s="464"/>
      <c r="O238" s="464"/>
      <c r="P238" s="465"/>
      <c r="Q238" s="466"/>
      <c r="R238" s="466"/>
      <c r="S238" s="466"/>
      <c r="T238" s="466"/>
      <c r="U238" s="466"/>
      <c r="V238" s="129"/>
      <c r="W238" s="129"/>
      <c r="X238" s="419"/>
      <c r="Y238" s="420"/>
      <c r="Z238" s="296" t="str">
        <f>IFERROR(VLOOKUP(X238, 【参考】数式用!$A$2:$B$46, 2, FALSE), "")</f>
        <v/>
      </c>
      <c r="AA238" s="313"/>
      <c r="AB238" s="314"/>
      <c r="AC238" s="315">
        <f t="shared" ref="AC238" si="56">AA238-AB238</f>
        <v>0</v>
      </c>
      <c r="AD238" s="417" t="str">
        <f>IF(B238="", "", IF(COUNTIF(X238,"*独自*"),"数式を削除して手入力",IFERROR(INDEX(【参考】数式用!$O$3:'【参考】数式用'!$Q$452,MATCH(Q238&amp;V238,【参考】数式用!$N$3:'【参考】数式用'!$N$452,0),MATCH(VLOOKUP(X238,【参考】数式用!$R$2:$S$46,2,FALSE),【参考】数式用!$O$2:$Q$2,0)),10)))</f>
        <v/>
      </c>
      <c r="AE238" s="309"/>
    </row>
    <row r="239" spans="1:31" ht="49.95" customHeight="1">
      <c r="A239" s="241">
        <f>A238+1</f>
        <v>200</v>
      </c>
      <c r="B239" s="467"/>
      <c r="C239" s="468"/>
      <c r="D239" s="468"/>
      <c r="E239" s="468"/>
      <c r="F239" s="468"/>
      <c r="G239" s="468"/>
      <c r="H239" s="468"/>
      <c r="I239" s="468"/>
      <c r="J239" s="468"/>
      <c r="K239" s="468"/>
      <c r="L239" s="463"/>
      <c r="M239" s="464"/>
      <c r="N239" s="464"/>
      <c r="O239" s="464"/>
      <c r="P239" s="465"/>
      <c r="Q239" s="466"/>
      <c r="R239" s="466"/>
      <c r="S239" s="466"/>
      <c r="T239" s="466"/>
      <c r="U239" s="466"/>
      <c r="V239" s="129"/>
      <c r="W239" s="129"/>
      <c r="X239" s="419"/>
      <c r="Y239" s="420"/>
      <c r="Z239" s="296" t="str">
        <f>IFERROR(VLOOKUP(X239, 【参考】数式用!$A$2:$B$46, 2, FALSE), "")</f>
        <v/>
      </c>
      <c r="AA239" s="313"/>
      <c r="AB239" s="314"/>
      <c r="AC239" s="315">
        <f>AA239-AB239</f>
        <v>0</v>
      </c>
      <c r="AD239" s="418" t="str">
        <f>IF(B239="", "", IF(COUNTIF(X239,"*独自*"),"数式を削除して手入力",IFERROR(INDEX(【参考】数式用!$O$3:'【参考】数式用'!$Q$452,MATCH(Q239&amp;V239,【参考】数式用!$N$3:'【参考】数式用'!$N$452,0),MATCH(VLOOKUP(X239,【参考】数式用!$R$2:$S$46,2,FALSE),【参考】数式用!$O$2:$Q$2,0)),10)))</f>
        <v/>
      </c>
      <c r="AE239" s="309"/>
    </row>
    <row r="240" spans="1:31" ht="49.95" customHeight="1">
      <c r="A240" s="241">
        <f>A239+1</f>
        <v>201</v>
      </c>
      <c r="B240" s="467"/>
      <c r="C240" s="468"/>
      <c r="D240" s="468"/>
      <c r="E240" s="468"/>
      <c r="F240" s="468"/>
      <c r="G240" s="468"/>
      <c r="H240" s="468"/>
      <c r="I240" s="468"/>
      <c r="J240" s="468"/>
      <c r="K240" s="468"/>
      <c r="L240" s="463"/>
      <c r="M240" s="464"/>
      <c r="N240" s="464"/>
      <c r="O240" s="464"/>
      <c r="P240" s="465"/>
      <c r="Q240" s="466"/>
      <c r="R240" s="466"/>
      <c r="S240" s="466"/>
      <c r="T240" s="466"/>
      <c r="U240" s="466"/>
      <c r="V240" s="129"/>
      <c r="W240" s="129"/>
      <c r="X240" s="419"/>
      <c r="Y240" s="420"/>
      <c r="Z240" s="296" t="str">
        <f>IFERROR(VLOOKUP(X240, 【参考】数式用!$A$2:$B$46, 2, FALSE), "")</f>
        <v/>
      </c>
      <c r="AA240" s="313"/>
      <c r="AB240" s="314"/>
      <c r="AC240" s="315">
        <f t="shared" ref="AC240" si="57">AA240-AB240</f>
        <v>0</v>
      </c>
      <c r="AD240" s="417" t="str">
        <f>IF(B240="", "", IF(COUNTIF(X240,"*独自*"),"数式を削除して手入力",IFERROR(INDEX(【参考】数式用!$O$3:'【参考】数式用'!$Q$452,MATCH(Q240&amp;V240,【参考】数式用!$N$3:'【参考】数式用'!$N$452,0),MATCH(VLOOKUP(X240,【参考】数式用!$R$2:$S$46,2,FALSE),【参考】数式用!$O$2:$Q$2,0)),10)))</f>
        <v/>
      </c>
      <c r="AE240" s="309"/>
    </row>
    <row r="241" spans="1:31" ht="49.95" customHeight="1">
      <c r="A241" s="241">
        <f>A240+1</f>
        <v>202</v>
      </c>
      <c r="B241" s="467"/>
      <c r="C241" s="468"/>
      <c r="D241" s="468"/>
      <c r="E241" s="468"/>
      <c r="F241" s="468"/>
      <c r="G241" s="468"/>
      <c r="H241" s="468"/>
      <c r="I241" s="468"/>
      <c r="J241" s="468"/>
      <c r="K241" s="468"/>
      <c r="L241" s="463"/>
      <c r="M241" s="464"/>
      <c r="N241" s="464"/>
      <c r="O241" s="464"/>
      <c r="P241" s="465"/>
      <c r="Q241" s="466"/>
      <c r="R241" s="466"/>
      <c r="S241" s="466"/>
      <c r="T241" s="466"/>
      <c r="U241" s="466"/>
      <c r="V241" s="129"/>
      <c r="W241" s="129"/>
      <c r="X241" s="419"/>
      <c r="Y241" s="420"/>
      <c r="Z241" s="296" t="str">
        <f>IFERROR(VLOOKUP(X241, 【参考】数式用!$A$2:$B$46, 2, FALSE), "")</f>
        <v/>
      </c>
      <c r="AA241" s="313"/>
      <c r="AB241" s="314"/>
      <c r="AC241" s="315">
        <f>AA241-AB241</f>
        <v>0</v>
      </c>
      <c r="AD241" s="418" t="str">
        <f>IF(B241="", "", IF(COUNTIF(X241,"*独自*"),"数式を削除して手入力",IFERROR(INDEX(【参考】数式用!$O$3:'【参考】数式用'!$Q$452,MATCH(Q241&amp;V241,【参考】数式用!$N$3:'【参考】数式用'!$N$452,0),MATCH(VLOOKUP(X241,【参考】数式用!$R$2:$S$46,2,FALSE),【参考】数式用!$O$2:$Q$2,0)),10)))</f>
        <v/>
      </c>
      <c r="AE241" s="309"/>
    </row>
    <row r="242" spans="1:31" ht="49.95" customHeight="1">
      <c r="A242" s="241">
        <f>A241+1</f>
        <v>203</v>
      </c>
      <c r="B242" s="467"/>
      <c r="C242" s="468"/>
      <c r="D242" s="468"/>
      <c r="E242" s="468"/>
      <c r="F242" s="468"/>
      <c r="G242" s="468"/>
      <c r="H242" s="468"/>
      <c r="I242" s="468"/>
      <c r="J242" s="468"/>
      <c r="K242" s="468"/>
      <c r="L242" s="463"/>
      <c r="M242" s="464"/>
      <c r="N242" s="464"/>
      <c r="O242" s="464"/>
      <c r="P242" s="465"/>
      <c r="Q242" s="466"/>
      <c r="R242" s="466"/>
      <c r="S242" s="466"/>
      <c r="T242" s="466"/>
      <c r="U242" s="466"/>
      <c r="V242" s="129"/>
      <c r="W242" s="129"/>
      <c r="X242" s="419"/>
      <c r="Y242" s="420"/>
      <c r="Z242" s="296" t="str">
        <f>IFERROR(VLOOKUP(X242, 【参考】数式用!$A$2:$B$46, 2, FALSE), "")</f>
        <v/>
      </c>
      <c r="AA242" s="313"/>
      <c r="AB242" s="314"/>
      <c r="AC242" s="315">
        <f t="shared" ref="AC242" si="58">AA242-AB242</f>
        <v>0</v>
      </c>
      <c r="AD242" s="417" t="str">
        <f>IF(B242="", "", IF(COUNTIF(X242,"*独自*"),"数式を削除して手入力",IFERROR(INDEX(【参考】数式用!$O$3:'【参考】数式用'!$Q$452,MATCH(Q242&amp;V242,【参考】数式用!$N$3:'【参考】数式用'!$N$452,0),MATCH(VLOOKUP(X242,【参考】数式用!$R$2:$S$46,2,FALSE),【参考】数式用!$O$2:$Q$2,0)),10)))</f>
        <v/>
      </c>
      <c r="AE242" s="309"/>
    </row>
    <row r="243" spans="1:31" ht="49.95" customHeight="1">
      <c r="A243" s="241">
        <f>A242+1</f>
        <v>204</v>
      </c>
      <c r="B243" s="467"/>
      <c r="C243" s="468"/>
      <c r="D243" s="468"/>
      <c r="E243" s="468"/>
      <c r="F243" s="468"/>
      <c r="G243" s="468"/>
      <c r="H243" s="468"/>
      <c r="I243" s="468"/>
      <c r="J243" s="468"/>
      <c r="K243" s="468"/>
      <c r="L243" s="463"/>
      <c r="M243" s="464"/>
      <c r="N243" s="464"/>
      <c r="O243" s="464"/>
      <c r="P243" s="465"/>
      <c r="Q243" s="466"/>
      <c r="R243" s="466"/>
      <c r="S243" s="466"/>
      <c r="T243" s="466"/>
      <c r="U243" s="466"/>
      <c r="V243" s="129"/>
      <c r="W243" s="129"/>
      <c r="X243" s="419"/>
      <c r="Y243" s="420"/>
      <c r="Z243" s="296" t="str">
        <f>IFERROR(VLOOKUP(X243, 【参考】数式用!$A$2:$B$46, 2, FALSE), "")</f>
        <v/>
      </c>
      <c r="AA243" s="313"/>
      <c r="AB243" s="314"/>
      <c r="AC243" s="315">
        <f>AA243-AB243</f>
        <v>0</v>
      </c>
      <c r="AD243" s="418" t="str">
        <f>IF(B243="", "", IF(COUNTIF(X243,"*独自*"),"数式を削除して手入力",IFERROR(INDEX(【参考】数式用!$O$3:'【参考】数式用'!$Q$452,MATCH(Q243&amp;V243,【参考】数式用!$N$3:'【参考】数式用'!$N$452,0),MATCH(VLOOKUP(X243,【参考】数式用!$R$2:$S$46,2,FALSE),【参考】数式用!$O$2:$Q$2,0)),10)))</f>
        <v/>
      </c>
      <c r="AE243" s="309"/>
    </row>
    <row r="244" spans="1:31" ht="49.95" customHeight="1">
      <c r="A244" s="241">
        <f>A243+1</f>
        <v>205</v>
      </c>
      <c r="B244" s="467"/>
      <c r="C244" s="468"/>
      <c r="D244" s="468"/>
      <c r="E244" s="468"/>
      <c r="F244" s="468"/>
      <c r="G244" s="468"/>
      <c r="H244" s="468"/>
      <c r="I244" s="468"/>
      <c r="J244" s="468"/>
      <c r="K244" s="468"/>
      <c r="L244" s="463"/>
      <c r="M244" s="464"/>
      <c r="N244" s="464"/>
      <c r="O244" s="464"/>
      <c r="P244" s="465"/>
      <c r="Q244" s="466"/>
      <c r="R244" s="466"/>
      <c r="S244" s="466"/>
      <c r="T244" s="466"/>
      <c r="U244" s="466"/>
      <c r="V244" s="129"/>
      <c r="W244" s="129"/>
      <c r="X244" s="419"/>
      <c r="Y244" s="420"/>
      <c r="Z244" s="296" t="str">
        <f>IFERROR(VLOOKUP(X244, 【参考】数式用!$A$2:$B$46, 2, FALSE), "")</f>
        <v/>
      </c>
      <c r="AA244" s="313"/>
      <c r="AB244" s="314"/>
      <c r="AC244" s="315">
        <f t="shared" ref="AC244" si="59">AA244-AB244</f>
        <v>0</v>
      </c>
      <c r="AD244" s="417" t="str">
        <f>IF(B244="", "", IF(COUNTIF(X244,"*独自*"),"数式を削除して手入力",IFERROR(INDEX(【参考】数式用!$O$3:'【参考】数式用'!$Q$452,MATCH(Q244&amp;V244,【参考】数式用!$N$3:'【参考】数式用'!$N$452,0),MATCH(VLOOKUP(X244,【参考】数式用!$R$2:$S$46,2,FALSE),【参考】数式用!$O$2:$Q$2,0)),10)))</f>
        <v/>
      </c>
      <c r="AE244" s="309"/>
    </row>
    <row r="245" spans="1:31" ht="49.95" customHeight="1">
      <c r="A245" s="241">
        <f>A244+1</f>
        <v>206</v>
      </c>
      <c r="B245" s="467"/>
      <c r="C245" s="468"/>
      <c r="D245" s="468"/>
      <c r="E245" s="468"/>
      <c r="F245" s="468"/>
      <c r="G245" s="468"/>
      <c r="H245" s="468"/>
      <c r="I245" s="468"/>
      <c r="J245" s="468"/>
      <c r="K245" s="468"/>
      <c r="L245" s="463"/>
      <c r="M245" s="464"/>
      <c r="N245" s="464"/>
      <c r="O245" s="464"/>
      <c r="P245" s="465"/>
      <c r="Q245" s="466"/>
      <c r="R245" s="466"/>
      <c r="S245" s="466"/>
      <c r="T245" s="466"/>
      <c r="U245" s="466"/>
      <c r="V245" s="129"/>
      <c r="W245" s="129"/>
      <c r="X245" s="419"/>
      <c r="Y245" s="420"/>
      <c r="Z245" s="296" t="str">
        <f>IFERROR(VLOOKUP(X245, 【参考】数式用!$A$2:$B$46, 2, FALSE), "")</f>
        <v/>
      </c>
      <c r="AA245" s="313"/>
      <c r="AB245" s="314"/>
      <c r="AC245" s="315">
        <f>AA245-AB245</f>
        <v>0</v>
      </c>
      <c r="AD245" s="418" t="str">
        <f>IF(B245="", "", IF(COUNTIF(X245,"*独自*"),"数式を削除して手入力",IFERROR(INDEX(【参考】数式用!$O$3:'【参考】数式用'!$Q$452,MATCH(Q245&amp;V245,【参考】数式用!$N$3:'【参考】数式用'!$N$452,0),MATCH(VLOOKUP(X245,【参考】数式用!$R$2:$S$46,2,FALSE),【参考】数式用!$O$2:$Q$2,0)),10)))</f>
        <v/>
      </c>
      <c r="AE245" s="309"/>
    </row>
    <row r="246" spans="1:31" ht="49.95" customHeight="1">
      <c r="A246" s="241">
        <f>A245+1</f>
        <v>207</v>
      </c>
      <c r="B246" s="467"/>
      <c r="C246" s="468"/>
      <c r="D246" s="468"/>
      <c r="E246" s="468"/>
      <c r="F246" s="468"/>
      <c r="G246" s="468"/>
      <c r="H246" s="468"/>
      <c r="I246" s="468"/>
      <c r="J246" s="468"/>
      <c r="K246" s="468"/>
      <c r="L246" s="463"/>
      <c r="M246" s="464"/>
      <c r="N246" s="464"/>
      <c r="O246" s="464"/>
      <c r="P246" s="465"/>
      <c r="Q246" s="466"/>
      <c r="R246" s="466"/>
      <c r="S246" s="466"/>
      <c r="T246" s="466"/>
      <c r="U246" s="466"/>
      <c r="V246" s="129"/>
      <c r="W246" s="129"/>
      <c r="X246" s="419"/>
      <c r="Y246" s="420"/>
      <c r="Z246" s="296" t="str">
        <f>IFERROR(VLOOKUP(X246, 【参考】数式用!$A$2:$B$46, 2, FALSE), "")</f>
        <v/>
      </c>
      <c r="AA246" s="313"/>
      <c r="AB246" s="314"/>
      <c r="AC246" s="315">
        <f t="shared" ref="AC246" si="60">AA246-AB246</f>
        <v>0</v>
      </c>
      <c r="AD246" s="417" t="str">
        <f>IF(B246="", "", IF(COUNTIF(X246,"*独自*"),"数式を削除して手入力",IFERROR(INDEX(【参考】数式用!$O$3:'【参考】数式用'!$Q$452,MATCH(Q246&amp;V246,【参考】数式用!$N$3:'【参考】数式用'!$N$452,0),MATCH(VLOOKUP(X246,【参考】数式用!$R$2:$S$46,2,FALSE),【参考】数式用!$O$2:$Q$2,0)),10)))</f>
        <v/>
      </c>
      <c r="AE246" s="309"/>
    </row>
    <row r="247" spans="1:31" ht="49.95" customHeight="1">
      <c r="A247" s="241">
        <f>A246+1</f>
        <v>208</v>
      </c>
      <c r="B247" s="467"/>
      <c r="C247" s="468"/>
      <c r="D247" s="468"/>
      <c r="E247" s="468"/>
      <c r="F247" s="468"/>
      <c r="G247" s="468"/>
      <c r="H247" s="468"/>
      <c r="I247" s="468"/>
      <c r="J247" s="468"/>
      <c r="K247" s="468"/>
      <c r="L247" s="463"/>
      <c r="M247" s="464"/>
      <c r="N247" s="464"/>
      <c r="O247" s="464"/>
      <c r="P247" s="465"/>
      <c r="Q247" s="466"/>
      <c r="R247" s="466"/>
      <c r="S247" s="466"/>
      <c r="T247" s="466"/>
      <c r="U247" s="466"/>
      <c r="V247" s="129"/>
      <c r="W247" s="129"/>
      <c r="X247" s="419"/>
      <c r="Y247" s="420"/>
      <c r="Z247" s="296" t="str">
        <f>IFERROR(VLOOKUP(X247, 【参考】数式用!$A$2:$B$46, 2, FALSE), "")</f>
        <v/>
      </c>
      <c r="AA247" s="313"/>
      <c r="AB247" s="314"/>
      <c r="AC247" s="315">
        <f>AA247-AB247</f>
        <v>0</v>
      </c>
      <c r="AD247" s="418" t="str">
        <f>IF(B247="", "", IF(COUNTIF(X247,"*独自*"),"数式を削除して手入力",IFERROR(INDEX(【参考】数式用!$O$3:'【参考】数式用'!$Q$452,MATCH(Q247&amp;V247,【参考】数式用!$N$3:'【参考】数式用'!$N$452,0),MATCH(VLOOKUP(X247,【参考】数式用!$R$2:$S$46,2,FALSE),【参考】数式用!$O$2:$Q$2,0)),10)))</f>
        <v/>
      </c>
      <c r="AE247" s="309"/>
    </row>
    <row r="248" spans="1:31" ht="49.95" customHeight="1">
      <c r="A248" s="241">
        <f>A247+1</f>
        <v>209</v>
      </c>
      <c r="B248" s="467"/>
      <c r="C248" s="468"/>
      <c r="D248" s="468"/>
      <c r="E248" s="468"/>
      <c r="F248" s="468"/>
      <c r="G248" s="468"/>
      <c r="H248" s="468"/>
      <c r="I248" s="468"/>
      <c r="J248" s="468"/>
      <c r="K248" s="468"/>
      <c r="L248" s="463"/>
      <c r="M248" s="464"/>
      <c r="N248" s="464"/>
      <c r="O248" s="464"/>
      <c r="P248" s="465"/>
      <c r="Q248" s="466"/>
      <c r="R248" s="466"/>
      <c r="S248" s="466"/>
      <c r="T248" s="466"/>
      <c r="U248" s="466"/>
      <c r="V248" s="129"/>
      <c r="W248" s="129"/>
      <c r="X248" s="419"/>
      <c r="Y248" s="420"/>
      <c r="Z248" s="296" t="str">
        <f>IFERROR(VLOOKUP(X248, 【参考】数式用!$A$2:$B$46, 2, FALSE), "")</f>
        <v/>
      </c>
      <c r="AA248" s="313"/>
      <c r="AB248" s="314"/>
      <c r="AC248" s="315">
        <f t="shared" ref="AC248" si="61">AA248-AB248</f>
        <v>0</v>
      </c>
      <c r="AD248" s="417" t="str">
        <f>IF(B248="", "", IF(COUNTIF(X248,"*独自*"),"数式を削除して手入力",IFERROR(INDEX(【参考】数式用!$O$3:'【参考】数式用'!$Q$452,MATCH(Q248&amp;V248,【参考】数式用!$N$3:'【参考】数式用'!$N$452,0),MATCH(VLOOKUP(X248,【参考】数式用!$R$2:$S$46,2,FALSE),【参考】数式用!$O$2:$Q$2,0)),10)))</f>
        <v/>
      </c>
      <c r="AE248" s="309"/>
    </row>
    <row r="249" spans="1:31" ht="49.95" customHeight="1">
      <c r="A249" s="241">
        <f>A248+1</f>
        <v>210</v>
      </c>
      <c r="B249" s="467"/>
      <c r="C249" s="468"/>
      <c r="D249" s="468"/>
      <c r="E249" s="468"/>
      <c r="F249" s="468"/>
      <c r="G249" s="468"/>
      <c r="H249" s="468"/>
      <c r="I249" s="468"/>
      <c r="J249" s="468"/>
      <c r="K249" s="468"/>
      <c r="L249" s="463"/>
      <c r="M249" s="464"/>
      <c r="N249" s="464"/>
      <c r="O249" s="464"/>
      <c r="P249" s="465"/>
      <c r="Q249" s="466"/>
      <c r="R249" s="466"/>
      <c r="S249" s="466"/>
      <c r="T249" s="466"/>
      <c r="U249" s="466"/>
      <c r="V249" s="129"/>
      <c r="W249" s="129"/>
      <c r="X249" s="419"/>
      <c r="Y249" s="420"/>
      <c r="Z249" s="296" t="str">
        <f>IFERROR(VLOOKUP(X249, 【参考】数式用!$A$2:$B$46, 2, FALSE), "")</f>
        <v/>
      </c>
      <c r="AA249" s="313"/>
      <c r="AB249" s="314"/>
      <c r="AC249" s="315">
        <f>AA249-AB249</f>
        <v>0</v>
      </c>
      <c r="AD249" s="418" t="str">
        <f>IF(B249="", "", IF(COUNTIF(X249,"*独自*"),"数式を削除して手入力",IFERROR(INDEX(【参考】数式用!$O$3:'【参考】数式用'!$Q$452,MATCH(Q249&amp;V249,【参考】数式用!$N$3:'【参考】数式用'!$N$452,0),MATCH(VLOOKUP(X249,【参考】数式用!$R$2:$S$46,2,FALSE),【参考】数式用!$O$2:$Q$2,0)),10)))</f>
        <v/>
      </c>
      <c r="AE249" s="309"/>
    </row>
    <row r="250" spans="1:31" ht="49.95" customHeight="1">
      <c r="A250" s="241">
        <f>A249+1</f>
        <v>211</v>
      </c>
      <c r="B250" s="467"/>
      <c r="C250" s="468"/>
      <c r="D250" s="468"/>
      <c r="E250" s="468"/>
      <c r="F250" s="468"/>
      <c r="G250" s="468"/>
      <c r="H250" s="468"/>
      <c r="I250" s="468"/>
      <c r="J250" s="468"/>
      <c r="K250" s="468"/>
      <c r="L250" s="463"/>
      <c r="M250" s="464"/>
      <c r="N250" s="464"/>
      <c r="O250" s="464"/>
      <c r="P250" s="465"/>
      <c r="Q250" s="466"/>
      <c r="R250" s="466"/>
      <c r="S250" s="466"/>
      <c r="T250" s="466"/>
      <c r="U250" s="466"/>
      <c r="V250" s="129"/>
      <c r="W250" s="129"/>
      <c r="X250" s="419"/>
      <c r="Y250" s="420"/>
      <c r="Z250" s="296" t="str">
        <f>IFERROR(VLOOKUP(X250, 【参考】数式用!$A$2:$B$46, 2, FALSE), "")</f>
        <v/>
      </c>
      <c r="AA250" s="313"/>
      <c r="AB250" s="314"/>
      <c r="AC250" s="315">
        <f t="shared" ref="AC250" si="62">AA250-AB250</f>
        <v>0</v>
      </c>
      <c r="AD250" s="417" t="str">
        <f>IF(B250="", "", IF(COUNTIF(X250,"*独自*"),"数式を削除して手入力",IFERROR(INDEX(【参考】数式用!$O$3:'【参考】数式用'!$Q$452,MATCH(Q250&amp;V250,【参考】数式用!$N$3:'【参考】数式用'!$N$452,0),MATCH(VLOOKUP(X250,【参考】数式用!$R$2:$S$46,2,FALSE),【参考】数式用!$O$2:$Q$2,0)),10)))</f>
        <v/>
      </c>
      <c r="AE250" s="309"/>
    </row>
    <row r="251" spans="1:31" ht="49.95" customHeight="1">
      <c r="A251" s="241">
        <f>A250+1</f>
        <v>212</v>
      </c>
      <c r="B251" s="467"/>
      <c r="C251" s="468"/>
      <c r="D251" s="468"/>
      <c r="E251" s="468"/>
      <c r="F251" s="468"/>
      <c r="G251" s="468"/>
      <c r="H251" s="468"/>
      <c r="I251" s="468"/>
      <c r="J251" s="468"/>
      <c r="K251" s="468"/>
      <c r="L251" s="463"/>
      <c r="M251" s="464"/>
      <c r="N251" s="464"/>
      <c r="O251" s="464"/>
      <c r="P251" s="465"/>
      <c r="Q251" s="466"/>
      <c r="R251" s="466"/>
      <c r="S251" s="466"/>
      <c r="T251" s="466"/>
      <c r="U251" s="466"/>
      <c r="V251" s="129"/>
      <c r="W251" s="129"/>
      <c r="X251" s="419"/>
      <c r="Y251" s="420"/>
      <c r="Z251" s="296" t="str">
        <f>IFERROR(VLOOKUP(X251, 【参考】数式用!$A$2:$B$46, 2, FALSE), "")</f>
        <v/>
      </c>
      <c r="AA251" s="313"/>
      <c r="AB251" s="314"/>
      <c r="AC251" s="315">
        <f>AA251-AB251</f>
        <v>0</v>
      </c>
      <c r="AD251" s="418" t="str">
        <f>IF(B251="", "", IF(COUNTIF(X251,"*独自*"),"数式を削除して手入力",IFERROR(INDEX(【参考】数式用!$O$3:'【参考】数式用'!$Q$452,MATCH(Q251&amp;V251,【参考】数式用!$N$3:'【参考】数式用'!$N$452,0),MATCH(VLOOKUP(X251,【参考】数式用!$R$2:$S$46,2,FALSE),【参考】数式用!$O$2:$Q$2,0)),10)))</f>
        <v/>
      </c>
      <c r="AE251" s="309"/>
    </row>
    <row r="252" spans="1:31" ht="49.95" customHeight="1">
      <c r="A252" s="241">
        <f>A251+1</f>
        <v>213</v>
      </c>
      <c r="B252" s="467"/>
      <c r="C252" s="468"/>
      <c r="D252" s="468"/>
      <c r="E252" s="468"/>
      <c r="F252" s="468"/>
      <c r="G252" s="468"/>
      <c r="H252" s="468"/>
      <c r="I252" s="468"/>
      <c r="J252" s="468"/>
      <c r="K252" s="468"/>
      <c r="L252" s="463"/>
      <c r="M252" s="464"/>
      <c r="N252" s="464"/>
      <c r="O252" s="464"/>
      <c r="P252" s="465"/>
      <c r="Q252" s="466"/>
      <c r="R252" s="466"/>
      <c r="S252" s="466"/>
      <c r="T252" s="466"/>
      <c r="U252" s="466"/>
      <c r="V252" s="129"/>
      <c r="W252" s="129"/>
      <c r="X252" s="419"/>
      <c r="Y252" s="420"/>
      <c r="Z252" s="296" t="str">
        <f>IFERROR(VLOOKUP(X252, 【参考】数式用!$A$2:$B$46, 2, FALSE), "")</f>
        <v/>
      </c>
      <c r="AA252" s="313"/>
      <c r="AB252" s="314"/>
      <c r="AC252" s="315">
        <f t="shared" ref="AC252" si="63">AA252-AB252</f>
        <v>0</v>
      </c>
      <c r="AD252" s="417" t="str">
        <f>IF(B252="", "", IF(COUNTIF(X252,"*独自*"),"数式を削除して手入力",IFERROR(INDEX(【参考】数式用!$O$3:'【参考】数式用'!$Q$452,MATCH(Q252&amp;V252,【参考】数式用!$N$3:'【参考】数式用'!$N$452,0),MATCH(VLOOKUP(X252,【参考】数式用!$R$2:$S$46,2,FALSE),【参考】数式用!$O$2:$Q$2,0)),10)))</f>
        <v/>
      </c>
      <c r="AE252" s="309"/>
    </row>
    <row r="253" spans="1:31" ht="49.95" customHeight="1">
      <c r="A253" s="241">
        <f>A252+1</f>
        <v>214</v>
      </c>
      <c r="B253" s="467"/>
      <c r="C253" s="468"/>
      <c r="D253" s="468"/>
      <c r="E253" s="468"/>
      <c r="F253" s="468"/>
      <c r="G253" s="468"/>
      <c r="H253" s="468"/>
      <c r="I253" s="468"/>
      <c r="J253" s="468"/>
      <c r="K253" s="468"/>
      <c r="L253" s="463"/>
      <c r="M253" s="464"/>
      <c r="N253" s="464"/>
      <c r="O253" s="464"/>
      <c r="P253" s="465"/>
      <c r="Q253" s="466"/>
      <c r="R253" s="466"/>
      <c r="S253" s="466"/>
      <c r="T253" s="466"/>
      <c r="U253" s="466"/>
      <c r="V253" s="129"/>
      <c r="W253" s="129"/>
      <c r="X253" s="419"/>
      <c r="Y253" s="420"/>
      <c r="Z253" s="296" t="str">
        <f>IFERROR(VLOOKUP(X253, 【参考】数式用!$A$2:$B$46, 2, FALSE), "")</f>
        <v/>
      </c>
      <c r="AA253" s="313"/>
      <c r="AB253" s="314"/>
      <c r="AC253" s="315">
        <f>AA253-AB253</f>
        <v>0</v>
      </c>
      <c r="AD253" s="418" t="str">
        <f>IF(B253="", "", IF(COUNTIF(X253,"*独自*"),"数式を削除して手入力",IFERROR(INDEX(【参考】数式用!$O$3:'【参考】数式用'!$Q$452,MATCH(Q253&amp;V253,【参考】数式用!$N$3:'【参考】数式用'!$N$452,0),MATCH(VLOOKUP(X253,【参考】数式用!$R$2:$S$46,2,FALSE),【参考】数式用!$O$2:$Q$2,0)),10)))</f>
        <v/>
      </c>
      <c r="AE253" s="309"/>
    </row>
    <row r="254" spans="1:31" ht="49.95" customHeight="1">
      <c r="A254" s="241">
        <f>A253+1</f>
        <v>215</v>
      </c>
      <c r="B254" s="467"/>
      <c r="C254" s="468"/>
      <c r="D254" s="468"/>
      <c r="E254" s="468"/>
      <c r="F254" s="468"/>
      <c r="G254" s="468"/>
      <c r="H254" s="468"/>
      <c r="I254" s="468"/>
      <c r="J254" s="468"/>
      <c r="K254" s="468"/>
      <c r="L254" s="463"/>
      <c r="M254" s="464"/>
      <c r="N254" s="464"/>
      <c r="O254" s="464"/>
      <c r="P254" s="465"/>
      <c r="Q254" s="466"/>
      <c r="R254" s="466"/>
      <c r="S254" s="466"/>
      <c r="T254" s="466"/>
      <c r="U254" s="466"/>
      <c r="V254" s="129"/>
      <c r="W254" s="129"/>
      <c r="X254" s="419"/>
      <c r="Y254" s="420"/>
      <c r="Z254" s="296" t="str">
        <f>IFERROR(VLOOKUP(X254, 【参考】数式用!$A$2:$B$46, 2, FALSE), "")</f>
        <v/>
      </c>
      <c r="AA254" s="313"/>
      <c r="AB254" s="314"/>
      <c r="AC254" s="315">
        <f t="shared" ref="AC254" si="64">AA254-AB254</f>
        <v>0</v>
      </c>
      <c r="AD254" s="417" t="str">
        <f>IF(B254="", "", IF(COUNTIF(X254,"*独自*"),"数式を削除して手入力",IFERROR(INDEX(【参考】数式用!$O$3:'【参考】数式用'!$Q$452,MATCH(Q254&amp;V254,【参考】数式用!$N$3:'【参考】数式用'!$N$452,0),MATCH(VLOOKUP(X254,【参考】数式用!$R$2:$S$46,2,FALSE),【参考】数式用!$O$2:$Q$2,0)),10)))</f>
        <v/>
      </c>
      <c r="AE254" s="309"/>
    </row>
    <row r="255" spans="1:31" ht="49.95" customHeight="1">
      <c r="A255" s="241">
        <f>A254+1</f>
        <v>216</v>
      </c>
      <c r="B255" s="467"/>
      <c r="C255" s="468"/>
      <c r="D255" s="468"/>
      <c r="E255" s="468"/>
      <c r="F255" s="468"/>
      <c r="G255" s="468"/>
      <c r="H255" s="468"/>
      <c r="I255" s="468"/>
      <c r="J255" s="468"/>
      <c r="K255" s="468"/>
      <c r="L255" s="463"/>
      <c r="M255" s="464"/>
      <c r="N255" s="464"/>
      <c r="O255" s="464"/>
      <c r="P255" s="465"/>
      <c r="Q255" s="466"/>
      <c r="R255" s="466"/>
      <c r="S255" s="466"/>
      <c r="T255" s="466"/>
      <c r="U255" s="466"/>
      <c r="V255" s="129"/>
      <c r="W255" s="129"/>
      <c r="X255" s="419"/>
      <c r="Y255" s="420"/>
      <c r="Z255" s="296" t="str">
        <f>IFERROR(VLOOKUP(X255, 【参考】数式用!$A$2:$B$46, 2, FALSE), "")</f>
        <v/>
      </c>
      <c r="AA255" s="313"/>
      <c r="AB255" s="314"/>
      <c r="AC255" s="315">
        <f>AA255-AB255</f>
        <v>0</v>
      </c>
      <c r="AD255" s="418" t="str">
        <f>IF(B255="", "", IF(COUNTIF(X255,"*独自*"),"数式を削除して手入力",IFERROR(INDEX(【参考】数式用!$O$3:'【参考】数式用'!$Q$452,MATCH(Q255&amp;V255,【参考】数式用!$N$3:'【参考】数式用'!$N$452,0),MATCH(VLOOKUP(X255,【参考】数式用!$R$2:$S$46,2,FALSE),【参考】数式用!$O$2:$Q$2,0)),10)))</f>
        <v/>
      </c>
      <c r="AE255" s="309"/>
    </row>
    <row r="256" spans="1:31" ht="49.95" customHeight="1">
      <c r="A256" s="241">
        <f>A255+1</f>
        <v>217</v>
      </c>
      <c r="B256" s="467"/>
      <c r="C256" s="468"/>
      <c r="D256" s="468"/>
      <c r="E256" s="468"/>
      <c r="F256" s="468"/>
      <c r="G256" s="468"/>
      <c r="H256" s="468"/>
      <c r="I256" s="468"/>
      <c r="J256" s="468"/>
      <c r="K256" s="468"/>
      <c r="L256" s="463"/>
      <c r="M256" s="464"/>
      <c r="N256" s="464"/>
      <c r="O256" s="464"/>
      <c r="P256" s="465"/>
      <c r="Q256" s="466"/>
      <c r="R256" s="466"/>
      <c r="S256" s="466"/>
      <c r="T256" s="466"/>
      <c r="U256" s="466"/>
      <c r="V256" s="129"/>
      <c r="W256" s="129"/>
      <c r="X256" s="419"/>
      <c r="Y256" s="420"/>
      <c r="Z256" s="296" t="str">
        <f>IFERROR(VLOOKUP(X256, 【参考】数式用!$A$2:$B$46, 2, FALSE), "")</f>
        <v/>
      </c>
      <c r="AA256" s="313"/>
      <c r="AB256" s="314"/>
      <c r="AC256" s="315">
        <f t="shared" ref="AC256" si="65">AA256-AB256</f>
        <v>0</v>
      </c>
      <c r="AD256" s="417" t="str">
        <f>IF(B256="", "", IF(COUNTIF(X256,"*独自*"),"数式を削除して手入力",IFERROR(INDEX(【参考】数式用!$O$3:'【参考】数式用'!$Q$452,MATCH(Q256&amp;V256,【参考】数式用!$N$3:'【参考】数式用'!$N$452,0),MATCH(VLOOKUP(X256,【参考】数式用!$R$2:$S$46,2,FALSE),【参考】数式用!$O$2:$Q$2,0)),10)))</f>
        <v/>
      </c>
      <c r="AE256" s="309"/>
    </row>
    <row r="257" spans="1:31" ht="49.95" customHeight="1">
      <c r="A257" s="241">
        <f>A256+1</f>
        <v>218</v>
      </c>
      <c r="B257" s="467"/>
      <c r="C257" s="468"/>
      <c r="D257" s="468"/>
      <c r="E257" s="468"/>
      <c r="F257" s="468"/>
      <c r="G257" s="468"/>
      <c r="H257" s="468"/>
      <c r="I257" s="468"/>
      <c r="J257" s="468"/>
      <c r="K257" s="468"/>
      <c r="L257" s="463"/>
      <c r="M257" s="464"/>
      <c r="N257" s="464"/>
      <c r="O257" s="464"/>
      <c r="P257" s="465"/>
      <c r="Q257" s="466"/>
      <c r="R257" s="466"/>
      <c r="S257" s="466"/>
      <c r="T257" s="466"/>
      <c r="U257" s="466"/>
      <c r="V257" s="129"/>
      <c r="W257" s="129"/>
      <c r="X257" s="419"/>
      <c r="Y257" s="420"/>
      <c r="Z257" s="296" t="str">
        <f>IFERROR(VLOOKUP(X257, 【参考】数式用!$A$2:$B$46, 2, FALSE), "")</f>
        <v/>
      </c>
      <c r="AA257" s="313"/>
      <c r="AB257" s="314"/>
      <c r="AC257" s="315">
        <f>AA257-AB257</f>
        <v>0</v>
      </c>
      <c r="AD257" s="418" t="str">
        <f>IF(B257="", "", IF(COUNTIF(X257,"*独自*"),"数式を削除して手入力",IFERROR(INDEX(【参考】数式用!$O$3:'【参考】数式用'!$Q$452,MATCH(Q257&amp;V257,【参考】数式用!$N$3:'【参考】数式用'!$N$452,0),MATCH(VLOOKUP(X257,【参考】数式用!$R$2:$S$46,2,FALSE),【参考】数式用!$O$2:$Q$2,0)),10)))</f>
        <v/>
      </c>
      <c r="AE257" s="309"/>
    </row>
    <row r="258" spans="1:31" ht="49.95" customHeight="1">
      <c r="A258" s="241">
        <f>A257+1</f>
        <v>219</v>
      </c>
      <c r="B258" s="467"/>
      <c r="C258" s="468"/>
      <c r="D258" s="468"/>
      <c r="E258" s="468"/>
      <c r="F258" s="468"/>
      <c r="G258" s="468"/>
      <c r="H258" s="468"/>
      <c r="I258" s="468"/>
      <c r="J258" s="468"/>
      <c r="K258" s="468"/>
      <c r="L258" s="463"/>
      <c r="M258" s="464"/>
      <c r="N258" s="464"/>
      <c r="O258" s="464"/>
      <c r="P258" s="465"/>
      <c r="Q258" s="466"/>
      <c r="R258" s="466"/>
      <c r="S258" s="466"/>
      <c r="T258" s="466"/>
      <c r="U258" s="466"/>
      <c r="V258" s="129"/>
      <c r="W258" s="129"/>
      <c r="X258" s="419"/>
      <c r="Y258" s="420"/>
      <c r="Z258" s="296" t="str">
        <f>IFERROR(VLOOKUP(X258, 【参考】数式用!$A$2:$B$46, 2, FALSE), "")</f>
        <v/>
      </c>
      <c r="AA258" s="313"/>
      <c r="AB258" s="314"/>
      <c r="AC258" s="315">
        <f t="shared" ref="AC258" si="66">AA258-AB258</f>
        <v>0</v>
      </c>
      <c r="AD258" s="417" t="str">
        <f>IF(B258="", "", IF(COUNTIF(X258,"*独自*"),"数式を削除して手入力",IFERROR(INDEX(【参考】数式用!$O$3:'【参考】数式用'!$Q$452,MATCH(Q258&amp;V258,【参考】数式用!$N$3:'【参考】数式用'!$N$452,0),MATCH(VLOOKUP(X258,【参考】数式用!$R$2:$S$46,2,FALSE),【参考】数式用!$O$2:$Q$2,0)),10)))</f>
        <v/>
      </c>
      <c r="AE258" s="309"/>
    </row>
    <row r="259" spans="1:31" ht="49.95" customHeight="1">
      <c r="A259" s="241">
        <f>A258+1</f>
        <v>220</v>
      </c>
      <c r="B259" s="467"/>
      <c r="C259" s="468"/>
      <c r="D259" s="468"/>
      <c r="E259" s="468"/>
      <c r="F259" s="468"/>
      <c r="G259" s="468"/>
      <c r="H259" s="468"/>
      <c r="I259" s="468"/>
      <c r="J259" s="468"/>
      <c r="K259" s="468"/>
      <c r="L259" s="463"/>
      <c r="M259" s="464"/>
      <c r="N259" s="464"/>
      <c r="O259" s="464"/>
      <c r="P259" s="465"/>
      <c r="Q259" s="466"/>
      <c r="R259" s="466"/>
      <c r="S259" s="466"/>
      <c r="T259" s="466"/>
      <c r="U259" s="466"/>
      <c r="V259" s="129"/>
      <c r="W259" s="129"/>
      <c r="X259" s="419"/>
      <c r="Y259" s="420"/>
      <c r="Z259" s="296" t="str">
        <f>IFERROR(VLOOKUP(X259, 【参考】数式用!$A$2:$B$46, 2, FALSE), "")</f>
        <v/>
      </c>
      <c r="AA259" s="313"/>
      <c r="AB259" s="314"/>
      <c r="AC259" s="315">
        <f>AA259-AB259</f>
        <v>0</v>
      </c>
      <c r="AD259" s="418" t="str">
        <f>IF(B259="", "", IF(COUNTIF(X259,"*独自*"),"数式を削除して手入力",IFERROR(INDEX(【参考】数式用!$O$3:'【参考】数式用'!$Q$452,MATCH(Q259&amp;V259,【参考】数式用!$N$3:'【参考】数式用'!$N$452,0),MATCH(VLOOKUP(X259,【参考】数式用!$R$2:$S$46,2,FALSE),【参考】数式用!$O$2:$Q$2,0)),10)))</f>
        <v/>
      </c>
      <c r="AE259" s="309"/>
    </row>
    <row r="260" spans="1:31" ht="49.95" customHeight="1">
      <c r="A260" s="241">
        <f>A259+1</f>
        <v>221</v>
      </c>
      <c r="B260" s="467"/>
      <c r="C260" s="468"/>
      <c r="D260" s="468"/>
      <c r="E260" s="468"/>
      <c r="F260" s="468"/>
      <c r="G260" s="468"/>
      <c r="H260" s="468"/>
      <c r="I260" s="468"/>
      <c r="J260" s="468"/>
      <c r="K260" s="468"/>
      <c r="L260" s="463"/>
      <c r="M260" s="464"/>
      <c r="N260" s="464"/>
      <c r="O260" s="464"/>
      <c r="P260" s="465"/>
      <c r="Q260" s="466"/>
      <c r="R260" s="466"/>
      <c r="S260" s="466"/>
      <c r="T260" s="466"/>
      <c r="U260" s="466"/>
      <c r="V260" s="129"/>
      <c r="W260" s="129"/>
      <c r="X260" s="419"/>
      <c r="Y260" s="420"/>
      <c r="Z260" s="296" t="str">
        <f>IFERROR(VLOOKUP(X260, 【参考】数式用!$A$2:$B$46, 2, FALSE), "")</f>
        <v/>
      </c>
      <c r="AA260" s="313"/>
      <c r="AB260" s="314"/>
      <c r="AC260" s="315">
        <f t="shared" ref="AC260" si="67">AA260-AB260</f>
        <v>0</v>
      </c>
      <c r="AD260" s="417" t="str">
        <f>IF(B260="", "", IF(COUNTIF(X260,"*独自*"),"数式を削除して手入力",IFERROR(INDEX(【参考】数式用!$O$3:'【参考】数式用'!$Q$452,MATCH(Q260&amp;V260,【参考】数式用!$N$3:'【参考】数式用'!$N$452,0),MATCH(VLOOKUP(X260,【参考】数式用!$R$2:$S$46,2,FALSE),【参考】数式用!$O$2:$Q$2,0)),10)))</f>
        <v/>
      </c>
      <c r="AE260" s="309"/>
    </row>
    <row r="261" spans="1:31" ht="49.95" customHeight="1">
      <c r="A261" s="241">
        <f>A260+1</f>
        <v>222</v>
      </c>
      <c r="B261" s="467"/>
      <c r="C261" s="468"/>
      <c r="D261" s="468"/>
      <c r="E261" s="468"/>
      <c r="F261" s="468"/>
      <c r="G261" s="468"/>
      <c r="H261" s="468"/>
      <c r="I261" s="468"/>
      <c r="J261" s="468"/>
      <c r="K261" s="468"/>
      <c r="L261" s="463"/>
      <c r="M261" s="464"/>
      <c r="N261" s="464"/>
      <c r="O261" s="464"/>
      <c r="P261" s="465"/>
      <c r="Q261" s="466"/>
      <c r="R261" s="466"/>
      <c r="S261" s="466"/>
      <c r="T261" s="466"/>
      <c r="U261" s="466"/>
      <c r="V261" s="129"/>
      <c r="W261" s="129"/>
      <c r="X261" s="419"/>
      <c r="Y261" s="420"/>
      <c r="Z261" s="296" t="str">
        <f>IFERROR(VLOOKUP(X261, 【参考】数式用!$A$2:$B$46, 2, FALSE), "")</f>
        <v/>
      </c>
      <c r="AA261" s="313"/>
      <c r="AB261" s="314"/>
      <c r="AC261" s="315">
        <f>AA261-AB261</f>
        <v>0</v>
      </c>
      <c r="AD261" s="418" t="str">
        <f>IF(B261="", "", IF(COUNTIF(X261,"*独自*"),"数式を削除して手入力",IFERROR(INDEX(【参考】数式用!$O$3:'【参考】数式用'!$Q$452,MATCH(Q261&amp;V261,【参考】数式用!$N$3:'【参考】数式用'!$N$452,0),MATCH(VLOOKUP(X261,【参考】数式用!$R$2:$S$46,2,FALSE),【参考】数式用!$O$2:$Q$2,0)),10)))</f>
        <v/>
      </c>
      <c r="AE261" s="309"/>
    </row>
    <row r="262" spans="1:31" ht="49.95" customHeight="1">
      <c r="A262" s="241">
        <f>A261+1</f>
        <v>223</v>
      </c>
      <c r="B262" s="467"/>
      <c r="C262" s="468"/>
      <c r="D262" s="468"/>
      <c r="E262" s="468"/>
      <c r="F262" s="468"/>
      <c r="G262" s="468"/>
      <c r="H262" s="468"/>
      <c r="I262" s="468"/>
      <c r="J262" s="468"/>
      <c r="K262" s="468"/>
      <c r="L262" s="463"/>
      <c r="M262" s="464"/>
      <c r="N262" s="464"/>
      <c r="O262" s="464"/>
      <c r="P262" s="465"/>
      <c r="Q262" s="466"/>
      <c r="R262" s="466"/>
      <c r="S262" s="466"/>
      <c r="T262" s="466"/>
      <c r="U262" s="466"/>
      <c r="V262" s="129"/>
      <c r="W262" s="129"/>
      <c r="X262" s="419"/>
      <c r="Y262" s="420"/>
      <c r="Z262" s="296" t="str">
        <f>IFERROR(VLOOKUP(X262, 【参考】数式用!$A$2:$B$46, 2, FALSE), "")</f>
        <v/>
      </c>
      <c r="AA262" s="313"/>
      <c r="AB262" s="314"/>
      <c r="AC262" s="315">
        <f t="shared" ref="AC262" si="68">AA262-AB262</f>
        <v>0</v>
      </c>
      <c r="AD262" s="417" t="str">
        <f>IF(B262="", "", IF(COUNTIF(X262,"*独自*"),"数式を削除して手入力",IFERROR(INDEX(【参考】数式用!$O$3:'【参考】数式用'!$Q$452,MATCH(Q262&amp;V262,【参考】数式用!$N$3:'【参考】数式用'!$N$452,0),MATCH(VLOOKUP(X262,【参考】数式用!$R$2:$S$46,2,FALSE),【参考】数式用!$O$2:$Q$2,0)),10)))</f>
        <v/>
      </c>
      <c r="AE262" s="309"/>
    </row>
    <row r="263" spans="1:31" ht="49.95" customHeight="1">
      <c r="A263" s="241">
        <f>A262+1</f>
        <v>224</v>
      </c>
      <c r="B263" s="467"/>
      <c r="C263" s="468"/>
      <c r="D263" s="468"/>
      <c r="E263" s="468"/>
      <c r="F263" s="468"/>
      <c r="G263" s="468"/>
      <c r="H263" s="468"/>
      <c r="I263" s="468"/>
      <c r="J263" s="468"/>
      <c r="K263" s="468"/>
      <c r="L263" s="463"/>
      <c r="M263" s="464"/>
      <c r="N263" s="464"/>
      <c r="O263" s="464"/>
      <c r="P263" s="465"/>
      <c r="Q263" s="466"/>
      <c r="R263" s="466"/>
      <c r="S263" s="466"/>
      <c r="T263" s="466"/>
      <c r="U263" s="466"/>
      <c r="V263" s="129"/>
      <c r="W263" s="129"/>
      <c r="X263" s="419"/>
      <c r="Y263" s="420"/>
      <c r="Z263" s="296" t="str">
        <f>IFERROR(VLOOKUP(X263, 【参考】数式用!$A$2:$B$46, 2, FALSE), "")</f>
        <v/>
      </c>
      <c r="AA263" s="313"/>
      <c r="AB263" s="314"/>
      <c r="AC263" s="315">
        <f>AA263-AB263</f>
        <v>0</v>
      </c>
      <c r="AD263" s="418" t="str">
        <f>IF(B263="", "", IF(COUNTIF(X263,"*独自*"),"数式を削除して手入力",IFERROR(INDEX(【参考】数式用!$O$3:'【参考】数式用'!$Q$452,MATCH(Q263&amp;V263,【参考】数式用!$N$3:'【参考】数式用'!$N$452,0),MATCH(VLOOKUP(X263,【参考】数式用!$R$2:$S$46,2,FALSE),【参考】数式用!$O$2:$Q$2,0)),10)))</f>
        <v/>
      </c>
      <c r="AE263" s="309"/>
    </row>
    <row r="264" spans="1:31" ht="49.95" customHeight="1">
      <c r="A264" s="241">
        <f>A263+1</f>
        <v>225</v>
      </c>
      <c r="B264" s="467"/>
      <c r="C264" s="468"/>
      <c r="D264" s="468"/>
      <c r="E264" s="468"/>
      <c r="F264" s="468"/>
      <c r="G264" s="468"/>
      <c r="H264" s="468"/>
      <c r="I264" s="468"/>
      <c r="J264" s="468"/>
      <c r="K264" s="468"/>
      <c r="L264" s="463"/>
      <c r="M264" s="464"/>
      <c r="N264" s="464"/>
      <c r="O264" s="464"/>
      <c r="P264" s="465"/>
      <c r="Q264" s="466"/>
      <c r="R264" s="466"/>
      <c r="S264" s="466"/>
      <c r="T264" s="466"/>
      <c r="U264" s="466"/>
      <c r="V264" s="129"/>
      <c r="W264" s="129"/>
      <c r="X264" s="419"/>
      <c r="Y264" s="420"/>
      <c r="Z264" s="296" t="str">
        <f>IFERROR(VLOOKUP(X264, 【参考】数式用!$A$2:$B$46, 2, FALSE), "")</f>
        <v/>
      </c>
      <c r="AA264" s="313"/>
      <c r="AB264" s="314"/>
      <c r="AC264" s="315">
        <f t="shared" ref="AC264" si="69">AA264-AB264</f>
        <v>0</v>
      </c>
      <c r="AD264" s="417" t="str">
        <f>IF(B264="", "", IF(COUNTIF(X264,"*独自*"),"数式を削除して手入力",IFERROR(INDEX(【参考】数式用!$O$3:'【参考】数式用'!$Q$452,MATCH(Q264&amp;V264,【参考】数式用!$N$3:'【参考】数式用'!$N$452,0),MATCH(VLOOKUP(X264,【参考】数式用!$R$2:$S$46,2,FALSE),【参考】数式用!$O$2:$Q$2,0)),10)))</f>
        <v/>
      </c>
      <c r="AE264" s="309"/>
    </row>
    <row r="265" spans="1:31" ht="49.95" customHeight="1">
      <c r="A265" s="241">
        <f>A264+1</f>
        <v>226</v>
      </c>
      <c r="B265" s="467"/>
      <c r="C265" s="468"/>
      <c r="D265" s="468"/>
      <c r="E265" s="468"/>
      <c r="F265" s="468"/>
      <c r="G265" s="468"/>
      <c r="H265" s="468"/>
      <c r="I265" s="468"/>
      <c r="J265" s="468"/>
      <c r="K265" s="468"/>
      <c r="L265" s="463"/>
      <c r="M265" s="464"/>
      <c r="N265" s="464"/>
      <c r="O265" s="464"/>
      <c r="P265" s="465"/>
      <c r="Q265" s="466"/>
      <c r="R265" s="466"/>
      <c r="S265" s="466"/>
      <c r="T265" s="466"/>
      <c r="U265" s="466"/>
      <c r="V265" s="129"/>
      <c r="W265" s="129"/>
      <c r="X265" s="419"/>
      <c r="Y265" s="420"/>
      <c r="Z265" s="296" t="str">
        <f>IFERROR(VLOOKUP(X265, 【参考】数式用!$A$2:$B$46, 2, FALSE), "")</f>
        <v/>
      </c>
      <c r="AA265" s="313"/>
      <c r="AB265" s="314"/>
      <c r="AC265" s="315">
        <f>AA265-AB265</f>
        <v>0</v>
      </c>
      <c r="AD265" s="418" t="str">
        <f>IF(B265="", "", IF(COUNTIF(X265,"*独自*"),"数式を削除して手入力",IFERROR(INDEX(【参考】数式用!$O$3:'【参考】数式用'!$Q$452,MATCH(Q265&amp;V265,【参考】数式用!$N$3:'【参考】数式用'!$N$452,0),MATCH(VLOOKUP(X265,【参考】数式用!$R$2:$S$46,2,FALSE),【参考】数式用!$O$2:$Q$2,0)),10)))</f>
        <v/>
      </c>
      <c r="AE265" s="309"/>
    </row>
    <row r="266" spans="1:31" ht="49.95" customHeight="1">
      <c r="A266" s="241">
        <f t="shared" ref="A266:A269" si="70">A265+1</f>
        <v>227</v>
      </c>
      <c r="B266" s="467"/>
      <c r="C266" s="468"/>
      <c r="D266" s="468"/>
      <c r="E266" s="468"/>
      <c r="F266" s="468"/>
      <c r="G266" s="468"/>
      <c r="H266" s="468"/>
      <c r="I266" s="468"/>
      <c r="J266" s="468"/>
      <c r="K266" s="468"/>
      <c r="L266" s="463"/>
      <c r="M266" s="464"/>
      <c r="N266" s="464"/>
      <c r="O266" s="464"/>
      <c r="P266" s="465"/>
      <c r="Q266" s="466"/>
      <c r="R266" s="466"/>
      <c r="S266" s="466"/>
      <c r="T266" s="466"/>
      <c r="U266" s="466"/>
      <c r="V266" s="129"/>
      <c r="W266" s="129"/>
      <c r="X266" s="419"/>
      <c r="Y266" s="420"/>
      <c r="Z266" s="296" t="str">
        <f>IFERROR(VLOOKUP(X266, 【参考】数式用!$A$2:$B$46, 2, FALSE), "")</f>
        <v/>
      </c>
      <c r="AA266" s="313"/>
      <c r="AB266" s="314"/>
      <c r="AC266" s="315">
        <f t="shared" ref="AC266:AC270" si="71">AA266-AB266</f>
        <v>0</v>
      </c>
      <c r="AD266" s="417" t="str">
        <f>IF(B266="", "", IF(COUNTIF(X266,"*独自*"),"数式を削除して手入力",IFERROR(INDEX(【参考】数式用!$O$3:'【参考】数式用'!$Q$452,MATCH(Q266&amp;V266,【参考】数式用!$N$3:'【参考】数式用'!$N$452,0),MATCH(VLOOKUP(X266,【参考】数式用!$R$2:$S$46,2,FALSE),【参考】数式用!$O$2:$Q$2,0)),10)))</f>
        <v/>
      </c>
      <c r="AE266" s="309"/>
    </row>
    <row r="267" spans="1:31" ht="49.95" customHeight="1">
      <c r="A267" s="241">
        <f t="shared" si="70"/>
        <v>228</v>
      </c>
      <c r="B267" s="467"/>
      <c r="C267" s="468"/>
      <c r="D267" s="468"/>
      <c r="E267" s="468"/>
      <c r="F267" s="468"/>
      <c r="G267" s="468"/>
      <c r="H267" s="468"/>
      <c r="I267" s="468"/>
      <c r="J267" s="468"/>
      <c r="K267" s="468"/>
      <c r="L267" s="463"/>
      <c r="M267" s="464"/>
      <c r="N267" s="464"/>
      <c r="O267" s="464"/>
      <c r="P267" s="465"/>
      <c r="Q267" s="466"/>
      <c r="R267" s="466"/>
      <c r="S267" s="466"/>
      <c r="T267" s="466"/>
      <c r="U267" s="466"/>
      <c r="V267" s="129"/>
      <c r="W267" s="129"/>
      <c r="X267" s="419"/>
      <c r="Y267" s="420"/>
      <c r="Z267" s="296" t="str">
        <f>IFERROR(VLOOKUP(X267, 【参考】数式用!$A$2:$B$46, 2, FALSE), "")</f>
        <v/>
      </c>
      <c r="AA267" s="313"/>
      <c r="AB267" s="314"/>
      <c r="AC267" s="315">
        <f t="shared" si="71"/>
        <v>0</v>
      </c>
      <c r="AD267" s="418" t="str">
        <f>IF(B267="", "", IF(COUNTIF(X267,"*独自*"),"数式を削除して手入力",IFERROR(INDEX(【参考】数式用!$O$3:'【参考】数式用'!$Q$452,MATCH(Q267&amp;V267,【参考】数式用!$N$3:'【参考】数式用'!$N$452,0),MATCH(VLOOKUP(X267,【参考】数式用!$R$2:$S$46,2,FALSE),【参考】数式用!$O$2:$Q$2,0)),10)))</f>
        <v/>
      </c>
      <c r="AE267" s="309"/>
    </row>
    <row r="268" spans="1:31" ht="49.95" customHeight="1">
      <c r="A268" s="241">
        <f t="shared" si="70"/>
        <v>229</v>
      </c>
      <c r="B268" s="467"/>
      <c r="C268" s="468"/>
      <c r="D268" s="468"/>
      <c r="E268" s="468"/>
      <c r="F268" s="468"/>
      <c r="G268" s="468"/>
      <c r="H268" s="468"/>
      <c r="I268" s="468"/>
      <c r="J268" s="468"/>
      <c r="K268" s="468"/>
      <c r="L268" s="463"/>
      <c r="M268" s="464"/>
      <c r="N268" s="464"/>
      <c r="O268" s="464"/>
      <c r="P268" s="465"/>
      <c r="Q268" s="466"/>
      <c r="R268" s="466"/>
      <c r="S268" s="466"/>
      <c r="T268" s="466"/>
      <c r="U268" s="466"/>
      <c r="V268" s="129"/>
      <c r="W268" s="129"/>
      <c r="X268" s="419"/>
      <c r="Y268" s="420"/>
      <c r="Z268" s="296" t="str">
        <f>IFERROR(VLOOKUP(X268, 【参考】数式用!$A$2:$B$46, 2, FALSE), "")</f>
        <v/>
      </c>
      <c r="AA268" s="313"/>
      <c r="AB268" s="314"/>
      <c r="AC268" s="315">
        <f t="shared" si="71"/>
        <v>0</v>
      </c>
      <c r="AD268" s="417" t="str">
        <f>IF(B268="", "", IF(COUNTIF(X268,"*独自*"),"数式を削除して手入力",IFERROR(INDEX(【参考】数式用!$O$3:'【参考】数式用'!$Q$452,MATCH(Q268&amp;V268,【参考】数式用!$N$3:'【参考】数式用'!$N$452,0),MATCH(VLOOKUP(X268,【参考】数式用!$R$2:$S$46,2,FALSE),【参考】数式用!$O$2:$Q$2,0)),10)))</f>
        <v/>
      </c>
      <c r="AE268" s="309"/>
    </row>
    <row r="269" spans="1:31" ht="49.95" customHeight="1">
      <c r="A269" s="241">
        <f t="shared" si="70"/>
        <v>230</v>
      </c>
      <c r="B269" s="467"/>
      <c r="C269" s="468"/>
      <c r="D269" s="468"/>
      <c r="E269" s="468"/>
      <c r="F269" s="468"/>
      <c r="G269" s="468"/>
      <c r="H269" s="468"/>
      <c r="I269" s="468"/>
      <c r="J269" s="468"/>
      <c r="K269" s="468"/>
      <c r="L269" s="463"/>
      <c r="M269" s="464"/>
      <c r="N269" s="464"/>
      <c r="O269" s="464"/>
      <c r="P269" s="465"/>
      <c r="Q269" s="466"/>
      <c r="R269" s="466"/>
      <c r="S269" s="466"/>
      <c r="T269" s="466"/>
      <c r="U269" s="466"/>
      <c r="V269" s="129"/>
      <c r="W269" s="129"/>
      <c r="X269" s="419"/>
      <c r="Y269" s="420"/>
      <c r="Z269" s="296" t="str">
        <f>IFERROR(VLOOKUP(X269, 【参考】数式用!$A$2:$B$46, 2, FALSE), "")</f>
        <v/>
      </c>
      <c r="AA269" s="313"/>
      <c r="AB269" s="314"/>
      <c r="AC269" s="315">
        <f t="shared" si="71"/>
        <v>0</v>
      </c>
      <c r="AD269" s="418" t="str">
        <f>IF(B269="", "", IF(COUNTIF(X269,"*独自*"),"数式を削除して手入力",IFERROR(INDEX(【参考】数式用!$O$3:'【参考】数式用'!$Q$452,MATCH(Q269&amp;V269,【参考】数式用!$N$3:'【参考】数式用'!$N$452,0),MATCH(VLOOKUP(X269,【参考】数式用!$R$2:$S$46,2,FALSE),【参考】数式用!$O$2:$Q$2,0)),10)))</f>
        <v/>
      </c>
      <c r="AE269" s="309"/>
    </row>
    <row r="270" spans="1:31" ht="49.95" customHeight="1">
      <c r="A270" s="241">
        <f>A269+1</f>
        <v>231</v>
      </c>
      <c r="B270" s="467"/>
      <c r="C270" s="468"/>
      <c r="D270" s="468"/>
      <c r="E270" s="468"/>
      <c r="F270" s="468"/>
      <c r="G270" s="468"/>
      <c r="H270" s="468"/>
      <c r="I270" s="468"/>
      <c r="J270" s="468"/>
      <c r="K270" s="468"/>
      <c r="L270" s="463"/>
      <c r="M270" s="464"/>
      <c r="N270" s="464"/>
      <c r="O270" s="464"/>
      <c r="P270" s="465"/>
      <c r="Q270" s="466"/>
      <c r="R270" s="466"/>
      <c r="S270" s="466"/>
      <c r="T270" s="466"/>
      <c r="U270" s="466"/>
      <c r="V270" s="129"/>
      <c r="W270" s="129"/>
      <c r="X270" s="419"/>
      <c r="Y270" s="420"/>
      <c r="Z270" s="296" t="str">
        <f>IFERROR(VLOOKUP(X270, 【参考】数式用!$A$2:$B$46, 2, FALSE), "")</f>
        <v/>
      </c>
      <c r="AA270" s="313"/>
      <c r="AB270" s="314"/>
      <c r="AC270" s="315">
        <f t="shared" si="71"/>
        <v>0</v>
      </c>
      <c r="AD270" s="417" t="str">
        <f>IF(B270="", "", IF(COUNTIF(X270,"*独自*"),"数式を削除して手入力",IFERROR(INDEX(【参考】数式用!$O$3:'【参考】数式用'!$Q$452,MATCH(Q270&amp;V270,【参考】数式用!$N$3:'【参考】数式用'!$N$452,0),MATCH(VLOOKUP(X270,【参考】数式用!$R$2:$S$46,2,FALSE),【参考】数式用!$O$2:$Q$2,0)),10)))</f>
        <v/>
      </c>
      <c r="AE270" s="309"/>
    </row>
    <row r="271" spans="1:31" ht="49.95" customHeight="1">
      <c r="A271" s="241">
        <f>A270+1</f>
        <v>232</v>
      </c>
      <c r="B271" s="467"/>
      <c r="C271" s="468"/>
      <c r="D271" s="468"/>
      <c r="E271" s="468"/>
      <c r="F271" s="468"/>
      <c r="G271" s="468"/>
      <c r="H271" s="468"/>
      <c r="I271" s="468"/>
      <c r="J271" s="468"/>
      <c r="K271" s="468"/>
      <c r="L271" s="463"/>
      <c r="M271" s="464"/>
      <c r="N271" s="464"/>
      <c r="O271" s="464"/>
      <c r="P271" s="465"/>
      <c r="Q271" s="466"/>
      <c r="R271" s="466"/>
      <c r="S271" s="466"/>
      <c r="T271" s="466"/>
      <c r="U271" s="466"/>
      <c r="V271" s="129"/>
      <c r="W271" s="129"/>
      <c r="X271" s="419"/>
      <c r="Y271" s="420"/>
      <c r="Z271" s="296" t="str">
        <f>IFERROR(VLOOKUP(X271, 【参考】数式用!$A$2:$B$46, 2, FALSE), "")</f>
        <v/>
      </c>
      <c r="AA271" s="313"/>
      <c r="AB271" s="314"/>
      <c r="AC271" s="315">
        <f>AA271-AB271</f>
        <v>0</v>
      </c>
      <c r="AD271" s="418" t="str">
        <f>IF(B271="", "", IF(COUNTIF(X271,"*独自*"),"数式を削除して手入力",IFERROR(INDEX(【参考】数式用!$O$3:'【参考】数式用'!$Q$452,MATCH(Q271&amp;V271,【参考】数式用!$N$3:'【参考】数式用'!$N$452,0),MATCH(VLOOKUP(X271,【参考】数式用!$R$2:$S$46,2,FALSE),【参考】数式用!$O$2:$Q$2,0)),10)))</f>
        <v/>
      </c>
      <c r="AE271" s="309"/>
    </row>
    <row r="272" spans="1:31" ht="49.95" customHeight="1">
      <c r="A272" s="241">
        <f t="shared" ref="A272:A275" si="72">A271+1</f>
        <v>233</v>
      </c>
      <c r="B272" s="467"/>
      <c r="C272" s="468"/>
      <c r="D272" s="468"/>
      <c r="E272" s="468"/>
      <c r="F272" s="468"/>
      <c r="G272" s="468"/>
      <c r="H272" s="468"/>
      <c r="I272" s="468"/>
      <c r="J272" s="468"/>
      <c r="K272" s="468"/>
      <c r="L272" s="463"/>
      <c r="M272" s="464"/>
      <c r="N272" s="464"/>
      <c r="O272" s="464"/>
      <c r="P272" s="465"/>
      <c r="Q272" s="466"/>
      <c r="R272" s="466"/>
      <c r="S272" s="466"/>
      <c r="T272" s="466"/>
      <c r="U272" s="466"/>
      <c r="V272" s="129"/>
      <c r="W272" s="129"/>
      <c r="X272" s="419"/>
      <c r="Y272" s="420"/>
      <c r="Z272" s="296" t="str">
        <f>IFERROR(VLOOKUP(X272, 【参考】数式用!$A$2:$B$46, 2, FALSE), "")</f>
        <v/>
      </c>
      <c r="AA272" s="313"/>
      <c r="AB272" s="314"/>
      <c r="AC272" s="315">
        <f t="shared" ref="AC272:AC276" si="73">AA272-AB272</f>
        <v>0</v>
      </c>
      <c r="AD272" s="417" t="str">
        <f>IF(B272="", "", IF(COUNTIF(X272,"*独自*"),"数式を削除して手入力",IFERROR(INDEX(【参考】数式用!$O$3:'【参考】数式用'!$Q$452,MATCH(Q272&amp;V272,【参考】数式用!$N$3:'【参考】数式用'!$N$452,0),MATCH(VLOOKUP(X272,【参考】数式用!$R$2:$S$46,2,FALSE),【参考】数式用!$O$2:$Q$2,0)),10)))</f>
        <v/>
      </c>
      <c r="AE272" s="309"/>
    </row>
    <row r="273" spans="1:31" ht="49.95" customHeight="1">
      <c r="A273" s="241">
        <f t="shared" si="72"/>
        <v>234</v>
      </c>
      <c r="B273" s="467"/>
      <c r="C273" s="468"/>
      <c r="D273" s="468"/>
      <c r="E273" s="468"/>
      <c r="F273" s="468"/>
      <c r="G273" s="468"/>
      <c r="H273" s="468"/>
      <c r="I273" s="468"/>
      <c r="J273" s="468"/>
      <c r="K273" s="468"/>
      <c r="L273" s="463"/>
      <c r="M273" s="464"/>
      <c r="N273" s="464"/>
      <c r="O273" s="464"/>
      <c r="P273" s="465"/>
      <c r="Q273" s="466"/>
      <c r="R273" s="466"/>
      <c r="S273" s="466"/>
      <c r="T273" s="466"/>
      <c r="U273" s="466"/>
      <c r="V273" s="129"/>
      <c r="W273" s="129"/>
      <c r="X273" s="419"/>
      <c r="Y273" s="420"/>
      <c r="Z273" s="296" t="str">
        <f>IFERROR(VLOOKUP(X273, 【参考】数式用!$A$2:$B$46, 2, FALSE), "")</f>
        <v/>
      </c>
      <c r="AA273" s="313"/>
      <c r="AB273" s="314"/>
      <c r="AC273" s="315">
        <f t="shared" si="73"/>
        <v>0</v>
      </c>
      <c r="AD273" s="418" t="str">
        <f>IF(B273="", "", IF(COUNTIF(X273,"*独自*"),"数式を削除して手入力",IFERROR(INDEX(【参考】数式用!$O$3:'【参考】数式用'!$Q$452,MATCH(Q273&amp;V273,【参考】数式用!$N$3:'【参考】数式用'!$N$452,0),MATCH(VLOOKUP(X273,【参考】数式用!$R$2:$S$46,2,FALSE),【参考】数式用!$O$2:$Q$2,0)),10)))</f>
        <v/>
      </c>
      <c r="AE273" s="309"/>
    </row>
    <row r="274" spans="1:31" ht="49.95" customHeight="1">
      <c r="A274" s="241">
        <f t="shared" si="72"/>
        <v>235</v>
      </c>
      <c r="B274" s="467"/>
      <c r="C274" s="468"/>
      <c r="D274" s="468"/>
      <c r="E274" s="468"/>
      <c r="F274" s="468"/>
      <c r="G274" s="468"/>
      <c r="H274" s="468"/>
      <c r="I274" s="468"/>
      <c r="J274" s="468"/>
      <c r="K274" s="468"/>
      <c r="L274" s="463"/>
      <c r="M274" s="464"/>
      <c r="N274" s="464"/>
      <c r="O274" s="464"/>
      <c r="P274" s="465"/>
      <c r="Q274" s="466"/>
      <c r="R274" s="466"/>
      <c r="S274" s="466"/>
      <c r="T274" s="466"/>
      <c r="U274" s="466"/>
      <c r="V274" s="129"/>
      <c r="W274" s="129"/>
      <c r="X274" s="419"/>
      <c r="Y274" s="420"/>
      <c r="Z274" s="296" t="str">
        <f>IFERROR(VLOOKUP(X274, 【参考】数式用!$A$2:$B$46, 2, FALSE), "")</f>
        <v/>
      </c>
      <c r="AA274" s="313"/>
      <c r="AB274" s="314"/>
      <c r="AC274" s="315">
        <f t="shared" si="73"/>
        <v>0</v>
      </c>
      <c r="AD274" s="417" t="str">
        <f>IF(B274="", "", IF(COUNTIF(X274,"*独自*"),"数式を削除して手入力",IFERROR(INDEX(【参考】数式用!$O$3:'【参考】数式用'!$Q$452,MATCH(Q274&amp;V274,【参考】数式用!$N$3:'【参考】数式用'!$N$452,0),MATCH(VLOOKUP(X274,【参考】数式用!$R$2:$S$46,2,FALSE),【参考】数式用!$O$2:$Q$2,0)),10)))</f>
        <v/>
      </c>
      <c r="AE274" s="309"/>
    </row>
    <row r="275" spans="1:31" ht="49.95" customHeight="1">
      <c r="A275" s="241">
        <f t="shared" si="72"/>
        <v>236</v>
      </c>
      <c r="B275" s="467"/>
      <c r="C275" s="468"/>
      <c r="D275" s="468"/>
      <c r="E275" s="468"/>
      <c r="F275" s="468"/>
      <c r="G275" s="468"/>
      <c r="H275" s="468"/>
      <c r="I275" s="468"/>
      <c r="J275" s="468"/>
      <c r="K275" s="468"/>
      <c r="L275" s="463"/>
      <c r="M275" s="464"/>
      <c r="N275" s="464"/>
      <c r="O275" s="464"/>
      <c r="P275" s="465"/>
      <c r="Q275" s="466"/>
      <c r="R275" s="466"/>
      <c r="S275" s="466"/>
      <c r="T275" s="466"/>
      <c r="U275" s="466"/>
      <c r="V275" s="129"/>
      <c r="W275" s="129"/>
      <c r="X275" s="419"/>
      <c r="Y275" s="420"/>
      <c r="Z275" s="296" t="str">
        <f>IFERROR(VLOOKUP(X275, 【参考】数式用!$A$2:$B$46, 2, FALSE), "")</f>
        <v/>
      </c>
      <c r="AA275" s="313"/>
      <c r="AB275" s="314"/>
      <c r="AC275" s="315">
        <f t="shared" si="73"/>
        <v>0</v>
      </c>
      <c r="AD275" s="418" t="str">
        <f>IF(B275="", "", IF(COUNTIF(X275,"*独自*"),"数式を削除して手入力",IFERROR(INDEX(【参考】数式用!$O$3:'【参考】数式用'!$Q$452,MATCH(Q275&amp;V275,【参考】数式用!$N$3:'【参考】数式用'!$N$452,0),MATCH(VLOOKUP(X275,【参考】数式用!$R$2:$S$46,2,FALSE),【参考】数式用!$O$2:$Q$2,0)),10)))</f>
        <v/>
      </c>
      <c r="AE275" s="309"/>
    </row>
    <row r="276" spans="1:31" ht="49.95" customHeight="1">
      <c r="A276" s="241">
        <f>A275+1</f>
        <v>237</v>
      </c>
      <c r="B276" s="467"/>
      <c r="C276" s="468"/>
      <c r="D276" s="468"/>
      <c r="E276" s="468"/>
      <c r="F276" s="468"/>
      <c r="G276" s="468"/>
      <c r="H276" s="468"/>
      <c r="I276" s="468"/>
      <c r="J276" s="468"/>
      <c r="K276" s="468"/>
      <c r="L276" s="463"/>
      <c r="M276" s="464"/>
      <c r="N276" s="464"/>
      <c r="O276" s="464"/>
      <c r="P276" s="465"/>
      <c r="Q276" s="466"/>
      <c r="R276" s="466"/>
      <c r="S276" s="466"/>
      <c r="T276" s="466"/>
      <c r="U276" s="466"/>
      <c r="V276" s="129"/>
      <c r="W276" s="129"/>
      <c r="X276" s="419"/>
      <c r="Y276" s="420"/>
      <c r="Z276" s="296" t="str">
        <f>IFERROR(VLOOKUP(X276, 【参考】数式用!$A$2:$B$46, 2, FALSE), "")</f>
        <v/>
      </c>
      <c r="AA276" s="313"/>
      <c r="AB276" s="314"/>
      <c r="AC276" s="315">
        <f t="shared" si="73"/>
        <v>0</v>
      </c>
      <c r="AD276" s="417" t="str">
        <f>IF(B276="", "", IF(COUNTIF(X276,"*独自*"),"数式を削除して手入力",IFERROR(INDEX(【参考】数式用!$O$3:'【参考】数式用'!$Q$452,MATCH(Q276&amp;V276,【参考】数式用!$N$3:'【参考】数式用'!$N$452,0),MATCH(VLOOKUP(X276,【参考】数式用!$R$2:$S$46,2,FALSE),【参考】数式用!$O$2:$Q$2,0)),10)))</f>
        <v/>
      </c>
      <c r="AE276" s="309"/>
    </row>
    <row r="277" spans="1:31" ht="49.95" customHeight="1">
      <c r="A277" s="241">
        <f>A276+1</f>
        <v>238</v>
      </c>
      <c r="B277" s="467"/>
      <c r="C277" s="468"/>
      <c r="D277" s="468"/>
      <c r="E277" s="468"/>
      <c r="F277" s="468"/>
      <c r="G277" s="468"/>
      <c r="H277" s="468"/>
      <c r="I277" s="468"/>
      <c r="J277" s="468"/>
      <c r="K277" s="468"/>
      <c r="L277" s="463"/>
      <c r="M277" s="464"/>
      <c r="N277" s="464"/>
      <c r="O277" s="464"/>
      <c r="P277" s="465"/>
      <c r="Q277" s="466"/>
      <c r="R277" s="466"/>
      <c r="S277" s="466"/>
      <c r="T277" s="466"/>
      <c r="U277" s="466"/>
      <c r="V277" s="129"/>
      <c r="W277" s="129"/>
      <c r="X277" s="419"/>
      <c r="Y277" s="420"/>
      <c r="Z277" s="296" t="str">
        <f>IFERROR(VLOOKUP(X277, 【参考】数式用!$A$2:$B$46, 2, FALSE), "")</f>
        <v/>
      </c>
      <c r="AA277" s="313"/>
      <c r="AB277" s="314"/>
      <c r="AC277" s="315">
        <f>AA277-AB277</f>
        <v>0</v>
      </c>
      <c r="AD277" s="418" t="str">
        <f>IF(B277="", "", IF(COUNTIF(X277,"*独自*"),"数式を削除して手入力",IFERROR(INDEX(【参考】数式用!$O$3:'【参考】数式用'!$Q$452,MATCH(Q277&amp;V277,【参考】数式用!$N$3:'【参考】数式用'!$N$452,0),MATCH(VLOOKUP(X277,【参考】数式用!$R$2:$S$46,2,FALSE),【参考】数式用!$O$2:$Q$2,0)),10)))</f>
        <v/>
      </c>
      <c r="AE277" s="309"/>
    </row>
    <row r="278" spans="1:31" ht="49.95" customHeight="1">
      <c r="A278" s="241">
        <f t="shared" ref="A278:A281" si="74">A277+1</f>
        <v>239</v>
      </c>
      <c r="B278" s="467"/>
      <c r="C278" s="468"/>
      <c r="D278" s="468"/>
      <c r="E278" s="468"/>
      <c r="F278" s="468"/>
      <c r="G278" s="468"/>
      <c r="H278" s="468"/>
      <c r="I278" s="468"/>
      <c r="J278" s="468"/>
      <c r="K278" s="468"/>
      <c r="L278" s="463"/>
      <c r="M278" s="464"/>
      <c r="N278" s="464"/>
      <c r="O278" s="464"/>
      <c r="P278" s="465"/>
      <c r="Q278" s="466"/>
      <c r="R278" s="466"/>
      <c r="S278" s="466"/>
      <c r="T278" s="466"/>
      <c r="U278" s="466"/>
      <c r="V278" s="129"/>
      <c r="W278" s="129"/>
      <c r="X278" s="419"/>
      <c r="Y278" s="420"/>
      <c r="Z278" s="296" t="str">
        <f>IFERROR(VLOOKUP(X278, 【参考】数式用!$A$2:$B$46, 2, FALSE), "")</f>
        <v/>
      </c>
      <c r="AA278" s="313"/>
      <c r="AB278" s="314"/>
      <c r="AC278" s="315">
        <f t="shared" ref="AC278:AC282" si="75">AA278-AB278</f>
        <v>0</v>
      </c>
      <c r="AD278" s="417" t="str">
        <f>IF(B278="", "", IF(COUNTIF(X278,"*独自*"),"数式を削除して手入力",IFERROR(INDEX(【参考】数式用!$O$3:'【参考】数式用'!$Q$452,MATCH(Q278&amp;V278,【参考】数式用!$N$3:'【参考】数式用'!$N$452,0),MATCH(VLOOKUP(X278,【参考】数式用!$R$2:$S$46,2,FALSE),【参考】数式用!$O$2:$Q$2,0)),10)))</f>
        <v/>
      </c>
      <c r="AE278" s="309"/>
    </row>
    <row r="279" spans="1:31" ht="49.95" customHeight="1">
      <c r="A279" s="241">
        <f t="shared" si="74"/>
        <v>240</v>
      </c>
      <c r="B279" s="467"/>
      <c r="C279" s="468"/>
      <c r="D279" s="468"/>
      <c r="E279" s="468"/>
      <c r="F279" s="468"/>
      <c r="G279" s="468"/>
      <c r="H279" s="468"/>
      <c r="I279" s="468"/>
      <c r="J279" s="468"/>
      <c r="K279" s="468"/>
      <c r="L279" s="463"/>
      <c r="M279" s="464"/>
      <c r="N279" s="464"/>
      <c r="O279" s="464"/>
      <c r="P279" s="465"/>
      <c r="Q279" s="466"/>
      <c r="R279" s="466"/>
      <c r="S279" s="466"/>
      <c r="T279" s="466"/>
      <c r="U279" s="466"/>
      <c r="V279" s="129"/>
      <c r="W279" s="129"/>
      <c r="X279" s="419"/>
      <c r="Y279" s="420"/>
      <c r="Z279" s="296" t="str">
        <f>IFERROR(VLOOKUP(X279, 【参考】数式用!$A$2:$B$46, 2, FALSE), "")</f>
        <v/>
      </c>
      <c r="AA279" s="313"/>
      <c r="AB279" s="314"/>
      <c r="AC279" s="315">
        <f t="shared" si="75"/>
        <v>0</v>
      </c>
      <c r="AD279" s="418" t="str">
        <f>IF(B279="", "", IF(COUNTIF(X279,"*独自*"),"数式を削除して手入力",IFERROR(INDEX(【参考】数式用!$O$3:'【参考】数式用'!$Q$452,MATCH(Q279&amp;V279,【参考】数式用!$N$3:'【参考】数式用'!$N$452,0),MATCH(VLOOKUP(X279,【参考】数式用!$R$2:$S$46,2,FALSE),【参考】数式用!$O$2:$Q$2,0)),10)))</f>
        <v/>
      </c>
      <c r="AE279" s="309"/>
    </row>
    <row r="280" spans="1:31" ht="49.95" customHeight="1">
      <c r="A280" s="241">
        <f t="shared" si="74"/>
        <v>241</v>
      </c>
      <c r="B280" s="467"/>
      <c r="C280" s="468"/>
      <c r="D280" s="468"/>
      <c r="E280" s="468"/>
      <c r="F280" s="468"/>
      <c r="G280" s="468"/>
      <c r="H280" s="468"/>
      <c r="I280" s="468"/>
      <c r="J280" s="468"/>
      <c r="K280" s="468"/>
      <c r="L280" s="463"/>
      <c r="M280" s="464"/>
      <c r="N280" s="464"/>
      <c r="O280" s="464"/>
      <c r="P280" s="465"/>
      <c r="Q280" s="466"/>
      <c r="R280" s="466"/>
      <c r="S280" s="466"/>
      <c r="T280" s="466"/>
      <c r="U280" s="466"/>
      <c r="V280" s="129"/>
      <c r="W280" s="129"/>
      <c r="X280" s="419"/>
      <c r="Y280" s="420"/>
      <c r="Z280" s="296" t="str">
        <f>IFERROR(VLOOKUP(X280, 【参考】数式用!$A$2:$B$46, 2, FALSE), "")</f>
        <v/>
      </c>
      <c r="AA280" s="313"/>
      <c r="AB280" s="314"/>
      <c r="AC280" s="315">
        <f t="shared" si="75"/>
        <v>0</v>
      </c>
      <c r="AD280" s="417" t="str">
        <f>IF(B280="", "", IF(COUNTIF(X280,"*独自*"),"数式を削除して手入力",IFERROR(INDEX(【参考】数式用!$O$3:'【参考】数式用'!$Q$452,MATCH(Q280&amp;V280,【参考】数式用!$N$3:'【参考】数式用'!$N$452,0),MATCH(VLOOKUP(X280,【参考】数式用!$R$2:$S$46,2,FALSE),【参考】数式用!$O$2:$Q$2,0)),10)))</f>
        <v/>
      </c>
      <c r="AE280" s="309"/>
    </row>
    <row r="281" spans="1:31" ht="49.95" customHeight="1">
      <c r="A281" s="241">
        <f t="shared" si="74"/>
        <v>242</v>
      </c>
      <c r="B281" s="467"/>
      <c r="C281" s="468"/>
      <c r="D281" s="468"/>
      <c r="E281" s="468"/>
      <c r="F281" s="468"/>
      <c r="G281" s="468"/>
      <c r="H281" s="468"/>
      <c r="I281" s="468"/>
      <c r="J281" s="468"/>
      <c r="K281" s="468"/>
      <c r="L281" s="463"/>
      <c r="M281" s="464"/>
      <c r="N281" s="464"/>
      <c r="O281" s="464"/>
      <c r="P281" s="465"/>
      <c r="Q281" s="466"/>
      <c r="R281" s="466"/>
      <c r="S281" s="466"/>
      <c r="T281" s="466"/>
      <c r="U281" s="466"/>
      <c r="V281" s="129"/>
      <c r="W281" s="129"/>
      <c r="X281" s="419"/>
      <c r="Y281" s="420"/>
      <c r="Z281" s="296" t="str">
        <f>IFERROR(VLOOKUP(X281, 【参考】数式用!$A$2:$B$46, 2, FALSE), "")</f>
        <v/>
      </c>
      <c r="AA281" s="313"/>
      <c r="AB281" s="314"/>
      <c r="AC281" s="315">
        <f t="shared" si="75"/>
        <v>0</v>
      </c>
      <c r="AD281" s="418" t="str">
        <f>IF(B281="", "", IF(COUNTIF(X281,"*独自*"),"数式を削除して手入力",IFERROR(INDEX(【参考】数式用!$O$3:'【参考】数式用'!$Q$452,MATCH(Q281&amp;V281,【参考】数式用!$N$3:'【参考】数式用'!$N$452,0),MATCH(VLOOKUP(X281,【参考】数式用!$R$2:$S$46,2,FALSE),【参考】数式用!$O$2:$Q$2,0)),10)))</f>
        <v/>
      </c>
      <c r="AE281" s="309"/>
    </row>
    <row r="282" spans="1:31" ht="49.95" customHeight="1">
      <c r="A282" s="241">
        <f>A281+1</f>
        <v>243</v>
      </c>
      <c r="B282" s="467"/>
      <c r="C282" s="468"/>
      <c r="D282" s="468"/>
      <c r="E282" s="468"/>
      <c r="F282" s="468"/>
      <c r="G282" s="468"/>
      <c r="H282" s="468"/>
      <c r="I282" s="468"/>
      <c r="J282" s="468"/>
      <c r="K282" s="468"/>
      <c r="L282" s="463"/>
      <c r="M282" s="464"/>
      <c r="N282" s="464"/>
      <c r="O282" s="464"/>
      <c r="P282" s="465"/>
      <c r="Q282" s="466"/>
      <c r="R282" s="466"/>
      <c r="S282" s="466"/>
      <c r="T282" s="466"/>
      <c r="U282" s="466"/>
      <c r="V282" s="129"/>
      <c r="W282" s="129"/>
      <c r="X282" s="419"/>
      <c r="Y282" s="420"/>
      <c r="Z282" s="296" t="str">
        <f>IFERROR(VLOOKUP(X282, 【参考】数式用!$A$2:$B$46, 2, FALSE), "")</f>
        <v/>
      </c>
      <c r="AA282" s="313"/>
      <c r="AB282" s="314"/>
      <c r="AC282" s="315">
        <f t="shared" si="75"/>
        <v>0</v>
      </c>
      <c r="AD282" s="417" t="str">
        <f>IF(B282="", "", IF(COUNTIF(X282,"*独自*"),"数式を削除して手入力",IFERROR(INDEX(【参考】数式用!$O$3:'【参考】数式用'!$Q$452,MATCH(Q282&amp;V282,【参考】数式用!$N$3:'【参考】数式用'!$N$452,0),MATCH(VLOOKUP(X282,【参考】数式用!$R$2:$S$46,2,FALSE),【参考】数式用!$O$2:$Q$2,0)),10)))</f>
        <v/>
      </c>
      <c r="AE282" s="309"/>
    </row>
    <row r="283" spans="1:31" ht="49.95" customHeight="1">
      <c r="A283" s="241">
        <f>A282+1</f>
        <v>244</v>
      </c>
      <c r="B283" s="467"/>
      <c r="C283" s="468"/>
      <c r="D283" s="468"/>
      <c r="E283" s="468"/>
      <c r="F283" s="468"/>
      <c r="G283" s="468"/>
      <c r="H283" s="468"/>
      <c r="I283" s="468"/>
      <c r="J283" s="468"/>
      <c r="K283" s="468"/>
      <c r="L283" s="463"/>
      <c r="M283" s="464"/>
      <c r="N283" s="464"/>
      <c r="O283" s="464"/>
      <c r="P283" s="465"/>
      <c r="Q283" s="466"/>
      <c r="R283" s="466"/>
      <c r="S283" s="466"/>
      <c r="T283" s="466"/>
      <c r="U283" s="466"/>
      <c r="V283" s="129"/>
      <c r="W283" s="129"/>
      <c r="X283" s="419"/>
      <c r="Y283" s="420"/>
      <c r="Z283" s="296" t="str">
        <f>IFERROR(VLOOKUP(X283, 【参考】数式用!$A$2:$B$46, 2, FALSE), "")</f>
        <v/>
      </c>
      <c r="AA283" s="313"/>
      <c r="AB283" s="314"/>
      <c r="AC283" s="315">
        <f>AA283-AB283</f>
        <v>0</v>
      </c>
      <c r="AD283" s="418" t="str">
        <f>IF(B283="", "", IF(COUNTIF(X283,"*独自*"),"数式を削除して手入力",IFERROR(INDEX(【参考】数式用!$O$3:'【参考】数式用'!$Q$452,MATCH(Q283&amp;V283,【参考】数式用!$N$3:'【参考】数式用'!$N$452,0),MATCH(VLOOKUP(X283,【参考】数式用!$R$2:$S$46,2,FALSE),【参考】数式用!$O$2:$Q$2,0)),10)))</f>
        <v/>
      </c>
      <c r="AE283" s="309"/>
    </row>
    <row r="284" spans="1:31" ht="49.95" customHeight="1">
      <c r="A284" s="241">
        <f t="shared" ref="A284:A287" si="76">A283+1</f>
        <v>245</v>
      </c>
      <c r="B284" s="467"/>
      <c r="C284" s="468"/>
      <c r="D284" s="468"/>
      <c r="E284" s="468"/>
      <c r="F284" s="468"/>
      <c r="G284" s="468"/>
      <c r="H284" s="468"/>
      <c r="I284" s="468"/>
      <c r="J284" s="468"/>
      <c r="K284" s="468"/>
      <c r="L284" s="463"/>
      <c r="M284" s="464"/>
      <c r="N284" s="464"/>
      <c r="O284" s="464"/>
      <c r="P284" s="465"/>
      <c r="Q284" s="466"/>
      <c r="R284" s="466"/>
      <c r="S284" s="466"/>
      <c r="T284" s="466"/>
      <c r="U284" s="466"/>
      <c r="V284" s="129"/>
      <c r="W284" s="129"/>
      <c r="X284" s="419"/>
      <c r="Y284" s="420"/>
      <c r="Z284" s="296" t="str">
        <f>IFERROR(VLOOKUP(X284, 【参考】数式用!$A$2:$B$46, 2, FALSE), "")</f>
        <v/>
      </c>
      <c r="AA284" s="313"/>
      <c r="AB284" s="314"/>
      <c r="AC284" s="315">
        <f t="shared" ref="AC284:AC288" si="77">AA284-AB284</f>
        <v>0</v>
      </c>
      <c r="AD284" s="417" t="str">
        <f>IF(B284="", "", IF(COUNTIF(X284,"*独自*"),"数式を削除して手入力",IFERROR(INDEX(【参考】数式用!$O$3:'【参考】数式用'!$Q$452,MATCH(Q284&amp;V284,【参考】数式用!$N$3:'【参考】数式用'!$N$452,0),MATCH(VLOOKUP(X284,【参考】数式用!$R$2:$S$46,2,FALSE),【参考】数式用!$O$2:$Q$2,0)),10)))</f>
        <v/>
      </c>
      <c r="AE284" s="309"/>
    </row>
    <row r="285" spans="1:31" ht="49.95" customHeight="1">
      <c r="A285" s="241">
        <f t="shared" si="76"/>
        <v>246</v>
      </c>
      <c r="B285" s="467"/>
      <c r="C285" s="468"/>
      <c r="D285" s="468"/>
      <c r="E285" s="468"/>
      <c r="F285" s="468"/>
      <c r="G285" s="468"/>
      <c r="H285" s="468"/>
      <c r="I285" s="468"/>
      <c r="J285" s="468"/>
      <c r="K285" s="468"/>
      <c r="L285" s="463"/>
      <c r="M285" s="464"/>
      <c r="N285" s="464"/>
      <c r="O285" s="464"/>
      <c r="P285" s="465"/>
      <c r="Q285" s="466"/>
      <c r="R285" s="466"/>
      <c r="S285" s="466"/>
      <c r="T285" s="466"/>
      <c r="U285" s="466"/>
      <c r="V285" s="129"/>
      <c r="W285" s="129"/>
      <c r="X285" s="419"/>
      <c r="Y285" s="420"/>
      <c r="Z285" s="296" t="str">
        <f>IFERROR(VLOOKUP(X285, 【参考】数式用!$A$2:$B$46, 2, FALSE), "")</f>
        <v/>
      </c>
      <c r="AA285" s="313"/>
      <c r="AB285" s="314"/>
      <c r="AC285" s="315">
        <f t="shared" si="77"/>
        <v>0</v>
      </c>
      <c r="AD285" s="418" t="str">
        <f>IF(B285="", "", IF(COUNTIF(X285,"*独自*"),"数式を削除して手入力",IFERROR(INDEX(【参考】数式用!$O$3:'【参考】数式用'!$Q$452,MATCH(Q285&amp;V285,【参考】数式用!$N$3:'【参考】数式用'!$N$452,0),MATCH(VLOOKUP(X285,【参考】数式用!$R$2:$S$46,2,FALSE),【参考】数式用!$O$2:$Q$2,0)),10)))</f>
        <v/>
      </c>
      <c r="AE285" s="309"/>
    </row>
    <row r="286" spans="1:31" ht="49.95" customHeight="1">
      <c r="A286" s="241">
        <f t="shared" si="76"/>
        <v>247</v>
      </c>
      <c r="B286" s="467"/>
      <c r="C286" s="468"/>
      <c r="D286" s="468"/>
      <c r="E286" s="468"/>
      <c r="F286" s="468"/>
      <c r="G286" s="468"/>
      <c r="H286" s="468"/>
      <c r="I286" s="468"/>
      <c r="J286" s="468"/>
      <c r="K286" s="468"/>
      <c r="L286" s="463"/>
      <c r="M286" s="464"/>
      <c r="N286" s="464"/>
      <c r="O286" s="464"/>
      <c r="P286" s="465"/>
      <c r="Q286" s="466"/>
      <c r="R286" s="466"/>
      <c r="S286" s="466"/>
      <c r="T286" s="466"/>
      <c r="U286" s="466"/>
      <c r="V286" s="129"/>
      <c r="W286" s="129"/>
      <c r="X286" s="419"/>
      <c r="Y286" s="420"/>
      <c r="Z286" s="296" t="str">
        <f>IFERROR(VLOOKUP(X286, 【参考】数式用!$A$2:$B$46, 2, FALSE), "")</f>
        <v/>
      </c>
      <c r="AA286" s="313"/>
      <c r="AB286" s="314"/>
      <c r="AC286" s="315">
        <f t="shared" si="77"/>
        <v>0</v>
      </c>
      <c r="AD286" s="417" t="str">
        <f>IF(B286="", "", IF(COUNTIF(X286,"*独自*"),"数式を削除して手入力",IFERROR(INDEX(【参考】数式用!$O$3:'【参考】数式用'!$Q$452,MATCH(Q286&amp;V286,【参考】数式用!$N$3:'【参考】数式用'!$N$452,0),MATCH(VLOOKUP(X286,【参考】数式用!$R$2:$S$46,2,FALSE),【参考】数式用!$O$2:$Q$2,0)),10)))</f>
        <v/>
      </c>
      <c r="AE286" s="309"/>
    </row>
    <row r="287" spans="1:31" ht="49.95" customHeight="1">
      <c r="A287" s="241">
        <f t="shared" si="76"/>
        <v>248</v>
      </c>
      <c r="B287" s="467"/>
      <c r="C287" s="468"/>
      <c r="D287" s="468"/>
      <c r="E287" s="468"/>
      <c r="F287" s="468"/>
      <c r="G287" s="468"/>
      <c r="H287" s="468"/>
      <c r="I287" s="468"/>
      <c r="J287" s="468"/>
      <c r="K287" s="468"/>
      <c r="L287" s="463"/>
      <c r="M287" s="464"/>
      <c r="N287" s="464"/>
      <c r="O287" s="464"/>
      <c r="P287" s="465"/>
      <c r="Q287" s="466"/>
      <c r="R287" s="466"/>
      <c r="S287" s="466"/>
      <c r="T287" s="466"/>
      <c r="U287" s="466"/>
      <c r="V287" s="129"/>
      <c r="W287" s="129"/>
      <c r="X287" s="419"/>
      <c r="Y287" s="420"/>
      <c r="Z287" s="296" t="str">
        <f>IFERROR(VLOOKUP(X287, 【参考】数式用!$A$2:$B$46, 2, FALSE), "")</f>
        <v/>
      </c>
      <c r="AA287" s="313"/>
      <c r="AB287" s="314"/>
      <c r="AC287" s="315">
        <f t="shared" si="77"/>
        <v>0</v>
      </c>
      <c r="AD287" s="418" t="str">
        <f>IF(B287="", "", IF(COUNTIF(X287,"*独自*"),"数式を削除して手入力",IFERROR(INDEX(【参考】数式用!$O$3:'【参考】数式用'!$Q$452,MATCH(Q287&amp;V287,【参考】数式用!$N$3:'【参考】数式用'!$N$452,0),MATCH(VLOOKUP(X287,【参考】数式用!$R$2:$S$46,2,FALSE),【参考】数式用!$O$2:$Q$2,0)),10)))</f>
        <v/>
      </c>
      <c r="AE287" s="309"/>
    </row>
    <row r="288" spans="1:31" ht="49.95" customHeight="1">
      <c r="A288" s="241">
        <f>A287+1</f>
        <v>249</v>
      </c>
      <c r="B288" s="467"/>
      <c r="C288" s="468"/>
      <c r="D288" s="468"/>
      <c r="E288" s="468"/>
      <c r="F288" s="468"/>
      <c r="G288" s="468"/>
      <c r="H288" s="468"/>
      <c r="I288" s="468"/>
      <c r="J288" s="468"/>
      <c r="K288" s="468"/>
      <c r="L288" s="463"/>
      <c r="M288" s="464"/>
      <c r="N288" s="464"/>
      <c r="O288" s="464"/>
      <c r="P288" s="465"/>
      <c r="Q288" s="466"/>
      <c r="R288" s="466"/>
      <c r="S288" s="466"/>
      <c r="T288" s="466"/>
      <c r="U288" s="466"/>
      <c r="V288" s="129"/>
      <c r="W288" s="129"/>
      <c r="X288" s="419"/>
      <c r="Y288" s="420"/>
      <c r="Z288" s="296" t="str">
        <f>IFERROR(VLOOKUP(X288, 【参考】数式用!$A$2:$B$46, 2, FALSE), "")</f>
        <v/>
      </c>
      <c r="AA288" s="313"/>
      <c r="AB288" s="314"/>
      <c r="AC288" s="315">
        <f t="shared" si="77"/>
        <v>0</v>
      </c>
      <c r="AD288" s="417" t="str">
        <f>IF(B288="", "", IF(COUNTIF(X288,"*独自*"),"数式を削除して手入力",IFERROR(INDEX(【参考】数式用!$O$3:'【参考】数式用'!$Q$452,MATCH(Q288&amp;V288,【参考】数式用!$N$3:'【参考】数式用'!$N$452,0),MATCH(VLOOKUP(X288,【参考】数式用!$R$2:$S$46,2,FALSE),【参考】数式用!$O$2:$Q$2,0)),10)))</f>
        <v/>
      </c>
      <c r="AE288" s="309"/>
    </row>
    <row r="289" spans="1:31" ht="49.95" customHeight="1">
      <c r="A289" s="241">
        <f>A288+1</f>
        <v>250</v>
      </c>
      <c r="B289" s="467"/>
      <c r="C289" s="468"/>
      <c r="D289" s="468"/>
      <c r="E289" s="468"/>
      <c r="F289" s="468"/>
      <c r="G289" s="468"/>
      <c r="H289" s="468"/>
      <c r="I289" s="468"/>
      <c r="J289" s="468"/>
      <c r="K289" s="468"/>
      <c r="L289" s="463"/>
      <c r="M289" s="464"/>
      <c r="N289" s="464"/>
      <c r="O289" s="464"/>
      <c r="P289" s="465"/>
      <c r="Q289" s="466"/>
      <c r="R289" s="466"/>
      <c r="S289" s="466"/>
      <c r="T289" s="466"/>
      <c r="U289" s="466"/>
      <c r="V289" s="129"/>
      <c r="W289" s="129"/>
      <c r="X289" s="419"/>
      <c r="Y289" s="420"/>
      <c r="Z289" s="296" t="str">
        <f>IFERROR(VLOOKUP(X289, 【参考】数式用!$A$2:$B$46, 2, FALSE), "")</f>
        <v/>
      </c>
      <c r="AA289" s="313"/>
      <c r="AB289" s="314"/>
      <c r="AC289" s="315">
        <f>AA289-AB289</f>
        <v>0</v>
      </c>
      <c r="AD289" s="418" t="str">
        <f>IF(B289="", "", IF(COUNTIF(X289,"*独自*"),"数式を削除して手入力",IFERROR(INDEX(【参考】数式用!$O$3:'【参考】数式用'!$Q$452,MATCH(Q289&amp;V289,【参考】数式用!$N$3:'【参考】数式用'!$N$452,0),MATCH(VLOOKUP(X289,【参考】数式用!$R$2:$S$46,2,FALSE),【参考】数式用!$O$2:$Q$2,0)),10)))</f>
        <v/>
      </c>
      <c r="AE289" s="309"/>
    </row>
    <row r="290" spans="1:31" ht="49.95" customHeight="1">
      <c r="A290" s="241">
        <f t="shared" ref="A290:A293" si="78">A289+1</f>
        <v>251</v>
      </c>
      <c r="B290" s="467"/>
      <c r="C290" s="468"/>
      <c r="D290" s="468"/>
      <c r="E290" s="468"/>
      <c r="F290" s="468"/>
      <c r="G290" s="468"/>
      <c r="H290" s="468"/>
      <c r="I290" s="468"/>
      <c r="J290" s="468"/>
      <c r="K290" s="468"/>
      <c r="L290" s="463"/>
      <c r="M290" s="464"/>
      <c r="N290" s="464"/>
      <c r="O290" s="464"/>
      <c r="P290" s="465"/>
      <c r="Q290" s="466"/>
      <c r="R290" s="466"/>
      <c r="S290" s="466"/>
      <c r="T290" s="466"/>
      <c r="U290" s="466"/>
      <c r="V290" s="129"/>
      <c r="W290" s="129"/>
      <c r="X290" s="419"/>
      <c r="Y290" s="420"/>
      <c r="Z290" s="296" t="str">
        <f>IFERROR(VLOOKUP(X290, 【参考】数式用!$A$2:$B$46, 2, FALSE), "")</f>
        <v/>
      </c>
      <c r="AA290" s="313"/>
      <c r="AB290" s="314"/>
      <c r="AC290" s="315">
        <f t="shared" ref="AC290:AC294" si="79">AA290-AB290</f>
        <v>0</v>
      </c>
      <c r="AD290" s="417" t="str">
        <f>IF(B290="", "", IF(COUNTIF(X290,"*独自*"),"数式を削除して手入力",IFERROR(INDEX(【参考】数式用!$O$3:'【参考】数式用'!$Q$452,MATCH(Q290&amp;V290,【参考】数式用!$N$3:'【参考】数式用'!$N$452,0),MATCH(VLOOKUP(X290,【参考】数式用!$R$2:$S$46,2,FALSE),【参考】数式用!$O$2:$Q$2,0)),10)))</f>
        <v/>
      </c>
      <c r="AE290" s="309"/>
    </row>
    <row r="291" spans="1:31" ht="49.95" customHeight="1">
      <c r="A291" s="241">
        <f t="shared" si="78"/>
        <v>252</v>
      </c>
      <c r="B291" s="467"/>
      <c r="C291" s="468"/>
      <c r="D291" s="468"/>
      <c r="E291" s="468"/>
      <c r="F291" s="468"/>
      <c r="G291" s="468"/>
      <c r="H291" s="468"/>
      <c r="I291" s="468"/>
      <c r="J291" s="468"/>
      <c r="K291" s="468"/>
      <c r="L291" s="463"/>
      <c r="M291" s="464"/>
      <c r="N291" s="464"/>
      <c r="O291" s="464"/>
      <c r="P291" s="465"/>
      <c r="Q291" s="466"/>
      <c r="R291" s="466"/>
      <c r="S291" s="466"/>
      <c r="T291" s="466"/>
      <c r="U291" s="466"/>
      <c r="V291" s="129"/>
      <c r="W291" s="129"/>
      <c r="X291" s="419"/>
      <c r="Y291" s="420"/>
      <c r="Z291" s="296" t="str">
        <f>IFERROR(VLOOKUP(X291, 【参考】数式用!$A$2:$B$46, 2, FALSE), "")</f>
        <v/>
      </c>
      <c r="AA291" s="313"/>
      <c r="AB291" s="314"/>
      <c r="AC291" s="315">
        <f t="shared" si="79"/>
        <v>0</v>
      </c>
      <c r="AD291" s="418" t="str">
        <f>IF(B291="", "", IF(COUNTIF(X291,"*独自*"),"数式を削除して手入力",IFERROR(INDEX(【参考】数式用!$O$3:'【参考】数式用'!$Q$452,MATCH(Q291&amp;V291,【参考】数式用!$N$3:'【参考】数式用'!$N$452,0),MATCH(VLOOKUP(X291,【参考】数式用!$R$2:$S$46,2,FALSE),【参考】数式用!$O$2:$Q$2,0)),10)))</f>
        <v/>
      </c>
      <c r="AE291" s="309"/>
    </row>
    <row r="292" spans="1:31" ht="49.95" customHeight="1">
      <c r="A292" s="241">
        <f t="shared" si="78"/>
        <v>253</v>
      </c>
      <c r="B292" s="467"/>
      <c r="C292" s="468"/>
      <c r="D292" s="468"/>
      <c r="E292" s="468"/>
      <c r="F292" s="468"/>
      <c r="G292" s="468"/>
      <c r="H292" s="468"/>
      <c r="I292" s="468"/>
      <c r="J292" s="468"/>
      <c r="K292" s="468"/>
      <c r="L292" s="463"/>
      <c r="M292" s="464"/>
      <c r="N292" s="464"/>
      <c r="O292" s="464"/>
      <c r="P292" s="465"/>
      <c r="Q292" s="466"/>
      <c r="R292" s="466"/>
      <c r="S292" s="466"/>
      <c r="T292" s="466"/>
      <c r="U292" s="466"/>
      <c r="V292" s="129"/>
      <c r="W292" s="129"/>
      <c r="X292" s="419"/>
      <c r="Y292" s="420"/>
      <c r="Z292" s="296" t="str">
        <f>IFERROR(VLOOKUP(X292, 【参考】数式用!$A$2:$B$46, 2, FALSE), "")</f>
        <v/>
      </c>
      <c r="AA292" s="313"/>
      <c r="AB292" s="314"/>
      <c r="AC292" s="315">
        <f t="shared" si="79"/>
        <v>0</v>
      </c>
      <c r="AD292" s="417" t="str">
        <f>IF(B292="", "", IF(COUNTIF(X292,"*独自*"),"数式を削除して手入力",IFERROR(INDEX(【参考】数式用!$O$3:'【参考】数式用'!$Q$452,MATCH(Q292&amp;V292,【参考】数式用!$N$3:'【参考】数式用'!$N$452,0),MATCH(VLOOKUP(X292,【参考】数式用!$R$2:$S$46,2,FALSE),【参考】数式用!$O$2:$Q$2,0)),10)))</f>
        <v/>
      </c>
      <c r="AE292" s="309"/>
    </row>
    <row r="293" spans="1:31" ht="49.95" customHeight="1">
      <c r="A293" s="241">
        <f t="shared" si="78"/>
        <v>254</v>
      </c>
      <c r="B293" s="467"/>
      <c r="C293" s="468"/>
      <c r="D293" s="468"/>
      <c r="E293" s="468"/>
      <c r="F293" s="468"/>
      <c r="G293" s="468"/>
      <c r="H293" s="468"/>
      <c r="I293" s="468"/>
      <c r="J293" s="468"/>
      <c r="K293" s="468"/>
      <c r="L293" s="463"/>
      <c r="M293" s="464"/>
      <c r="N293" s="464"/>
      <c r="O293" s="464"/>
      <c r="P293" s="465"/>
      <c r="Q293" s="466"/>
      <c r="R293" s="466"/>
      <c r="S293" s="466"/>
      <c r="T293" s="466"/>
      <c r="U293" s="466"/>
      <c r="V293" s="129"/>
      <c r="W293" s="129"/>
      <c r="X293" s="419"/>
      <c r="Y293" s="420"/>
      <c r="Z293" s="296" t="str">
        <f>IFERROR(VLOOKUP(X293, 【参考】数式用!$A$2:$B$46, 2, FALSE), "")</f>
        <v/>
      </c>
      <c r="AA293" s="313"/>
      <c r="AB293" s="314"/>
      <c r="AC293" s="315">
        <f t="shared" si="79"/>
        <v>0</v>
      </c>
      <c r="AD293" s="418" t="str">
        <f>IF(B293="", "", IF(COUNTIF(X293,"*独自*"),"数式を削除して手入力",IFERROR(INDEX(【参考】数式用!$O$3:'【参考】数式用'!$Q$452,MATCH(Q293&amp;V293,【参考】数式用!$N$3:'【参考】数式用'!$N$452,0),MATCH(VLOOKUP(X293,【参考】数式用!$R$2:$S$46,2,FALSE),【参考】数式用!$O$2:$Q$2,0)),10)))</f>
        <v/>
      </c>
      <c r="AE293" s="309"/>
    </row>
    <row r="294" spans="1:31" ht="49.95" customHeight="1">
      <c r="A294" s="241">
        <f>A293+1</f>
        <v>255</v>
      </c>
      <c r="B294" s="467"/>
      <c r="C294" s="468"/>
      <c r="D294" s="468"/>
      <c r="E294" s="468"/>
      <c r="F294" s="468"/>
      <c r="G294" s="468"/>
      <c r="H294" s="468"/>
      <c r="I294" s="468"/>
      <c r="J294" s="468"/>
      <c r="K294" s="468"/>
      <c r="L294" s="463"/>
      <c r="M294" s="464"/>
      <c r="N294" s="464"/>
      <c r="O294" s="464"/>
      <c r="P294" s="465"/>
      <c r="Q294" s="466"/>
      <c r="R294" s="466"/>
      <c r="S294" s="466"/>
      <c r="T294" s="466"/>
      <c r="U294" s="466"/>
      <c r="V294" s="129"/>
      <c r="W294" s="129"/>
      <c r="X294" s="419"/>
      <c r="Y294" s="420"/>
      <c r="Z294" s="296" t="str">
        <f>IFERROR(VLOOKUP(X294, 【参考】数式用!$A$2:$B$46, 2, FALSE), "")</f>
        <v/>
      </c>
      <c r="AA294" s="313"/>
      <c r="AB294" s="314"/>
      <c r="AC294" s="315">
        <f t="shared" si="79"/>
        <v>0</v>
      </c>
      <c r="AD294" s="417" t="str">
        <f>IF(B294="", "", IF(COUNTIF(X294,"*独自*"),"数式を削除して手入力",IFERROR(INDEX(【参考】数式用!$O$3:'【参考】数式用'!$Q$452,MATCH(Q294&amp;V294,【参考】数式用!$N$3:'【参考】数式用'!$N$452,0),MATCH(VLOOKUP(X294,【参考】数式用!$R$2:$S$46,2,FALSE),【参考】数式用!$O$2:$Q$2,0)),10)))</f>
        <v/>
      </c>
      <c r="AE294" s="309"/>
    </row>
    <row r="295" spans="1:31" ht="49.95" customHeight="1">
      <c r="A295" s="241">
        <f>A294+1</f>
        <v>256</v>
      </c>
      <c r="B295" s="467"/>
      <c r="C295" s="468"/>
      <c r="D295" s="468"/>
      <c r="E295" s="468"/>
      <c r="F295" s="468"/>
      <c r="G295" s="468"/>
      <c r="H295" s="468"/>
      <c r="I295" s="468"/>
      <c r="J295" s="468"/>
      <c r="K295" s="468"/>
      <c r="L295" s="463"/>
      <c r="M295" s="464"/>
      <c r="N295" s="464"/>
      <c r="O295" s="464"/>
      <c r="P295" s="465"/>
      <c r="Q295" s="466"/>
      <c r="R295" s="466"/>
      <c r="S295" s="466"/>
      <c r="T295" s="466"/>
      <c r="U295" s="466"/>
      <c r="V295" s="129"/>
      <c r="W295" s="129"/>
      <c r="X295" s="419"/>
      <c r="Y295" s="420"/>
      <c r="Z295" s="296" t="str">
        <f>IFERROR(VLOOKUP(X295, 【参考】数式用!$A$2:$B$46, 2, FALSE), "")</f>
        <v/>
      </c>
      <c r="AA295" s="313"/>
      <c r="AB295" s="314"/>
      <c r="AC295" s="315">
        <f>AA295-AB295</f>
        <v>0</v>
      </c>
      <c r="AD295" s="418" t="str">
        <f>IF(B295="", "", IF(COUNTIF(X295,"*独自*"),"数式を削除して手入力",IFERROR(INDEX(【参考】数式用!$O$3:'【参考】数式用'!$Q$452,MATCH(Q295&amp;V295,【参考】数式用!$N$3:'【参考】数式用'!$N$452,0),MATCH(VLOOKUP(X295,【参考】数式用!$R$2:$S$46,2,FALSE),【参考】数式用!$O$2:$Q$2,0)),10)))</f>
        <v/>
      </c>
      <c r="AE295" s="309"/>
    </row>
    <row r="296" spans="1:31" ht="49.95" customHeight="1">
      <c r="A296" s="241">
        <f t="shared" ref="A296:A299" si="80">A295+1</f>
        <v>257</v>
      </c>
      <c r="B296" s="467"/>
      <c r="C296" s="468"/>
      <c r="D296" s="468"/>
      <c r="E296" s="468"/>
      <c r="F296" s="468"/>
      <c r="G296" s="468"/>
      <c r="H296" s="468"/>
      <c r="I296" s="468"/>
      <c r="J296" s="468"/>
      <c r="K296" s="468"/>
      <c r="L296" s="463"/>
      <c r="M296" s="464"/>
      <c r="N296" s="464"/>
      <c r="O296" s="464"/>
      <c r="P296" s="465"/>
      <c r="Q296" s="466"/>
      <c r="R296" s="466"/>
      <c r="S296" s="466"/>
      <c r="T296" s="466"/>
      <c r="U296" s="466"/>
      <c r="V296" s="129"/>
      <c r="W296" s="129"/>
      <c r="X296" s="419"/>
      <c r="Y296" s="420"/>
      <c r="Z296" s="296" t="str">
        <f>IFERROR(VLOOKUP(X296, 【参考】数式用!$A$2:$B$46, 2, FALSE), "")</f>
        <v/>
      </c>
      <c r="AA296" s="313"/>
      <c r="AB296" s="314"/>
      <c r="AC296" s="315">
        <f t="shared" ref="AC296:AC300" si="81">AA296-AB296</f>
        <v>0</v>
      </c>
      <c r="AD296" s="417" t="str">
        <f>IF(B296="", "", IF(COUNTIF(X296,"*独自*"),"数式を削除して手入力",IFERROR(INDEX(【参考】数式用!$O$3:'【参考】数式用'!$Q$452,MATCH(Q296&amp;V296,【参考】数式用!$N$3:'【参考】数式用'!$N$452,0),MATCH(VLOOKUP(X296,【参考】数式用!$R$2:$S$46,2,FALSE),【参考】数式用!$O$2:$Q$2,0)),10)))</f>
        <v/>
      </c>
      <c r="AE296" s="309"/>
    </row>
    <row r="297" spans="1:31" ht="49.95" customHeight="1">
      <c r="A297" s="241">
        <f t="shared" si="80"/>
        <v>258</v>
      </c>
      <c r="B297" s="467"/>
      <c r="C297" s="468"/>
      <c r="D297" s="468"/>
      <c r="E297" s="468"/>
      <c r="F297" s="468"/>
      <c r="G297" s="468"/>
      <c r="H297" s="468"/>
      <c r="I297" s="468"/>
      <c r="J297" s="468"/>
      <c r="K297" s="468"/>
      <c r="L297" s="463"/>
      <c r="M297" s="464"/>
      <c r="N297" s="464"/>
      <c r="O297" s="464"/>
      <c r="P297" s="465"/>
      <c r="Q297" s="466"/>
      <c r="R297" s="466"/>
      <c r="S297" s="466"/>
      <c r="T297" s="466"/>
      <c r="U297" s="466"/>
      <c r="V297" s="129"/>
      <c r="W297" s="129"/>
      <c r="X297" s="419"/>
      <c r="Y297" s="420"/>
      <c r="Z297" s="296" t="str">
        <f>IFERROR(VLOOKUP(X297, 【参考】数式用!$A$2:$B$46, 2, FALSE), "")</f>
        <v/>
      </c>
      <c r="AA297" s="313"/>
      <c r="AB297" s="314"/>
      <c r="AC297" s="315">
        <f t="shared" si="81"/>
        <v>0</v>
      </c>
      <c r="AD297" s="418" t="str">
        <f>IF(B297="", "", IF(COUNTIF(X297,"*独自*"),"数式を削除して手入力",IFERROR(INDEX(【参考】数式用!$O$3:'【参考】数式用'!$Q$452,MATCH(Q297&amp;V297,【参考】数式用!$N$3:'【参考】数式用'!$N$452,0),MATCH(VLOOKUP(X297,【参考】数式用!$R$2:$S$46,2,FALSE),【参考】数式用!$O$2:$Q$2,0)),10)))</f>
        <v/>
      </c>
      <c r="AE297" s="309"/>
    </row>
    <row r="298" spans="1:31" ht="49.95" customHeight="1">
      <c r="A298" s="241">
        <f t="shared" si="80"/>
        <v>259</v>
      </c>
      <c r="B298" s="467"/>
      <c r="C298" s="468"/>
      <c r="D298" s="468"/>
      <c r="E298" s="468"/>
      <c r="F298" s="468"/>
      <c r="G298" s="468"/>
      <c r="H298" s="468"/>
      <c r="I298" s="468"/>
      <c r="J298" s="468"/>
      <c r="K298" s="468"/>
      <c r="L298" s="463"/>
      <c r="M298" s="464"/>
      <c r="N298" s="464"/>
      <c r="O298" s="464"/>
      <c r="P298" s="465"/>
      <c r="Q298" s="466"/>
      <c r="R298" s="466"/>
      <c r="S298" s="466"/>
      <c r="T298" s="466"/>
      <c r="U298" s="466"/>
      <c r="V298" s="129"/>
      <c r="W298" s="129"/>
      <c r="X298" s="419"/>
      <c r="Y298" s="420"/>
      <c r="Z298" s="296" t="str">
        <f>IFERROR(VLOOKUP(X298, 【参考】数式用!$A$2:$B$46, 2, FALSE), "")</f>
        <v/>
      </c>
      <c r="AA298" s="313"/>
      <c r="AB298" s="314"/>
      <c r="AC298" s="315">
        <f t="shared" si="81"/>
        <v>0</v>
      </c>
      <c r="AD298" s="417" t="str">
        <f>IF(B298="", "", IF(COUNTIF(X298,"*独自*"),"数式を削除して手入力",IFERROR(INDEX(【参考】数式用!$O$3:'【参考】数式用'!$Q$452,MATCH(Q298&amp;V298,【参考】数式用!$N$3:'【参考】数式用'!$N$452,0),MATCH(VLOOKUP(X298,【参考】数式用!$R$2:$S$46,2,FALSE),【参考】数式用!$O$2:$Q$2,0)),10)))</f>
        <v/>
      </c>
      <c r="AE298" s="309"/>
    </row>
    <row r="299" spans="1:31" ht="49.95" customHeight="1">
      <c r="A299" s="241">
        <f t="shared" si="80"/>
        <v>260</v>
      </c>
      <c r="B299" s="467"/>
      <c r="C299" s="468"/>
      <c r="D299" s="468"/>
      <c r="E299" s="468"/>
      <c r="F299" s="468"/>
      <c r="G299" s="468"/>
      <c r="H299" s="468"/>
      <c r="I299" s="468"/>
      <c r="J299" s="468"/>
      <c r="K299" s="468"/>
      <c r="L299" s="463"/>
      <c r="M299" s="464"/>
      <c r="N299" s="464"/>
      <c r="O299" s="464"/>
      <c r="P299" s="465"/>
      <c r="Q299" s="466"/>
      <c r="R299" s="466"/>
      <c r="S299" s="466"/>
      <c r="T299" s="466"/>
      <c r="U299" s="466"/>
      <c r="V299" s="129"/>
      <c r="W299" s="129"/>
      <c r="X299" s="419"/>
      <c r="Y299" s="420"/>
      <c r="Z299" s="296" t="str">
        <f>IFERROR(VLOOKUP(X299, 【参考】数式用!$A$2:$B$46, 2, FALSE), "")</f>
        <v/>
      </c>
      <c r="AA299" s="313"/>
      <c r="AB299" s="314"/>
      <c r="AC299" s="315">
        <f t="shared" si="81"/>
        <v>0</v>
      </c>
      <c r="AD299" s="418" t="str">
        <f>IF(B299="", "", IF(COUNTIF(X299,"*独自*"),"数式を削除して手入力",IFERROR(INDEX(【参考】数式用!$O$3:'【参考】数式用'!$Q$452,MATCH(Q299&amp;V299,【参考】数式用!$N$3:'【参考】数式用'!$N$452,0),MATCH(VLOOKUP(X299,【参考】数式用!$R$2:$S$46,2,FALSE),【参考】数式用!$O$2:$Q$2,0)),10)))</f>
        <v/>
      </c>
      <c r="AE299" s="309"/>
    </row>
    <row r="300" spans="1:31" ht="49.95" customHeight="1">
      <c r="A300" s="241">
        <f>A299+1</f>
        <v>261</v>
      </c>
      <c r="B300" s="467"/>
      <c r="C300" s="468"/>
      <c r="D300" s="468"/>
      <c r="E300" s="468"/>
      <c r="F300" s="468"/>
      <c r="G300" s="468"/>
      <c r="H300" s="468"/>
      <c r="I300" s="468"/>
      <c r="J300" s="468"/>
      <c r="K300" s="468"/>
      <c r="L300" s="463"/>
      <c r="M300" s="464"/>
      <c r="N300" s="464"/>
      <c r="O300" s="464"/>
      <c r="P300" s="465"/>
      <c r="Q300" s="466"/>
      <c r="R300" s="466"/>
      <c r="S300" s="466"/>
      <c r="T300" s="466"/>
      <c r="U300" s="466"/>
      <c r="V300" s="129"/>
      <c r="W300" s="129"/>
      <c r="X300" s="419"/>
      <c r="Y300" s="420"/>
      <c r="Z300" s="296" t="str">
        <f>IFERROR(VLOOKUP(X300, 【参考】数式用!$A$2:$B$46, 2, FALSE), "")</f>
        <v/>
      </c>
      <c r="AA300" s="313"/>
      <c r="AB300" s="314"/>
      <c r="AC300" s="315">
        <f t="shared" si="81"/>
        <v>0</v>
      </c>
      <c r="AD300" s="417" t="str">
        <f>IF(B300="", "", IF(COUNTIF(X300,"*独自*"),"数式を削除して手入力",IFERROR(INDEX(【参考】数式用!$O$3:'【参考】数式用'!$Q$452,MATCH(Q300&amp;V300,【参考】数式用!$N$3:'【参考】数式用'!$N$452,0),MATCH(VLOOKUP(X300,【参考】数式用!$R$2:$S$46,2,FALSE),【参考】数式用!$O$2:$Q$2,0)),10)))</f>
        <v/>
      </c>
      <c r="AE300" s="309"/>
    </row>
    <row r="301" spans="1:31" ht="49.95" customHeight="1">
      <c r="A301" s="241">
        <f>A300+1</f>
        <v>262</v>
      </c>
      <c r="B301" s="467"/>
      <c r="C301" s="468"/>
      <c r="D301" s="468"/>
      <c r="E301" s="468"/>
      <c r="F301" s="468"/>
      <c r="G301" s="468"/>
      <c r="H301" s="468"/>
      <c r="I301" s="468"/>
      <c r="J301" s="468"/>
      <c r="K301" s="468"/>
      <c r="L301" s="463"/>
      <c r="M301" s="464"/>
      <c r="N301" s="464"/>
      <c r="O301" s="464"/>
      <c r="P301" s="465"/>
      <c r="Q301" s="466"/>
      <c r="R301" s="466"/>
      <c r="S301" s="466"/>
      <c r="T301" s="466"/>
      <c r="U301" s="466"/>
      <c r="V301" s="129"/>
      <c r="W301" s="129"/>
      <c r="X301" s="419"/>
      <c r="Y301" s="420"/>
      <c r="Z301" s="296" t="str">
        <f>IFERROR(VLOOKUP(X301, 【参考】数式用!$A$2:$B$46, 2, FALSE), "")</f>
        <v/>
      </c>
      <c r="AA301" s="313"/>
      <c r="AB301" s="314"/>
      <c r="AC301" s="315">
        <f>AA301-AB301</f>
        <v>0</v>
      </c>
      <c r="AD301" s="418" t="str">
        <f>IF(B301="", "", IF(COUNTIF(X301,"*独自*"),"数式を削除して手入力",IFERROR(INDEX(【参考】数式用!$O$3:'【参考】数式用'!$Q$452,MATCH(Q301&amp;V301,【参考】数式用!$N$3:'【参考】数式用'!$N$452,0),MATCH(VLOOKUP(X301,【参考】数式用!$R$2:$S$46,2,FALSE),【参考】数式用!$O$2:$Q$2,0)),10)))</f>
        <v/>
      </c>
      <c r="AE301" s="309"/>
    </row>
    <row r="302" spans="1:31" ht="49.95" customHeight="1">
      <c r="A302" s="241">
        <f t="shared" ref="A302:A305" si="82">A301+1</f>
        <v>263</v>
      </c>
      <c r="B302" s="467"/>
      <c r="C302" s="468"/>
      <c r="D302" s="468"/>
      <c r="E302" s="468"/>
      <c r="F302" s="468"/>
      <c r="G302" s="468"/>
      <c r="H302" s="468"/>
      <c r="I302" s="468"/>
      <c r="J302" s="468"/>
      <c r="K302" s="468"/>
      <c r="L302" s="463"/>
      <c r="M302" s="464"/>
      <c r="N302" s="464"/>
      <c r="O302" s="464"/>
      <c r="P302" s="465"/>
      <c r="Q302" s="466"/>
      <c r="R302" s="466"/>
      <c r="S302" s="466"/>
      <c r="T302" s="466"/>
      <c r="U302" s="466"/>
      <c r="V302" s="129"/>
      <c r="W302" s="129"/>
      <c r="X302" s="419"/>
      <c r="Y302" s="420"/>
      <c r="Z302" s="296" t="str">
        <f>IFERROR(VLOOKUP(X302, 【参考】数式用!$A$2:$B$46, 2, FALSE), "")</f>
        <v/>
      </c>
      <c r="AA302" s="313"/>
      <c r="AB302" s="314"/>
      <c r="AC302" s="315">
        <f t="shared" ref="AC302:AC306" si="83">AA302-AB302</f>
        <v>0</v>
      </c>
      <c r="AD302" s="417" t="str">
        <f>IF(B302="", "", IF(COUNTIF(X302,"*独自*"),"数式を削除して手入力",IFERROR(INDEX(【参考】数式用!$O$3:'【参考】数式用'!$Q$452,MATCH(Q302&amp;V302,【参考】数式用!$N$3:'【参考】数式用'!$N$452,0),MATCH(VLOOKUP(X302,【参考】数式用!$R$2:$S$46,2,FALSE),【参考】数式用!$O$2:$Q$2,0)),10)))</f>
        <v/>
      </c>
      <c r="AE302" s="309"/>
    </row>
    <row r="303" spans="1:31" ht="49.95" customHeight="1">
      <c r="A303" s="241">
        <f t="shared" si="82"/>
        <v>264</v>
      </c>
      <c r="B303" s="467"/>
      <c r="C303" s="468"/>
      <c r="D303" s="468"/>
      <c r="E303" s="468"/>
      <c r="F303" s="468"/>
      <c r="G303" s="468"/>
      <c r="H303" s="468"/>
      <c r="I303" s="468"/>
      <c r="J303" s="468"/>
      <c r="K303" s="468"/>
      <c r="L303" s="463"/>
      <c r="M303" s="464"/>
      <c r="N303" s="464"/>
      <c r="O303" s="464"/>
      <c r="P303" s="465"/>
      <c r="Q303" s="466"/>
      <c r="R303" s="466"/>
      <c r="S303" s="466"/>
      <c r="T303" s="466"/>
      <c r="U303" s="466"/>
      <c r="V303" s="129"/>
      <c r="W303" s="129"/>
      <c r="X303" s="419"/>
      <c r="Y303" s="420"/>
      <c r="Z303" s="296" t="str">
        <f>IFERROR(VLOOKUP(X303, 【参考】数式用!$A$2:$B$46, 2, FALSE), "")</f>
        <v/>
      </c>
      <c r="AA303" s="313"/>
      <c r="AB303" s="314"/>
      <c r="AC303" s="315">
        <f t="shared" si="83"/>
        <v>0</v>
      </c>
      <c r="AD303" s="418" t="str">
        <f>IF(B303="", "", IF(COUNTIF(X303,"*独自*"),"数式を削除して手入力",IFERROR(INDEX(【参考】数式用!$O$3:'【参考】数式用'!$Q$452,MATCH(Q303&amp;V303,【参考】数式用!$N$3:'【参考】数式用'!$N$452,0),MATCH(VLOOKUP(X303,【参考】数式用!$R$2:$S$46,2,FALSE),【参考】数式用!$O$2:$Q$2,0)),10)))</f>
        <v/>
      </c>
      <c r="AE303" s="309"/>
    </row>
    <row r="304" spans="1:31" ht="49.95" customHeight="1">
      <c r="A304" s="241">
        <f t="shared" si="82"/>
        <v>265</v>
      </c>
      <c r="B304" s="467"/>
      <c r="C304" s="468"/>
      <c r="D304" s="468"/>
      <c r="E304" s="468"/>
      <c r="F304" s="468"/>
      <c r="G304" s="468"/>
      <c r="H304" s="468"/>
      <c r="I304" s="468"/>
      <c r="J304" s="468"/>
      <c r="K304" s="468"/>
      <c r="L304" s="463"/>
      <c r="M304" s="464"/>
      <c r="N304" s="464"/>
      <c r="O304" s="464"/>
      <c r="P304" s="465"/>
      <c r="Q304" s="466"/>
      <c r="R304" s="466"/>
      <c r="S304" s="466"/>
      <c r="T304" s="466"/>
      <c r="U304" s="466"/>
      <c r="V304" s="129"/>
      <c r="W304" s="129"/>
      <c r="X304" s="419"/>
      <c r="Y304" s="420"/>
      <c r="Z304" s="296" t="str">
        <f>IFERROR(VLOOKUP(X304, 【参考】数式用!$A$2:$B$46, 2, FALSE), "")</f>
        <v/>
      </c>
      <c r="AA304" s="313"/>
      <c r="AB304" s="314"/>
      <c r="AC304" s="315">
        <f t="shared" si="83"/>
        <v>0</v>
      </c>
      <c r="AD304" s="417" t="str">
        <f>IF(B304="", "", IF(COUNTIF(X304,"*独自*"),"数式を削除して手入力",IFERROR(INDEX(【参考】数式用!$O$3:'【参考】数式用'!$Q$452,MATCH(Q304&amp;V304,【参考】数式用!$N$3:'【参考】数式用'!$N$452,0),MATCH(VLOOKUP(X304,【参考】数式用!$R$2:$S$46,2,FALSE),【参考】数式用!$O$2:$Q$2,0)),10)))</f>
        <v/>
      </c>
      <c r="AE304" s="309"/>
    </row>
    <row r="305" spans="1:31" ht="49.95" customHeight="1">
      <c r="A305" s="241">
        <f t="shared" si="82"/>
        <v>266</v>
      </c>
      <c r="B305" s="467"/>
      <c r="C305" s="468"/>
      <c r="D305" s="468"/>
      <c r="E305" s="468"/>
      <c r="F305" s="468"/>
      <c r="G305" s="468"/>
      <c r="H305" s="468"/>
      <c r="I305" s="468"/>
      <c r="J305" s="468"/>
      <c r="K305" s="468"/>
      <c r="L305" s="463"/>
      <c r="M305" s="464"/>
      <c r="N305" s="464"/>
      <c r="O305" s="464"/>
      <c r="P305" s="465"/>
      <c r="Q305" s="466"/>
      <c r="R305" s="466"/>
      <c r="S305" s="466"/>
      <c r="T305" s="466"/>
      <c r="U305" s="466"/>
      <c r="V305" s="129"/>
      <c r="W305" s="129"/>
      <c r="X305" s="419"/>
      <c r="Y305" s="420"/>
      <c r="Z305" s="296" t="str">
        <f>IFERROR(VLOOKUP(X305, 【参考】数式用!$A$2:$B$46, 2, FALSE), "")</f>
        <v/>
      </c>
      <c r="AA305" s="313"/>
      <c r="AB305" s="314"/>
      <c r="AC305" s="315">
        <f t="shared" si="83"/>
        <v>0</v>
      </c>
      <c r="AD305" s="418" t="str">
        <f>IF(B305="", "", IF(COUNTIF(X305,"*独自*"),"数式を削除して手入力",IFERROR(INDEX(【参考】数式用!$O$3:'【参考】数式用'!$Q$452,MATCH(Q305&amp;V305,【参考】数式用!$N$3:'【参考】数式用'!$N$452,0),MATCH(VLOOKUP(X305,【参考】数式用!$R$2:$S$46,2,FALSE),【参考】数式用!$O$2:$Q$2,0)),10)))</f>
        <v/>
      </c>
      <c r="AE305" s="309"/>
    </row>
    <row r="306" spans="1:31" ht="49.95" customHeight="1">
      <c r="A306" s="241">
        <f>A305+1</f>
        <v>267</v>
      </c>
      <c r="B306" s="467"/>
      <c r="C306" s="468"/>
      <c r="D306" s="468"/>
      <c r="E306" s="468"/>
      <c r="F306" s="468"/>
      <c r="G306" s="468"/>
      <c r="H306" s="468"/>
      <c r="I306" s="468"/>
      <c r="J306" s="468"/>
      <c r="K306" s="468"/>
      <c r="L306" s="463"/>
      <c r="M306" s="464"/>
      <c r="N306" s="464"/>
      <c r="O306" s="464"/>
      <c r="P306" s="465"/>
      <c r="Q306" s="466"/>
      <c r="R306" s="466"/>
      <c r="S306" s="466"/>
      <c r="T306" s="466"/>
      <c r="U306" s="466"/>
      <c r="V306" s="129"/>
      <c r="W306" s="129"/>
      <c r="X306" s="419"/>
      <c r="Y306" s="420"/>
      <c r="Z306" s="296" t="str">
        <f>IFERROR(VLOOKUP(X306, 【参考】数式用!$A$2:$B$46, 2, FALSE), "")</f>
        <v/>
      </c>
      <c r="AA306" s="313"/>
      <c r="AB306" s="314"/>
      <c r="AC306" s="315">
        <f t="shared" si="83"/>
        <v>0</v>
      </c>
      <c r="AD306" s="417" t="str">
        <f>IF(B306="", "", IF(COUNTIF(X306,"*独自*"),"数式を削除して手入力",IFERROR(INDEX(【参考】数式用!$O$3:'【参考】数式用'!$Q$452,MATCH(Q306&amp;V306,【参考】数式用!$N$3:'【参考】数式用'!$N$452,0),MATCH(VLOOKUP(X306,【参考】数式用!$R$2:$S$46,2,FALSE),【参考】数式用!$O$2:$Q$2,0)),10)))</f>
        <v/>
      </c>
      <c r="AE306" s="309"/>
    </row>
    <row r="307" spans="1:31" ht="49.95" customHeight="1">
      <c r="A307" s="241">
        <f>A306+1</f>
        <v>268</v>
      </c>
      <c r="B307" s="467"/>
      <c r="C307" s="468"/>
      <c r="D307" s="468"/>
      <c r="E307" s="468"/>
      <c r="F307" s="468"/>
      <c r="G307" s="468"/>
      <c r="H307" s="468"/>
      <c r="I307" s="468"/>
      <c r="J307" s="468"/>
      <c r="K307" s="468"/>
      <c r="L307" s="463"/>
      <c r="M307" s="464"/>
      <c r="N307" s="464"/>
      <c r="O307" s="464"/>
      <c r="P307" s="465"/>
      <c r="Q307" s="466"/>
      <c r="R307" s="466"/>
      <c r="S307" s="466"/>
      <c r="T307" s="466"/>
      <c r="U307" s="466"/>
      <c r="V307" s="129"/>
      <c r="W307" s="129"/>
      <c r="X307" s="419"/>
      <c r="Y307" s="420"/>
      <c r="Z307" s="296" t="str">
        <f>IFERROR(VLOOKUP(X307, 【参考】数式用!$A$2:$B$46, 2, FALSE), "")</f>
        <v/>
      </c>
      <c r="AA307" s="313"/>
      <c r="AB307" s="314"/>
      <c r="AC307" s="315">
        <f>AA307-AB307</f>
        <v>0</v>
      </c>
      <c r="AD307" s="418" t="str">
        <f>IF(B307="", "", IF(COUNTIF(X307,"*独自*"),"数式を削除して手入力",IFERROR(INDEX(【参考】数式用!$O$3:'【参考】数式用'!$Q$452,MATCH(Q307&amp;V307,【参考】数式用!$N$3:'【参考】数式用'!$N$452,0),MATCH(VLOOKUP(X307,【参考】数式用!$R$2:$S$46,2,FALSE),【参考】数式用!$O$2:$Q$2,0)),10)))</f>
        <v/>
      </c>
      <c r="AE307" s="309"/>
    </row>
    <row r="308" spans="1:31" ht="49.95" customHeight="1">
      <c r="A308" s="241">
        <f t="shared" ref="A308:A311" si="84">A307+1</f>
        <v>269</v>
      </c>
      <c r="B308" s="467"/>
      <c r="C308" s="468"/>
      <c r="D308" s="468"/>
      <c r="E308" s="468"/>
      <c r="F308" s="468"/>
      <c r="G308" s="468"/>
      <c r="H308" s="468"/>
      <c r="I308" s="468"/>
      <c r="J308" s="468"/>
      <c r="K308" s="468"/>
      <c r="L308" s="463"/>
      <c r="M308" s="464"/>
      <c r="N308" s="464"/>
      <c r="O308" s="464"/>
      <c r="P308" s="465"/>
      <c r="Q308" s="466"/>
      <c r="R308" s="466"/>
      <c r="S308" s="466"/>
      <c r="T308" s="466"/>
      <c r="U308" s="466"/>
      <c r="V308" s="129"/>
      <c r="W308" s="129"/>
      <c r="X308" s="419"/>
      <c r="Y308" s="420"/>
      <c r="Z308" s="296" t="str">
        <f>IFERROR(VLOOKUP(X308, 【参考】数式用!$A$2:$B$46, 2, FALSE), "")</f>
        <v/>
      </c>
      <c r="AA308" s="313"/>
      <c r="AB308" s="314"/>
      <c r="AC308" s="315">
        <f t="shared" ref="AC308:AC312" si="85">AA308-AB308</f>
        <v>0</v>
      </c>
      <c r="AD308" s="417" t="str">
        <f>IF(B308="", "", IF(COUNTIF(X308,"*独自*"),"数式を削除して手入力",IFERROR(INDEX(【参考】数式用!$O$3:'【参考】数式用'!$Q$452,MATCH(Q308&amp;V308,【参考】数式用!$N$3:'【参考】数式用'!$N$452,0),MATCH(VLOOKUP(X308,【参考】数式用!$R$2:$S$46,2,FALSE),【参考】数式用!$O$2:$Q$2,0)),10)))</f>
        <v/>
      </c>
      <c r="AE308" s="309"/>
    </row>
    <row r="309" spans="1:31" ht="49.95" customHeight="1">
      <c r="A309" s="241">
        <f t="shared" si="84"/>
        <v>270</v>
      </c>
      <c r="B309" s="467"/>
      <c r="C309" s="468"/>
      <c r="D309" s="468"/>
      <c r="E309" s="468"/>
      <c r="F309" s="468"/>
      <c r="G309" s="468"/>
      <c r="H309" s="468"/>
      <c r="I309" s="468"/>
      <c r="J309" s="468"/>
      <c r="K309" s="468"/>
      <c r="L309" s="463"/>
      <c r="M309" s="464"/>
      <c r="N309" s="464"/>
      <c r="O309" s="464"/>
      <c r="P309" s="465"/>
      <c r="Q309" s="466"/>
      <c r="R309" s="466"/>
      <c r="S309" s="466"/>
      <c r="T309" s="466"/>
      <c r="U309" s="466"/>
      <c r="V309" s="129"/>
      <c r="W309" s="129"/>
      <c r="X309" s="419"/>
      <c r="Y309" s="420"/>
      <c r="Z309" s="296" t="str">
        <f>IFERROR(VLOOKUP(X309, 【参考】数式用!$A$2:$B$46, 2, FALSE), "")</f>
        <v/>
      </c>
      <c r="AA309" s="313"/>
      <c r="AB309" s="314"/>
      <c r="AC309" s="315">
        <f t="shared" si="85"/>
        <v>0</v>
      </c>
      <c r="AD309" s="418" t="str">
        <f>IF(B309="", "", IF(COUNTIF(X309,"*独自*"),"数式を削除して手入力",IFERROR(INDEX(【参考】数式用!$O$3:'【参考】数式用'!$Q$452,MATCH(Q309&amp;V309,【参考】数式用!$N$3:'【参考】数式用'!$N$452,0),MATCH(VLOOKUP(X309,【参考】数式用!$R$2:$S$46,2,FALSE),【参考】数式用!$O$2:$Q$2,0)),10)))</f>
        <v/>
      </c>
      <c r="AE309" s="309"/>
    </row>
    <row r="310" spans="1:31" ht="49.95" customHeight="1">
      <c r="A310" s="241">
        <f t="shared" si="84"/>
        <v>271</v>
      </c>
      <c r="B310" s="467"/>
      <c r="C310" s="468"/>
      <c r="D310" s="468"/>
      <c r="E310" s="468"/>
      <c r="F310" s="468"/>
      <c r="G310" s="468"/>
      <c r="H310" s="468"/>
      <c r="I310" s="468"/>
      <c r="J310" s="468"/>
      <c r="K310" s="468"/>
      <c r="L310" s="463"/>
      <c r="M310" s="464"/>
      <c r="N310" s="464"/>
      <c r="O310" s="464"/>
      <c r="P310" s="465"/>
      <c r="Q310" s="466"/>
      <c r="R310" s="466"/>
      <c r="S310" s="466"/>
      <c r="T310" s="466"/>
      <c r="U310" s="466"/>
      <c r="V310" s="129"/>
      <c r="W310" s="129"/>
      <c r="X310" s="419"/>
      <c r="Y310" s="420"/>
      <c r="Z310" s="296" t="str">
        <f>IFERROR(VLOOKUP(X310, 【参考】数式用!$A$2:$B$46, 2, FALSE), "")</f>
        <v/>
      </c>
      <c r="AA310" s="313"/>
      <c r="AB310" s="314"/>
      <c r="AC310" s="315">
        <f t="shared" si="85"/>
        <v>0</v>
      </c>
      <c r="AD310" s="417" t="str">
        <f>IF(B310="", "", IF(COUNTIF(X310,"*独自*"),"数式を削除して手入力",IFERROR(INDEX(【参考】数式用!$O$3:'【参考】数式用'!$Q$452,MATCH(Q310&amp;V310,【参考】数式用!$N$3:'【参考】数式用'!$N$452,0),MATCH(VLOOKUP(X310,【参考】数式用!$R$2:$S$46,2,FALSE),【参考】数式用!$O$2:$Q$2,0)),10)))</f>
        <v/>
      </c>
      <c r="AE310" s="309"/>
    </row>
    <row r="311" spans="1:31" ht="49.95" customHeight="1">
      <c r="A311" s="241">
        <f t="shared" si="84"/>
        <v>272</v>
      </c>
      <c r="B311" s="467"/>
      <c r="C311" s="468"/>
      <c r="D311" s="468"/>
      <c r="E311" s="468"/>
      <c r="F311" s="468"/>
      <c r="G311" s="468"/>
      <c r="H311" s="468"/>
      <c r="I311" s="468"/>
      <c r="J311" s="468"/>
      <c r="K311" s="468"/>
      <c r="L311" s="463"/>
      <c r="M311" s="464"/>
      <c r="N311" s="464"/>
      <c r="O311" s="464"/>
      <c r="P311" s="465"/>
      <c r="Q311" s="466"/>
      <c r="R311" s="466"/>
      <c r="S311" s="466"/>
      <c r="T311" s="466"/>
      <c r="U311" s="466"/>
      <c r="V311" s="129"/>
      <c r="W311" s="129"/>
      <c r="X311" s="419"/>
      <c r="Y311" s="420"/>
      <c r="Z311" s="296" t="str">
        <f>IFERROR(VLOOKUP(X311, 【参考】数式用!$A$2:$B$46, 2, FALSE), "")</f>
        <v/>
      </c>
      <c r="AA311" s="313"/>
      <c r="AB311" s="314"/>
      <c r="AC311" s="315">
        <f t="shared" si="85"/>
        <v>0</v>
      </c>
      <c r="AD311" s="418" t="str">
        <f>IF(B311="", "", IF(COUNTIF(X311,"*独自*"),"数式を削除して手入力",IFERROR(INDEX(【参考】数式用!$O$3:'【参考】数式用'!$Q$452,MATCH(Q311&amp;V311,【参考】数式用!$N$3:'【参考】数式用'!$N$452,0),MATCH(VLOOKUP(X311,【参考】数式用!$R$2:$S$46,2,FALSE),【参考】数式用!$O$2:$Q$2,0)),10)))</f>
        <v/>
      </c>
      <c r="AE311" s="309"/>
    </row>
    <row r="312" spans="1:31" ht="49.95" customHeight="1">
      <c r="A312" s="241">
        <f>A311+1</f>
        <v>273</v>
      </c>
      <c r="B312" s="467"/>
      <c r="C312" s="468"/>
      <c r="D312" s="468"/>
      <c r="E312" s="468"/>
      <c r="F312" s="468"/>
      <c r="G312" s="468"/>
      <c r="H312" s="468"/>
      <c r="I312" s="468"/>
      <c r="J312" s="468"/>
      <c r="K312" s="468"/>
      <c r="L312" s="463"/>
      <c r="M312" s="464"/>
      <c r="N312" s="464"/>
      <c r="O312" s="464"/>
      <c r="P312" s="465"/>
      <c r="Q312" s="466"/>
      <c r="R312" s="466"/>
      <c r="S312" s="466"/>
      <c r="T312" s="466"/>
      <c r="U312" s="466"/>
      <c r="V312" s="129"/>
      <c r="W312" s="129"/>
      <c r="X312" s="419"/>
      <c r="Y312" s="420"/>
      <c r="Z312" s="296" t="str">
        <f>IFERROR(VLOOKUP(X312, 【参考】数式用!$A$2:$B$46, 2, FALSE), "")</f>
        <v/>
      </c>
      <c r="AA312" s="313"/>
      <c r="AB312" s="314"/>
      <c r="AC312" s="315">
        <f t="shared" si="85"/>
        <v>0</v>
      </c>
      <c r="AD312" s="417" t="str">
        <f>IF(B312="", "", IF(COUNTIF(X312,"*独自*"),"数式を削除して手入力",IFERROR(INDEX(【参考】数式用!$O$3:'【参考】数式用'!$Q$452,MATCH(Q312&amp;V312,【参考】数式用!$N$3:'【参考】数式用'!$N$452,0),MATCH(VLOOKUP(X312,【参考】数式用!$R$2:$S$46,2,FALSE),【参考】数式用!$O$2:$Q$2,0)),10)))</f>
        <v/>
      </c>
      <c r="AE312" s="309"/>
    </row>
    <row r="313" spans="1:31" ht="49.95" customHeight="1">
      <c r="A313" s="241">
        <f>A312+1</f>
        <v>274</v>
      </c>
      <c r="B313" s="467"/>
      <c r="C313" s="468"/>
      <c r="D313" s="468"/>
      <c r="E313" s="468"/>
      <c r="F313" s="468"/>
      <c r="G313" s="468"/>
      <c r="H313" s="468"/>
      <c r="I313" s="468"/>
      <c r="J313" s="468"/>
      <c r="K313" s="468"/>
      <c r="L313" s="463"/>
      <c r="M313" s="464"/>
      <c r="N313" s="464"/>
      <c r="O313" s="464"/>
      <c r="P313" s="465"/>
      <c r="Q313" s="466"/>
      <c r="R313" s="466"/>
      <c r="S313" s="466"/>
      <c r="T313" s="466"/>
      <c r="U313" s="466"/>
      <c r="V313" s="129"/>
      <c r="W313" s="129"/>
      <c r="X313" s="419"/>
      <c r="Y313" s="420"/>
      <c r="Z313" s="296" t="str">
        <f>IFERROR(VLOOKUP(X313, 【参考】数式用!$A$2:$B$46, 2, FALSE), "")</f>
        <v/>
      </c>
      <c r="AA313" s="313"/>
      <c r="AB313" s="314"/>
      <c r="AC313" s="315">
        <f>AA313-AB313</f>
        <v>0</v>
      </c>
      <c r="AD313" s="418" t="str">
        <f>IF(B313="", "", IF(COUNTIF(X313,"*独自*"),"数式を削除して手入力",IFERROR(INDEX(【参考】数式用!$O$3:'【参考】数式用'!$Q$452,MATCH(Q313&amp;V313,【参考】数式用!$N$3:'【参考】数式用'!$N$452,0),MATCH(VLOOKUP(X313,【参考】数式用!$R$2:$S$46,2,FALSE),【参考】数式用!$O$2:$Q$2,0)),10)))</f>
        <v/>
      </c>
      <c r="AE313" s="309"/>
    </row>
    <row r="314" spans="1:31" ht="49.95" customHeight="1">
      <c r="A314" s="241">
        <f t="shared" ref="A314:A317" si="86">A313+1</f>
        <v>275</v>
      </c>
      <c r="B314" s="467"/>
      <c r="C314" s="468"/>
      <c r="D314" s="468"/>
      <c r="E314" s="468"/>
      <c r="F314" s="468"/>
      <c r="G314" s="468"/>
      <c r="H314" s="468"/>
      <c r="I314" s="468"/>
      <c r="J314" s="468"/>
      <c r="K314" s="468"/>
      <c r="L314" s="463"/>
      <c r="M314" s="464"/>
      <c r="N314" s="464"/>
      <c r="O314" s="464"/>
      <c r="P314" s="465"/>
      <c r="Q314" s="466"/>
      <c r="R314" s="466"/>
      <c r="S314" s="466"/>
      <c r="T314" s="466"/>
      <c r="U314" s="466"/>
      <c r="V314" s="129"/>
      <c r="W314" s="129"/>
      <c r="X314" s="419"/>
      <c r="Y314" s="420"/>
      <c r="Z314" s="296" t="str">
        <f>IFERROR(VLOOKUP(X314, 【参考】数式用!$A$2:$B$46, 2, FALSE), "")</f>
        <v/>
      </c>
      <c r="AA314" s="313"/>
      <c r="AB314" s="314"/>
      <c r="AC314" s="315">
        <f t="shared" ref="AC314:AC318" si="87">AA314-AB314</f>
        <v>0</v>
      </c>
      <c r="AD314" s="417" t="str">
        <f>IF(B314="", "", IF(COUNTIF(X314,"*独自*"),"数式を削除して手入力",IFERROR(INDEX(【参考】数式用!$O$3:'【参考】数式用'!$Q$452,MATCH(Q314&amp;V314,【参考】数式用!$N$3:'【参考】数式用'!$N$452,0),MATCH(VLOOKUP(X314,【参考】数式用!$R$2:$S$46,2,FALSE),【参考】数式用!$O$2:$Q$2,0)),10)))</f>
        <v/>
      </c>
      <c r="AE314" s="309"/>
    </row>
    <row r="315" spans="1:31" ht="49.95" customHeight="1">
      <c r="A315" s="241">
        <f t="shared" si="86"/>
        <v>276</v>
      </c>
      <c r="B315" s="467"/>
      <c r="C315" s="468"/>
      <c r="D315" s="468"/>
      <c r="E315" s="468"/>
      <c r="F315" s="468"/>
      <c r="G315" s="468"/>
      <c r="H315" s="468"/>
      <c r="I315" s="468"/>
      <c r="J315" s="468"/>
      <c r="K315" s="468"/>
      <c r="L315" s="463"/>
      <c r="M315" s="464"/>
      <c r="N315" s="464"/>
      <c r="O315" s="464"/>
      <c r="P315" s="465"/>
      <c r="Q315" s="466"/>
      <c r="R315" s="466"/>
      <c r="S315" s="466"/>
      <c r="T315" s="466"/>
      <c r="U315" s="466"/>
      <c r="V315" s="129"/>
      <c r="W315" s="129"/>
      <c r="X315" s="419"/>
      <c r="Y315" s="420"/>
      <c r="Z315" s="296" t="str">
        <f>IFERROR(VLOOKUP(X315, 【参考】数式用!$A$2:$B$46, 2, FALSE), "")</f>
        <v/>
      </c>
      <c r="AA315" s="313"/>
      <c r="AB315" s="314"/>
      <c r="AC315" s="315">
        <f t="shared" si="87"/>
        <v>0</v>
      </c>
      <c r="AD315" s="418" t="str">
        <f>IF(B315="", "", IF(COUNTIF(X315,"*独自*"),"数式を削除して手入力",IFERROR(INDEX(【参考】数式用!$O$3:'【参考】数式用'!$Q$452,MATCH(Q315&amp;V315,【参考】数式用!$N$3:'【参考】数式用'!$N$452,0),MATCH(VLOOKUP(X315,【参考】数式用!$R$2:$S$46,2,FALSE),【参考】数式用!$O$2:$Q$2,0)),10)))</f>
        <v/>
      </c>
      <c r="AE315" s="309"/>
    </row>
    <row r="316" spans="1:31" ht="49.95" customHeight="1">
      <c r="A316" s="241">
        <f t="shared" si="86"/>
        <v>277</v>
      </c>
      <c r="B316" s="467"/>
      <c r="C316" s="468"/>
      <c r="D316" s="468"/>
      <c r="E316" s="468"/>
      <c r="F316" s="468"/>
      <c r="G316" s="468"/>
      <c r="H316" s="468"/>
      <c r="I316" s="468"/>
      <c r="J316" s="468"/>
      <c r="K316" s="468"/>
      <c r="L316" s="463"/>
      <c r="M316" s="464"/>
      <c r="N316" s="464"/>
      <c r="O316" s="464"/>
      <c r="P316" s="465"/>
      <c r="Q316" s="466"/>
      <c r="R316" s="466"/>
      <c r="S316" s="466"/>
      <c r="T316" s="466"/>
      <c r="U316" s="466"/>
      <c r="V316" s="129"/>
      <c r="W316" s="129"/>
      <c r="X316" s="419"/>
      <c r="Y316" s="420"/>
      <c r="Z316" s="296" t="str">
        <f>IFERROR(VLOOKUP(X316, 【参考】数式用!$A$2:$B$46, 2, FALSE), "")</f>
        <v/>
      </c>
      <c r="AA316" s="313"/>
      <c r="AB316" s="314"/>
      <c r="AC316" s="315">
        <f t="shared" si="87"/>
        <v>0</v>
      </c>
      <c r="AD316" s="417" t="str">
        <f>IF(B316="", "", IF(COUNTIF(X316,"*独自*"),"数式を削除して手入力",IFERROR(INDEX(【参考】数式用!$O$3:'【参考】数式用'!$Q$452,MATCH(Q316&amp;V316,【参考】数式用!$N$3:'【参考】数式用'!$N$452,0),MATCH(VLOOKUP(X316,【参考】数式用!$R$2:$S$46,2,FALSE),【参考】数式用!$O$2:$Q$2,0)),10)))</f>
        <v/>
      </c>
      <c r="AE316" s="309"/>
    </row>
    <row r="317" spans="1:31" ht="49.95" customHeight="1">
      <c r="A317" s="241">
        <f t="shared" si="86"/>
        <v>278</v>
      </c>
      <c r="B317" s="467"/>
      <c r="C317" s="468"/>
      <c r="D317" s="468"/>
      <c r="E317" s="468"/>
      <c r="F317" s="468"/>
      <c r="G317" s="468"/>
      <c r="H317" s="468"/>
      <c r="I317" s="468"/>
      <c r="J317" s="468"/>
      <c r="K317" s="468"/>
      <c r="L317" s="463"/>
      <c r="M317" s="464"/>
      <c r="N317" s="464"/>
      <c r="O317" s="464"/>
      <c r="P317" s="465"/>
      <c r="Q317" s="466"/>
      <c r="R317" s="466"/>
      <c r="S317" s="466"/>
      <c r="T317" s="466"/>
      <c r="U317" s="466"/>
      <c r="V317" s="129"/>
      <c r="W317" s="129"/>
      <c r="X317" s="419"/>
      <c r="Y317" s="420"/>
      <c r="Z317" s="296" t="str">
        <f>IFERROR(VLOOKUP(X317, 【参考】数式用!$A$2:$B$46, 2, FALSE), "")</f>
        <v/>
      </c>
      <c r="AA317" s="313"/>
      <c r="AB317" s="314"/>
      <c r="AC317" s="315">
        <f t="shared" si="87"/>
        <v>0</v>
      </c>
      <c r="AD317" s="418" t="str">
        <f>IF(B317="", "", IF(COUNTIF(X317,"*独自*"),"数式を削除して手入力",IFERROR(INDEX(【参考】数式用!$O$3:'【参考】数式用'!$Q$452,MATCH(Q317&amp;V317,【参考】数式用!$N$3:'【参考】数式用'!$N$452,0),MATCH(VLOOKUP(X317,【参考】数式用!$R$2:$S$46,2,FALSE),【参考】数式用!$O$2:$Q$2,0)),10)))</f>
        <v/>
      </c>
      <c r="AE317" s="309"/>
    </row>
    <row r="318" spans="1:31" ht="49.95" customHeight="1">
      <c r="A318" s="241">
        <f>A317+1</f>
        <v>279</v>
      </c>
      <c r="B318" s="467"/>
      <c r="C318" s="468"/>
      <c r="D318" s="468"/>
      <c r="E318" s="468"/>
      <c r="F318" s="468"/>
      <c r="G318" s="468"/>
      <c r="H318" s="468"/>
      <c r="I318" s="468"/>
      <c r="J318" s="468"/>
      <c r="K318" s="468"/>
      <c r="L318" s="463"/>
      <c r="M318" s="464"/>
      <c r="N318" s="464"/>
      <c r="O318" s="464"/>
      <c r="P318" s="465"/>
      <c r="Q318" s="466"/>
      <c r="R318" s="466"/>
      <c r="S318" s="466"/>
      <c r="T318" s="466"/>
      <c r="U318" s="466"/>
      <c r="V318" s="129"/>
      <c r="W318" s="129"/>
      <c r="X318" s="419"/>
      <c r="Y318" s="420"/>
      <c r="Z318" s="296" t="str">
        <f>IFERROR(VLOOKUP(X318, 【参考】数式用!$A$2:$B$46, 2, FALSE), "")</f>
        <v/>
      </c>
      <c r="AA318" s="313"/>
      <c r="AB318" s="314"/>
      <c r="AC318" s="315">
        <f t="shared" si="87"/>
        <v>0</v>
      </c>
      <c r="AD318" s="417" t="str">
        <f>IF(B318="", "", IF(COUNTIF(X318,"*独自*"),"数式を削除して手入力",IFERROR(INDEX(【参考】数式用!$O$3:'【参考】数式用'!$Q$452,MATCH(Q318&amp;V318,【参考】数式用!$N$3:'【参考】数式用'!$N$452,0),MATCH(VLOOKUP(X318,【参考】数式用!$R$2:$S$46,2,FALSE),【参考】数式用!$O$2:$Q$2,0)),10)))</f>
        <v/>
      </c>
      <c r="AE318" s="309"/>
    </row>
    <row r="319" spans="1:31" ht="49.95" customHeight="1">
      <c r="A319" s="241">
        <f>A318+1</f>
        <v>280</v>
      </c>
      <c r="B319" s="467"/>
      <c r="C319" s="468"/>
      <c r="D319" s="468"/>
      <c r="E319" s="468"/>
      <c r="F319" s="468"/>
      <c r="G319" s="468"/>
      <c r="H319" s="468"/>
      <c r="I319" s="468"/>
      <c r="J319" s="468"/>
      <c r="K319" s="468"/>
      <c r="L319" s="463"/>
      <c r="M319" s="464"/>
      <c r="N319" s="464"/>
      <c r="O319" s="464"/>
      <c r="P319" s="465"/>
      <c r="Q319" s="466"/>
      <c r="R319" s="466"/>
      <c r="S319" s="466"/>
      <c r="T319" s="466"/>
      <c r="U319" s="466"/>
      <c r="V319" s="129"/>
      <c r="W319" s="129"/>
      <c r="X319" s="419"/>
      <c r="Y319" s="420"/>
      <c r="Z319" s="296" t="str">
        <f>IFERROR(VLOOKUP(X319, 【参考】数式用!$A$2:$B$46, 2, FALSE), "")</f>
        <v/>
      </c>
      <c r="AA319" s="313"/>
      <c r="AB319" s="314"/>
      <c r="AC319" s="315">
        <f>AA319-AB319</f>
        <v>0</v>
      </c>
      <c r="AD319" s="418" t="str">
        <f>IF(B319="", "", IF(COUNTIF(X319,"*独自*"),"数式を削除して手入力",IFERROR(INDEX(【参考】数式用!$O$3:'【参考】数式用'!$Q$452,MATCH(Q319&amp;V319,【参考】数式用!$N$3:'【参考】数式用'!$N$452,0),MATCH(VLOOKUP(X319,【参考】数式用!$R$2:$S$46,2,FALSE),【参考】数式用!$O$2:$Q$2,0)),10)))</f>
        <v/>
      </c>
      <c r="AE319" s="309"/>
    </row>
    <row r="320" spans="1:31" ht="49.95" customHeight="1">
      <c r="A320" s="241">
        <f t="shared" ref="A320:A323" si="88">A319+1</f>
        <v>281</v>
      </c>
      <c r="B320" s="467"/>
      <c r="C320" s="468"/>
      <c r="D320" s="468"/>
      <c r="E320" s="468"/>
      <c r="F320" s="468"/>
      <c r="G320" s="468"/>
      <c r="H320" s="468"/>
      <c r="I320" s="468"/>
      <c r="J320" s="468"/>
      <c r="K320" s="468"/>
      <c r="L320" s="463"/>
      <c r="M320" s="464"/>
      <c r="N320" s="464"/>
      <c r="O320" s="464"/>
      <c r="P320" s="465"/>
      <c r="Q320" s="466"/>
      <c r="R320" s="466"/>
      <c r="S320" s="466"/>
      <c r="T320" s="466"/>
      <c r="U320" s="466"/>
      <c r="V320" s="129"/>
      <c r="W320" s="129"/>
      <c r="X320" s="419"/>
      <c r="Y320" s="420"/>
      <c r="Z320" s="296" t="str">
        <f>IFERROR(VLOOKUP(X320, 【参考】数式用!$A$2:$B$46, 2, FALSE), "")</f>
        <v/>
      </c>
      <c r="AA320" s="313"/>
      <c r="AB320" s="314"/>
      <c r="AC320" s="315">
        <f t="shared" ref="AC320:AC324" si="89">AA320-AB320</f>
        <v>0</v>
      </c>
      <c r="AD320" s="417" t="str">
        <f>IF(B320="", "", IF(COUNTIF(X320,"*独自*"),"数式を削除して手入力",IFERROR(INDEX(【参考】数式用!$O$3:'【参考】数式用'!$Q$452,MATCH(Q320&amp;V320,【参考】数式用!$N$3:'【参考】数式用'!$N$452,0),MATCH(VLOOKUP(X320,【参考】数式用!$R$2:$S$46,2,FALSE),【参考】数式用!$O$2:$Q$2,0)),10)))</f>
        <v/>
      </c>
      <c r="AE320" s="309"/>
    </row>
    <row r="321" spans="1:31" ht="49.95" customHeight="1">
      <c r="A321" s="241">
        <f t="shared" si="88"/>
        <v>282</v>
      </c>
      <c r="B321" s="467"/>
      <c r="C321" s="468"/>
      <c r="D321" s="468"/>
      <c r="E321" s="468"/>
      <c r="F321" s="468"/>
      <c r="G321" s="468"/>
      <c r="H321" s="468"/>
      <c r="I321" s="468"/>
      <c r="J321" s="468"/>
      <c r="K321" s="468"/>
      <c r="L321" s="463"/>
      <c r="M321" s="464"/>
      <c r="N321" s="464"/>
      <c r="O321" s="464"/>
      <c r="P321" s="465"/>
      <c r="Q321" s="466"/>
      <c r="R321" s="466"/>
      <c r="S321" s="466"/>
      <c r="T321" s="466"/>
      <c r="U321" s="466"/>
      <c r="V321" s="129"/>
      <c r="W321" s="129"/>
      <c r="X321" s="419"/>
      <c r="Y321" s="420"/>
      <c r="Z321" s="296" t="str">
        <f>IFERROR(VLOOKUP(X321, 【参考】数式用!$A$2:$B$46, 2, FALSE), "")</f>
        <v/>
      </c>
      <c r="AA321" s="313"/>
      <c r="AB321" s="314"/>
      <c r="AC321" s="315">
        <f t="shared" si="89"/>
        <v>0</v>
      </c>
      <c r="AD321" s="418" t="str">
        <f>IF(B321="", "", IF(COUNTIF(X321,"*独自*"),"数式を削除して手入力",IFERROR(INDEX(【参考】数式用!$O$3:'【参考】数式用'!$Q$452,MATCH(Q321&amp;V321,【参考】数式用!$N$3:'【参考】数式用'!$N$452,0),MATCH(VLOOKUP(X321,【参考】数式用!$R$2:$S$46,2,FALSE),【参考】数式用!$O$2:$Q$2,0)),10)))</f>
        <v/>
      </c>
      <c r="AE321" s="309"/>
    </row>
    <row r="322" spans="1:31" ht="49.95" customHeight="1">
      <c r="A322" s="241">
        <f t="shared" si="88"/>
        <v>283</v>
      </c>
      <c r="B322" s="467"/>
      <c r="C322" s="468"/>
      <c r="D322" s="468"/>
      <c r="E322" s="468"/>
      <c r="F322" s="468"/>
      <c r="G322" s="468"/>
      <c r="H322" s="468"/>
      <c r="I322" s="468"/>
      <c r="J322" s="468"/>
      <c r="K322" s="468"/>
      <c r="L322" s="463"/>
      <c r="M322" s="464"/>
      <c r="N322" s="464"/>
      <c r="O322" s="464"/>
      <c r="P322" s="465"/>
      <c r="Q322" s="466"/>
      <c r="R322" s="466"/>
      <c r="S322" s="466"/>
      <c r="T322" s="466"/>
      <c r="U322" s="466"/>
      <c r="V322" s="129"/>
      <c r="W322" s="129"/>
      <c r="X322" s="419"/>
      <c r="Y322" s="420"/>
      <c r="Z322" s="296" t="str">
        <f>IFERROR(VLOOKUP(X322, 【参考】数式用!$A$2:$B$46, 2, FALSE), "")</f>
        <v/>
      </c>
      <c r="AA322" s="313"/>
      <c r="AB322" s="314"/>
      <c r="AC322" s="315">
        <f t="shared" si="89"/>
        <v>0</v>
      </c>
      <c r="AD322" s="417" t="str">
        <f>IF(B322="", "", IF(COUNTIF(X322,"*独自*"),"数式を削除して手入力",IFERROR(INDEX(【参考】数式用!$O$3:'【参考】数式用'!$Q$452,MATCH(Q322&amp;V322,【参考】数式用!$N$3:'【参考】数式用'!$N$452,0),MATCH(VLOOKUP(X322,【参考】数式用!$R$2:$S$46,2,FALSE),【参考】数式用!$O$2:$Q$2,0)),10)))</f>
        <v/>
      </c>
      <c r="AE322" s="309"/>
    </row>
    <row r="323" spans="1:31" ht="49.95" customHeight="1">
      <c r="A323" s="241">
        <f t="shared" si="88"/>
        <v>284</v>
      </c>
      <c r="B323" s="467"/>
      <c r="C323" s="468"/>
      <c r="D323" s="468"/>
      <c r="E323" s="468"/>
      <c r="F323" s="468"/>
      <c r="G323" s="468"/>
      <c r="H323" s="468"/>
      <c r="I323" s="468"/>
      <c r="J323" s="468"/>
      <c r="K323" s="468"/>
      <c r="L323" s="463"/>
      <c r="M323" s="464"/>
      <c r="N323" s="464"/>
      <c r="O323" s="464"/>
      <c r="P323" s="465"/>
      <c r="Q323" s="466"/>
      <c r="R323" s="466"/>
      <c r="S323" s="466"/>
      <c r="T323" s="466"/>
      <c r="U323" s="466"/>
      <c r="V323" s="129"/>
      <c r="W323" s="129"/>
      <c r="X323" s="419"/>
      <c r="Y323" s="420"/>
      <c r="Z323" s="296" t="str">
        <f>IFERROR(VLOOKUP(X323, 【参考】数式用!$A$2:$B$46, 2, FALSE), "")</f>
        <v/>
      </c>
      <c r="AA323" s="313"/>
      <c r="AB323" s="314"/>
      <c r="AC323" s="315">
        <f t="shared" si="89"/>
        <v>0</v>
      </c>
      <c r="AD323" s="418" t="str">
        <f>IF(B323="", "", IF(COUNTIF(X323,"*独自*"),"数式を削除して手入力",IFERROR(INDEX(【参考】数式用!$O$3:'【参考】数式用'!$Q$452,MATCH(Q323&amp;V323,【参考】数式用!$N$3:'【参考】数式用'!$N$452,0),MATCH(VLOOKUP(X323,【参考】数式用!$R$2:$S$46,2,FALSE),【参考】数式用!$O$2:$Q$2,0)),10)))</f>
        <v/>
      </c>
      <c r="AE323" s="309"/>
    </row>
    <row r="324" spans="1:31" ht="49.95" customHeight="1">
      <c r="A324" s="241">
        <f>A323+1</f>
        <v>285</v>
      </c>
      <c r="B324" s="467"/>
      <c r="C324" s="468"/>
      <c r="D324" s="468"/>
      <c r="E324" s="468"/>
      <c r="F324" s="468"/>
      <c r="G324" s="468"/>
      <c r="H324" s="468"/>
      <c r="I324" s="468"/>
      <c r="J324" s="468"/>
      <c r="K324" s="468"/>
      <c r="L324" s="463"/>
      <c r="M324" s="464"/>
      <c r="N324" s="464"/>
      <c r="O324" s="464"/>
      <c r="P324" s="465"/>
      <c r="Q324" s="466"/>
      <c r="R324" s="466"/>
      <c r="S324" s="466"/>
      <c r="T324" s="466"/>
      <c r="U324" s="466"/>
      <c r="V324" s="129"/>
      <c r="W324" s="129"/>
      <c r="X324" s="419"/>
      <c r="Y324" s="420"/>
      <c r="Z324" s="296" t="str">
        <f>IFERROR(VLOOKUP(X324, 【参考】数式用!$A$2:$B$46, 2, FALSE), "")</f>
        <v/>
      </c>
      <c r="AA324" s="313"/>
      <c r="AB324" s="314"/>
      <c r="AC324" s="315">
        <f t="shared" si="89"/>
        <v>0</v>
      </c>
      <c r="AD324" s="417" t="str">
        <f>IF(B324="", "", IF(COUNTIF(X324,"*独自*"),"数式を削除して手入力",IFERROR(INDEX(【参考】数式用!$O$3:'【参考】数式用'!$Q$452,MATCH(Q324&amp;V324,【参考】数式用!$N$3:'【参考】数式用'!$N$452,0),MATCH(VLOOKUP(X324,【参考】数式用!$R$2:$S$46,2,FALSE),【参考】数式用!$O$2:$Q$2,0)),10)))</f>
        <v/>
      </c>
      <c r="AE324" s="309"/>
    </row>
    <row r="325" spans="1:31" ht="49.95" customHeight="1">
      <c r="A325" s="241">
        <f>A324+1</f>
        <v>286</v>
      </c>
      <c r="B325" s="467"/>
      <c r="C325" s="468"/>
      <c r="D325" s="468"/>
      <c r="E325" s="468"/>
      <c r="F325" s="468"/>
      <c r="G325" s="468"/>
      <c r="H325" s="468"/>
      <c r="I325" s="468"/>
      <c r="J325" s="468"/>
      <c r="K325" s="468"/>
      <c r="L325" s="463"/>
      <c r="M325" s="464"/>
      <c r="N325" s="464"/>
      <c r="O325" s="464"/>
      <c r="P325" s="465"/>
      <c r="Q325" s="466"/>
      <c r="R325" s="466"/>
      <c r="S325" s="466"/>
      <c r="T325" s="466"/>
      <c r="U325" s="466"/>
      <c r="V325" s="129"/>
      <c r="W325" s="129"/>
      <c r="X325" s="419"/>
      <c r="Y325" s="420"/>
      <c r="Z325" s="296" t="str">
        <f>IFERROR(VLOOKUP(X325, 【参考】数式用!$A$2:$B$46, 2, FALSE), "")</f>
        <v/>
      </c>
      <c r="AA325" s="313"/>
      <c r="AB325" s="314"/>
      <c r="AC325" s="315">
        <f>AA325-AB325</f>
        <v>0</v>
      </c>
      <c r="AD325" s="418" t="str">
        <f>IF(B325="", "", IF(COUNTIF(X325,"*独自*"),"数式を削除して手入力",IFERROR(INDEX(【参考】数式用!$O$3:'【参考】数式用'!$Q$452,MATCH(Q325&amp;V325,【参考】数式用!$N$3:'【参考】数式用'!$N$452,0),MATCH(VLOOKUP(X325,【参考】数式用!$R$2:$S$46,2,FALSE),【参考】数式用!$O$2:$Q$2,0)),10)))</f>
        <v/>
      </c>
      <c r="AE325" s="309"/>
    </row>
    <row r="326" spans="1:31" ht="49.95" customHeight="1">
      <c r="A326" s="241">
        <f t="shared" ref="A326:A329" si="90">A325+1</f>
        <v>287</v>
      </c>
      <c r="B326" s="467"/>
      <c r="C326" s="468"/>
      <c r="D326" s="468"/>
      <c r="E326" s="468"/>
      <c r="F326" s="468"/>
      <c r="G326" s="468"/>
      <c r="H326" s="468"/>
      <c r="I326" s="468"/>
      <c r="J326" s="468"/>
      <c r="K326" s="468"/>
      <c r="L326" s="463"/>
      <c r="M326" s="464"/>
      <c r="N326" s="464"/>
      <c r="O326" s="464"/>
      <c r="P326" s="465"/>
      <c r="Q326" s="466"/>
      <c r="R326" s="466"/>
      <c r="S326" s="466"/>
      <c r="T326" s="466"/>
      <c r="U326" s="466"/>
      <c r="V326" s="129"/>
      <c r="W326" s="129"/>
      <c r="X326" s="419"/>
      <c r="Y326" s="420"/>
      <c r="Z326" s="296" t="str">
        <f>IFERROR(VLOOKUP(X326, 【参考】数式用!$A$2:$B$46, 2, FALSE), "")</f>
        <v/>
      </c>
      <c r="AA326" s="313"/>
      <c r="AB326" s="314"/>
      <c r="AC326" s="315">
        <f t="shared" ref="AC326:AC330" si="91">AA326-AB326</f>
        <v>0</v>
      </c>
      <c r="AD326" s="417" t="str">
        <f>IF(B326="", "", IF(COUNTIF(X326,"*独自*"),"数式を削除して手入力",IFERROR(INDEX(【参考】数式用!$O$3:'【参考】数式用'!$Q$452,MATCH(Q326&amp;V326,【参考】数式用!$N$3:'【参考】数式用'!$N$452,0),MATCH(VLOOKUP(X326,【参考】数式用!$R$2:$S$46,2,FALSE),【参考】数式用!$O$2:$Q$2,0)),10)))</f>
        <v/>
      </c>
      <c r="AE326" s="309"/>
    </row>
    <row r="327" spans="1:31" ht="49.95" customHeight="1">
      <c r="A327" s="241">
        <f t="shared" si="90"/>
        <v>288</v>
      </c>
      <c r="B327" s="467"/>
      <c r="C327" s="468"/>
      <c r="D327" s="468"/>
      <c r="E327" s="468"/>
      <c r="F327" s="468"/>
      <c r="G327" s="468"/>
      <c r="H327" s="468"/>
      <c r="I327" s="468"/>
      <c r="J327" s="468"/>
      <c r="K327" s="468"/>
      <c r="L327" s="463"/>
      <c r="M327" s="464"/>
      <c r="N327" s="464"/>
      <c r="O327" s="464"/>
      <c r="P327" s="465"/>
      <c r="Q327" s="466"/>
      <c r="R327" s="466"/>
      <c r="S327" s="466"/>
      <c r="T327" s="466"/>
      <c r="U327" s="466"/>
      <c r="V327" s="129"/>
      <c r="W327" s="129"/>
      <c r="X327" s="419"/>
      <c r="Y327" s="420"/>
      <c r="Z327" s="296" t="str">
        <f>IFERROR(VLOOKUP(X327, 【参考】数式用!$A$2:$B$46, 2, FALSE), "")</f>
        <v/>
      </c>
      <c r="AA327" s="313"/>
      <c r="AB327" s="314"/>
      <c r="AC327" s="315">
        <f t="shared" si="91"/>
        <v>0</v>
      </c>
      <c r="AD327" s="418" t="str">
        <f>IF(B327="", "", IF(COUNTIF(X327,"*独自*"),"数式を削除して手入力",IFERROR(INDEX(【参考】数式用!$O$3:'【参考】数式用'!$Q$452,MATCH(Q327&amp;V327,【参考】数式用!$N$3:'【参考】数式用'!$N$452,0),MATCH(VLOOKUP(X327,【参考】数式用!$R$2:$S$46,2,FALSE),【参考】数式用!$O$2:$Q$2,0)),10)))</f>
        <v/>
      </c>
      <c r="AE327" s="309"/>
    </row>
    <row r="328" spans="1:31" ht="49.95" customHeight="1">
      <c r="A328" s="241">
        <f t="shared" si="90"/>
        <v>289</v>
      </c>
      <c r="B328" s="467"/>
      <c r="C328" s="468"/>
      <c r="D328" s="468"/>
      <c r="E328" s="468"/>
      <c r="F328" s="468"/>
      <c r="G328" s="468"/>
      <c r="H328" s="468"/>
      <c r="I328" s="468"/>
      <c r="J328" s="468"/>
      <c r="K328" s="468"/>
      <c r="L328" s="463"/>
      <c r="M328" s="464"/>
      <c r="N328" s="464"/>
      <c r="O328" s="464"/>
      <c r="P328" s="465"/>
      <c r="Q328" s="466"/>
      <c r="R328" s="466"/>
      <c r="S328" s="466"/>
      <c r="T328" s="466"/>
      <c r="U328" s="466"/>
      <c r="V328" s="129"/>
      <c r="W328" s="129"/>
      <c r="X328" s="419"/>
      <c r="Y328" s="420"/>
      <c r="Z328" s="296" t="str">
        <f>IFERROR(VLOOKUP(X328, 【参考】数式用!$A$2:$B$46, 2, FALSE), "")</f>
        <v/>
      </c>
      <c r="AA328" s="313"/>
      <c r="AB328" s="314"/>
      <c r="AC328" s="315">
        <f t="shared" si="91"/>
        <v>0</v>
      </c>
      <c r="AD328" s="417" t="str">
        <f>IF(B328="", "", IF(COUNTIF(X328,"*独自*"),"数式を削除して手入力",IFERROR(INDEX(【参考】数式用!$O$3:'【参考】数式用'!$Q$452,MATCH(Q328&amp;V328,【参考】数式用!$N$3:'【参考】数式用'!$N$452,0),MATCH(VLOOKUP(X328,【参考】数式用!$R$2:$S$46,2,FALSE),【参考】数式用!$O$2:$Q$2,0)),10)))</f>
        <v/>
      </c>
      <c r="AE328" s="309"/>
    </row>
    <row r="329" spans="1:31" ht="49.95" customHeight="1">
      <c r="A329" s="241">
        <f t="shared" si="90"/>
        <v>290</v>
      </c>
      <c r="B329" s="467"/>
      <c r="C329" s="468"/>
      <c r="D329" s="468"/>
      <c r="E329" s="468"/>
      <c r="F329" s="468"/>
      <c r="G329" s="468"/>
      <c r="H329" s="468"/>
      <c r="I329" s="468"/>
      <c r="J329" s="468"/>
      <c r="K329" s="468"/>
      <c r="L329" s="463"/>
      <c r="M329" s="464"/>
      <c r="N329" s="464"/>
      <c r="O329" s="464"/>
      <c r="P329" s="465"/>
      <c r="Q329" s="466"/>
      <c r="R329" s="466"/>
      <c r="S329" s="466"/>
      <c r="T329" s="466"/>
      <c r="U329" s="466"/>
      <c r="V329" s="129"/>
      <c r="W329" s="129"/>
      <c r="X329" s="419"/>
      <c r="Y329" s="420"/>
      <c r="Z329" s="296" t="str">
        <f>IFERROR(VLOOKUP(X329, 【参考】数式用!$A$2:$B$46, 2, FALSE), "")</f>
        <v/>
      </c>
      <c r="AA329" s="313"/>
      <c r="AB329" s="314"/>
      <c r="AC329" s="315">
        <f t="shared" si="91"/>
        <v>0</v>
      </c>
      <c r="AD329" s="418" t="str">
        <f>IF(B329="", "", IF(COUNTIF(X329,"*独自*"),"数式を削除して手入力",IFERROR(INDEX(【参考】数式用!$O$3:'【参考】数式用'!$Q$452,MATCH(Q329&amp;V329,【参考】数式用!$N$3:'【参考】数式用'!$N$452,0),MATCH(VLOOKUP(X329,【参考】数式用!$R$2:$S$46,2,FALSE),【参考】数式用!$O$2:$Q$2,0)),10)))</f>
        <v/>
      </c>
      <c r="AE329" s="309"/>
    </row>
    <row r="330" spans="1:31" ht="49.95" customHeight="1">
      <c r="A330" s="241">
        <f>A329+1</f>
        <v>291</v>
      </c>
      <c r="B330" s="467"/>
      <c r="C330" s="468"/>
      <c r="D330" s="468"/>
      <c r="E330" s="468"/>
      <c r="F330" s="468"/>
      <c r="G330" s="468"/>
      <c r="H330" s="468"/>
      <c r="I330" s="468"/>
      <c r="J330" s="468"/>
      <c r="K330" s="468"/>
      <c r="L330" s="463"/>
      <c r="M330" s="464"/>
      <c r="N330" s="464"/>
      <c r="O330" s="464"/>
      <c r="P330" s="465"/>
      <c r="Q330" s="466"/>
      <c r="R330" s="466"/>
      <c r="S330" s="466"/>
      <c r="T330" s="466"/>
      <c r="U330" s="466"/>
      <c r="V330" s="129"/>
      <c r="W330" s="129"/>
      <c r="X330" s="419"/>
      <c r="Y330" s="420"/>
      <c r="Z330" s="296" t="str">
        <f>IFERROR(VLOOKUP(X330, 【参考】数式用!$A$2:$B$46, 2, FALSE), "")</f>
        <v/>
      </c>
      <c r="AA330" s="313"/>
      <c r="AB330" s="314"/>
      <c r="AC330" s="315">
        <f t="shared" si="91"/>
        <v>0</v>
      </c>
      <c r="AD330" s="417" t="str">
        <f>IF(B330="", "", IF(COUNTIF(X330,"*独自*"),"数式を削除して手入力",IFERROR(INDEX(【参考】数式用!$O$3:'【参考】数式用'!$Q$452,MATCH(Q330&amp;V330,【参考】数式用!$N$3:'【参考】数式用'!$N$452,0),MATCH(VLOOKUP(X330,【参考】数式用!$R$2:$S$46,2,FALSE),【参考】数式用!$O$2:$Q$2,0)),10)))</f>
        <v/>
      </c>
      <c r="AE330" s="309"/>
    </row>
    <row r="331" spans="1:31" ht="49.95" customHeight="1">
      <c r="A331" s="241">
        <f>A330+1</f>
        <v>292</v>
      </c>
      <c r="B331" s="467"/>
      <c r="C331" s="468"/>
      <c r="D331" s="468"/>
      <c r="E331" s="468"/>
      <c r="F331" s="468"/>
      <c r="G331" s="468"/>
      <c r="H331" s="468"/>
      <c r="I331" s="468"/>
      <c r="J331" s="468"/>
      <c r="K331" s="468"/>
      <c r="L331" s="463"/>
      <c r="M331" s="464"/>
      <c r="N331" s="464"/>
      <c r="O331" s="464"/>
      <c r="P331" s="465"/>
      <c r="Q331" s="466"/>
      <c r="R331" s="466"/>
      <c r="S331" s="466"/>
      <c r="T331" s="466"/>
      <c r="U331" s="466"/>
      <c r="V331" s="129"/>
      <c r="W331" s="129"/>
      <c r="X331" s="419"/>
      <c r="Y331" s="420"/>
      <c r="Z331" s="296" t="str">
        <f>IFERROR(VLOOKUP(X331, 【参考】数式用!$A$2:$B$46, 2, FALSE), "")</f>
        <v/>
      </c>
      <c r="AA331" s="313"/>
      <c r="AB331" s="314"/>
      <c r="AC331" s="315">
        <f>AA331-AB331</f>
        <v>0</v>
      </c>
      <c r="AD331" s="418" t="str">
        <f>IF(B331="", "", IF(COUNTIF(X331,"*独自*"),"数式を削除して手入力",IFERROR(INDEX(【参考】数式用!$O$3:'【参考】数式用'!$Q$452,MATCH(Q331&amp;V331,【参考】数式用!$N$3:'【参考】数式用'!$N$452,0),MATCH(VLOOKUP(X331,【参考】数式用!$R$2:$S$46,2,FALSE),【参考】数式用!$O$2:$Q$2,0)),10)))</f>
        <v/>
      </c>
      <c r="AE331" s="309"/>
    </row>
    <row r="332" spans="1:31" ht="49.95" customHeight="1">
      <c r="A332" s="241">
        <f t="shared" ref="A332:A335" si="92">A331+1</f>
        <v>293</v>
      </c>
      <c r="B332" s="467"/>
      <c r="C332" s="468"/>
      <c r="D332" s="468"/>
      <c r="E332" s="468"/>
      <c r="F332" s="468"/>
      <c r="G332" s="468"/>
      <c r="H332" s="468"/>
      <c r="I332" s="468"/>
      <c r="J332" s="468"/>
      <c r="K332" s="468"/>
      <c r="L332" s="463"/>
      <c r="M332" s="464"/>
      <c r="N332" s="464"/>
      <c r="O332" s="464"/>
      <c r="P332" s="465"/>
      <c r="Q332" s="466"/>
      <c r="R332" s="466"/>
      <c r="S332" s="466"/>
      <c r="T332" s="466"/>
      <c r="U332" s="466"/>
      <c r="V332" s="129"/>
      <c r="W332" s="129"/>
      <c r="X332" s="419"/>
      <c r="Y332" s="420"/>
      <c r="Z332" s="296" t="str">
        <f>IFERROR(VLOOKUP(X332, 【参考】数式用!$A$2:$B$46, 2, FALSE), "")</f>
        <v/>
      </c>
      <c r="AA332" s="313"/>
      <c r="AB332" s="314"/>
      <c r="AC332" s="315">
        <f t="shared" ref="AC332:AC336" si="93">AA332-AB332</f>
        <v>0</v>
      </c>
      <c r="AD332" s="417" t="str">
        <f>IF(B332="", "", IF(COUNTIF(X332,"*独自*"),"数式を削除して手入力",IFERROR(INDEX(【参考】数式用!$O$3:'【参考】数式用'!$Q$452,MATCH(Q332&amp;V332,【参考】数式用!$N$3:'【参考】数式用'!$N$452,0),MATCH(VLOOKUP(X332,【参考】数式用!$R$2:$S$46,2,FALSE),【参考】数式用!$O$2:$Q$2,0)),10)))</f>
        <v/>
      </c>
      <c r="AE332" s="309"/>
    </row>
    <row r="333" spans="1:31" ht="49.95" customHeight="1">
      <c r="A333" s="241">
        <f t="shared" si="92"/>
        <v>294</v>
      </c>
      <c r="B333" s="467"/>
      <c r="C333" s="468"/>
      <c r="D333" s="468"/>
      <c r="E333" s="468"/>
      <c r="F333" s="468"/>
      <c r="G333" s="468"/>
      <c r="H333" s="468"/>
      <c r="I333" s="468"/>
      <c r="J333" s="468"/>
      <c r="K333" s="468"/>
      <c r="L333" s="463"/>
      <c r="M333" s="464"/>
      <c r="N333" s="464"/>
      <c r="O333" s="464"/>
      <c r="P333" s="465"/>
      <c r="Q333" s="466"/>
      <c r="R333" s="466"/>
      <c r="S333" s="466"/>
      <c r="T333" s="466"/>
      <c r="U333" s="466"/>
      <c r="V333" s="129"/>
      <c r="W333" s="129"/>
      <c r="X333" s="419"/>
      <c r="Y333" s="420"/>
      <c r="Z333" s="296" t="str">
        <f>IFERROR(VLOOKUP(X333, 【参考】数式用!$A$2:$B$46, 2, FALSE), "")</f>
        <v/>
      </c>
      <c r="AA333" s="313"/>
      <c r="AB333" s="314"/>
      <c r="AC333" s="315">
        <f t="shared" si="93"/>
        <v>0</v>
      </c>
      <c r="AD333" s="418" t="str">
        <f>IF(B333="", "", IF(COUNTIF(X333,"*独自*"),"数式を削除して手入力",IFERROR(INDEX(【参考】数式用!$O$3:'【参考】数式用'!$Q$452,MATCH(Q333&amp;V333,【参考】数式用!$N$3:'【参考】数式用'!$N$452,0),MATCH(VLOOKUP(X333,【参考】数式用!$R$2:$S$46,2,FALSE),【参考】数式用!$O$2:$Q$2,0)),10)))</f>
        <v/>
      </c>
      <c r="AE333" s="309"/>
    </row>
    <row r="334" spans="1:31" ht="49.95" customHeight="1">
      <c r="A334" s="241">
        <f t="shared" si="92"/>
        <v>295</v>
      </c>
      <c r="B334" s="467"/>
      <c r="C334" s="468"/>
      <c r="D334" s="468"/>
      <c r="E334" s="468"/>
      <c r="F334" s="468"/>
      <c r="G334" s="468"/>
      <c r="H334" s="468"/>
      <c r="I334" s="468"/>
      <c r="J334" s="468"/>
      <c r="K334" s="468"/>
      <c r="L334" s="463"/>
      <c r="M334" s="464"/>
      <c r="N334" s="464"/>
      <c r="O334" s="464"/>
      <c r="P334" s="465"/>
      <c r="Q334" s="466"/>
      <c r="R334" s="466"/>
      <c r="S334" s="466"/>
      <c r="T334" s="466"/>
      <c r="U334" s="466"/>
      <c r="V334" s="129"/>
      <c r="W334" s="129"/>
      <c r="X334" s="419"/>
      <c r="Y334" s="420"/>
      <c r="Z334" s="296" t="str">
        <f>IFERROR(VLOOKUP(X334, 【参考】数式用!$A$2:$B$46, 2, FALSE), "")</f>
        <v/>
      </c>
      <c r="AA334" s="313"/>
      <c r="AB334" s="314"/>
      <c r="AC334" s="315">
        <f t="shared" si="93"/>
        <v>0</v>
      </c>
      <c r="AD334" s="417" t="str">
        <f>IF(B334="", "", IF(COUNTIF(X334,"*独自*"),"数式を削除して手入力",IFERROR(INDEX(【参考】数式用!$O$3:'【参考】数式用'!$Q$452,MATCH(Q334&amp;V334,【参考】数式用!$N$3:'【参考】数式用'!$N$452,0),MATCH(VLOOKUP(X334,【参考】数式用!$R$2:$S$46,2,FALSE),【参考】数式用!$O$2:$Q$2,0)),10)))</f>
        <v/>
      </c>
      <c r="AE334" s="309"/>
    </row>
    <row r="335" spans="1:31" ht="49.95" customHeight="1">
      <c r="A335" s="241">
        <f t="shared" si="92"/>
        <v>296</v>
      </c>
      <c r="B335" s="467"/>
      <c r="C335" s="468"/>
      <c r="D335" s="468"/>
      <c r="E335" s="468"/>
      <c r="F335" s="468"/>
      <c r="G335" s="468"/>
      <c r="H335" s="468"/>
      <c r="I335" s="468"/>
      <c r="J335" s="468"/>
      <c r="K335" s="468"/>
      <c r="L335" s="463"/>
      <c r="M335" s="464"/>
      <c r="N335" s="464"/>
      <c r="O335" s="464"/>
      <c r="P335" s="465"/>
      <c r="Q335" s="466"/>
      <c r="R335" s="466"/>
      <c r="S335" s="466"/>
      <c r="T335" s="466"/>
      <c r="U335" s="466"/>
      <c r="V335" s="129"/>
      <c r="W335" s="129"/>
      <c r="X335" s="419"/>
      <c r="Y335" s="420"/>
      <c r="Z335" s="296" t="str">
        <f>IFERROR(VLOOKUP(X335, 【参考】数式用!$A$2:$B$46, 2, FALSE), "")</f>
        <v/>
      </c>
      <c r="AA335" s="313"/>
      <c r="AB335" s="314"/>
      <c r="AC335" s="315">
        <f t="shared" si="93"/>
        <v>0</v>
      </c>
      <c r="AD335" s="418" t="str">
        <f>IF(B335="", "", IF(COUNTIF(X335,"*独自*"),"数式を削除して手入力",IFERROR(INDEX(【参考】数式用!$O$3:'【参考】数式用'!$Q$452,MATCH(Q335&amp;V335,【参考】数式用!$N$3:'【参考】数式用'!$N$452,0),MATCH(VLOOKUP(X335,【参考】数式用!$R$2:$S$46,2,FALSE),【参考】数式用!$O$2:$Q$2,0)),10)))</f>
        <v/>
      </c>
      <c r="AE335" s="309"/>
    </row>
    <row r="336" spans="1:31" ht="49.95" customHeight="1">
      <c r="A336" s="241">
        <f>A335+1</f>
        <v>297</v>
      </c>
      <c r="B336" s="467"/>
      <c r="C336" s="468"/>
      <c r="D336" s="468"/>
      <c r="E336" s="468"/>
      <c r="F336" s="468"/>
      <c r="G336" s="468"/>
      <c r="H336" s="468"/>
      <c r="I336" s="468"/>
      <c r="J336" s="468"/>
      <c r="K336" s="468"/>
      <c r="L336" s="463"/>
      <c r="M336" s="464"/>
      <c r="N336" s="464"/>
      <c r="O336" s="464"/>
      <c r="P336" s="465"/>
      <c r="Q336" s="466"/>
      <c r="R336" s="466"/>
      <c r="S336" s="466"/>
      <c r="T336" s="466"/>
      <c r="U336" s="466"/>
      <c r="V336" s="129"/>
      <c r="W336" s="129"/>
      <c r="X336" s="419"/>
      <c r="Y336" s="420"/>
      <c r="Z336" s="296" t="str">
        <f>IFERROR(VLOOKUP(X336, 【参考】数式用!$A$2:$B$46, 2, FALSE), "")</f>
        <v/>
      </c>
      <c r="AA336" s="313"/>
      <c r="AB336" s="314"/>
      <c r="AC336" s="315">
        <f t="shared" si="93"/>
        <v>0</v>
      </c>
      <c r="AD336" s="417" t="str">
        <f>IF(B336="", "", IF(COUNTIF(X336,"*独自*"),"数式を削除して手入力",IFERROR(INDEX(【参考】数式用!$O$3:'【参考】数式用'!$Q$452,MATCH(Q336&amp;V336,【参考】数式用!$N$3:'【参考】数式用'!$N$452,0),MATCH(VLOOKUP(X336,【参考】数式用!$R$2:$S$46,2,FALSE),【参考】数式用!$O$2:$Q$2,0)),10)))</f>
        <v/>
      </c>
      <c r="AE336" s="309"/>
    </row>
    <row r="337" spans="1:31" ht="49.95" customHeight="1">
      <c r="A337" s="241">
        <f>A336+1</f>
        <v>298</v>
      </c>
      <c r="B337" s="467"/>
      <c r="C337" s="468"/>
      <c r="D337" s="468"/>
      <c r="E337" s="468"/>
      <c r="F337" s="468"/>
      <c r="G337" s="468"/>
      <c r="H337" s="468"/>
      <c r="I337" s="468"/>
      <c r="J337" s="468"/>
      <c r="K337" s="468"/>
      <c r="L337" s="463"/>
      <c r="M337" s="464"/>
      <c r="N337" s="464"/>
      <c r="O337" s="464"/>
      <c r="P337" s="465"/>
      <c r="Q337" s="466"/>
      <c r="R337" s="466"/>
      <c r="S337" s="466"/>
      <c r="T337" s="466"/>
      <c r="U337" s="466"/>
      <c r="V337" s="129"/>
      <c r="W337" s="129"/>
      <c r="X337" s="419"/>
      <c r="Y337" s="420"/>
      <c r="Z337" s="296" t="str">
        <f>IFERROR(VLOOKUP(X337, 【参考】数式用!$A$2:$B$46, 2, FALSE), "")</f>
        <v/>
      </c>
      <c r="AA337" s="313"/>
      <c r="AB337" s="314"/>
      <c r="AC337" s="315">
        <f>AA337-AB337</f>
        <v>0</v>
      </c>
      <c r="AD337" s="418" t="str">
        <f>IF(B337="", "", IF(COUNTIF(X337,"*独自*"),"数式を削除して手入力",IFERROR(INDEX(【参考】数式用!$O$3:'【参考】数式用'!$Q$452,MATCH(Q337&amp;V337,【参考】数式用!$N$3:'【参考】数式用'!$N$452,0),MATCH(VLOOKUP(X337,【参考】数式用!$R$2:$S$46,2,FALSE),【参考】数式用!$O$2:$Q$2,0)),10)))</f>
        <v/>
      </c>
      <c r="AE337" s="309"/>
    </row>
    <row r="338" spans="1:31" ht="49.95" customHeight="1">
      <c r="A338" s="241">
        <f t="shared" ref="A338:A339" si="94">A337+1</f>
        <v>299</v>
      </c>
      <c r="B338" s="467"/>
      <c r="C338" s="468"/>
      <c r="D338" s="468"/>
      <c r="E338" s="468"/>
      <c r="F338" s="468"/>
      <c r="G338" s="468"/>
      <c r="H338" s="468"/>
      <c r="I338" s="468"/>
      <c r="J338" s="468"/>
      <c r="K338" s="468"/>
      <c r="L338" s="463"/>
      <c r="M338" s="464"/>
      <c r="N338" s="464"/>
      <c r="O338" s="464"/>
      <c r="P338" s="465"/>
      <c r="Q338" s="466"/>
      <c r="R338" s="466"/>
      <c r="S338" s="466"/>
      <c r="T338" s="466"/>
      <c r="U338" s="466"/>
      <c r="V338" s="129"/>
      <c r="W338" s="129"/>
      <c r="X338" s="419"/>
      <c r="Y338" s="420"/>
      <c r="Z338" s="296" t="str">
        <f>IFERROR(VLOOKUP(X338, 【参考】数式用!$A$2:$B$46, 2, FALSE), "")</f>
        <v/>
      </c>
      <c r="AA338" s="313"/>
      <c r="AB338" s="314"/>
      <c r="AC338" s="315">
        <f t="shared" ref="AC338:AC339" si="95">AA338-AB338</f>
        <v>0</v>
      </c>
      <c r="AD338" s="417" t="str">
        <f>IF(B338="", "", IF(COUNTIF(X338,"*独自*"),"数式を削除して手入力",IFERROR(INDEX(【参考】数式用!$O$3:'【参考】数式用'!$Q$452,MATCH(Q338&amp;V338,【参考】数式用!$N$3:'【参考】数式用'!$N$452,0),MATCH(VLOOKUP(X338,【参考】数式用!$R$2:$S$46,2,FALSE),【参考】数式用!$O$2:$Q$2,0)),10)))</f>
        <v/>
      </c>
      <c r="AE338" s="309"/>
    </row>
    <row r="339" spans="1:31" ht="49.95" customHeight="1">
      <c r="A339" s="241">
        <f t="shared" si="94"/>
        <v>300</v>
      </c>
      <c r="B339" s="467"/>
      <c r="C339" s="468"/>
      <c r="D339" s="468"/>
      <c r="E339" s="468"/>
      <c r="F339" s="468"/>
      <c r="G339" s="468"/>
      <c r="H339" s="468"/>
      <c r="I339" s="468"/>
      <c r="J339" s="468"/>
      <c r="K339" s="468"/>
      <c r="L339" s="463"/>
      <c r="M339" s="464"/>
      <c r="N339" s="464"/>
      <c r="O339" s="464"/>
      <c r="P339" s="465"/>
      <c r="Q339" s="466"/>
      <c r="R339" s="466"/>
      <c r="S339" s="466"/>
      <c r="T339" s="466"/>
      <c r="U339" s="466"/>
      <c r="V339" s="129"/>
      <c r="W339" s="129"/>
      <c r="X339" s="419"/>
      <c r="Y339" s="420"/>
      <c r="Z339" s="296" t="str">
        <f>IFERROR(VLOOKUP(X339, 【参考】数式用!$A$2:$B$46, 2, FALSE), "")</f>
        <v/>
      </c>
      <c r="AA339" s="313"/>
      <c r="AB339" s="314"/>
      <c r="AC339" s="315">
        <f t="shared" si="95"/>
        <v>0</v>
      </c>
      <c r="AD339" s="418" t="str">
        <f>IF(B339="", "", IF(COUNTIF(X339,"*独自*"),"数式を削除して手入力",IFERROR(INDEX(【参考】数式用!$O$3:'【参考】数式用'!$Q$452,MATCH(Q339&amp;V339,【参考】数式用!$N$3:'【参考】数式用'!$N$452,0),MATCH(VLOOKUP(X339,【参考】数式用!$R$2:$S$46,2,FALSE),【参考】数式用!$O$2:$Q$2,0)),10)))</f>
        <v/>
      </c>
      <c r="AE339" s="309"/>
    </row>
  </sheetData>
  <sheetProtection algorithmName="SHA-512" hashValue="fwjH1G5rzSLwrJEw/MJqt6amCXRrGCsFerWsN/nxi5mtPvKZsbI4p9lKY/3DC9ZkVeNRiaFmpSryLCuPrflr5A==" saltValue="Dd4tPC9iBuVMB6bsimC80A==" spinCount="100000" sheet="1" sort="0" autoFilter="0"/>
  <dataConsolidate/>
  <mergeCells count="1288">
    <mergeCell ref="B338:K338"/>
    <mergeCell ref="L338:P338"/>
    <mergeCell ref="Q338:U338"/>
    <mergeCell ref="X338:Y338"/>
    <mergeCell ref="B339:K339"/>
    <mergeCell ref="L339:P339"/>
    <mergeCell ref="Q339:U339"/>
    <mergeCell ref="X339:Y339"/>
    <mergeCell ref="B335:K335"/>
    <mergeCell ref="L335:P335"/>
    <mergeCell ref="Q335:U335"/>
    <mergeCell ref="X335:Y335"/>
    <mergeCell ref="B336:K336"/>
    <mergeCell ref="L336:P336"/>
    <mergeCell ref="Q336:U336"/>
    <mergeCell ref="X336:Y336"/>
    <mergeCell ref="B337:K337"/>
    <mergeCell ref="L337:P337"/>
    <mergeCell ref="Q337:U337"/>
    <mergeCell ref="X337:Y337"/>
    <mergeCell ref="B332:K332"/>
    <mergeCell ref="L332:P332"/>
    <mergeCell ref="Q332:U332"/>
    <mergeCell ref="X332:Y332"/>
    <mergeCell ref="B333:K333"/>
    <mergeCell ref="L333:P333"/>
    <mergeCell ref="Q333:U333"/>
    <mergeCell ref="X333:Y333"/>
    <mergeCell ref="B334:K334"/>
    <mergeCell ref="L334:P334"/>
    <mergeCell ref="Q334:U334"/>
    <mergeCell ref="X334:Y334"/>
    <mergeCell ref="B329:K329"/>
    <mergeCell ref="L329:P329"/>
    <mergeCell ref="Q329:U329"/>
    <mergeCell ref="X329:Y329"/>
    <mergeCell ref="B330:K330"/>
    <mergeCell ref="L330:P330"/>
    <mergeCell ref="Q330:U330"/>
    <mergeCell ref="X330:Y330"/>
    <mergeCell ref="B331:K331"/>
    <mergeCell ref="L331:P331"/>
    <mergeCell ref="Q331:U331"/>
    <mergeCell ref="X331:Y331"/>
    <mergeCell ref="B326:K326"/>
    <mergeCell ref="L326:P326"/>
    <mergeCell ref="Q326:U326"/>
    <mergeCell ref="X326:Y326"/>
    <mergeCell ref="B327:K327"/>
    <mergeCell ref="L327:P327"/>
    <mergeCell ref="Q327:U327"/>
    <mergeCell ref="X327:Y327"/>
    <mergeCell ref="B328:K328"/>
    <mergeCell ref="L328:P328"/>
    <mergeCell ref="Q328:U328"/>
    <mergeCell ref="X328:Y328"/>
    <mergeCell ref="B323:K323"/>
    <mergeCell ref="L323:P323"/>
    <mergeCell ref="Q323:U323"/>
    <mergeCell ref="X323:Y323"/>
    <mergeCell ref="B324:K324"/>
    <mergeCell ref="L324:P324"/>
    <mergeCell ref="Q324:U324"/>
    <mergeCell ref="X324:Y324"/>
    <mergeCell ref="B325:K325"/>
    <mergeCell ref="L325:P325"/>
    <mergeCell ref="Q325:U325"/>
    <mergeCell ref="X325:Y325"/>
    <mergeCell ref="B320:K320"/>
    <mergeCell ref="L320:P320"/>
    <mergeCell ref="Q320:U320"/>
    <mergeCell ref="X320:Y320"/>
    <mergeCell ref="B321:K321"/>
    <mergeCell ref="L321:P321"/>
    <mergeCell ref="Q321:U321"/>
    <mergeCell ref="X321:Y321"/>
    <mergeCell ref="B322:K322"/>
    <mergeCell ref="L322:P322"/>
    <mergeCell ref="Q322:U322"/>
    <mergeCell ref="X322:Y322"/>
    <mergeCell ref="B317:K317"/>
    <mergeCell ref="L317:P317"/>
    <mergeCell ref="Q317:U317"/>
    <mergeCell ref="X317:Y317"/>
    <mergeCell ref="B318:K318"/>
    <mergeCell ref="L318:P318"/>
    <mergeCell ref="Q318:U318"/>
    <mergeCell ref="X318:Y318"/>
    <mergeCell ref="B319:K319"/>
    <mergeCell ref="L319:P319"/>
    <mergeCell ref="Q319:U319"/>
    <mergeCell ref="X319:Y319"/>
    <mergeCell ref="B314:K314"/>
    <mergeCell ref="L314:P314"/>
    <mergeCell ref="Q314:U314"/>
    <mergeCell ref="X314:Y314"/>
    <mergeCell ref="B315:K315"/>
    <mergeCell ref="L315:P315"/>
    <mergeCell ref="Q315:U315"/>
    <mergeCell ref="X315:Y315"/>
    <mergeCell ref="B316:K316"/>
    <mergeCell ref="L316:P316"/>
    <mergeCell ref="Q316:U316"/>
    <mergeCell ref="X316:Y316"/>
    <mergeCell ref="B311:K311"/>
    <mergeCell ref="L311:P311"/>
    <mergeCell ref="Q311:U311"/>
    <mergeCell ref="X311:Y311"/>
    <mergeCell ref="B312:K312"/>
    <mergeCell ref="L312:P312"/>
    <mergeCell ref="Q312:U312"/>
    <mergeCell ref="X312:Y312"/>
    <mergeCell ref="B313:K313"/>
    <mergeCell ref="L313:P313"/>
    <mergeCell ref="Q313:U313"/>
    <mergeCell ref="X313:Y313"/>
    <mergeCell ref="B308:K308"/>
    <mergeCell ref="L308:P308"/>
    <mergeCell ref="Q308:U308"/>
    <mergeCell ref="X308:Y308"/>
    <mergeCell ref="B309:K309"/>
    <mergeCell ref="L309:P309"/>
    <mergeCell ref="Q309:U309"/>
    <mergeCell ref="X309:Y309"/>
    <mergeCell ref="B310:K310"/>
    <mergeCell ref="L310:P310"/>
    <mergeCell ref="Q310:U310"/>
    <mergeCell ref="X310:Y310"/>
    <mergeCell ref="B305:K305"/>
    <mergeCell ref="L305:P305"/>
    <mergeCell ref="Q305:U305"/>
    <mergeCell ref="X305:Y305"/>
    <mergeCell ref="B306:K306"/>
    <mergeCell ref="L306:P306"/>
    <mergeCell ref="Q306:U306"/>
    <mergeCell ref="X306:Y306"/>
    <mergeCell ref="B307:K307"/>
    <mergeCell ref="L307:P307"/>
    <mergeCell ref="Q307:U307"/>
    <mergeCell ref="X307:Y307"/>
    <mergeCell ref="B302:K302"/>
    <mergeCell ref="L302:P302"/>
    <mergeCell ref="Q302:U302"/>
    <mergeCell ref="X302:Y302"/>
    <mergeCell ref="B303:K303"/>
    <mergeCell ref="L303:P303"/>
    <mergeCell ref="Q303:U303"/>
    <mergeCell ref="X303:Y303"/>
    <mergeCell ref="B304:K304"/>
    <mergeCell ref="L304:P304"/>
    <mergeCell ref="Q304:U304"/>
    <mergeCell ref="X304:Y304"/>
    <mergeCell ref="B299:K299"/>
    <mergeCell ref="L299:P299"/>
    <mergeCell ref="Q299:U299"/>
    <mergeCell ref="X299:Y299"/>
    <mergeCell ref="B300:K300"/>
    <mergeCell ref="L300:P300"/>
    <mergeCell ref="Q300:U300"/>
    <mergeCell ref="X300:Y300"/>
    <mergeCell ref="B301:K301"/>
    <mergeCell ref="L301:P301"/>
    <mergeCell ref="Q301:U301"/>
    <mergeCell ref="X301:Y301"/>
    <mergeCell ref="B296:K296"/>
    <mergeCell ref="L296:P296"/>
    <mergeCell ref="Q296:U296"/>
    <mergeCell ref="X296:Y296"/>
    <mergeCell ref="B297:K297"/>
    <mergeCell ref="L297:P297"/>
    <mergeCell ref="Q297:U297"/>
    <mergeCell ref="X297:Y297"/>
    <mergeCell ref="B298:K298"/>
    <mergeCell ref="L298:P298"/>
    <mergeCell ref="Q298:U298"/>
    <mergeCell ref="X298:Y298"/>
    <mergeCell ref="B293:K293"/>
    <mergeCell ref="L293:P293"/>
    <mergeCell ref="Q293:U293"/>
    <mergeCell ref="X293:Y293"/>
    <mergeCell ref="B294:K294"/>
    <mergeCell ref="L294:P294"/>
    <mergeCell ref="Q294:U294"/>
    <mergeCell ref="X294:Y294"/>
    <mergeCell ref="B295:K295"/>
    <mergeCell ref="L295:P295"/>
    <mergeCell ref="Q295:U295"/>
    <mergeCell ref="X295:Y295"/>
    <mergeCell ref="B290:K290"/>
    <mergeCell ref="L290:P290"/>
    <mergeCell ref="Q290:U290"/>
    <mergeCell ref="X290:Y290"/>
    <mergeCell ref="B291:K291"/>
    <mergeCell ref="L291:P291"/>
    <mergeCell ref="Q291:U291"/>
    <mergeCell ref="X291:Y291"/>
    <mergeCell ref="B292:K292"/>
    <mergeCell ref="L292:P292"/>
    <mergeCell ref="Q292:U292"/>
    <mergeCell ref="X292:Y292"/>
    <mergeCell ref="B287:K287"/>
    <mergeCell ref="L287:P287"/>
    <mergeCell ref="Q287:U287"/>
    <mergeCell ref="X287:Y287"/>
    <mergeCell ref="B288:K288"/>
    <mergeCell ref="L288:P288"/>
    <mergeCell ref="Q288:U288"/>
    <mergeCell ref="X288:Y288"/>
    <mergeCell ref="B289:K289"/>
    <mergeCell ref="L289:P289"/>
    <mergeCell ref="Q289:U289"/>
    <mergeCell ref="X289:Y289"/>
    <mergeCell ref="B284:K284"/>
    <mergeCell ref="L284:P284"/>
    <mergeCell ref="Q284:U284"/>
    <mergeCell ref="X284:Y284"/>
    <mergeCell ref="B285:K285"/>
    <mergeCell ref="L285:P285"/>
    <mergeCell ref="Q285:U285"/>
    <mergeCell ref="X285:Y285"/>
    <mergeCell ref="B286:K286"/>
    <mergeCell ref="L286:P286"/>
    <mergeCell ref="Q286:U286"/>
    <mergeCell ref="X286:Y286"/>
    <mergeCell ref="B281:K281"/>
    <mergeCell ref="L281:P281"/>
    <mergeCell ref="Q281:U281"/>
    <mergeCell ref="X281:Y281"/>
    <mergeCell ref="B282:K282"/>
    <mergeCell ref="L282:P282"/>
    <mergeCell ref="Q282:U282"/>
    <mergeCell ref="X282:Y282"/>
    <mergeCell ref="B283:K283"/>
    <mergeCell ref="L283:P283"/>
    <mergeCell ref="Q283:U283"/>
    <mergeCell ref="X283:Y283"/>
    <mergeCell ref="B278:K278"/>
    <mergeCell ref="L278:P278"/>
    <mergeCell ref="Q278:U278"/>
    <mergeCell ref="X278:Y278"/>
    <mergeCell ref="B279:K279"/>
    <mergeCell ref="L279:P279"/>
    <mergeCell ref="Q279:U279"/>
    <mergeCell ref="X279:Y279"/>
    <mergeCell ref="B280:K280"/>
    <mergeCell ref="L280:P280"/>
    <mergeCell ref="Q280:U280"/>
    <mergeCell ref="X280:Y280"/>
    <mergeCell ref="B275:K275"/>
    <mergeCell ref="L275:P275"/>
    <mergeCell ref="Q275:U275"/>
    <mergeCell ref="X275:Y275"/>
    <mergeCell ref="B276:K276"/>
    <mergeCell ref="L276:P276"/>
    <mergeCell ref="Q276:U276"/>
    <mergeCell ref="X276:Y276"/>
    <mergeCell ref="B277:K277"/>
    <mergeCell ref="L277:P277"/>
    <mergeCell ref="Q277:U277"/>
    <mergeCell ref="X277:Y277"/>
    <mergeCell ref="B272:K272"/>
    <mergeCell ref="L272:P272"/>
    <mergeCell ref="Q272:U272"/>
    <mergeCell ref="X272:Y272"/>
    <mergeCell ref="B273:K273"/>
    <mergeCell ref="L273:P273"/>
    <mergeCell ref="Q273:U273"/>
    <mergeCell ref="X273:Y273"/>
    <mergeCell ref="B274:K274"/>
    <mergeCell ref="L274:P274"/>
    <mergeCell ref="Q274:U274"/>
    <mergeCell ref="X274:Y274"/>
    <mergeCell ref="B269:K269"/>
    <mergeCell ref="L269:P269"/>
    <mergeCell ref="Q269:U269"/>
    <mergeCell ref="X269:Y269"/>
    <mergeCell ref="B270:K270"/>
    <mergeCell ref="L270:P270"/>
    <mergeCell ref="Q270:U270"/>
    <mergeCell ref="X270:Y270"/>
    <mergeCell ref="B271:K271"/>
    <mergeCell ref="L271:P271"/>
    <mergeCell ref="Q271:U271"/>
    <mergeCell ref="X271:Y271"/>
    <mergeCell ref="B266:K266"/>
    <mergeCell ref="L266:P266"/>
    <mergeCell ref="Q266:U266"/>
    <mergeCell ref="X266:Y266"/>
    <mergeCell ref="B267:K267"/>
    <mergeCell ref="L267:P267"/>
    <mergeCell ref="Q267:U267"/>
    <mergeCell ref="X267:Y267"/>
    <mergeCell ref="B268:K268"/>
    <mergeCell ref="L268:P268"/>
    <mergeCell ref="Q268:U268"/>
    <mergeCell ref="X268:Y268"/>
    <mergeCell ref="B263:K263"/>
    <mergeCell ref="L263:P263"/>
    <mergeCell ref="Q263:U263"/>
    <mergeCell ref="X263:Y263"/>
    <mergeCell ref="B264:K264"/>
    <mergeCell ref="L264:P264"/>
    <mergeCell ref="Q264:U264"/>
    <mergeCell ref="X264:Y264"/>
    <mergeCell ref="B265:K265"/>
    <mergeCell ref="L265:P265"/>
    <mergeCell ref="Q265:U265"/>
    <mergeCell ref="X265:Y265"/>
    <mergeCell ref="B260:K260"/>
    <mergeCell ref="L260:P260"/>
    <mergeCell ref="Q260:U260"/>
    <mergeCell ref="X260:Y260"/>
    <mergeCell ref="B261:K261"/>
    <mergeCell ref="L261:P261"/>
    <mergeCell ref="Q261:U261"/>
    <mergeCell ref="X261:Y261"/>
    <mergeCell ref="B262:K262"/>
    <mergeCell ref="L262:P262"/>
    <mergeCell ref="Q262:U262"/>
    <mergeCell ref="X262:Y262"/>
    <mergeCell ref="B257:K257"/>
    <mergeCell ref="L257:P257"/>
    <mergeCell ref="Q257:U257"/>
    <mergeCell ref="X257:Y257"/>
    <mergeCell ref="B258:K258"/>
    <mergeCell ref="L258:P258"/>
    <mergeCell ref="Q258:U258"/>
    <mergeCell ref="X258:Y258"/>
    <mergeCell ref="B259:K259"/>
    <mergeCell ref="L259:P259"/>
    <mergeCell ref="Q259:U259"/>
    <mergeCell ref="X259:Y259"/>
    <mergeCell ref="B254:K254"/>
    <mergeCell ref="L254:P254"/>
    <mergeCell ref="Q254:U254"/>
    <mergeCell ref="X254:Y254"/>
    <mergeCell ref="B255:K255"/>
    <mergeCell ref="L255:P255"/>
    <mergeCell ref="Q255:U255"/>
    <mergeCell ref="X255:Y255"/>
    <mergeCell ref="B256:K256"/>
    <mergeCell ref="L256:P256"/>
    <mergeCell ref="Q256:U256"/>
    <mergeCell ref="X256:Y256"/>
    <mergeCell ref="B251:K251"/>
    <mergeCell ref="L251:P251"/>
    <mergeCell ref="Q251:U251"/>
    <mergeCell ref="X251:Y251"/>
    <mergeCell ref="B252:K252"/>
    <mergeCell ref="L252:P252"/>
    <mergeCell ref="Q252:U252"/>
    <mergeCell ref="X252:Y252"/>
    <mergeCell ref="B253:K253"/>
    <mergeCell ref="L253:P253"/>
    <mergeCell ref="Q253:U253"/>
    <mergeCell ref="X253:Y253"/>
    <mergeCell ref="B248:K248"/>
    <mergeCell ref="L248:P248"/>
    <mergeCell ref="Q248:U248"/>
    <mergeCell ref="X248:Y248"/>
    <mergeCell ref="B249:K249"/>
    <mergeCell ref="L249:P249"/>
    <mergeCell ref="Q249:U249"/>
    <mergeCell ref="X249:Y249"/>
    <mergeCell ref="B250:K250"/>
    <mergeCell ref="L250:P250"/>
    <mergeCell ref="Q250:U250"/>
    <mergeCell ref="X250:Y250"/>
    <mergeCell ref="B245:K245"/>
    <mergeCell ref="L245:P245"/>
    <mergeCell ref="Q245:U245"/>
    <mergeCell ref="X245:Y245"/>
    <mergeCell ref="B246:K246"/>
    <mergeCell ref="L246:P246"/>
    <mergeCell ref="Q246:U246"/>
    <mergeCell ref="X246:Y246"/>
    <mergeCell ref="B247:K247"/>
    <mergeCell ref="L247:P247"/>
    <mergeCell ref="Q247:U247"/>
    <mergeCell ref="X247:Y247"/>
    <mergeCell ref="B242:K242"/>
    <mergeCell ref="L242:P242"/>
    <mergeCell ref="Q242:U242"/>
    <mergeCell ref="X242:Y242"/>
    <mergeCell ref="B243:K243"/>
    <mergeCell ref="L243:P243"/>
    <mergeCell ref="Q243:U243"/>
    <mergeCell ref="X243:Y243"/>
    <mergeCell ref="B244:K244"/>
    <mergeCell ref="L244:P244"/>
    <mergeCell ref="Q244:U244"/>
    <mergeCell ref="X244:Y244"/>
    <mergeCell ref="B239:K239"/>
    <mergeCell ref="L239:P239"/>
    <mergeCell ref="Q239:U239"/>
    <mergeCell ref="X239:Y239"/>
    <mergeCell ref="B240:K240"/>
    <mergeCell ref="L240:P240"/>
    <mergeCell ref="Q240:U240"/>
    <mergeCell ref="X240:Y240"/>
    <mergeCell ref="B241:K241"/>
    <mergeCell ref="L241:P241"/>
    <mergeCell ref="Q241:U241"/>
    <mergeCell ref="X241:Y241"/>
    <mergeCell ref="B236:K236"/>
    <mergeCell ref="L236:P236"/>
    <mergeCell ref="Q236:U236"/>
    <mergeCell ref="X236:Y236"/>
    <mergeCell ref="B237:K237"/>
    <mergeCell ref="L237:P237"/>
    <mergeCell ref="Q237:U237"/>
    <mergeCell ref="X237:Y237"/>
    <mergeCell ref="B238:K238"/>
    <mergeCell ref="L238:P238"/>
    <mergeCell ref="Q238:U238"/>
    <mergeCell ref="X238:Y238"/>
    <mergeCell ref="B233:K233"/>
    <mergeCell ref="L233:P233"/>
    <mergeCell ref="Q233:U233"/>
    <mergeCell ref="X233:Y233"/>
    <mergeCell ref="B234:K234"/>
    <mergeCell ref="L234:P234"/>
    <mergeCell ref="Q234:U234"/>
    <mergeCell ref="X234:Y234"/>
    <mergeCell ref="B235:K235"/>
    <mergeCell ref="L235:P235"/>
    <mergeCell ref="Q235:U235"/>
    <mergeCell ref="X235:Y235"/>
    <mergeCell ref="B230:K230"/>
    <mergeCell ref="L230:P230"/>
    <mergeCell ref="Q230:U230"/>
    <mergeCell ref="X230:Y230"/>
    <mergeCell ref="B231:K231"/>
    <mergeCell ref="L231:P231"/>
    <mergeCell ref="Q231:U231"/>
    <mergeCell ref="X231:Y231"/>
    <mergeCell ref="B232:K232"/>
    <mergeCell ref="L232:P232"/>
    <mergeCell ref="Q232:U232"/>
    <mergeCell ref="X232:Y232"/>
    <mergeCell ref="B227:K227"/>
    <mergeCell ref="L227:P227"/>
    <mergeCell ref="Q227:U227"/>
    <mergeCell ref="X227:Y227"/>
    <mergeCell ref="B228:K228"/>
    <mergeCell ref="L228:P228"/>
    <mergeCell ref="Q228:U228"/>
    <mergeCell ref="X228:Y228"/>
    <mergeCell ref="B229:K229"/>
    <mergeCell ref="L229:P229"/>
    <mergeCell ref="Q229:U229"/>
    <mergeCell ref="X229:Y229"/>
    <mergeCell ref="B224:K224"/>
    <mergeCell ref="L224:P224"/>
    <mergeCell ref="Q224:U224"/>
    <mergeCell ref="X224:Y224"/>
    <mergeCell ref="B225:K225"/>
    <mergeCell ref="L225:P225"/>
    <mergeCell ref="Q225:U225"/>
    <mergeCell ref="X225:Y225"/>
    <mergeCell ref="B226:K226"/>
    <mergeCell ref="L226:P226"/>
    <mergeCell ref="Q226:U226"/>
    <mergeCell ref="X226:Y226"/>
    <mergeCell ref="B221:K221"/>
    <mergeCell ref="L221:P221"/>
    <mergeCell ref="Q221:U221"/>
    <mergeCell ref="X221:Y221"/>
    <mergeCell ref="B222:K222"/>
    <mergeCell ref="L222:P222"/>
    <mergeCell ref="Q222:U222"/>
    <mergeCell ref="X222:Y222"/>
    <mergeCell ref="B223:K223"/>
    <mergeCell ref="L223:P223"/>
    <mergeCell ref="Q223:U223"/>
    <mergeCell ref="X223:Y223"/>
    <mergeCell ref="B218:K218"/>
    <mergeCell ref="L218:P218"/>
    <mergeCell ref="Q218:U218"/>
    <mergeCell ref="X218:Y218"/>
    <mergeCell ref="B219:K219"/>
    <mergeCell ref="L219:P219"/>
    <mergeCell ref="Q219:U219"/>
    <mergeCell ref="X219:Y219"/>
    <mergeCell ref="B220:K220"/>
    <mergeCell ref="L220:P220"/>
    <mergeCell ref="Q220:U220"/>
    <mergeCell ref="X220:Y220"/>
    <mergeCell ref="B215:K215"/>
    <mergeCell ref="L215:P215"/>
    <mergeCell ref="Q215:U215"/>
    <mergeCell ref="X215:Y215"/>
    <mergeCell ref="B216:K216"/>
    <mergeCell ref="L216:P216"/>
    <mergeCell ref="Q216:U216"/>
    <mergeCell ref="X216:Y216"/>
    <mergeCell ref="B217:K217"/>
    <mergeCell ref="L217:P217"/>
    <mergeCell ref="Q217:U217"/>
    <mergeCell ref="X217:Y217"/>
    <mergeCell ref="B212:K212"/>
    <mergeCell ref="L212:P212"/>
    <mergeCell ref="Q212:U212"/>
    <mergeCell ref="X212:Y212"/>
    <mergeCell ref="B213:K213"/>
    <mergeCell ref="L213:P213"/>
    <mergeCell ref="Q213:U213"/>
    <mergeCell ref="X213:Y213"/>
    <mergeCell ref="B214:K214"/>
    <mergeCell ref="L214:P214"/>
    <mergeCell ref="Q214:U214"/>
    <mergeCell ref="X214:Y214"/>
    <mergeCell ref="B209:K209"/>
    <mergeCell ref="L209:P209"/>
    <mergeCell ref="Q209:U209"/>
    <mergeCell ref="X209:Y209"/>
    <mergeCell ref="B210:K210"/>
    <mergeCell ref="L210:P210"/>
    <mergeCell ref="Q210:U210"/>
    <mergeCell ref="X210:Y210"/>
    <mergeCell ref="B211:K211"/>
    <mergeCell ref="L211:P211"/>
    <mergeCell ref="Q211:U211"/>
    <mergeCell ref="X211:Y211"/>
    <mergeCell ref="B206:K206"/>
    <mergeCell ref="L206:P206"/>
    <mergeCell ref="Q206:U206"/>
    <mergeCell ref="X206:Y206"/>
    <mergeCell ref="B207:K207"/>
    <mergeCell ref="L207:P207"/>
    <mergeCell ref="Q207:U207"/>
    <mergeCell ref="X207:Y207"/>
    <mergeCell ref="B208:K208"/>
    <mergeCell ref="L208:P208"/>
    <mergeCell ref="Q208:U208"/>
    <mergeCell ref="X208:Y208"/>
    <mergeCell ref="B203:K203"/>
    <mergeCell ref="L203:P203"/>
    <mergeCell ref="Q203:U203"/>
    <mergeCell ref="X203:Y203"/>
    <mergeCell ref="B204:K204"/>
    <mergeCell ref="L204:P204"/>
    <mergeCell ref="Q204:U204"/>
    <mergeCell ref="X204:Y204"/>
    <mergeCell ref="B205:K205"/>
    <mergeCell ref="L205:P205"/>
    <mergeCell ref="Q205:U205"/>
    <mergeCell ref="X205:Y205"/>
    <mergeCell ref="B200:K200"/>
    <mergeCell ref="L200:P200"/>
    <mergeCell ref="Q200:U200"/>
    <mergeCell ref="X200:Y200"/>
    <mergeCell ref="B201:K201"/>
    <mergeCell ref="L201:P201"/>
    <mergeCell ref="Q201:U201"/>
    <mergeCell ref="X201:Y201"/>
    <mergeCell ref="B202:K202"/>
    <mergeCell ref="L202:P202"/>
    <mergeCell ref="Q202:U202"/>
    <mergeCell ref="X202:Y202"/>
    <mergeCell ref="B197:K197"/>
    <mergeCell ref="L197:P197"/>
    <mergeCell ref="Q197:U197"/>
    <mergeCell ref="X197:Y197"/>
    <mergeCell ref="B198:K198"/>
    <mergeCell ref="L198:P198"/>
    <mergeCell ref="Q198:U198"/>
    <mergeCell ref="X198:Y198"/>
    <mergeCell ref="B199:K199"/>
    <mergeCell ref="L199:P199"/>
    <mergeCell ref="Q199:U199"/>
    <mergeCell ref="X199:Y199"/>
    <mergeCell ref="B194:K194"/>
    <mergeCell ref="L194:P194"/>
    <mergeCell ref="Q194:U194"/>
    <mergeCell ref="X194:Y194"/>
    <mergeCell ref="B195:K195"/>
    <mergeCell ref="L195:P195"/>
    <mergeCell ref="Q195:U195"/>
    <mergeCell ref="X195:Y195"/>
    <mergeCell ref="B196:K196"/>
    <mergeCell ref="L196:P196"/>
    <mergeCell ref="Q196:U196"/>
    <mergeCell ref="X196:Y196"/>
    <mergeCell ref="B191:K191"/>
    <mergeCell ref="L191:P191"/>
    <mergeCell ref="Q191:U191"/>
    <mergeCell ref="X191:Y191"/>
    <mergeCell ref="B192:K192"/>
    <mergeCell ref="L192:P192"/>
    <mergeCell ref="Q192:U192"/>
    <mergeCell ref="X192:Y192"/>
    <mergeCell ref="B193:K193"/>
    <mergeCell ref="L193:P193"/>
    <mergeCell ref="Q193:U193"/>
    <mergeCell ref="X193:Y193"/>
    <mergeCell ref="B188:K188"/>
    <mergeCell ref="L188:P188"/>
    <mergeCell ref="Q188:U188"/>
    <mergeCell ref="X188:Y188"/>
    <mergeCell ref="B189:K189"/>
    <mergeCell ref="L189:P189"/>
    <mergeCell ref="Q189:U189"/>
    <mergeCell ref="X189:Y189"/>
    <mergeCell ref="B190:K190"/>
    <mergeCell ref="L190:P190"/>
    <mergeCell ref="Q190:U190"/>
    <mergeCell ref="X190:Y190"/>
    <mergeCell ref="B185:K185"/>
    <mergeCell ref="L185:P185"/>
    <mergeCell ref="Q185:U185"/>
    <mergeCell ref="X185:Y185"/>
    <mergeCell ref="B186:K186"/>
    <mergeCell ref="L186:P186"/>
    <mergeCell ref="Q186:U186"/>
    <mergeCell ref="X186:Y186"/>
    <mergeCell ref="B187:K187"/>
    <mergeCell ref="L187:P187"/>
    <mergeCell ref="Q187:U187"/>
    <mergeCell ref="X187:Y187"/>
    <mergeCell ref="B182:K182"/>
    <mergeCell ref="L182:P182"/>
    <mergeCell ref="Q182:U182"/>
    <mergeCell ref="X182:Y182"/>
    <mergeCell ref="B183:K183"/>
    <mergeCell ref="L183:P183"/>
    <mergeCell ref="Q183:U183"/>
    <mergeCell ref="X183:Y183"/>
    <mergeCell ref="B184:K184"/>
    <mergeCell ref="L184:P184"/>
    <mergeCell ref="Q184:U184"/>
    <mergeCell ref="X184:Y184"/>
    <mergeCell ref="B179:K179"/>
    <mergeCell ref="L179:P179"/>
    <mergeCell ref="Q179:U179"/>
    <mergeCell ref="X179:Y179"/>
    <mergeCell ref="B180:K180"/>
    <mergeCell ref="L180:P180"/>
    <mergeCell ref="Q180:U180"/>
    <mergeCell ref="X180:Y180"/>
    <mergeCell ref="B181:K181"/>
    <mergeCell ref="L181:P181"/>
    <mergeCell ref="Q181:U181"/>
    <mergeCell ref="X181:Y181"/>
    <mergeCell ref="B176:K176"/>
    <mergeCell ref="L176:P176"/>
    <mergeCell ref="Q176:U176"/>
    <mergeCell ref="X176:Y176"/>
    <mergeCell ref="B177:K177"/>
    <mergeCell ref="L177:P177"/>
    <mergeCell ref="Q177:U177"/>
    <mergeCell ref="X177:Y177"/>
    <mergeCell ref="B178:K178"/>
    <mergeCell ref="L178:P178"/>
    <mergeCell ref="Q178:U178"/>
    <mergeCell ref="X178:Y178"/>
    <mergeCell ref="B173:K173"/>
    <mergeCell ref="L173:P173"/>
    <mergeCell ref="Q173:U173"/>
    <mergeCell ref="X173:Y173"/>
    <mergeCell ref="B174:K174"/>
    <mergeCell ref="L174:P174"/>
    <mergeCell ref="Q174:U174"/>
    <mergeCell ref="X174:Y174"/>
    <mergeCell ref="B175:K175"/>
    <mergeCell ref="L175:P175"/>
    <mergeCell ref="Q175:U175"/>
    <mergeCell ref="X175:Y175"/>
    <mergeCell ref="B170:K170"/>
    <mergeCell ref="L170:P170"/>
    <mergeCell ref="Q170:U170"/>
    <mergeCell ref="X170:Y170"/>
    <mergeCell ref="B171:K171"/>
    <mergeCell ref="L171:P171"/>
    <mergeCell ref="Q171:U171"/>
    <mergeCell ref="X171:Y171"/>
    <mergeCell ref="B172:K172"/>
    <mergeCell ref="L172:P172"/>
    <mergeCell ref="Q172:U172"/>
    <mergeCell ref="X172:Y172"/>
    <mergeCell ref="B167:K167"/>
    <mergeCell ref="L167:P167"/>
    <mergeCell ref="Q167:U167"/>
    <mergeCell ref="X167:Y167"/>
    <mergeCell ref="B168:K168"/>
    <mergeCell ref="L168:P168"/>
    <mergeCell ref="Q168:U168"/>
    <mergeCell ref="X168:Y168"/>
    <mergeCell ref="B169:K169"/>
    <mergeCell ref="L169:P169"/>
    <mergeCell ref="Q169:U169"/>
    <mergeCell ref="X169:Y169"/>
    <mergeCell ref="B164:K164"/>
    <mergeCell ref="L164:P164"/>
    <mergeCell ref="Q164:U164"/>
    <mergeCell ref="X164:Y164"/>
    <mergeCell ref="B165:K165"/>
    <mergeCell ref="L165:P165"/>
    <mergeCell ref="Q165:U165"/>
    <mergeCell ref="X165:Y165"/>
    <mergeCell ref="B166:K166"/>
    <mergeCell ref="L166:P166"/>
    <mergeCell ref="Q166:U166"/>
    <mergeCell ref="X166:Y166"/>
    <mergeCell ref="B161:K161"/>
    <mergeCell ref="L161:P161"/>
    <mergeCell ref="Q161:U161"/>
    <mergeCell ref="X161:Y161"/>
    <mergeCell ref="B162:K162"/>
    <mergeCell ref="L162:P162"/>
    <mergeCell ref="Q162:U162"/>
    <mergeCell ref="X162:Y162"/>
    <mergeCell ref="B163:K163"/>
    <mergeCell ref="L163:P163"/>
    <mergeCell ref="Q163:U163"/>
    <mergeCell ref="X163:Y163"/>
    <mergeCell ref="B158:K158"/>
    <mergeCell ref="L158:P158"/>
    <mergeCell ref="Q158:U158"/>
    <mergeCell ref="X158:Y158"/>
    <mergeCell ref="B159:K159"/>
    <mergeCell ref="L159:P159"/>
    <mergeCell ref="Q159:U159"/>
    <mergeCell ref="X159:Y159"/>
    <mergeCell ref="B160:K160"/>
    <mergeCell ref="L160:P160"/>
    <mergeCell ref="Q160:U160"/>
    <mergeCell ref="X160:Y160"/>
    <mergeCell ref="B155:K155"/>
    <mergeCell ref="L155:P155"/>
    <mergeCell ref="Q155:U155"/>
    <mergeCell ref="X155:Y155"/>
    <mergeCell ref="B156:K156"/>
    <mergeCell ref="L156:P156"/>
    <mergeCell ref="Q156:U156"/>
    <mergeCell ref="X156:Y156"/>
    <mergeCell ref="B157:K157"/>
    <mergeCell ref="L157:P157"/>
    <mergeCell ref="Q157:U157"/>
    <mergeCell ref="X157:Y157"/>
    <mergeCell ref="B152:K152"/>
    <mergeCell ref="L152:P152"/>
    <mergeCell ref="Q152:U152"/>
    <mergeCell ref="X152:Y152"/>
    <mergeCell ref="B153:K153"/>
    <mergeCell ref="L153:P153"/>
    <mergeCell ref="Q153:U153"/>
    <mergeCell ref="X153:Y153"/>
    <mergeCell ref="B154:K154"/>
    <mergeCell ref="L154:P154"/>
    <mergeCell ref="Q154:U154"/>
    <mergeCell ref="X154:Y154"/>
    <mergeCell ref="B149:K149"/>
    <mergeCell ref="L149:P149"/>
    <mergeCell ref="Q149:U149"/>
    <mergeCell ref="X149:Y149"/>
    <mergeCell ref="B150:K150"/>
    <mergeCell ref="L150:P150"/>
    <mergeCell ref="Q150:U150"/>
    <mergeCell ref="X150:Y150"/>
    <mergeCell ref="B151:K151"/>
    <mergeCell ref="L151:P151"/>
    <mergeCell ref="Q151:U151"/>
    <mergeCell ref="X151:Y151"/>
    <mergeCell ref="B146:K146"/>
    <mergeCell ref="L146:P146"/>
    <mergeCell ref="Q146:U146"/>
    <mergeCell ref="X146:Y146"/>
    <mergeCell ref="B147:K147"/>
    <mergeCell ref="L147:P147"/>
    <mergeCell ref="Q147:U147"/>
    <mergeCell ref="X147:Y147"/>
    <mergeCell ref="B148:K148"/>
    <mergeCell ref="L148:P148"/>
    <mergeCell ref="Q148:U148"/>
    <mergeCell ref="X148:Y148"/>
    <mergeCell ref="B143:K143"/>
    <mergeCell ref="L143:P143"/>
    <mergeCell ref="Q143:U143"/>
    <mergeCell ref="X143:Y143"/>
    <mergeCell ref="B144:K144"/>
    <mergeCell ref="L144:P144"/>
    <mergeCell ref="Q144:U144"/>
    <mergeCell ref="X144:Y144"/>
    <mergeCell ref="B145:K145"/>
    <mergeCell ref="L145:P145"/>
    <mergeCell ref="Q145:U145"/>
    <mergeCell ref="X145:Y145"/>
    <mergeCell ref="B140:K140"/>
    <mergeCell ref="L140:P140"/>
    <mergeCell ref="Q140:U140"/>
    <mergeCell ref="X140:Y140"/>
    <mergeCell ref="B141:K141"/>
    <mergeCell ref="L141:P141"/>
    <mergeCell ref="Q141:U141"/>
    <mergeCell ref="X141:Y141"/>
    <mergeCell ref="B142:K142"/>
    <mergeCell ref="L142:P142"/>
    <mergeCell ref="Q142:U142"/>
    <mergeCell ref="X142:Y142"/>
    <mergeCell ref="B26:K26"/>
    <mergeCell ref="L26:AD26"/>
    <mergeCell ref="A3:AE3"/>
    <mergeCell ref="L27:AD27"/>
    <mergeCell ref="A2:AE2"/>
    <mergeCell ref="A1:AE1"/>
    <mergeCell ref="V16:Z16"/>
    <mergeCell ref="AA16:AE16"/>
    <mergeCell ref="A20:AA20"/>
    <mergeCell ref="A21:A22"/>
    <mergeCell ref="A23:A25"/>
    <mergeCell ref="B21:K21"/>
    <mergeCell ref="B22:K22"/>
    <mergeCell ref="B24:K24"/>
    <mergeCell ref="B25:K25"/>
    <mergeCell ref="A14:U14"/>
    <mergeCell ref="V15:Z15"/>
    <mergeCell ref="B23:K23"/>
    <mergeCell ref="AA15:AE15"/>
    <mergeCell ref="V14:Z14"/>
    <mergeCell ref="A15:U16"/>
    <mergeCell ref="A8:AE8"/>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9:U129"/>
    <mergeCell ref="Q128:U128"/>
    <mergeCell ref="Q127:U127"/>
    <mergeCell ref="A17:AE18"/>
    <mergeCell ref="A4:AE4"/>
    <mergeCell ref="L23:O23"/>
    <mergeCell ref="Q23:U23"/>
    <mergeCell ref="L21:AD21"/>
    <mergeCell ref="L22:AD22"/>
    <mergeCell ref="L28:V28"/>
    <mergeCell ref="Z38:Z39"/>
    <mergeCell ref="L40:P40"/>
    <mergeCell ref="A29:A30"/>
    <mergeCell ref="A31:A32"/>
    <mergeCell ref="B27:K27"/>
    <mergeCell ref="A26:A27"/>
    <mergeCell ref="B32:K32"/>
    <mergeCell ref="B29:K29"/>
    <mergeCell ref="B31:K31"/>
    <mergeCell ref="L31:X31"/>
    <mergeCell ref="L32:X32"/>
    <mergeCell ref="B30:K30"/>
    <mergeCell ref="L29:X29"/>
    <mergeCell ref="L30:X30"/>
    <mergeCell ref="A28:K28"/>
    <mergeCell ref="L24:AD24"/>
    <mergeCell ref="L25:AD25"/>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26:U126"/>
    <mergeCell ref="Q125:U125"/>
    <mergeCell ref="L139:P139"/>
    <mergeCell ref="L67:P67"/>
    <mergeCell ref="Q98:U98"/>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84:U84"/>
    <mergeCell ref="Q83:U83"/>
    <mergeCell ref="Q78:U78"/>
    <mergeCell ref="Q138:U138"/>
    <mergeCell ref="Q137:U137"/>
    <mergeCell ref="Q136:U136"/>
    <mergeCell ref="Q135:U135"/>
    <mergeCell ref="Q134:U134"/>
    <mergeCell ref="Q133:U133"/>
    <mergeCell ref="Q132:U132"/>
    <mergeCell ref="Q131:U131"/>
    <mergeCell ref="Q130:U130"/>
    <mergeCell ref="Q79:U79"/>
    <mergeCell ref="L106:P106"/>
    <mergeCell ref="L68:P68"/>
    <mergeCell ref="L108:P108"/>
    <mergeCell ref="L109:P109"/>
    <mergeCell ref="Q105:U105"/>
    <mergeCell ref="Q116:U116"/>
    <mergeCell ref="L81:P81"/>
    <mergeCell ref="L82:P82"/>
    <mergeCell ref="L83:P83"/>
    <mergeCell ref="L84:P84"/>
    <mergeCell ref="Q99:U99"/>
    <mergeCell ref="Q101:U101"/>
    <mergeCell ref="Q100:U100"/>
    <mergeCell ref="Q77:U77"/>
    <mergeCell ref="L112:P112"/>
    <mergeCell ref="Q82:U82"/>
    <mergeCell ref="Q120:U120"/>
    <mergeCell ref="Q104:U104"/>
    <mergeCell ref="L69:P69"/>
    <mergeCell ref="B79:K79"/>
    <mergeCell ref="L79:P79"/>
    <mergeCell ref="B80:K80"/>
    <mergeCell ref="Q103:U103"/>
    <mergeCell ref="Q102:U102"/>
    <mergeCell ref="B70:K70"/>
    <mergeCell ref="B71:K71"/>
    <mergeCell ref="L72:P72"/>
    <mergeCell ref="L73:P73"/>
    <mergeCell ref="B93:K93"/>
    <mergeCell ref="B94:K94"/>
    <mergeCell ref="L104:P104"/>
    <mergeCell ref="Q75:U75"/>
    <mergeCell ref="L88:P88"/>
    <mergeCell ref="B58:K58"/>
    <mergeCell ref="B59:K59"/>
    <mergeCell ref="L61:P61"/>
    <mergeCell ref="B103:K103"/>
    <mergeCell ref="Q81:U81"/>
    <mergeCell ref="Q80:U80"/>
    <mergeCell ref="Q68:U68"/>
    <mergeCell ref="Q69:U69"/>
    <mergeCell ref="L58:P58"/>
    <mergeCell ref="B61:K61"/>
    <mergeCell ref="B62:K62"/>
    <mergeCell ref="Q67:U67"/>
    <mergeCell ref="Q66:U66"/>
    <mergeCell ref="Q61:U61"/>
    <mergeCell ref="Q63:U63"/>
    <mergeCell ref="B78:K78"/>
    <mergeCell ref="B95:K95"/>
    <mergeCell ref="B96:K96"/>
    <mergeCell ref="B97:K97"/>
    <mergeCell ref="B98:K98"/>
    <mergeCell ref="B99:K99"/>
    <mergeCell ref="B100:K100"/>
    <mergeCell ref="B101:K101"/>
    <mergeCell ref="B102:K102"/>
    <mergeCell ref="L136:P136"/>
    <mergeCell ref="B128:K128"/>
    <mergeCell ref="B129:K129"/>
    <mergeCell ref="L85:P85"/>
    <mergeCell ref="L71:P71"/>
    <mergeCell ref="L64:P64"/>
    <mergeCell ref="L65:P65"/>
    <mergeCell ref="L66:P66"/>
    <mergeCell ref="L113:P113"/>
    <mergeCell ref="B110:K110"/>
    <mergeCell ref="B111:K111"/>
    <mergeCell ref="B112:K112"/>
    <mergeCell ref="B74:K74"/>
    <mergeCell ref="L110:P110"/>
    <mergeCell ref="L111:P111"/>
    <mergeCell ref="L78:P78"/>
    <mergeCell ref="B66:K66"/>
    <mergeCell ref="B67:K67"/>
    <mergeCell ref="B68:K68"/>
    <mergeCell ref="B69:K69"/>
    <mergeCell ref="B72:K72"/>
    <mergeCell ref="B73:K73"/>
    <mergeCell ref="B64:K64"/>
    <mergeCell ref="B65:K65"/>
    <mergeCell ref="L92:P92"/>
    <mergeCell ref="L107:P107"/>
    <mergeCell ref="B90:K90"/>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137:P137"/>
    <mergeCell ref="L126:P126"/>
    <mergeCell ref="L124:P124"/>
    <mergeCell ref="L125:P125"/>
    <mergeCell ref="L120:P120"/>
    <mergeCell ref="L121:P121"/>
    <mergeCell ref="L114:P114"/>
    <mergeCell ref="L115:P115"/>
    <mergeCell ref="L122:P122"/>
    <mergeCell ref="L123:P123"/>
    <mergeCell ref="L116:P116"/>
    <mergeCell ref="L117:P117"/>
    <mergeCell ref="L118:P118"/>
    <mergeCell ref="L119:P119"/>
    <mergeCell ref="B127:K127"/>
    <mergeCell ref="B125:K125"/>
    <mergeCell ref="B124:K124"/>
    <mergeCell ref="B121:K121"/>
    <mergeCell ref="B122:K122"/>
    <mergeCell ref="B120:K120"/>
    <mergeCell ref="B113:K113"/>
    <mergeCell ref="B114:K114"/>
    <mergeCell ref="B115:K115"/>
    <mergeCell ref="B123:K123"/>
    <mergeCell ref="B116:K116"/>
    <mergeCell ref="B117:K117"/>
    <mergeCell ref="B118:K118"/>
    <mergeCell ref="B119:K119"/>
    <mergeCell ref="B126:K126"/>
    <mergeCell ref="Q119:U119"/>
    <mergeCell ref="Q118:U118"/>
    <mergeCell ref="B81:K81"/>
    <mergeCell ref="B82:K82"/>
    <mergeCell ref="B83:K83"/>
    <mergeCell ref="B84:K84"/>
    <mergeCell ref="B89:K89"/>
    <mergeCell ref="B76:K76"/>
    <mergeCell ref="B77:K77"/>
    <mergeCell ref="B108:K108"/>
    <mergeCell ref="B109:K109"/>
    <mergeCell ref="B104:K104"/>
    <mergeCell ref="B105:K105"/>
    <mergeCell ref="B106:K106"/>
    <mergeCell ref="B107:K107"/>
    <mergeCell ref="B91:K91"/>
    <mergeCell ref="B92:K92"/>
    <mergeCell ref="B85:K85"/>
    <mergeCell ref="B86:K86"/>
    <mergeCell ref="B87:K87"/>
    <mergeCell ref="B88:K88"/>
    <mergeCell ref="L89:P89"/>
    <mergeCell ref="L90:P90"/>
    <mergeCell ref="L91:P91"/>
    <mergeCell ref="Q74:U74"/>
    <mergeCell ref="L62:P62"/>
    <mergeCell ref="L74:P74"/>
    <mergeCell ref="Q58:U58"/>
    <mergeCell ref="Q73:U73"/>
    <mergeCell ref="L75:P75"/>
    <mergeCell ref="B63:K63"/>
    <mergeCell ref="B60:K60"/>
    <mergeCell ref="Q65:U65"/>
    <mergeCell ref="B75:K75"/>
    <mergeCell ref="L63:P63"/>
    <mergeCell ref="L57:P57"/>
    <mergeCell ref="L59:P59"/>
    <mergeCell ref="L60:P60"/>
    <mergeCell ref="L70:P70"/>
    <mergeCell ref="B57:K57"/>
    <mergeCell ref="Q57:U57"/>
    <mergeCell ref="Q59:U59"/>
    <mergeCell ref="Q64:U64"/>
    <mergeCell ref="Q62:U62"/>
    <mergeCell ref="Q60:U60"/>
    <mergeCell ref="Q55:U55"/>
    <mergeCell ref="Q49:U49"/>
    <mergeCell ref="Q50:U50"/>
    <mergeCell ref="L46:P46"/>
    <mergeCell ref="Q53:U53"/>
    <mergeCell ref="X50:Y50"/>
    <mergeCell ref="X51:Y51"/>
    <mergeCell ref="X52:Y52"/>
    <mergeCell ref="X53:Y53"/>
    <mergeCell ref="Q46:U46"/>
    <mergeCell ref="Q54:U54"/>
    <mergeCell ref="L51:P51"/>
    <mergeCell ref="X46:Y46"/>
    <mergeCell ref="X47:Y47"/>
    <mergeCell ref="X48:Y48"/>
    <mergeCell ref="X49:Y49"/>
    <mergeCell ref="L52:P52"/>
    <mergeCell ref="L48:P48"/>
    <mergeCell ref="X54:Y54"/>
    <mergeCell ref="X55:Y55"/>
    <mergeCell ref="L53:P53"/>
    <mergeCell ref="B41:K41"/>
    <mergeCell ref="Q40:U40"/>
    <mergeCell ref="AD38:AD39"/>
    <mergeCell ref="Q38:V38"/>
    <mergeCell ref="Q44:U44"/>
    <mergeCell ref="AA38:AA39"/>
    <mergeCell ref="W38:W39"/>
    <mergeCell ref="Q52:U52"/>
    <mergeCell ref="Q48:U48"/>
    <mergeCell ref="AB38:AB39"/>
    <mergeCell ref="AC38:AC39"/>
    <mergeCell ref="X45:Y45"/>
    <mergeCell ref="B42:K42"/>
    <mergeCell ref="Q45:U45"/>
    <mergeCell ref="L45:P45"/>
    <mergeCell ref="L44:P44"/>
    <mergeCell ref="L43:P43"/>
    <mergeCell ref="L41:P41"/>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X75:Y75"/>
    <mergeCell ref="AG72:AG73"/>
    <mergeCell ref="AK72:AK73"/>
    <mergeCell ref="X65:Y65"/>
    <mergeCell ref="X66:Y66"/>
    <mergeCell ref="X67:Y67"/>
    <mergeCell ref="X68:Y68"/>
    <mergeCell ref="X69:Y69"/>
    <mergeCell ref="X70:Y70"/>
    <mergeCell ref="X71:Y71"/>
    <mergeCell ref="X56:Y56"/>
    <mergeCell ref="X57:Y57"/>
    <mergeCell ref="X58:Y58"/>
    <mergeCell ref="X59:Y59"/>
    <mergeCell ref="X60:Y60"/>
    <mergeCell ref="X61:Y61"/>
    <mergeCell ref="X62:Y62"/>
    <mergeCell ref="X63:Y63"/>
    <mergeCell ref="X64:Y64"/>
    <mergeCell ref="X87:Y87"/>
    <mergeCell ref="X88:Y88"/>
    <mergeCell ref="X89:Y89"/>
    <mergeCell ref="X72:Y72"/>
    <mergeCell ref="X73:Y73"/>
    <mergeCell ref="X76:Y76"/>
    <mergeCell ref="X77:Y77"/>
    <mergeCell ref="X78:Y78"/>
    <mergeCell ref="X79:Y79"/>
    <mergeCell ref="X80:Y80"/>
    <mergeCell ref="X119:Y119"/>
    <mergeCell ref="X102:Y102"/>
    <mergeCell ref="X103:Y103"/>
    <mergeCell ref="X104:Y104"/>
    <mergeCell ref="X105:Y105"/>
    <mergeCell ref="X106:Y106"/>
    <mergeCell ref="X107:Y107"/>
    <mergeCell ref="X108:Y108"/>
    <mergeCell ref="X109:Y109"/>
    <mergeCell ref="X110:Y110"/>
    <mergeCell ref="X113:Y113"/>
    <mergeCell ref="X100:Y100"/>
    <mergeCell ref="X101:Y101"/>
    <mergeCell ref="X114:Y114"/>
    <mergeCell ref="X115:Y115"/>
    <mergeCell ref="X116:Y116"/>
    <mergeCell ref="X117:Y117"/>
    <mergeCell ref="X118:Y118"/>
    <mergeCell ref="X74:Y74"/>
    <mergeCell ref="A35:AE35"/>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22" priority="2013">
      <formula>$V$14="補助金様式を都道府県に提出"</formula>
    </cfRule>
  </conditionalFormatting>
  <conditionalFormatting sqref="V16:AE16">
    <cfRule type="expression" dxfId="21" priority="2">
      <formula>$V$14=""</formula>
    </cfRule>
  </conditionalFormatting>
  <conditionalFormatting sqref="AA16:AE16">
    <cfRule type="expression" dxfId="20" priority="3">
      <formula>$V$14="加算様式を指定権者に提出"</formula>
    </cfRule>
  </conditionalFormatting>
  <conditionalFormatting sqref="AD40:AD339">
    <cfRule type="expression" dxfId="19"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339" xr:uid="{C39D0BE5-0E97-474E-8910-4A5E3C5F8F13}">
      <formula1>10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339" xr:uid="{7E6C5C54-CC40-4664-B54A-EF7162D1212F}">
      <formula1>"○,×"</formula1>
    </dataValidation>
    <dataValidation type="list" allowBlank="1" showInputMessage="1" showErrorMessage="1" sqref="V40:V339" xr:uid="{66348D41-B832-432D-AE11-3C2691DEDF5E}">
      <formula1>INDIRECT(Q40)</formula1>
    </dataValidation>
  </dataValidations>
  <pageMargins left="0.7" right="0.7" top="0.75" bottom="0.75" header="0.3" footer="0.3"/>
  <pageSetup paperSize="9" scale="8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X40:X339</xm:sqref>
        </x14:dataValidation>
        <x14:dataValidation type="list" allowBlank="1" showInputMessage="1" showErrorMessage="1" xr:uid="{9DAE3ADC-92C3-476C-AED7-ABA654180295}">
          <x14:formula1>
            <xm:f>【参考】数式用!$E$3:$E$50</xm:f>
          </x14:formula1>
          <xm:sqref>AA16:AE16 Q40:U339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dimension ref="A1:BC119"/>
  <sheetViews>
    <sheetView view="pageBreakPreview" topLeftCell="A27" zoomScale="85" zoomScaleNormal="91" zoomScaleSheetLayoutView="85" workbookViewId="0">
      <selection activeCell="Q45" sqref="Q45:AH4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0" hidden="1" customWidth="1"/>
  </cols>
  <sheetData>
    <row r="1" spans="1:55" ht="27" customHeight="1" thickBot="1">
      <c r="A1" s="581" t="s">
        <v>2293</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622"/>
      <c r="AB1" s="582" t="s">
        <v>169</v>
      </c>
      <c r="AC1" s="583"/>
      <c r="AD1" s="583"/>
      <c r="AE1" s="584" t="str">
        <f>IF(基本情報入力シート!AA16&lt;&gt;"", 基本情報入力シート!AA16, "")&amp;"知事 殿"</f>
        <v>宮崎県知事 殿</v>
      </c>
      <c r="AF1" s="585"/>
      <c r="AG1" s="585"/>
      <c r="AH1" s="585"/>
      <c r="AI1" s="586"/>
      <c r="AJ1" s="59"/>
      <c r="AK1" s="144"/>
      <c r="AL1" s="145"/>
      <c r="AM1" s="145"/>
      <c r="AN1" s="145"/>
      <c r="AO1" s="380"/>
      <c r="AP1" s="145"/>
      <c r="AQ1" s="145"/>
      <c r="AR1" s="145"/>
      <c r="AS1" s="145"/>
      <c r="AT1" s="145"/>
      <c r="AU1" s="145"/>
      <c r="AV1" s="145"/>
      <c r="AW1" s="146"/>
      <c r="AX1" s="136"/>
      <c r="AY1" s="623" t="s">
        <v>170</v>
      </c>
      <c r="AZ1" s="623"/>
      <c r="BA1" s="623"/>
      <c r="BB1" s="623"/>
      <c r="BC1" s="623"/>
    </row>
    <row r="2" spans="1:55" ht="12.6" hidden="1" customHeight="1">
      <c r="A2" s="559" t="str">
        <f>IF(AY2="加算様式を指定権者に提出", "！基本情報入力シート「１　提出の目的と提出先の自治体名」にて「加算様式を指定権者に提出」が選択されているため、この様式はグレーアウトされています。", "")</f>
        <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60"/>
      <c r="AK2" s="147"/>
      <c r="AL2" s="148"/>
      <c r="AM2" s="148"/>
      <c r="AN2" s="378"/>
      <c r="AO2" s="137"/>
      <c r="AP2" s="379"/>
      <c r="AQ2" s="148"/>
      <c r="AR2" s="148"/>
      <c r="AS2" s="148"/>
      <c r="AT2" s="148"/>
      <c r="AU2" s="148"/>
      <c r="AV2" s="148"/>
      <c r="AW2" s="149"/>
      <c r="AY2" s="623" t="str">
        <f>IF(基本情報入力シート!V14="", "", 基本情報入力シート!V14)</f>
        <v>補助金様式を都道府県に提出</v>
      </c>
      <c r="AZ2" s="623"/>
      <c r="BA2" s="623"/>
      <c r="BB2" s="623"/>
      <c r="BC2" s="623"/>
    </row>
    <row r="3" spans="1:55" ht="30" customHeight="1">
      <c r="A3" s="620" t="s">
        <v>2266</v>
      </c>
      <c r="B3" s="620"/>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1"/>
      <c r="AK3" s="389"/>
      <c r="AL3" s="390"/>
      <c r="AM3" s="390"/>
      <c r="AN3" s="391"/>
      <c r="AO3" s="137"/>
      <c r="AP3" s="392"/>
      <c r="AQ3" s="390"/>
      <c r="AR3" s="390"/>
      <c r="AS3" s="390"/>
      <c r="AT3" s="390"/>
      <c r="AU3" s="390"/>
      <c r="AV3" s="390"/>
      <c r="AW3" s="393"/>
      <c r="AY3" s="623"/>
      <c r="AZ3" s="623"/>
      <c r="BA3" s="623"/>
      <c r="BB3" s="623"/>
      <c r="BC3" s="623"/>
    </row>
    <row r="4" spans="1:55" ht="14.4" customHeight="1" thickBot="1">
      <c r="A4" s="96" t="s">
        <v>171</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150"/>
      <c r="AL4" s="151"/>
      <c r="AM4" s="151"/>
      <c r="AN4" s="151"/>
      <c r="AO4" s="381"/>
      <c r="AP4" s="151"/>
      <c r="AQ4" s="151"/>
      <c r="AR4" s="151"/>
      <c r="AS4" s="151"/>
      <c r="AT4" s="151"/>
      <c r="AU4" s="151"/>
      <c r="AV4" s="151"/>
      <c r="AW4" s="152"/>
      <c r="AY4" s="623"/>
      <c r="AZ4" s="623"/>
      <c r="BA4" s="623"/>
      <c r="BB4" s="623"/>
      <c r="BC4" s="623"/>
    </row>
    <row r="5" spans="1:55" s="29" customFormat="1" ht="13.5" customHeight="1">
      <c r="A5" s="611" t="s">
        <v>13</v>
      </c>
      <c r="B5" s="612"/>
      <c r="C5" s="612"/>
      <c r="D5" s="612"/>
      <c r="E5" s="612"/>
      <c r="F5" s="613"/>
      <c r="G5" s="600" t="str">
        <f>IF(基本情報入力シート!L21="","",基本情報入力シート!L21)</f>
        <v/>
      </c>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97"/>
    </row>
    <row r="6" spans="1:55" s="29" customFormat="1" ht="14.25" customHeight="1">
      <c r="A6" s="614" t="s">
        <v>172</v>
      </c>
      <c r="B6" s="615"/>
      <c r="C6" s="615"/>
      <c r="D6" s="615"/>
      <c r="E6" s="615"/>
      <c r="F6" s="616"/>
      <c r="G6" s="602" t="str">
        <f>IF(基本情報入力シート!L22="","",基本情報入力シート!L22)</f>
        <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97"/>
    </row>
    <row r="7" spans="1:55" s="29" customFormat="1" ht="12.75" customHeight="1">
      <c r="A7" s="593" t="s">
        <v>173</v>
      </c>
      <c r="B7" s="594"/>
      <c r="C7" s="594"/>
      <c r="D7" s="594"/>
      <c r="E7" s="594"/>
      <c r="F7" s="595"/>
      <c r="G7" s="104" t="s">
        <v>16</v>
      </c>
      <c r="H7" s="596" t="str">
        <f>IF(基本情報入力シート!AM24="－","",基本情報入力シート!AM24)</f>
        <v>-</v>
      </c>
      <c r="I7" s="596"/>
      <c r="J7" s="596"/>
      <c r="K7" s="596"/>
      <c r="L7" s="596"/>
      <c r="M7" s="105"/>
      <c r="N7" s="106"/>
      <c r="O7" s="106"/>
      <c r="P7" s="106"/>
      <c r="Q7" s="106"/>
      <c r="R7" s="106"/>
      <c r="S7" s="106"/>
      <c r="T7" s="106"/>
      <c r="U7" s="106"/>
      <c r="V7" s="106"/>
      <c r="W7" s="106"/>
      <c r="X7" s="106"/>
      <c r="Y7" s="106"/>
      <c r="Z7" s="106"/>
      <c r="AA7" s="106"/>
      <c r="AB7" s="106"/>
      <c r="AC7" s="106"/>
      <c r="AD7" s="106"/>
      <c r="AE7" s="106"/>
      <c r="AF7" s="106"/>
      <c r="AG7" s="106"/>
      <c r="AH7" s="106"/>
      <c r="AI7" s="106"/>
      <c r="AJ7" s="64"/>
    </row>
    <row r="8" spans="1:55" s="29" customFormat="1" ht="14.4" customHeight="1">
      <c r="A8" s="587"/>
      <c r="B8" s="588"/>
      <c r="C8" s="588"/>
      <c r="D8" s="588"/>
      <c r="E8" s="588"/>
      <c r="F8" s="589"/>
      <c r="G8" s="604" t="str">
        <f>IF(基本情報入力シート!L24="","",基本情報入力シート!L24)</f>
        <v/>
      </c>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97"/>
    </row>
    <row r="9" spans="1:55" s="29" customFormat="1" ht="11.4" customHeight="1">
      <c r="A9" s="587"/>
      <c r="B9" s="588"/>
      <c r="C9" s="588"/>
      <c r="D9" s="588"/>
      <c r="E9" s="588"/>
      <c r="F9" s="589"/>
      <c r="G9" s="606" t="str">
        <f>IF(基本情報入力シート!L25="","",基本情報入力シート!L25)</f>
        <v/>
      </c>
      <c r="H9" s="607"/>
      <c r="I9" s="607"/>
      <c r="J9" s="607"/>
      <c r="K9" s="607"/>
      <c r="L9" s="607"/>
      <c r="M9" s="607"/>
      <c r="N9" s="607"/>
      <c r="O9" s="607"/>
      <c r="P9" s="607"/>
      <c r="Q9" s="607"/>
      <c r="R9" s="607"/>
      <c r="S9" s="607"/>
      <c r="T9" s="607"/>
      <c r="U9" s="607"/>
      <c r="V9" s="607"/>
      <c r="W9" s="607"/>
      <c r="X9" s="607"/>
      <c r="Y9" s="607"/>
      <c r="Z9" s="607"/>
      <c r="AA9" s="607"/>
      <c r="AB9" s="607"/>
      <c r="AC9" s="607"/>
      <c r="AD9" s="607"/>
      <c r="AE9" s="607"/>
      <c r="AF9" s="607"/>
      <c r="AG9" s="607"/>
      <c r="AH9" s="607"/>
      <c r="AI9" s="607"/>
      <c r="AJ9" s="97"/>
    </row>
    <row r="10" spans="1:55" s="29" customFormat="1" ht="13.5" customHeight="1">
      <c r="A10" s="597" t="s">
        <v>13</v>
      </c>
      <c r="B10" s="598"/>
      <c r="C10" s="598"/>
      <c r="D10" s="598"/>
      <c r="E10" s="598"/>
      <c r="F10" s="599"/>
      <c r="G10" s="573" t="str">
        <f>IF(基本情報入力シート!L29="","",基本情報入力シート!L29)</f>
        <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97"/>
    </row>
    <row r="11" spans="1:55" s="29" customFormat="1">
      <c r="A11" s="587" t="s">
        <v>174</v>
      </c>
      <c r="B11" s="588"/>
      <c r="C11" s="588"/>
      <c r="D11" s="588"/>
      <c r="E11" s="588"/>
      <c r="F11" s="589"/>
      <c r="G11" s="575" t="str">
        <f>IF(基本情報入力シート!L30="","",基本情報入力シート!L30)</f>
        <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97"/>
    </row>
    <row r="12" spans="1:55" s="29" customFormat="1" ht="13.5" customHeight="1">
      <c r="A12" s="590" t="s">
        <v>175</v>
      </c>
      <c r="B12" s="590"/>
      <c r="C12" s="590"/>
      <c r="D12" s="590"/>
      <c r="E12" s="590"/>
      <c r="F12" s="590"/>
      <c r="G12" s="591" t="s">
        <v>27</v>
      </c>
      <c r="H12" s="592"/>
      <c r="I12" s="592"/>
      <c r="J12" s="592"/>
      <c r="K12" s="617" t="str">
        <f>IF(基本情報入力シート!L31="","",基本情報入力シート!L31)</f>
        <v/>
      </c>
      <c r="L12" s="618"/>
      <c r="M12" s="618"/>
      <c r="N12" s="618"/>
      <c r="O12" s="618"/>
      <c r="P12" s="618"/>
      <c r="Q12" s="618"/>
      <c r="R12" s="618"/>
      <c r="S12" s="618"/>
      <c r="T12" s="619"/>
      <c r="U12" s="608" t="s">
        <v>28</v>
      </c>
      <c r="V12" s="609"/>
      <c r="W12" s="609"/>
      <c r="X12" s="610"/>
      <c r="Y12" s="617" t="str">
        <f>IF(基本情報入力シート!L32="","",基本情報入力シート!L32)</f>
        <v/>
      </c>
      <c r="Z12" s="618"/>
      <c r="AA12" s="618"/>
      <c r="AB12" s="618"/>
      <c r="AC12" s="618"/>
      <c r="AD12" s="618"/>
      <c r="AE12" s="618"/>
      <c r="AF12" s="618"/>
      <c r="AG12" s="618"/>
      <c r="AH12" s="618"/>
      <c r="AI12" s="618"/>
      <c r="AJ12" s="97"/>
      <c r="AT12" s="30"/>
      <c r="AU12" s="30"/>
    </row>
    <row r="13" spans="1:55" s="29" customFormat="1" ht="7.2" customHeight="1" thickBot="1">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64"/>
      <c r="AT13" s="30"/>
      <c r="AU13" s="30"/>
    </row>
    <row r="14" spans="1:55" ht="23.4" customHeight="1" thickBot="1">
      <c r="A14" s="204" t="s">
        <v>213</v>
      </c>
      <c r="B14" s="112"/>
      <c r="C14" s="112"/>
      <c r="D14" s="112"/>
      <c r="E14" s="112"/>
      <c r="F14" s="112"/>
      <c r="G14" s="112"/>
      <c r="H14" s="112"/>
      <c r="I14" s="112"/>
      <c r="J14" s="112"/>
      <c r="K14" s="112"/>
      <c r="L14" s="112"/>
      <c r="M14" s="112"/>
      <c r="N14" s="112"/>
      <c r="O14" s="113"/>
      <c r="P14" s="113"/>
      <c r="Q14" s="113"/>
      <c r="R14" s="113"/>
      <c r="S14" s="113"/>
      <c r="T14" s="113"/>
      <c r="U14" s="112"/>
      <c r="V14" s="112"/>
      <c r="W14" s="112"/>
      <c r="X14" s="112"/>
      <c r="Y14" s="112"/>
      <c r="Z14" s="112"/>
      <c r="AA14" s="112"/>
      <c r="AB14" s="112"/>
      <c r="AC14" s="112"/>
      <c r="AD14" s="112"/>
      <c r="AE14" s="112"/>
      <c r="AF14" s="112"/>
      <c r="AG14" s="112"/>
      <c r="AH14" s="552" t="str">
        <f>IF(G6="", "", IF(AND(OR(A16="✓", A17="✓", A18="✓"), OR(A20="✓",AND(A21="✓", M22&lt;&gt;""))), "○", "×"))</f>
        <v/>
      </c>
      <c r="AI14" s="553"/>
      <c r="AK14" s="567" t="s">
        <v>214</v>
      </c>
      <c r="AL14" s="568"/>
      <c r="AM14" s="568"/>
      <c r="AN14" s="568"/>
      <c r="AO14" s="568"/>
      <c r="AP14" s="568"/>
      <c r="AQ14" s="568"/>
      <c r="AR14" s="568"/>
      <c r="AS14" s="568"/>
      <c r="AT14" s="568"/>
      <c r="AU14" s="568"/>
      <c r="AV14" s="569"/>
    </row>
    <row r="15" spans="1:55" ht="27.6" customHeight="1" thickBot="1">
      <c r="A15" s="631" t="s">
        <v>215</v>
      </c>
      <c r="B15" s="549"/>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49"/>
      <c r="AB15" s="549"/>
      <c r="AC15" s="549"/>
      <c r="AD15" s="549"/>
      <c r="AE15" s="549"/>
      <c r="AF15" s="549"/>
      <c r="AG15" s="549"/>
      <c r="AH15" s="549"/>
      <c r="AI15" s="550"/>
      <c r="AJ15" s="64"/>
      <c r="AR15" s="31"/>
    </row>
    <row r="16" spans="1:55" ht="19.95" customHeight="1">
      <c r="A16" s="140"/>
      <c r="B16" s="635" t="s">
        <v>216</v>
      </c>
      <c r="C16" s="635"/>
      <c r="D16" s="635"/>
      <c r="E16" s="635"/>
      <c r="F16" s="635"/>
      <c r="G16" s="635"/>
      <c r="H16" s="635"/>
      <c r="I16" s="635"/>
      <c r="J16" s="635"/>
      <c r="K16" s="635"/>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8"/>
      <c r="AJ16" s="64"/>
      <c r="AR16" s="31"/>
    </row>
    <row r="17" spans="1:48" ht="19.95" customHeight="1">
      <c r="A17" s="138"/>
      <c r="B17" s="549" t="s">
        <v>217</v>
      </c>
      <c r="C17" s="549"/>
      <c r="D17" s="549"/>
      <c r="E17" s="549"/>
      <c r="F17" s="549"/>
      <c r="G17" s="549"/>
      <c r="H17" s="549"/>
      <c r="I17" s="549"/>
      <c r="J17" s="549"/>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50"/>
      <c r="AJ17" s="64"/>
      <c r="AR17" s="31"/>
    </row>
    <row r="18" spans="1:48" ht="19.95" customHeight="1" thickBot="1">
      <c r="A18" s="139"/>
      <c r="B18" s="549" t="s">
        <v>218</v>
      </c>
      <c r="C18" s="549"/>
      <c r="D18" s="549"/>
      <c r="E18" s="549"/>
      <c r="F18" s="549"/>
      <c r="G18" s="549"/>
      <c r="H18" s="549"/>
      <c r="I18" s="549"/>
      <c r="J18" s="549"/>
      <c r="K18" s="549"/>
      <c r="L18" s="549"/>
      <c r="M18" s="549"/>
      <c r="N18" s="549"/>
      <c r="O18" s="549"/>
      <c r="P18" s="549"/>
      <c r="Q18" s="549"/>
      <c r="R18" s="549"/>
      <c r="S18" s="549"/>
      <c r="T18" s="549"/>
      <c r="U18" s="549"/>
      <c r="V18" s="549"/>
      <c r="W18" s="549"/>
      <c r="X18" s="549"/>
      <c r="Y18" s="549"/>
      <c r="Z18" s="549"/>
      <c r="AA18" s="549"/>
      <c r="AB18" s="549"/>
      <c r="AC18" s="549"/>
      <c r="AD18" s="549"/>
      <c r="AE18" s="549"/>
      <c r="AF18" s="549"/>
      <c r="AG18" s="549"/>
      <c r="AH18" s="549"/>
      <c r="AI18" s="550"/>
      <c r="AJ18" s="64"/>
      <c r="AR18" s="31"/>
    </row>
    <row r="19" spans="1:48" ht="27.6" customHeight="1" thickBot="1">
      <c r="A19" s="639" t="s">
        <v>219</v>
      </c>
      <c r="B19" s="549"/>
      <c r="C19" s="549"/>
      <c r="D19" s="549"/>
      <c r="E19" s="549"/>
      <c r="F19" s="549"/>
      <c r="G19" s="549"/>
      <c r="H19" s="549"/>
      <c r="I19" s="549"/>
      <c r="J19" s="549"/>
      <c r="K19" s="549"/>
      <c r="L19" s="549"/>
      <c r="M19" s="549"/>
      <c r="N19" s="549"/>
      <c r="O19" s="549"/>
      <c r="P19" s="549"/>
      <c r="Q19" s="549"/>
      <c r="R19" s="549"/>
      <c r="S19" s="549"/>
      <c r="T19" s="549"/>
      <c r="U19" s="549"/>
      <c r="V19" s="549"/>
      <c r="W19" s="549"/>
      <c r="X19" s="549"/>
      <c r="Y19" s="549"/>
      <c r="Z19" s="549"/>
      <c r="AA19" s="549"/>
      <c r="AB19" s="549"/>
      <c r="AC19" s="549"/>
      <c r="AD19" s="549"/>
      <c r="AE19" s="549"/>
      <c r="AF19" s="549"/>
      <c r="AG19" s="549"/>
      <c r="AH19" s="549"/>
      <c r="AI19" s="550"/>
      <c r="AJ19" s="64"/>
      <c r="AR19" s="31"/>
    </row>
    <row r="20" spans="1:48" ht="19.95" customHeight="1">
      <c r="A20" s="140"/>
      <c r="B20" s="549" t="s">
        <v>220</v>
      </c>
      <c r="C20" s="549"/>
      <c r="D20" s="549"/>
      <c r="E20" s="549"/>
      <c r="F20" s="549"/>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50"/>
      <c r="AJ20" s="64"/>
      <c r="AR20" s="31"/>
    </row>
    <row r="21" spans="1:48" ht="19.95" customHeight="1" thickBot="1">
      <c r="A21" s="139"/>
      <c r="B21" s="470" t="s">
        <v>221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637"/>
      <c r="AJ21" s="64"/>
      <c r="AR21" s="31"/>
    </row>
    <row r="22" spans="1:48" ht="29.4" customHeight="1" thickBot="1">
      <c r="A22" s="565" t="s">
        <v>222</v>
      </c>
      <c r="B22" s="566"/>
      <c r="C22" s="566"/>
      <c r="D22" s="566"/>
      <c r="E22" s="566"/>
      <c r="F22" s="566"/>
      <c r="G22" s="566"/>
      <c r="H22" s="566"/>
      <c r="I22" s="566"/>
      <c r="J22" s="566"/>
      <c r="K22" s="566"/>
      <c r="L22" s="566"/>
      <c r="M22" s="570"/>
      <c r="N22" s="571"/>
      <c r="O22" s="571"/>
      <c r="P22" s="571"/>
      <c r="Q22" s="571"/>
      <c r="R22" s="571"/>
      <c r="S22" s="571"/>
      <c r="T22" s="571"/>
      <c r="U22" s="571"/>
      <c r="V22" s="571"/>
      <c r="W22" s="571"/>
      <c r="X22" s="571"/>
      <c r="Y22" s="571"/>
      <c r="Z22" s="571"/>
      <c r="AA22" s="571"/>
      <c r="AB22" s="571"/>
      <c r="AC22" s="571"/>
      <c r="AD22" s="571"/>
      <c r="AE22" s="571"/>
      <c r="AF22" s="571"/>
      <c r="AG22" s="571"/>
      <c r="AH22" s="571"/>
      <c r="AI22" s="572"/>
      <c r="AJ22" s="64"/>
      <c r="AR22" s="31"/>
    </row>
    <row r="23" spans="1:48" ht="105.6" customHeight="1">
      <c r="A23" s="640" t="s">
        <v>2263</v>
      </c>
      <c r="B23" s="640"/>
      <c r="C23" s="640"/>
      <c r="D23" s="640"/>
      <c r="E23" s="640"/>
      <c r="F23" s="640"/>
      <c r="G23" s="640"/>
      <c r="H23" s="640"/>
      <c r="I23" s="640"/>
      <c r="J23" s="640"/>
      <c r="K23" s="640"/>
      <c r="L23" s="640"/>
      <c r="M23" s="640"/>
      <c r="N23" s="640"/>
      <c r="O23" s="640"/>
      <c r="P23" s="640"/>
      <c r="Q23" s="640"/>
      <c r="R23" s="640"/>
      <c r="S23" s="640"/>
      <c r="T23" s="640"/>
      <c r="U23" s="640"/>
      <c r="V23" s="640"/>
      <c r="W23" s="640"/>
      <c r="X23" s="640"/>
      <c r="Y23" s="640"/>
      <c r="Z23" s="640"/>
      <c r="AA23" s="640"/>
      <c r="AB23" s="640"/>
      <c r="AC23" s="640"/>
      <c r="AD23" s="640"/>
      <c r="AE23" s="640"/>
      <c r="AF23" s="640"/>
      <c r="AG23" s="640"/>
      <c r="AH23" s="640"/>
      <c r="AI23" s="640"/>
      <c r="AJ23" s="64"/>
      <c r="AR23" s="31"/>
    </row>
    <row r="24" spans="1:48" ht="3.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100"/>
      <c r="AA24" s="100"/>
      <c r="AB24" s="100"/>
      <c r="AC24" s="100"/>
      <c r="AD24" s="100"/>
      <c r="AE24" s="100"/>
      <c r="AF24" s="100"/>
      <c r="AG24" s="101"/>
      <c r="AH24" s="101"/>
      <c r="AI24" s="60"/>
      <c r="AJ24" s="64"/>
      <c r="AK24" s="59"/>
      <c r="AL24" s="59"/>
      <c r="AM24" s="59"/>
      <c r="AR24" s="31"/>
    </row>
    <row r="25" spans="1:48" ht="21.75" customHeight="1" thickBot="1">
      <c r="A25" s="632" t="s">
        <v>224</v>
      </c>
      <c r="B25" s="632"/>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59"/>
    </row>
    <row r="26" spans="1:48" ht="17.25" customHeight="1" thickBot="1">
      <c r="A26" s="635" t="s">
        <v>176</v>
      </c>
      <c r="B26" s="635"/>
      <c r="C26" s="635"/>
      <c r="D26" s="635"/>
      <c r="E26" s="635"/>
      <c r="F26" s="635"/>
      <c r="G26" s="635"/>
      <c r="H26" s="635"/>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6"/>
      <c r="AH26" s="547" t="str" cm="1">
        <f t="array" ref="AH26">IF(G6="", "", IF(AND(PRODUCT((A29:A34="✓")*1), OR(A20="", AND(A20="✓", A28="✓"))),"○","×"))</f>
        <v/>
      </c>
      <c r="AI26" s="548"/>
      <c r="AJ26" s="41"/>
      <c r="AK26" s="544" t="s">
        <v>225</v>
      </c>
      <c r="AL26" s="545"/>
      <c r="AM26" s="545"/>
      <c r="AN26" s="545"/>
      <c r="AO26" s="545"/>
      <c r="AP26" s="545"/>
      <c r="AQ26" s="545"/>
      <c r="AR26" s="545"/>
      <c r="AS26" s="545"/>
      <c r="AT26" s="545"/>
      <c r="AU26" s="545"/>
      <c r="AV26" s="546"/>
    </row>
    <row r="27" spans="1:48" ht="14.25" customHeight="1" thickBot="1">
      <c r="A27" s="562" t="s">
        <v>226</v>
      </c>
      <c r="B27" s="563"/>
      <c r="C27" s="563"/>
      <c r="D27" s="563"/>
      <c r="E27" s="563"/>
      <c r="F27" s="563"/>
      <c r="G27" s="563"/>
      <c r="H27" s="563"/>
      <c r="I27" s="563"/>
      <c r="J27" s="563"/>
      <c r="K27" s="563"/>
      <c r="L27" s="563"/>
      <c r="M27" s="563"/>
      <c r="N27" s="563"/>
      <c r="O27" s="563"/>
      <c r="P27" s="563"/>
      <c r="Q27" s="563"/>
      <c r="R27" s="563"/>
      <c r="S27" s="563"/>
      <c r="T27" s="563"/>
      <c r="U27" s="563"/>
      <c r="V27" s="563"/>
      <c r="W27" s="563"/>
      <c r="X27" s="563"/>
      <c r="Y27" s="563"/>
      <c r="Z27" s="564"/>
      <c r="AA27" s="650" t="s">
        <v>227</v>
      </c>
      <c r="AB27" s="651"/>
      <c r="AC27" s="651"/>
      <c r="AD27" s="651"/>
      <c r="AE27" s="651"/>
      <c r="AF27" s="651"/>
      <c r="AG27" s="651"/>
      <c r="AH27" s="652"/>
      <c r="AI27" s="653"/>
      <c r="AJ27" s="59"/>
      <c r="AL27" s="32"/>
    </row>
    <row r="28" spans="1:48" ht="19.95" customHeight="1">
      <c r="A28" s="140"/>
      <c r="B28" s="624" t="s">
        <v>228</v>
      </c>
      <c r="C28" s="624"/>
      <c r="D28" s="624"/>
      <c r="E28" s="624"/>
      <c r="F28" s="624"/>
      <c r="G28" s="624"/>
      <c r="H28" s="624"/>
      <c r="I28" s="624"/>
      <c r="J28" s="624"/>
      <c r="K28" s="624"/>
      <c r="L28" s="624"/>
      <c r="M28" s="624"/>
      <c r="N28" s="624"/>
      <c r="O28" s="624"/>
      <c r="P28" s="624"/>
      <c r="Q28" s="624"/>
      <c r="R28" s="624"/>
      <c r="S28" s="624"/>
      <c r="T28" s="624"/>
      <c r="U28" s="624"/>
      <c r="V28" s="624"/>
      <c r="W28" s="624"/>
      <c r="X28" s="624"/>
      <c r="Y28" s="624"/>
      <c r="Z28" s="625"/>
      <c r="AA28" s="551" t="s">
        <v>178</v>
      </c>
      <c r="AB28" s="551"/>
      <c r="AC28" s="551"/>
      <c r="AD28" s="551"/>
      <c r="AE28" s="551"/>
      <c r="AF28" s="551"/>
      <c r="AG28" s="551"/>
      <c r="AH28" s="551"/>
      <c r="AI28" s="551"/>
      <c r="AJ28" s="66"/>
    </row>
    <row r="29" spans="1:48" ht="30" customHeight="1">
      <c r="A29" s="138"/>
      <c r="B29" s="624" t="s">
        <v>229</v>
      </c>
      <c r="C29" s="624"/>
      <c r="D29" s="624"/>
      <c r="E29" s="624"/>
      <c r="F29" s="624"/>
      <c r="G29" s="624"/>
      <c r="H29" s="624"/>
      <c r="I29" s="624"/>
      <c r="J29" s="624"/>
      <c r="K29" s="624"/>
      <c r="L29" s="624"/>
      <c r="M29" s="624"/>
      <c r="N29" s="624"/>
      <c r="O29" s="624"/>
      <c r="P29" s="624"/>
      <c r="Q29" s="624"/>
      <c r="R29" s="624"/>
      <c r="S29" s="624"/>
      <c r="T29" s="624"/>
      <c r="U29" s="624"/>
      <c r="V29" s="624"/>
      <c r="W29" s="624"/>
      <c r="X29" s="624"/>
      <c r="Y29" s="624"/>
      <c r="Z29" s="625"/>
      <c r="AA29" s="561" t="s">
        <v>230</v>
      </c>
      <c r="AB29" s="561"/>
      <c r="AC29" s="561"/>
      <c r="AD29" s="561"/>
      <c r="AE29" s="561"/>
      <c r="AF29" s="561"/>
      <c r="AG29" s="561"/>
      <c r="AH29" s="561"/>
      <c r="AI29" s="561"/>
      <c r="AJ29" s="66"/>
    </row>
    <row r="30" spans="1:48" ht="30" customHeight="1">
      <c r="A30" s="138"/>
      <c r="B30" s="633" t="s">
        <v>231</v>
      </c>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4"/>
      <c r="AA30" s="561" t="s">
        <v>232</v>
      </c>
      <c r="AB30" s="561"/>
      <c r="AC30" s="561"/>
      <c r="AD30" s="561"/>
      <c r="AE30" s="561"/>
      <c r="AF30" s="561"/>
      <c r="AG30" s="561"/>
      <c r="AH30" s="561"/>
      <c r="AI30" s="561"/>
      <c r="AJ30" s="41"/>
    </row>
    <row r="31" spans="1:48" ht="30" customHeight="1">
      <c r="A31" s="138"/>
      <c r="B31" s="624" t="s">
        <v>177</v>
      </c>
      <c r="C31" s="624"/>
      <c r="D31" s="624"/>
      <c r="E31" s="624"/>
      <c r="F31" s="624"/>
      <c r="G31" s="624"/>
      <c r="H31" s="624"/>
      <c r="I31" s="624"/>
      <c r="J31" s="624"/>
      <c r="K31" s="624"/>
      <c r="L31" s="624"/>
      <c r="M31" s="624"/>
      <c r="N31" s="624"/>
      <c r="O31" s="624"/>
      <c r="P31" s="624"/>
      <c r="Q31" s="624"/>
      <c r="R31" s="624"/>
      <c r="S31" s="624"/>
      <c r="T31" s="624"/>
      <c r="U31" s="624"/>
      <c r="V31" s="624"/>
      <c r="W31" s="624"/>
      <c r="X31" s="624"/>
      <c r="Y31" s="624"/>
      <c r="Z31" s="625"/>
      <c r="AA31" s="551" t="s">
        <v>178</v>
      </c>
      <c r="AB31" s="551"/>
      <c r="AC31" s="551"/>
      <c r="AD31" s="551"/>
      <c r="AE31" s="551"/>
      <c r="AF31" s="551"/>
      <c r="AG31" s="551"/>
      <c r="AH31" s="551"/>
      <c r="AI31" s="551"/>
      <c r="AJ31" s="41"/>
      <c r="AK31" s="32"/>
    </row>
    <row r="32" spans="1:48" ht="30" customHeight="1">
      <c r="A32" s="138"/>
      <c r="B32" s="624" t="s">
        <v>179</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5"/>
      <c r="AA32" s="561" t="s">
        <v>180</v>
      </c>
      <c r="AB32" s="561"/>
      <c r="AC32" s="561"/>
      <c r="AD32" s="561"/>
      <c r="AE32" s="561"/>
      <c r="AF32" s="561"/>
      <c r="AG32" s="561"/>
      <c r="AH32" s="561"/>
      <c r="AI32" s="561"/>
      <c r="AJ32" s="41"/>
      <c r="AK32" s="32"/>
      <c r="AL32" s="33"/>
    </row>
    <row r="33" spans="1:52" ht="19.95" customHeight="1">
      <c r="A33" s="138"/>
      <c r="B33" s="633" t="s">
        <v>233</v>
      </c>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4"/>
      <c r="AA33" s="626" t="s">
        <v>181</v>
      </c>
      <c r="AB33" s="626"/>
      <c r="AC33" s="626"/>
      <c r="AD33" s="626"/>
      <c r="AE33" s="626"/>
      <c r="AF33" s="626"/>
      <c r="AG33" s="626"/>
      <c r="AH33" s="626"/>
      <c r="AI33" s="626"/>
      <c r="AJ33" s="41"/>
      <c r="AK33" s="32"/>
      <c r="AL33" s="33"/>
    </row>
    <row r="34" spans="1:52" ht="19.95" customHeight="1" thickBot="1">
      <c r="A34" s="141"/>
      <c r="B34" s="549" t="s">
        <v>234</v>
      </c>
      <c r="C34" s="549"/>
      <c r="D34" s="549"/>
      <c r="E34" s="549"/>
      <c r="F34" s="549"/>
      <c r="G34" s="549"/>
      <c r="H34" s="549"/>
      <c r="I34" s="549"/>
      <c r="J34" s="549"/>
      <c r="K34" s="549"/>
      <c r="L34" s="549"/>
      <c r="M34" s="549"/>
      <c r="N34" s="549"/>
      <c r="O34" s="549"/>
      <c r="P34" s="549"/>
      <c r="Q34" s="549"/>
      <c r="R34" s="549"/>
      <c r="S34" s="549"/>
      <c r="T34" s="549"/>
      <c r="U34" s="549"/>
      <c r="V34" s="549"/>
      <c r="W34" s="549"/>
      <c r="X34" s="549"/>
      <c r="Y34" s="549"/>
      <c r="Z34" s="550"/>
      <c r="AA34" s="551" t="s">
        <v>178</v>
      </c>
      <c r="AB34" s="551"/>
      <c r="AC34" s="551"/>
      <c r="AD34" s="551"/>
      <c r="AE34" s="551"/>
      <c r="AF34" s="551"/>
      <c r="AG34" s="551"/>
      <c r="AH34" s="551"/>
      <c r="AI34" s="551"/>
      <c r="AJ34" s="41"/>
      <c r="AK34" s="32"/>
      <c r="AL34" s="33"/>
    </row>
    <row r="35" spans="1:52" s="59" customFormat="1" ht="10.199999999999999" customHeight="1" thickBot="1">
      <c r="A35" s="41"/>
      <c r="B35" s="41"/>
      <c r="C35" s="43"/>
      <c r="D35" s="41"/>
      <c r="E35" s="41"/>
      <c r="F35" s="41"/>
      <c r="G35" s="41"/>
      <c r="H35" s="41"/>
      <c r="I35" s="41"/>
      <c r="J35" s="41"/>
      <c r="K35" s="41"/>
      <c r="L35" s="41"/>
      <c r="M35" s="41"/>
      <c r="N35" s="41"/>
      <c r="O35" s="41"/>
      <c r="P35" s="41"/>
      <c r="Q35" s="41"/>
      <c r="R35" s="41"/>
      <c r="S35" s="41"/>
      <c r="T35" s="41"/>
      <c r="U35" s="41"/>
      <c r="V35" s="41"/>
      <c r="W35" s="41"/>
      <c r="X35" s="41"/>
      <c r="Y35" s="41"/>
      <c r="Z35" s="43"/>
      <c r="AA35" s="43"/>
      <c r="AB35" s="43"/>
      <c r="AC35" s="43"/>
      <c r="AD35" s="43"/>
      <c r="AE35" s="43"/>
      <c r="AF35" s="43"/>
      <c r="AG35" s="43"/>
      <c r="AH35" s="43"/>
      <c r="AI35" s="41"/>
      <c r="AJ35" s="41"/>
    </row>
    <row r="36" spans="1:52" ht="25.95" customHeight="1" thickBot="1">
      <c r="A36" s="41"/>
      <c r="B36" s="41"/>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552" t="str">
        <f>IF(G6="", "", IF(AND(OR(AND(B41="✓",B42=""), AND(B41="",B42="✓")),B38="✓",B44="✓",G45&lt;&gt;"",J45&lt;&gt;""),"○","×"))</f>
        <v/>
      </c>
      <c r="AI36" s="553"/>
      <c r="AJ36" s="37"/>
      <c r="AK36" s="577" t="s">
        <v>235</v>
      </c>
      <c r="AL36" s="578"/>
      <c r="AM36" s="578"/>
      <c r="AN36" s="578"/>
      <c r="AO36" s="578"/>
      <c r="AP36" s="578"/>
      <c r="AQ36" s="578"/>
      <c r="AR36" s="578"/>
      <c r="AS36" s="578"/>
      <c r="AT36" s="578"/>
      <c r="AU36" s="578"/>
      <c r="AV36" s="579"/>
      <c r="AW36" s="88"/>
    </row>
    <row r="37" spans="1:52" ht="10.199999999999999" customHeight="1" thickBot="1">
      <c r="A37" s="34"/>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37"/>
      <c r="AI37" s="102"/>
      <c r="AJ37" s="37"/>
      <c r="AK37" s="35"/>
    </row>
    <row r="38" spans="1:52" ht="24.6" customHeight="1" thickBot="1">
      <c r="A38" s="36"/>
      <c r="B38" s="142"/>
      <c r="C38" s="580" t="s">
        <v>2292</v>
      </c>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38"/>
      <c r="AJ38" s="92"/>
    </row>
    <row r="39" spans="1:52" ht="6" customHeight="1">
      <c r="A39" s="36"/>
      <c r="B39" s="91"/>
      <c r="C39" s="37"/>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38"/>
      <c r="AJ39" s="92"/>
    </row>
    <row r="40" spans="1:52" ht="15.6" customHeight="1" thickBot="1">
      <c r="A40" s="36"/>
      <c r="B40" s="558" t="s">
        <v>2289</v>
      </c>
      <c r="C40" s="558"/>
      <c r="D40" s="558"/>
      <c r="E40" s="558"/>
      <c r="F40" s="558"/>
      <c r="G40" s="558"/>
      <c r="H40" s="558"/>
      <c r="I40" s="558"/>
      <c r="J40" s="558"/>
      <c r="K40" s="558"/>
      <c r="L40" s="558"/>
      <c r="M40" s="558"/>
      <c r="N40" s="558"/>
      <c r="O40" s="558"/>
      <c r="P40" s="558"/>
      <c r="Q40" s="558"/>
      <c r="R40" s="558"/>
      <c r="S40" s="558"/>
      <c r="T40" s="558"/>
      <c r="U40" s="558"/>
      <c r="V40" s="558"/>
      <c r="W40" s="90"/>
      <c r="X40" s="90"/>
      <c r="Y40" s="90"/>
      <c r="Z40" s="90"/>
      <c r="AA40" s="90"/>
      <c r="AB40" s="90"/>
      <c r="AC40" s="90"/>
      <c r="AD40" s="90"/>
      <c r="AE40" s="90"/>
      <c r="AF40" s="90"/>
      <c r="AG40" s="90"/>
      <c r="AH40" s="90"/>
      <c r="AI40" s="38"/>
      <c r="AJ40" s="92"/>
    </row>
    <row r="41" spans="1:52" ht="40.200000000000003" customHeight="1" thickBot="1">
      <c r="A41" s="36"/>
      <c r="B41" s="143"/>
      <c r="C41" s="654" t="s">
        <v>236</v>
      </c>
      <c r="D41" s="655"/>
      <c r="E41" s="655"/>
      <c r="F41" s="655"/>
      <c r="G41" s="655"/>
      <c r="H41" s="655"/>
      <c r="I41" s="655"/>
      <c r="J41" s="655"/>
      <c r="K41" s="655"/>
      <c r="L41" s="655"/>
      <c r="M41" s="655"/>
      <c r="N41" s="655"/>
      <c r="O41" s="655"/>
      <c r="P41" s="655"/>
      <c r="Q41" s="655"/>
      <c r="R41" s="655"/>
      <c r="S41" s="655"/>
      <c r="T41" s="655"/>
      <c r="U41" s="655"/>
      <c r="V41" s="655"/>
      <c r="W41" s="655"/>
      <c r="X41" s="655"/>
      <c r="Y41" s="655"/>
      <c r="Z41" s="655"/>
      <c r="AA41" s="655"/>
      <c r="AB41" s="655"/>
      <c r="AC41" s="655"/>
      <c r="AD41" s="655"/>
      <c r="AE41" s="655"/>
      <c r="AF41" s="655"/>
      <c r="AG41" s="655"/>
      <c r="AH41" s="655"/>
      <c r="AI41" s="40"/>
      <c r="AJ41" s="41"/>
      <c r="AK41" s="39"/>
    </row>
    <row r="42" spans="1:52" ht="25.95" customHeight="1" thickBot="1">
      <c r="A42" s="36"/>
      <c r="B42" s="142"/>
      <c r="C42" s="655" t="s">
        <v>237</v>
      </c>
      <c r="D42" s="655"/>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40"/>
      <c r="AJ42" s="41"/>
      <c r="AK42" s="39"/>
    </row>
    <row r="43" spans="1:52" ht="18" customHeight="1" thickBot="1">
      <c r="A43" s="42"/>
      <c r="B43" s="60" t="s">
        <v>2287</v>
      </c>
      <c r="C43" s="37"/>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4"/>
      <c r="AJ43" s="37"/>
    </row>
    <row r="44" spans="1:52" ht="64.8" customHeight="1" thickBot="1">
      <c r="A44" s="36"/>
      <c r="B44" s="142"/>
      <c r="C44" s="580" t="s">
        <v>2301</v>
      </c>
      <c r="D44" s="581"/>
      <c r="E44" s="581"/>
      <c r="F44" s="581"/>
      <c r="G44" s="581"/>
      <c r="H44" s="581"/>
      <c r="I44" s="581"/>
      <c r="J44" s="581"/>
      <c r="K44" s="581"/>
      <c r="L44" s="581"/>
      <c r="M44" s="581"/>
      <c r="N44" s="581"/>
      <c r="O44" s="581"/>
      <c r="P44" s="581"/>
      <c r="Q44" s="581"/>
      <c r="R44" s="581"/>
      <c r="S44" s="581"/>
      <c r="T44" s="581"/>
      <c r="U44" s="581"/>
      <c r="V44" s="581"/>
      <c r="W44" s="581"/>
      <c r="X44" s="581"/>
      <c r="Y44" s="581"/>
      <c r="Z44" s="581"/>
      <c r="AA44" s="581"/>
      <c r="AB44" s="581"/>
      <c r="AC44" s="581"/>
      <c r="AD44" s="581"/>
      <c r="AE44" s="581"/>
      <c r="AF44" s="581"/>
      <c r="AG44" s="581"/>
      <c r="AH44" s="581"/>
      <c r="AI44" s="40"/>
      <c r="AJ44" s="41"/>
      <c r="AK44" s="39"/>
    </row>
    <row r="45" spans="1:52" s="33" customFormat="1" ht="17.399999999999999" customHeight="1" thickBot="1">
      <c r="A45" s="45"/>
      <c r="B45" s="46" t="s">
        <v>182</v>
      </c>
      <c r="C45" s="46"/>
      <c r="D45" s="556">
        <v>7</v>
      </c>
      <c r="E45" s="557"/>
      <c r="F45" s="46" t="s">
        <v>183</v>
      </c>
      <c r="G45" s="554"/>
      <c r="H45" s="555"/>
      <c r="I45" s="46" t="s">
        <v>184</v>
      </c>
      <c r="J45" s="554"/>
      <c r="K45" s="555"/>
      <c r="L45" s="46" t="s">
        <v>185</v>
      </c>
      <c r="M45" s="41"/>
      <c r="N45" s="556" t="s">
        <v>172</v>
      </c>
      <c r="O45" s="556"/>
      <c r="P45" s="556"/>
      <c r="Q45" s="659" t="str">
        <f>IF(G6="","",G6)</f>
        <v/>
      </c>
      <c r="R45" s="659"/>
      <c r="S45" s="659"/>
      <c r="T45" s="659"/>
      <c r="U45" s="659"/>
      <c r="V45" s="659"/>
      <c r="W45" s="659"/>
      <c r="X45" s="659"/>
      <c r="Y45" s="659"/>
      <c r="Z45" s="659"/>
      <c r="AA45" s="659"/>
      <c r="AB45" s="659"/>
      <c r="AC45" s="659"/>
      <c r="AD45" s="659"/>
      <c r="AE45" s="659"/>
      <c r="AF45" s="659"/>
      <c r="AG45" s="659"/>
      <c r="AH45" s="659"/>
      <c r="AI45" s="44"/>
      <c r="AJ45" s="37"/>
    </row>
    <row r="46" spans="1:52" s="33" customFormat="1" ht="18" customHeight="1">
      <c r="A46" s="45"/>
      <c r="B46" s="47"/>
      <c r="C46" s="46"/>
      <c r="D46" s="46"/>
      <c r="E46" s="46"/>
      <c r="F46" s="46"/>
      <c r="G46" s="46"/>
      <c r="H46" s="46"/>
      <c r="I46" s="46"/>
      <c r="J46" s="46"/>
      <c r="K46" s="46"/>
      <c r="L46" s="46"/>
      <c r="M46" s="46"/>
      <c r="N46" s="627" t="s">
        <v>186</v>
      </c>
      <c r="O46" s="627"/>
      <c r="P46" s="627"/>
      <c r="Q46" s="628" t="s">
        <v>22</v>
      </c>
      <c r="R46" s="628"/>
      <c r="S46" s="630" t="str">
        <f>IF(基本情報入力シート!L26="", "", 基本情報入力シート!L26)</f>
        <v/>
      </c>
      <c r="T46" s="630"/>
      <c r="U46" s="630"/>
      <c r="V46" s="630"/>
      <c r="W46" s="630"/>
      <c r="X46" s="629"/>
      <c r="Y46" s="629"/>
      <c r="Z46" s="630" t="str">
        <f>IF(基本情報入力シート!L27="", "", 基本情報入力シート!L27)</f>
        <v/>
      </c>
      <c r="AA46" s="630"/>
      <c r="AB46" s="630"/>
      <c r="AC46" s="630"/>
      <c r="AD46" s="630"/>
      <c r="AE46" s="630"/>
      <c r="AF46" s="630"/>
      <c r="AG46" s="630"/>
      <c r="AH46" s="630"/>
      <c r="AI46" s="44"/>
      <c r="AJ46" s="37"/>
    </row>
    <row r="47" spans="1:52" s="33" customFormat="1" ht="10.199999999999999" customHeight="1">
      <c r="A47" s="48"/>
      <c r="B47" s="49"/>
      <c r="C47" s="50"/>
      <c r="D47" s="50"/>
      <c r="E47" s="50"/>
      <c r="F47" s="50"/>
      <c r="G47" s="50"/>
      <c r="H47" s="50"/>
      <c r="I47" s="50"/>
      <c r="J47" s="50"/>
      <c r="K47" s="50"/>
      <c r="L47" s="50"/>
      <c r="M47" s="50"/>
      <c r="N47" s="50"/>
      <c r="O47" s="50"/>
      <c r="P47" s="49"/>
      <c r="Q47" s="50"/>
      <c r="R47" s="51"/>
      <c r="S47" s="51"/>
      <c r="T47" s="51"/>
      <c r="U47" s="51"/>
      <c r="V47" s="51"/>
      <c r="W47" s="52"/>
      <c r="X47" s="52"/>
      <c r="Y47" s="52"/>
      <c r="Z47" s="52"/>
      <c r="AA47" s="52"/>
      <c r="AB47" s="52"/>
      <c r="AC47" s="52"/>
      <c r="AD47" s="52"/>
      <c r="AE47" s="52"/>
      <c r="AF47" s="52"/>
      <c r="AG47" s="52"/>
      <c r="AH47" s="52"/>
      <c r="AI47" s="53"/>
      <c r="AJ47" s="37"/>
    </row>
    <row r="48" spans="1:52" ht="35.4" customHeight="1">
      <c r="A48" s="660" t="s">
        <v>238</v>
      </c>
      <c r="B48" s="660"/>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99"/>
      <c r="AK48" s="199"/>
      <c r="AL48" s="199"/>
      <c r="AM48" s="199"/>
      <c r="AN48" s="199"/>
      <c r="AO48" s="199"/>
      <c r="AP48" s="199"/>
      <c r="AQ48" s="199"/>
      <c r="AR48" s="199"/>
      <c r="AS48" s="199"/>
      <c r="AT48" s="199"/>
      <c r="AU48" s="199"/>
      <c r="AV48" s="199"/>
      <c r="AW48" s="199"/>
      <c r="AX48" s="199"/>
      <c r="AY48" s="199"/>
      <c r="AZ48" s="199"/>
    </row>
    <row r="49" spans="1:53" ht="4.2" customHeight="1">
      <c r="A49" s="59"/>
      <c r="B49" s="61"/>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1:53" ht="21" customHeight="1">
      <c r="A50" s="63" t="s">
        <v>239</v>
      </c>
      <c r="B50" s="61"/>
      <c r="C50" s="60"/>
      <c r="D50" s="60"/>
      <c r="E50" s="62"/>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row>
    <row r="51" spans="1:53">
      <c r="A51" s="60" t="s">
        <v>240</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row>
    <row r="52" spans="1:53" ht="10.5" customHeight="1">
      <c r="A52" s="103"/>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row>
    <row r="53" spans="1:53" ht="15" customHeight="1">
      <c r="A53" s="656" t="s">
        <v>241</v>
      </c>
      <c r="B53" s="657"/>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8"/>
      <c r="BA53" s="88" t="s">
        <v>242</v>
      </c>
    </row>
    <row r="54" spans="1:53">
      <c r="A54" s="533" t="s">
        <v>243</v>
      </c>
      <c r="B54" s="534"/>
      <c r="C54" s="534"/>
      <c r="D54" s="534"/>
      <c r="E54" s="534"/>
      <c r="F54" s="534"/>
      <c r="G54" s="534"/>
      <c r="H54" s="534"/>
      <c r="I54" s="534"/>
      <c r="J54" s="534"/>
      <c r="K54" s="534"/>
      <c r="L54" s="534"/>
      <c r="M54" s="534"/>
      <c r="N54" s="534"/>
      <c r="O54" s="534"/>
      <c r="P54" s="534"/>
      <c r="Q54" s="534"/>
      <c r="R54" s="534"/>
      <c r="S54" s="534"/>
      <c r="T54" s="534"/>
      <c r="U54" s="534"/>
      <c r="V54" s="534"/>
      <c r="W54" s="534"/>
      <c r="X54" s="534"/>
      <c r="Y54" s="534"/>
      <c r="Z54" s="534"/>
      <c r="AA54" s="534"/>
      <c r="AB54" s="534"/>
      <c r="AC54" s="534"/>
      <c r="AD54" s="534"/>
      <c r="AE54" s="530" t="str">
        <f>IF(G6="", "", IF(AH14="○", "〇", "×"))</f>
        <v/>
      </c>
      <c r="AF54" s="530"/>
      <c r="AG54" s="530"/>
      <c r="AH54" s="530"/>
      <c r="AI54" s="530"/>
      <c r="AJ54" s="530"/>
      <c r="BA54" s="88">
        <f>COUNTIF(A54:AJ60, "×")</f>
        <v>0</v>
      </c>
    </row>
    <row r="55" spans="1:53" ht="15" customHeight="1">
      <c r="A55" s="656" t="s">
        <v>244</v>
      </c>
      <c r="B55" s="657"/>
      <c r="C55" s="657"/>
      <c r="D55" s="657"/>
      <c r="E55" s="657"/>
      <c r="F55" s="657"/>
      <c r="G55" s="657"/>
      <c r="H55" s="657"/>
      <c r="I55" s="657"/>
      <c r="J55" s="657"/>
      <c r="K55" s="657"/>
      <c r="L55" s="657"/>
      <c r="M55" s="657"/>
      <c r="N55" s="657"/>
      <c r="O55" s="657"/>
      <c r="P55" s="657"/>
      <c r="Q55" s="657"/>
      <c r="R55" s="657"/>
      <c r="S55" s="657"/>
      <c r="T55" s="657"/>
      <c r="U55" s="657"/>
      <c r="V55" s="657"/>
      <c r="W55" s="657"/>
      <c r="X55" s="657"/>
      <c r="Y55" s="657"/>
      <c r="Z55" s="657"/>
      <c r="AA55" s="657"/>
      <c r="AB55" s="657"/>
      <c r="AC55" s="657"/>
      <c r="AD55" s="657"/>
      <c r="AE55" s="657"/>
      <c r="AF55" s="657"/>
      <c r="AG55" s="657"/>
      <c r="AH55" s="657"/>
      <c r="AI55" s="657"/>
      <c r="AJ55" s="658"/>
    </row>
    <row r="56" spans="1:53">
      <c r="A56" s="531" t="s">
        <v>245</v>
      </c>
      <c r="B56" s="532"/>
      <c r="C56" s="532"/>
      <c r="D56" s="532"/>
      <c r="E56" s="532"/>
      <c r="F56" s="532"/>
      <c r="G56" s="532"/>
      <c r="H56" s="532"/>
      <c r="I56" s="532"/>
      <c r="J56" s="532"/>
      <c r="K56" s="532"/>
      <c r="L56" s="532"/>
      <c r="M56" s="532"/>
      <c r="N56" s="532"/>
      <c r="O56" s="532"/>
      <c r="P56" s="532"/>
      <c r="Q56" s="532"/>
      <c r="R56" s="532"/>
      <c r="S56" s="532"/>
      <c r="T56" s="532"/>
      <c r="U56" s="532"/>
      <c r="V56" s="532"/>
      <c r="W56" s="532"/>
      <c r="X56" s="532"/>
      <c r="Y56" s="532"/>
      <c r="Z56" s="532"/>
      <c r="AA56" s="532"/>
      <c r="AB56" s="532"/>
      <c r="AC56" s="532"/>
      <c r="AD56" s="532"/>
      <c r="AE56" s="530" t="str">
        <f>AH26</f>
        <v/>
      </c>
      <c r="AF56" s="530"/>
      <c r="AG56" s="530"/>
      <c r="AH56" s="530"/>
      <c r="AI56" s="530"/>
      <c r="AJ56" s="530"/>
    </row>
    <row r="57" spans="1:53">
      <c r="A57" s="535" t="s">
        <v>246</v>
      </c>
      <c r="B57" s="536"/>
      <c r="C57" s="536"/>
      <c r="D57" s="536"/>
      <c r="E57" s="536"/>
      <c r="F57" s="536"/>
      <c r="G57" s="536"/>
      <c r="H57" s="536"/>
      <c r="I57" s="536"/>
      <c r="J57" s="536"/>
      <c r="K57" s="536"/>
      <c r="L57" s="536"/>
      <c r="M57" s="536"/>
      <c r="N57" s="536"/>
      <c r="O57" s="536"/>
      <c r="P57" s="536"/>
      <c r="Q57" s="536"/>
      <c r="R57" s="536"/>
      <c r="S57" s="536"/>
      <c r="T57" s="536"/>
      <c r="U57" s="536"/>
      <c r="V57" s="536"/>
      <c r="W57" s="536"/>
      <c r="X57" s="536"/>
      <c r="Y57" s="536"/>
      <c r="Z57" s="536"/>
      <c r="AA57" s="536"/>
      <c r="AB57" s="536"/>
      <c r="AC57" s="536"/>
      <c r="AD57" s="536"/>
      <c r="AE57" s="530" t="str">
        <f>AH36</f>
        <v/>
      </c>
      <c r="AF57" s="530"/>
      <c r="AG57" s="530"/>
      <c r="AH57" s="530"/>
      <c r="AI57" s="530"/>
      <c r="AJ57" s="530"/>
    </row>
    <row r="58" spans="1:53" ht="15" customHeight="1">
      <c r="A58" s="656" t="s">
        <v>247</v>
      </c>
      <c r="B58" s="657"/>
      <c r="C58" s="657"/>
      <c r="D58" s="657"/>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7"/>
      <c r="AJ58" s="658"/>
    </row>
    <row r="59" spans="1:53">
      <c r="A59" s="531" t="s">
        <v>248</v>
      </c>
      <c r="B59" s="532"/>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0" t="str">
        <f>'様式第3号（補助金 個表） '!T8</f>
        <v/>
      </c>
      <c r="AF59" s="530"/>
      <c r="AG59" s="530"/>
      <c r="AH59" s="530"/>
      <c r="AI59" s="530"/>
      <c r="AJ59" s="530"/>
      <c r="AR59" s="293"/>
    </row>
    <row r="60" spans="1:53">
      <c r="A60" s="537" t="s">
        <v>249</v>
      </c>
      <c r="B60" s="538"/>
      <c r="C60" s="538"/>
      <c r="D60" s="538"/>
      <c r="E60" s="538"/>
      <c r="F60" s="538"/>
      <c r="G60" s="538"/>
      <c r="H60" s="538"/>
      <c r="I60" s="538"/>
      <c r="J60" s="538"/>
      <c r="K60" s="538"/>
      <c r="L60" s="538"/>
      <c r="M60" s="538"/>
      <c r="N60" s="538"/>
      <c r="O60" s="538"/>
      <c r="P60" s="538"/>
      <c r="Q60" s="538"/>
      <c r="R60" s="538"/>
      <c r="S60" s="538"/>
      <c r="T60" s="538"/>
      <c r="U60" s="538"/>
      <c r="V60" s="538"/>
      <c r="W60" s="538"/>
      <c r="X60" s="538"/>
      <c r="Y60" s="538"/>
      <c r="Z60" s="538"/>
      <c r="AA60" s="538"/>
      <c r="AB60" s="538"/>
      <c r="AC60" s="538"/>
      <c r="AD60" s="538"/>
      <c r="AE60" s="530" t="str">
        <f>'様式第3号（補助金 個表） '!T9</f>
        <v/>
      </c>
      <c r="AF60" s="530"/>
      <c r="AG60" s="530"/>
      <c r="AH60" s="530"/>
      <c r="AI60" s="530"/>
      <c r="AJ60" s="530"/>
    </row>
    <row r="61" spans="1:53">
      <c r="A61" s="535" t="s">
        <v>250</v>
      </c>
      <c r="B61" s="536"/>
      <c r="C61" s="536"/>
      <c r="D61" s="536"/>
      <c r="E61" s="536"/>
      <c r="F61" s="536"/>
      <c r="G61" s="536"/>
      <c r="H61" s="536"/>
      <c r="I61" s="536"/>
      <c r="J61" s="536"/>
      <c r="K61" s="536"/>
      <c r="L61" s="536"/>
      <c r="M61" s="536"/>
      <c r="N61" s="536"/>
      <c r="O61" s="536"/>
      <c r="P61" s="536"/>
      <c r="Q61" s="536"/>
      <c r="R61" s="536"/>
      <c r="S61" s="536"/>
      <c r="T61" s="536"/>
      <c r="U61" s="536"/>
      <c r="V61" s="536"/>
      <c r="W61" s="536"/>
      <c r="X61" s="536"/>
      <c r="Y61" s="536"/>
      <c r="Z61" s="536"/>
      <c r="AA61" s="536"/>
      <c r="AB61" s="536"/>
      <c r="AC61" s="536"/>
      <c r="AD61" s="536"/>
      <c r="AE61" s="530" t="str">
        <f>'様式第3号（補助金 個表） '!T10</f>
        <v/>
      </c>
      <c r="AF61" s="530"/>
      <c r="AG61" s="530"/>
      <c r="AH61" s="530"/>
      <c r="AI61" s="530"/>
      <c r="AJ61" s="530"/>
    </row>
    <row r="62" spans="1:53" ht="14.4" customHeight="1">
      <c r="A62" s="95"/>
      <c r="B62" s="95"/>
      <c r="C62" s="95"/>
      <c r="D62" s="95"/>
      <c r="E62" s="95"/>
      <c r="F62" s="95"/>
      <c r="G62" s="95"/>
      <c r="H62" s="95"/>
      <c r="I62" s="95"/>
      <c r="J62" s="95"/>
      <c r="K62" s="95"/>
      <c r="L62" s="323"/>
      <c r="M62" s="95"/>
      <c r="N62" s="95"/>
      <c r="O62" s="95"/>
      <c r="P62" s="95"/>
      <c r="Q62" s="95"/>
      <c r="R62" s="95"/>
      <c r="S62" s="95"/>
      <c r="T62" s="95"/>
      <c r="U62" s="95"/>
      <c r="V62" s="95"/>
      <c r="W62" s="95"/>
      <c r="X62" s="95"/>
      <c r="Y62" s="95"/>
      <c r="Z62" s="95"/>
      <c r="AA62" s="95"/>
      <c r="AB62" s="95"/>
      <c r="AC62" s="95"/>
      <c r="AD62" s="95"/>
      <c r="AE62" s="95"/>
      <c r="AF62" s="95"/>
      <c r="AG62" s="95"/>
      <c r="AH62" s="95"/>
      <c r="AI62" s="95"/>
      <c r="AJ62" s="95"/>
    </row>
    <row r="63" spans="1:53" s="65" customFormat="1" ht="25.2" customHeight="1">
      <c r="A63" s="540" t="s">
        <v>251</v>
      </c>
      <c r="B63" s="540"/>
      <c r="C63" s="540"/>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row>
    <row r="64" spans="1:53" s="65" customFormat="1" ht="20.399999999999999" customHeight="1" thickBot="1">
      <c r="A64" s="198" t="s">
        <v>252</v>
      </c>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row>
    <row r="65" spans="1:48" ht="36.6" customHeight="1" thickBot="1">
      <c r="A65" s="648" t="s">
        <v>41</v>
      </c>
      <c r="B65" s="648"/>
      <c r="C65" s="649" t="s">
        <v>2290</v>
      </c>
      <c r="D65" s="649"/>
      <c r="E65" s="649"/>
      <c r="F65" s="649"/>
      <c r="G65" s="649"/>
      <c r="H65" s="649" t="s">
        <v>253</v>
      </c>
      <c r="I65" s="649"/>
      <c r="J65" s="649"/>
      <c r="K65" s="649"/>
      <c r="L65" s="649"/>
      <c r="M65" s="649"/>
      <c r="N65" s="649"/>
      <c r="O65" s="649"/>
      <c r="P65" s="649"/>
      <c r="Q65" s="649"/>
      <c r="R65" s="649"/>
      <c r="S65" s="649"/>
      <c r="T65" s="643" t="s">
        <v>254</v>
      </c>
      <c r="U65" s="644"/>
      <c r="V65" s="644"/>
      <c r="W65" s="644"/>
      <c r="X65" s="644"/>
      <c r="Y65" s="644"/>
      <c r="Z65" s="644"/>
      <c r="AA65" s="644"/>
      <c r="AB65" s="644"/>
      <c r="AC65" s="644"/>
      <c r="AD65" s="644"/>
      <c r="AE65" s="644"/>
      <c r="AF65" s="644"/>
      <c r="AG65" s="644"/>
      <c r="AH65" s="644"/>
      <c r="AI65" s="644"/>
      <c r="AJ65" s="645"/>
      <c r="AK65" s="646" t="s">
        <v>2264</v>
      </c>
      <c r="AL65" s="646"/>
      <c r="AM65" s="646"/>
      <c r="AN65" s="646"/>
      <c r="AO65" s="646"/>
      <c r="AP65" s="646"/>
      <c r="AQ65" s="646"/>
      <c r="AR65" s="646"/>
      <c r="AS65" s="646"/>
      <c r="AT65" s="646"/>
      <c r="AU65" s="646"/>
      <c r="AV65" s="647"/>
    </row>
    <row r="66" spans="1:48" ht="31.95" customHeight="1">
      <c r="A66" s="661" t="str">
        <f>基本情報入力シート!AA16</f>
        <v>宮崎県</v>
      </c>
      <c r="B66" s="661"/>
      <c r="C66" s="641">
        <f>IFERROR(SUMIF('様式第3号（補助金 個表） '!$D$11:$D$110, '様式第1号（補助金　総括表）'!A66, '様式第3号（補助金 個表） '!$M$11:$M$110), "未入力あり")</f>
        <v>0</v>
      </c>
      <c r="D66" s="641"/>
      <c r="E66" s="641"/>
      <c r="F66" s="641"/>
      <c r="G66" s="641"/>
      <c r="H66" s="642" t="str">
        <f>IF(C66&gt;0, IFERROR((VLOOKUP(A66&amp;"○"&amp;"○", '様式第3号（補助金 個表） '!AI:AJ, 2, FALSE)), "振込先未選択"), "")</f>
        <v/>
      </c>
      <c r="I66" s="642"/>
      <c r="J66" s="642"/>
      <c r="K66" s="642"/>
      <c r="L66" s="642"/>
      <c r="M66" s="642"/>
      <c r="N66" s="642"/>
      <c r="O66" s="642"/>
      <c r="P66" s="642"/>
      <c r="Q66" s="642"/>
      <c r="R66" s="642"/>
      <c r="S66" s="642"/>
      <c r="T66" s="643" t="str">
        <f>IFERROR(IF(H66="", "", VLOOKUP(H66, '様式第3号（補助金 個表） '!$F$11:$S$110, 14, FALSE)), "未記入")</f>
        <v/>
      </c>
      <c r="U66" s="644"/>
      <c r="V66" s="644"/>
      <c r="W66" s="644"/>
      <c r="X66" s="644"/>
      <c r="Y66" s="644"/>
      <c r="Z66" s="644"/>
      <c r="AA66" s="644"/>
      <c r="AB66" s="644"/>
      <c r="AC66" s="644"/>
      <c r="AD66" s="644"/>
      <c r="AE66" s="644"/>
      <c r="AF66" s="644"/>
      <c r="AG66" s="644"/>
      <c r="AH66" s="644"/>
      <c r="AI66" s="644"/>
      <c r="AJ66" s="645"/>
    </row>
    <row r="67" spans="1:48" ht="8.4" customHeight="1">
      <c r="A67" s="107"/>
      <c r="B67" s="107"/>
      <c r="C67" s="108"/>
      <c r="D67" s="108"/>
      <c r="E67" s="108"/>
      <c r="F67" s="108"/>
      <c r="G67" s="108"/>
      <c r="H67" s="109"/>
      <c r="I67" s="109"/>
      <c r="J67" s="109"/>
      <c r="K67" s="109"/>
      <c r="L67" s="109"/>
      <c r="M67" s="109"/>
      <c r="N67" s="109"/>
      <c r="O67" s="109"/>
      <c r="P67" s="109"/>
      <c r="Q67" s="109"/>
      <c r="R67" s="109"/>
      <c r="S67" s="109"/>
      <c r="T67" s="110"/>
      <c r="U67" s="110"/>
      <c r="V67" s="110"/>
      <c r="W67" s="110"/>
      <c r="X67" s="110"/>
      <c r="Y67" s="110"/>
      <c r="Z67" s="110"/>
      <c r="AA67" s="110"/>
      <c r="AB67" s="110"/>
      <c r="AC67" s="110"/>
      <c r="AD67" s="110"/>
      <c r="AE67" s="110"/>
      <c r="AF67" s="110"/>
      <c r="AG67" s="110"/>
      <c r="AH67" s="110"/>
      <c r="AI67" s="110"/>
      <c r="AJ67" s="110"/>
    </row>
    <row r="68" spans="1:48" ht="24.6" customHeight="1"/>
    <row r="69" spans="1:48" ht="24.6" customHeight="1"/>
    <row r="70" spans="1:48" ht="61.2" customHeight="1"/>
    <row r="71" spans="1:48" s="54" customFormat="1" ht="29.4" customHeight="1"/>
    <row r="72" spans="1:48" ht="13.95" customHeight="1"/>
    <row r="73" spans="1:48" ht="13.95" customHeight="1"/>
    <row r="74" spans="1:48" ht="13.95" customHeight="1">
      <c r="A74" s="543"/>
      <c r="B74" s="543"/>
      <c r="C74" s="542"/>
      <c r="D74" s="542"/>
      <c r="E74" s="542"/>
      <c r="F74" s="542"/>
      <c r="G74" s="542"/>
      <c r="H74" s="541"/>
      <c r="I74" s="541"/>
      <c r="J74" s="541"/>
      <c r="K74" s="541"/>
      <c r="L74" s="541"/>
      <c r="M74" s="541"/>
      <c r="N74" s="541"/>
      <c r="O74" s="541"/>
      <c r="P74" s="541"/>
      <c r="Q74" s="541"/>
      <c r="R74" s="541"/>
      <c r="S74" s="541"/>
      <c r="T74" s="539"/>
      <c r="U74" s="539"/>
      <c r="V74" s="539"/>
      <c r="W74" s="539"/>
      <c r="X74" s="539"/>
      <c r="Y74" s="539"/>
      <c r="Z74" s="539"/>
      <c r="AA74" s="539"/>
      <c r="AB74" s="539"/>
      <c r="AC74" s="539"/>
      <c r="AD74" s="539"/>
      <c r="AE74" s="539"/>
      <c r="AF74" s="539"/>
      <c r="AG74" s="539"/>
      <c r="AH74" s="539"/>
      <c r="AI74" s="539"/>
      <c r="AJ74" s="539"/>
    </row>
    <row r="75" spans="1:48" ht="13.95" customHeight="1">
      <c r="A75" s="543"/>
      <c r="B75" s="543"/>
      <c r="C75" s="542"/>
      <c r="D75" s="542"/>
      <c r="E75" s="542"/>
      <c r="F75" s="542"/>
      <c r="G75" s="542"/>
      <c r="H75" s="541"/>
      <c r="I75" s="541"/>
      <c r="J75" s="541"/>
      <c r="K75" s="541"/>
      <c r="L75" s="541"/>
      <c r="M75" s="541"/>
      <c r="N75" s="541"/>
      <c r="O75" s="541"/>
      <c r="P75" s="541"/>
      <c r="Q75" s="541"/>
      <c r="R75" s="541"/>
      <c r="S75" s="541"/>
      <c r="T75" s="539"/>
      <c r="U75" s="539"/>
      <c r="V75" s="539"/>
      <c r="W75" s="539"/>
      <c r="X75" s="539"/>
      <c r="Y75" s="539"/>
      <c r="Z75" s="539"/>
      <c r="AA75" s="539"/>
      <c r="AB75" s="539"/>
      <c r="AC75" s="539"/>
      <c r="AD75" s="539"/>
      <c r="AE75" s="539"/>
      <c r="AF75" s="539"/>
      <c r="AG75" s="539"/>
      <c r="AH75" s="539"/>
      <c r="AI75" s="539"/>
      <c r="AJ75" s="539"/>
    </row>
    <row r="76" spans="1:48" ht="13.95" customHeight="1">
      <c r="A76" s="543"/>
      <c r="B76" s="543"/>
      <c r="C76" s="542"/>
      <c r="D76" s="542"/>
      <c r="E76" s="542"/>
      <c r="F76" s="542"/>
      <c r="G76" s="542"/>
      <c r="H76" s="541"/>
      <c r="I76" s="541"/>
      <c r="J76" s="541"/>
      <c r="K76" s="541"/>
      <c r="L76" s="541"/>
      <c r="M76" s="541"/>
      <c r="N76" s="541"/>
      <c r="O76" s="541"/>
      <c r="P76" s="541"/>
      <c r="Q76" s="541"/>
      <c r="R76" s="541"/>
      <c r="S76" s="541"/>
      <c r="T76" s="539"/>
      <c r="U76" s="539"/>
      <c r="V76" s="539"/>
      <c r="W76" s="539"/>
      <c r="X76" s="539"/>
      <c r="Y76" s="539"/>
      <c r="Z76" s="539"/>
      <c r="AA76" s="539"/>
      <c r="AB76" s="539"/>
      <c r="AC76" s="539"/>
      <c r="AD76" s="539"/>
      <c r="AE76" s="539"/>
      <c r="AF76" s="539"/>
      <c r="AG76" s="539"/>
      <c r="AH76" s="539"/>
      <c r="AI76" s="539"/>
      <c r="AJ76" s="539"/>
    </row>
    <row r="77" spans="1:48" ht="13.95" customHeight="1">
      <c r="A77" s="543"/>
      <c r="B77" s="543"/>
      <c r="C77" s="542"/>
      <c r="D77" s="542"/>
      <c r="E77" s="542"/>
      <c r="F77" s="542"/>
      <c r="G77" s="542"/>
      <c r="H77" s="541"/>
      <c r="I77" s="541"/>
      <c r="J77" s="541"/>
      <c r="K77" s="541"/>
      <c r="L77" s="541"/>
      <c r="M77" s="541"/>
      <c r="N77" s="541"/>
      <c r="O77" s="541"/>
      <c r="P77" s="541"/>
      <c r="Q77" s="541"/>
      <c r="R77" s="541"/>
      <c r="S77" s="541"/>
      <c r="T77" s="539"/>
      <c r="U77" s="539"/>
      <c r="V77" s="539"/>
      <c r="W77" s="539"/>
      <c r="X77" s="539"/>
      <c r="Y77" s="539"/>
      <c r="Z77" s="539"/>
      <c r="AA77" s="539"/>
      <c r="AB77" s="539"/>
      <c r="AC77" s="539"/>
      <c r="AD77" s="539"/>
      <c r="AE77" s="539"/>
      <c r="AF77" s="539"/>
      <c r="AG77" s="539"/>
      <c r="AH77" s="539"/>
      <c r="AI77" s="539"/>
      <c r="AJ77" s="539"/>
    </row>
    <row r="78" spans="1:48" ht="13.95" customHeight="1">
      <c r="A78" s="543"/>
      <c r="B78" s="543"/>
      <c r="C78" s="542"/>
      <c r="D78" s="542"/>
      <c r="E78" s="542"/>
      <c r="F78" s="542"/>
      <c r="G78" s="542"/>
      <c r="H78" s="541"/>
      <c r="I78" s="541"/>
      <c r="J78" s="541"/>
      <c r="K78" s="541"/>
      <c r="L78" s="541"/>
      <c r="M78" s="541"/>
      <c r="N78" s="541"/>
      <c r="O78" s="541"/>
      <c r="P78" s="541"/>
      <c r="Q78" s="541"/>
      <c r="R78" s="541"/>
      <c r="S78" s="541"/>
      <c r="T78" s="539"/>
      <c r="U78" s="539"/>
      <c r="V78" s="539"/>
      <c r="W78" s="539"/>
      <c r="X78" s="539"/>
      <c r="Y78" s="539"/>
      <c r="Z78" s="539"/>
      <c r="AA78" s="539"/>
      <c r="AB78" s="539"/>
      <c r="AC78" s="539"/>
      <c r="AD78" s="539"/>
      <c r="AE78" s="539"/>
      <c r="AF78" s="539"/>
      <c r="AG78" s="539"/>
      <c r="AH78" s="539"/>
      <c r="AI78" s="539"/>
      <c r="AJ78" s="539"/>
    </row>
    <row r="79" spans="1:48" ht="13.95" customHeight="1">
      <c r="A79" s="543"/>
      <c r="B79" s="543"/>
      <c r="C79" s="542"/>
      <c r="D79" s="542"/>
      <c r="E79" s="542"/>
      <c r="F79" s="542"/>
      <c r="G79" s="542"/>
      <c r="H79" s="541"/>
      <c r="I79" s="541"/>
      <c r="J79" s="541"/>
      <c r="K79" s="541"/>
      <c r="L79" s="541"/>
      <c r="M79" s="541"/>
      <c r="N79" s="541"/>
      <c r="O79" s="541"/>
      <c r="P79" s="541"/>
      <c r="Q79" s="541"/>
      <c r="R79" s="541"/>
      <c r="S79" s="541"/>
      <c r="T79" s="539"/>
      <c r="U79" s="539"/>
      <c r="V79" s="539"/>
      <c r="W79" s="539"/>
      <c r="X79" s="539"/>
      <c r="Y79" s="539"/>
      <c r="Z79" s="539"/>
      <c r="AA79" s="539"/>
      <c r="AB79" s="539"/>
      <c r="AC79" s="539"/>
      <c r="AD79" s="539"/>
      <c r="AE79" s="539"/>
      <c r="AF79" s="539"/>
      <c r="AG79" s="539"/>
      <c r="AH79" s="539"/>
      <c r="AI79" s="539"/>
      <c r="AJ79" s="539"/>
    </row>
    <row r="80" spans="1:48" ht="13.95" customHeight="1">
      <c r="A80" s="543"/>
      <c r="B80" s="543"/>
      <c r="C80" s="542"/>
      <c r="D80" s="542"/>
      <c r="E80" s="542"/>
      <c r="F80" s="542"/>
      <c r="G80" s="542"/>
      <c r="H80" s="541"/>
      <c r="I80" s="541"/>
      <c r="J80" s="541"/>
      <c r="K80" s="541"/>
      <c r="L80" s="541"/>
      <c r="M80" s="541"/>
      <c r="N80" s="541"/>
      <c r="O80" s="541"/>
      <c r="P80" s="541"/>
      <c r="Q80" s="541"/>
      <c r="R80" s="541"/>
      <c r="S80" s="541"/>
      <c r="T80" s="539"/>
      <c r="U80" s="539"/>
      <c r="V80" s="539"/>
      <c r="W80" s="539"/>
      <c r="X80" s="539"/>
      <c r="Y80" s="539"/>
      <c r="Z80" s="539"/>
      <c r="AA80" s="539"/>
      <c r="AB80" s="539"/>
      <c r="AC80" s="539"/>
      <c r="AD80" s="539"/>
      <c r="AE80" s="539"/>
      <c r="AF80" s="539"/>
      <c r="AG80" s="539"/>
      <c r="AH80" s="539"/>
      <c r="AI80" s="539"/>
      <c r="AJ80" s="539"/>
    </row>
    <row r="81" spans="1:36" ht="13.95" customHeight="1">
      <c r="A81" s="543"/>
      <c r="B81" s="543"/>
      <c r="C81" s="542"/>
      <c r="D81" s="542"/>
      <c r="E81" s="542"/>
      <c r="F81" s="542"/>
      <c r="G81" s="542"/>
      <c r="H81" s="541"/>
      <c r="I81" s="541"/>
      <c r="J81" s="541"/>
      <c r="K81" s="541"/>
      <c r="L81" s="541"/>
      <c r="M81" s="541"/>
      <c r="N81" s="541"/>
      <c r="O81" s="541"/>
      <c r="P81" s="541"/>
      <c r="Q81" s="541"/>
      <c r="R81" s="541"/>
      <c r="S81" s="541"/>
      <c r="T81" s="539"/>
      <c r="U81" s="539"/>
      <c r="V81" s="539"/>
      <c r="W81" s="539"/>
      <c r="X81" s="539"/>
      <c r="Y81" s="539"/>
      <c r="Z81" s="539"/>
      <c r="AA81" s="539"/>
      <c r="AB81" s="539"/>
      <c r="AC81" s="539"/>
      <c r="AD81" s="539"/>
      <c r="AE81" s="539"/>
      <c r="AF81" s="539"/>
      <c r="AG81" s="539"/>
      <c r="AH81" s="539"/>
      <c r="AI81" s="539"/>
      <c r="AJ81" s="539"/>
    </row>
    <row r="82" spans="1:36" ht="13.95" customHeight="1">
      <c r="A82" s="543"/>
      <c r="B82" s="543"/>
      <c r="C82" s="542"/>
      <c r="D82" s="542"/>
      <c r="E82" s="542"/>
      <c r="F82" s="542"/>
      <c r="G82" s="542"/>
      <c r="H82" s="541"/>
      <c r="I82" s="541"/>
      <c r="J82" s="541"/>
      <c r="K82" s="541"/>
      <c r="L82" s="541"/>
      <c r="M82" s="541"/>
      <c r="N82" s="541"/>
      <c r="O82" s="541"/>
      <c r="P82" s="541"/>
      <c r="Q82" s="541"/>
      <c r="R82" s="541"/>
      <c r="S82" s="541"/>
      <c r="T82" s="539"/>
      <c r="U82" s="539"/>
      <c r="V82" s="539"/>
      <c r="W82" s="539"/>
      <c r="X82" s="539"/>
      <c r="Y82" s="539"/>
      <c r="Z82" s="539"/>
      <c r="AA82" s="539"/>
      <c r="AB82" s="539"/>
      <c r="AC82" s="539"/>
      <c r="AD82" s="539"/>
      <c r="AE82" s="539"/>
      <c r="AF82" s="539"/>
      <c r="AG82" s="539"/>
      <c r="AH82" s="539"/>
      <c r="AI82" s="539"/>
      <c r="AJ82" s="539"/>
    </row>
    <row r="83" spans="1:36" ht="13.95" customHeight="1">
      <c r="A83" s="543"/>
      <c r="B83" s="543"/>
      <c r="C83" s="542"/>
      <c r="D83" s="542"/>
      <c r="E83" s="542"/>
      <c r="F83" s="542"/>
      <c r="G83" s="542"/>
      <c r="H83" s="541"/>
      <c r="I83" s="541"/>
      <c r="J83" s="541"/>
      <c r="K83" s="541"/>
      <c r="L83" s="541"/>
      <c r="M83" s="541"/>
      <c r="N83" s="541"/>
      <c r="O83" s="541"/>
      <c r="P83" s="541"/>
      <c r="Q83" s="541"/>
      <c r="R83" s="541"/>
      <c r="S83" s="541"/>
      <c r="T83" s="539"/>
      <c r="U83" s="539"/>
      <c r="V83" s="539"/>
      <c r="W83" s="539"/>
      <c r="X83" s="539"/>
      <c r="Y83" s="539"/>
      <c r="Z83" s="539"/>
      <c r="AA83" s="539"/>
      <c r="AB83" s="539"/>
      <c r="AC83" s="539"/>
      <c r="AD83" s="539"/>
      <c r="AE83" s="539"/>
      <c r="AF83" s="539"/>
      <c r="AG83" s="539"/>
      <c r="AH83" s="539"/>
      <c r="AI83" s="539"/>
      <c r="AJ83" s="539"/>
    </row>
    <row r="84" spans="1:36" ht="13.95" customHeight="1">
      <c r="A84" s="543"/>
      <c r="B84" s="543"/>
      <c r="C84" s="542"/>
      <c r="D84" s="542"/>
      <c r="E84" s="542"/>
      <c r="F84" s="542"/>
      <c r="G84" s="542"/>
      <c r="H84" s="541"/>
      <c r="I84" s="541"/>
      <c r="J84" s="541"/>
      <c r="K84" s="541"/>
      <c r="L84" s="541"/>
      <c r="M84" s="541"/>
      <c r="N84" s="541"/>
      <c r="O84" s="541"/>
      <c r="P84" s="541"/>
      <c r="Q84" s="541"/>
      <c r="R84" s="541"/>
      <c r="S84" s="541"/>
      <c r="T84" s="539"/>
      <c r="U84" s="539"/>
      <c r="V84" s="539"/>
      <c r="W84" s="539"/>
      <c r="X84" s="539"/>
      <c r="Y84" s="539"/>
      <c r="Z84" s="539"/>
      <c r="AA84" s="539"/>
      <c r="AB84" s="539"/>
      <c r="AC84" s="539"/>
      <c r="AD84" s="539"/>
      <c r="AE84" s="539"/>
      <c r="AF84" s="539"/>
      <c r="AG84" s="539"/>
      <c r="AH84" s="539"/>
      <c r="AI84" s="539"/>
      <c r="AJ84" s="539"/>
    </row>
    <row r="85" spans="1:36" ht="13.95" customHeight="1">
      <c r="A85" s="543"/>
      <c r="B85" s="543"/>
      <c r="C85" s="542"/>
      <c r="D85" s="542"/>
      <c r="E85" s="542"/>
      <c r="F85" s="542"/>
      <c r="G85" s="542"/>
      <c r="H85" s="541"/>
      <c r="I85" s="541"/>
      <c r="J85" s="541"/>
      <c r="K85" s="541"/>
      <c r="L85" s="541"/>
      <c r="M85" s="541"/>
      <c r="N85" s="541"/>
      <c r="O85" s="541"/>
      <c r="P85" s="541"/>
      <c r="Q85" s="541"/>
      <c r="R85" s="541"/>
      <c r="S85" s="541"/>
      <c r="T85" s="539"/>
      <c r="U85" s="539"/>
      <c r="V85" s="539"/>
      <c r="W85" s="539"/>
      <c r="X85" s="539"/>
      <c r="Y85" s="539"/>
      <c r="Z85" s="539"/>
      <c r="AA85" s="539"/>
      <c r="AB85" s="539"/>
      <c r="AC85" s="539"/>
      <c r="AD85" s="539"/>
      <c r="AE85" s="539"/>
      <c r="AF85" s="539"/>
      <c r="AG85" s="539"/>
      <c r="AH85" s="539"/>
      <c r="AI85" s="539"/>
      <c r="AJ85" s="539"/>
    </row>
    <row r="86" spans="1:36" ht="13.95" customHeight="1">
      <c r="A86" s="543"/>
      <c r="B86" s="543"/>
      <c r="C86" s="542"/>
      <c r="D86" s="542"/>
      <c r="E86" s="542"/>
      <c r="F86" s="542"/>
      <c r="G86" s="542"/>
      <c r="H86" s="541"/>
      <c r="I86" s="541"/>
      <c r="J86" s="541"/>
      <c r="K86" s="541"/>
      <c r="L86" s="541"/>
      <c r="M86" s="541"/>
      <c r="N86" s="541"/>
      <c r="O86" s="541"/>
      <c r="P86" s="541"/>
      <c r="Q86" s="541"/>
      <c r="R86" s="541"/>
      <c r="S86" s="541"/>
      <c r="T86" s="539"/>
      <c r="U86" s="539"/>
      <c r="V86" s="539"/>
      <c r="W86" s="539"/>
      <c r="X86" s="539"/>
      <c r="Y86" s="539"/>
      <c r="Z86" s="539"/>
      <c r="AA86" s="539"/>
      <c r="AB86" s="539"/>
      <c r="AC86" s="539"/>
      <c r="AD86" s="539"/>
      <c r="AE86" s="539"/>
      <c r="AF86" s="539"/>
      <c r="AG86" s="539"/>
      <c r="AH86" s="539"/>
      <c r="AI86" s="539"/>
      <c r="AJ86" s="539"/>
    </row>
    <row r="87" spans="1:36" ht="13.95" customHeight="1">
      <c r="A87" s="543"/>
      <c r="B87" s="543"/>
      <c r="C87" s="542"/>
      <c r="D87" s="542"/>
      <c r="E87" s="542"/>
      <c r="F87" s="542"/>
      <c r="G87" s="542"/>
      <c r="H87" s="541"/>
      <c r="I87" s="541"/>
      <c r="J87" s="541"/>
      <c r="K87" s="541"/>
      <c r="L87" s="541"/>
      <c r="M87" s="541"/>
      <c r="N87" s="541"/>
      <c r="O87" s="541"/>
      <c r="P87" s="541"/>
      <c r="Q87" s="541"/>
      <c r="R87" s="541"/>
      <c r="S87" s="541"/>
      <c r="T87" s="539"/>
      <c r="U87" s="539"/>
      <c r="V87" s="539"/>
      <c r="W87" s="539"/>
      <c r="X87" s="539"/>
      <c r="Y87" s="539"/>
      <c r="Z87" s="539"/>
      <c r="AA87" s="539"/>
      <c r="AB87" s="539"/>
      <c r="AC87" s="539"/>
      <c r="AD87" s="539"/>
      <c r="AE87" s="539"/>
      <c r="AF87" s="539"/>
      <c r="AG87" s="539"/>
      <c r="AH87" s="539"/>
      <c r="AI87" s="539"/>
      <c r="AJ87" s="539"/>
    </row>
    <row r="88" spans="1:36" ht="13.95" customHeight="1">
      <c r="A88" s="543"/>
      <c r="B88" s="543"/>
      <c r="C88" s="542"/>
      <c r="D88" s="542"/>
      <c r="E88" s="542"/>
      <c r="F88" s="542"/>
      <c r="G88" s="542"/>
      <c r="H88" s="541"/>
      <c r="I88" s="541"/>
      <c r="J88" s="541"/>
      <c r="K88" s="541"/>
      <c r="L88" s="541"/>
      <c r="M88" s="541"/>
      <c r="N88" s="541"/>
      <c r="O88" s="541"/>
      <c r="P88" s="541"/>
      <c r="Q88" s="541"/>
      <c r="R88" s="541"/>
      <c r="S88" s="541"/>
      <c r="T88" s="539"/>
      <c r="U88" s="539"/>
      <c r="V88" s="539"/>
      <c r="W88" s="539"/>
      <c r="X88" s="539"/>
      <c r="Y88" s="539"/>
      <c r="Z88" s="539"/>
      <c r="AA88" s="539"/>
      <c r="AB88" s="539"/>
      <c r="AC88" s="539"/>
      <c r="AD88" s="539"/>
      <c r="AE88" s="539"/>
      <c r="AF88" s="539"/>
      <c r="AG88" s="539"/>
      <c r="AH88" s="539"/>
      <c r="AI88" s="539"/>
      <c r="AJ88" s="539"/>
    </row>
    <row r="89" spans="1:36" ht="13.95" customHeight="1">
      <c r="A89" s="543"/>
      <c r="B89" s="543"/>
      <c r="C89" s="542"/>
      <c r="D89" s="542"/>
      <c r="E89" s="542"/>
      <c r="F89" s="542"/>
      <c r="G89" s="542"/>
      <c r="H89" s="541"/>
      <c r="I89" s="541"/>
      <c r="J89" s="541"/>
      <c r="K89" s="541"/>
      <c r="L89" s="541"/>
      <c r="M89" s="541"/>
      <c r="N89" s="541"/>
      <c r="O89" s="541"/>
      <c r="P89" s="541"/>
      <c r="Q89" s="541"/>
      <c r="R89" s="541"/>
      <c r="S89" s="541"/>
      <c r="T89" s="539"/>
      <c r="U89" s="539"/>
      <c r="V89" s="539"/>
      <c r="W89" s="539"/>
      <c r="X89" s="539"/>
      <c r="Y89" s="539"/>
      <c r="Z89" s="539"/>
      <c r="AA89" s="539"/>
      <c r="AB89" s="539"/>
      <c r="AC89" s="539"/>
      <c r="AD89" s="539"/>
      <c r="AE89" s="539"/>
      <c r="AF89" s="539"/>
      <c r="AG89" s="539"/>
      <c r="AH89" s="539"/>
      <c r="AI89" s="539"/>
      <c r="AJ89" s="539"/>
    </row>
    <row r="90" spans="1:36" ht="13.95" customHeight="1">
      <c r="A90" s="543"/>
      <c r="B90" s="543"/>
      <c r="C90" s="542"/>
      <c r="D90" s="542"/>
      <c r="E90" s="542"/>
      <c r="F90" s="542"/>
      <c r="G90" s="542"/>
      <c r="H90" s="541"/>
      <c r="I90" s="541"/>
      <c r="J90" s="541"/>
      <c r="K90" s="541"/>
      <c r="L90" s="541"/>
      <c r="M90" s="541"/>
      <c r="N90" s="541"/>
      <c r="O90" s="541"/>
      <c r="P90" s="541"/>
      <c r="Q90" s="541"/>
      <c r="R90" s="541"/>
      <c r="S90" s="541"/>
      <c r="T90" s="539"/>
      <c r="U90" s="539"/>
      <c r="V90" s="539"/>
      <c r="W90" s="539"/>
      <c r="X90" s="539"/>
      <c r="Y90" s="539"/>
      <c r="Z90" s="539"/>
      <c r="AA90" s="539"/>
      <c r="AB90" s="539"/>
      <c r="AC90" s="539"/>
      <c r="AD90" s="539"/>
      <c r="AE90" s="539"/>
      <c r="AF90" s="539"/>
      <c r="AG90" s="539"/>
      <c r="AH90" s="539"/>
      <c r="AI90" s="539"/>
      <c r="AJ90" s="539"/>
    </row>
    <row r="91" spans="1:36" ht="13.95" customHeight="1">
      <c r="A91" s="543"/>
      <c r="B91" s="543"/>
      <c r="C91" s="542"/>
      <c r="D91" s="542"/>
      <c r="E91" s="542"/>
      <c r="F91" s="542"/>
      <c r="G91" s="542"/>
      <c r="H91" s="541"/>
      <c r="I91" s="541"/>
      <c r="J91" s="541"/>
      <c r="K91" s="541"/>
      <c r="L91" s="541"/>
      <c r="M91" s="541"/>
      <c r="N91" s="541"/>
      <c r="O91" s="541"/>
      <c r="P91" s="541"/>
      <c r="Q91" s="541"/>
      <c r="R91" s="541"/>
      <c r="S91" s="541"/>
      <c r="T91" s="539"/>
      <c r="U91" s="539"/>
      <c r="V91" s="539"/>
      <c r="W91" s="539"/>
      <c r="X91" s="539"/>
      <c r="Y91" s="539"/>
      <c r="Z91" s="539"/>
      <c r="AA91" s="539"/>
      <c r="AB91" s="539"/>
      <c r="AC91" s="539"/>
      <c r="AD91" s="539"/>
      <c r="AE91" s="539"/>
      <c r="AF91" s="539"/>
      <c r="AG91" s="539"/>
      <c r="AH91" s="539"/>
      <c r="AI91" s="539"/>
      <c r="AJ91" s="539"/>
    </row>
    <row r="92" spans="1:36" ht="13.95" customHeight="1">
      <c r="A92" s="543"/>
      <c r="B92" s="543"/>
      <c r="C92" s="542"/>
      <c r="D92" s="542"/>
      <c r="E92" s="542"/>
      <c r="F92" s="542"/>
      <c r="G92" s="542"/>
      <c r="H92" s="541"/>
      <c r="I92" s="541"/>
      <c r="J92" s="541"/>
      <c r="K92" s="541"/>
      <c r="L92" s="541"/>
      <c r="M92" s="541"/>
      <c r="N92" s="541"/>
      <c r="O92" s="541"/>
      <c r="P92" s="541"/>
      <c r="Q92" s="541"/>
      <c r="R92" s="541"/>
      <c r="S92" s="541"/>
      <c r="T92" s="539"/>
      <c r="U92" s="539"/>
      <c r="V92" s="539"/>
      <c r="W92" s="539"/>
      <c r="X92" s="539"/>
      <c r="Y92" s="539"/>
      <c r="Z92" s="539"/>
      <c r="AA92" s="539"/>
      <c r="AB92" s="539"/>
      <c r="AC92" s="539"/>
      <c r="AD92" s="539"/>
      <c r="AE92" s="539"/>
      <c r="AF92" s="539"/>
      <c r="AG92" s="539"/>
      <c r="AH92" s="539"/>
      <c r="AI92" s="539"/>
      <c r="AJ92" s="539"/>
    </row>
    <row r="93" spans="1:36" ht="13.95" customHeight="1">
      <c r="A93" s="543"/>
      <c r="B93" s="543"/>
      <c r="C93" s="542"/>
      <c r="D93" s="542"/>
      <c r="E93" s="542"/>
      <c r="F93" s="542"/>
      <c r="G93" s="542"/>
      <c r="H93" s="541"/>
      <c r="I93" s="541"/>
      <c r="J93" s="541"/>
      <c r="K93" s="541"/>
      <c r="L93" s="541"/>
      <c r="M93" s="541"/>
      <c r="N93" s="541"/>
      <c r="O93" s="541"/>
      <c r="P93" s="541"/>
      <c r="Q93" s="541"/>
      <c r="R93" s="541"/>
      <c r="S93" s="541"/>
      <c r="T93" s="539"/>
      <c r="U93" s="539"/>
      <c r="V93" s="539"/>
      <c r="W93" s="539"/>
      <c r="X93" s="539"/>
      <c r="Y93" s="539"/>
      <c r="Z93" s="539"/>
      <c r="AA93" s="539"/>
      <c r="AB93" s="539"/>
      <c r="AC93" s="539"/>
      <c r="AD93" s="539"/>
      <c r="AE93" s="539"/>
      <c r="AF93" s="539"/>
      <c r="AG93" s="539"/>
      <c r="AH93" s="539"/>
      <c r="AI93" s="539"/>
      <c r="AJ93" s="539"/>
    </row>
    <row r="94" spans="1:36" ht="13.95" customHeight="1">
      <c r="A94" s="543"/>
      <c r="B94" s="543"/>
      <c r="C94" s="542"/>
      <c r="D94" s="542"/>
      <c r="E94" s="542"/>
      <c r="F94" s="542"/>
      <c r="G94" s="542"/>
      <c r="H94" s="541"/>
      <c r="I94" s="541"/>
      <c r="J94" s="541"/>
      <c r="K94" s="541"/>
      <c r="L94" s="541"/>
      <c r="M94" s="541"/>
      <c r="N94" s="541"/>
      <c r="O94" s="541"/>
      <c r="P94" s="541"/>
      <c r="Q94" s="541"/>
      <c r="R94" s="541"/>
      <c r="S94" s="541"/>
      <c r="T94" s="539"/>
      <c r="U94" s="539"/>
      <c r="V94" s="539"/>
      <c r="W94" s="539"/>
      <c r="X94" s="539"/>
      <c r="Y94" s="539"/>
      <c r="Z94" s="539"/>
      <c r="AA94" s="539"/>
      <c r="AB94" s="539"/>
      <c r="AC94" s="539"/>
      <c r="AD94" s="539"/>
      <c r="AE94" s="539"/>
      <c r="AF94" s="539"/>
      <c r="AG94" s="539"/>
      <c r="AH94" s="539"/>
      <c r="AI94" s="539"/>
      <c r="AJ94" s="539"/>
    </row>
    <row r="95" spans="1:36" ht="13.95" customHeight="1">
      <c r="A95" s="543"/>
      <c r="B95" s="543"/>
      <c r="C95" s="542"/>
      <c r="D95" s="542"/>
      <c r="E95" s="542"/>
      <c r="F95" s="542"/>
      <c r="G95" s="542"/>
      <c r="H95" s="541"/>
      <c r="I95" s="541"/>
      <c r="J95" s="541"/>
      <c r="K95" s="541"/>
      <c r="L95" s="541"/>
      <c r="M95" s="541"/>
      <c r="N95" s="541"/>
      <c r="O95" s="541"/>
      <c r="P95" s="541"/>
      <c r="Q95" s="541"/>
      <c r="R95" s="541"/>
      <c r="S95" s="541"/>
      <c r="T95" s="539"/>
      <c r="U95" s="539"/>
      <c r="V95" s="539"/>
      <c r="W95" s="539"/>
      <c r="X95" s="539"/>
      <c r="Y95" s="539"/>
      <c r="Z95" s="539"/>
      <c r="AA95" s="539"/>
      <c r="AB95" s="539"/>
      <c r="AC95" s="539"/>
      <c r="AD95" s="539"/>
      <c r="AE95" s="539"/>
      <c r="AF95" s="539"/>
      <c r="AG95" s="539"/>
      <c r="AH95" s="539"/>
      <c r="AI95" s="539"/>
      <c r="AJ95" s="539"/>
    </row>
    <row r="96" spans="1:36" ht="13.95" customHeight="1">
      <c r="A96" s="543"/>
      <c r="B96" s="543"/>
      <c r="C96" s="542"/>
      <c r="D96" s="542"/>
      <c r="E96" s="542"/>
      <c r="F96" s="542"/>
      <c r="G96" s="542"/>
      <c r="H96" s="541"/>
      <c r="I96" s="541"/>
      <c r="J96" s="541"/>
      <c r="K96" s="541"/>
      <c r="L96" s="541"/>
      <c r="M96" s="541"/>
      <c r="N96" s="541"/>
      <c r="O96" s="541"/>
      <c r="P96" s="541"/>
      <c r="Q96" s="541"/>
      <c r="R96" s="541"/>
      <c r="S96" s="541"/>
      <c r="T96" s="539"/>
      <c r="U96" s="539"/>
      <c r="V96" s="539"/>
      <c r="W96" s="539"/>
      <c r="X96" s="539"/>
      <c r="Y96" s="539"/>
      <c r="Z96" s="539"/>
      <c r="AA96" s="539"/>
      <c r="AB96" s="539"/>
      <c r="AC96" s="539"/>
      <c r="AD96" s="539"/>
      <c r="AE96" s="539"/>
      <c r="AF96" s="539"/>
      <c r="AG96" s="539"/>
      <c r="AH96" s="539"/>
      <c r="AI96" s="539"/>
      <c r="AJ96" s="539"/>
    </row>
    <row r="97" spans="1:36" ht="13.95" customHeight="1">
      <c r="A97" s="543"/>
      <c r="B97" s="543"/>
      <c r="C97" s="542"/>
      <c r="D97" s="542"/>
      <c r="E97" s="542"/>
      <c r="F97" s="542"/>
      <c r="G97" s="542"/>
      <c r="H97" s="541"/>
      <c r="I97" s="541"/>
      <c r="J97" s="541"/>
      <c r="K97" s="541"/>
      <c r="L97" s="541"/>
      <c r="M97" s="541"/>
      <c r="N97" s="541"/>
      <c r="O97" s="541"/>
      <c r="P97" s="541"/>
      <c r="Q97" s="541"/>
      <c r="R97" s="541"/>
      <c r="S97" s="541"/>
      <c r="T97" s="539"/>
      <c r="U97" s="539"/>
      <c r="V97" s="539"/>
      <c r="W97" s="539"/>
      <c r="X97" s="539"/>
      <c r="Y97" s="539"/>
      <c r="Z97" s="539"/>
      <c r="AA97" s="539"/>
      <c r="AB97" s="539"/>
      <c r="AC97" s="539"/>
      <c r="AD97" s="539"/>
      <c r="AE97" s="539"/>
      <c r="AF97" s="539"/>
      <c r="AG97" s="539"/>
      <c r="AH97" s="539"/>
      <c r="AI97" s="539"/>
      <c r="AJ97" s="539"/>
    </row>
    <row r="98" spans="1:36" ht="13.95" customHeight="1">
      <c r="A98" s="543"/>
      <c r="B98" s="543"/>
      <c r="C98" s="542"/>
      <c r="D98" s="542"/>
      <c r="E98" s="542"/>
      <c r="F98" s="542"/>
      <c r="G98" s="542"/>
      <c r="H98" s="541"/>
      <c r="I98" s="541"/>
      <c r="J98" s="541"/>
      <c r="K98" s="541"/>
      <c r="L98" s="541"/>
      <c r="M98" s="541"/>
      <c r="N98" s="541"/>
      <c r="O98" s="541"/>
      <c r="P98" s="541"/>
      <c r="Q98" s="541"/>
      <c r="R98" s="541"/>
      <c r="S98" s="541"/>
      <c r="T98" s="539"/>
      <c r="U98" s="539"/>
      <c r="V98" s="539"/>
      <c r="W98" s="539"/>
      <c r="X98" s="539"/>
      <c r="Y98" s="539"/>
      <c r="Z98" s="539"/>
      <c r="AA98" s="539"/>
      <c r="AB98" s="539"/>
      <c r="AC98" s="539"/>
      <c r="AD98" s="539"/>
      <c r="AE98" s="539"/>
      <c r="AF98" s="539"/>
      <c r="AG98" s="539"/>
      <c r="AH98" s="539"/>
      <c r="AI98" s="539"/>
      <c r="AJ98" s="539"/>
    </row>
    <row r="99" spans="1:36" ht="13.95" customHeight="1">
      <c r="A99" s="543"/>
      <c r="B99" s="543"/>
      <c r="C99" s="542"/>
      <c r="D99" s="542"/>
      <c r="E99" s="542"/>
      <c r="F99" s="542"/>
      <c r="G99" s="542"/>
      <c r="H99" s="541"/>
      <c r="I99" s="541"/>
      <c r="J99" s="541"/>
      <c r="K99" s="541"/>
      <c r="L99" s="541"/>
      <c r="M99" s="541"/>
      <c r="N99" s="541"/>
      <c r="O99" s="541"/>
      <c r="P99" s="541"/>
      <c r="Q99" s="541"/>
      <c r="R99" s="541"/>
      <c r="S99" s="541"/>
      <c r="T99" s="539"/>
      <c r="U99" s="539"/>
      <c r="V99" s="539"/>
      <c r="W99" s="539"/>
      <c r="X99" s="539"/>
      <c r="Y99" s="539"/>
      <c r="Z99" s="539"/>
      <c r="AA99" s="539"/>
      <c r="AB99" s="539"/>
      <c r="AC99" s="539"/>
      <c r="AD99" s="539"/>
      <c r="AE99" s="539"/>
      <c r="AF99" s="539"/>
      <c r="AG99" s="539"/>
      <c r="AH99" s="539"/>
      <c r="AI99" s="539"/>
      <c r="AJ99" s="539"/>
    </row>
    <row r="100" spans="1:36" ht="13.95" customHeight="1">
      <c r="A100" s="543"/>
      <c r="B100" s="543"/>
      <c r="C100" s="542"/>
      <c r="D100" s="542"/>
      <c r="E100" s="542"/>
      <c r="F100" s="542"/>
      <c r="G100" s="542"/>
      <c r="H100" s="541"/>
      <c r="I100" s="541"/>
      <c r="J100" s="541"/>
      <c r="K100" s="541"/>
      <c r="L100" s="541"/>
      <c r="M100" s="541"/>
      <c r="N100" s="541"/>
      <c r="O100" s="541"/>
      <c r="P100" s="541"/>
      <c r="Q100" s="541"/>
      <c r="R100" s="541"/>
      <c r="S100" s="541"/>
      <c r="T100" s="539"/>
      <c r="U100" s="539"/>
      <c r="V100" s="539"/>
      <c r="W100" s="539"/>
      <c r="X100" s="539"/>
      <c r="Y100" s="539"/>
      <c r="Z100" s="539"/>
      <c r="AA100" s="539"/>
      <c r="AB100" s="539"/>
      <c r="AC100" s="539"/>
      <c r="AD100" s="539"/>
      <c r="AE100" s="539"/>
      <c r="AF100" s="539"/>
      <c r="AG100" s="539"/>
      <c r="AH100" s="539"/>
      <c r="AI100" s="539"/>
      <c r="AJ100" s="539"/>
    </row>
    <row r="101" spans="1:36" ht="13.95" customHeight="1">
      <c r="A101" s="543"/>
      <c r="B101" s="543"/>
      <c r="C101" s="542"/>
      <c r="D101" s="542"/>
      <c r="E101" s="542"/>
      <c r="F101" s="542"/>
      <c r="G101" s="542"/>
      <c r="H101" s="541"/>
      <c r="I101" s="541"/>
      <c r="J101" s="541"/>
      <c r="K101" s="541"/>
      <c r="L101" s="541"/>
      <c r="M101" s="541"/>
      <c r="N101" s="541"/>
      <c r="O101" s="541"/>
      <c r="P101" s="541"/>
      <c r="Q101" s="541"/>
      <c r="R101" s="541"/>
      <c r="S101" s="541"/>
      <c r="T101" s="539"/>
      <c r="U101" s="539"/>
      <c r="V101" s="539"/>
      <c r="W101" s="539"/>
      <c r="X101" s="539"/>
      <c r="Y101" s="539"/>
      <c r="Z101" s="539"/>
      <c r="AA101" s="539"/>
      <c r="AB101" s="539"/>
      <c r="AC101" s="539"/>
      <c r="AD101" s="539"/>
      <c r="AE101" s="539"/>
      <c r="AF101" s="539"/>
      <c r="AG101" s="539"/>
      <c r="AH101" s="539"/>
      <c r="AI101" s="539"/>
      <c r="AJ101" s="539"/>
    </row>
    <row r="102" spans="1:36" ht="13.95" customHeight="1">
      <c r="A102" s="543"/>
      <c r="B102" s="543"/>
      <c r="C102" s="542"/>
      <c r="D102" s="542"/>
      <c r="E102" s="542"/>
      <c r="F102" s="542"/>
      <c r="G102" s="542"/>
      <c r="H102" s="541"/>
      <c r="I102" s="541"/>
      <c r="J102" s="541"/>
      <c r="K102" s="541"/>
      <c r="L102" s="541"/>
      <c r="M102" s="541"/>
      <c r="N102" s="541"/>
      <c r="O102" s="541"/>
      <c r="P102" s="541"/>
      <c r="Q102" s="541"/>
      <c r="R102" s="541"/>
      <c r="S102" s="541"/>
      <c r="T102" s="539"/>
      <c r="U102" s="539"/>
      <c r="V102" s="539"/>
      <c r="W102" s="539"/>
      <c r="X102" s="539"/>
      <c r="Y102" s="539"/>
      <c r="Z102" s="539"/>
      <c r="AA102" s="539"/>
      <c r="AB102" s="539"/>
      <c r="AC102" s="539"/>
      <c r="AD102" s="539"/>
      <c r="AE102" s="539"/>
      <c r="AF102" s="539"/>
      <c r="AG102" s="539"/>
      <c r="AH102" s="539"/>
      <c r="AI102" s="539"/>
      <c r="AJ102" s="539"/>
    </row>
    <row r="103" spans="1:36" ht="13.95" customHeight="1">
      <c r="A103" s="543"/>
      <c r="B103" s="543"/>
      <c r="C103" s="542"/>
      <c r="D103" s="542"/>
      <c r="E103" s="542"/>
      <c r="F103" s="542"/>
      <c r="G103" s="542"/>
      <c r="H103" s="541"/>
      <c r="I103" s="541"/>
      <c r="J103" s="541"/>
      <c r="K103" s="541"/>
      <c r="L103" s="541"/>
      <c r="M103" s="541"/>
      <c r="N103" s="541"/>
      <c r="O103" s="541"/>
      <c r="P103" s="541"/>
      <c r="Q103" s="541"/>
      <c r="R103" s="541"/>
      <c r="S103" s="541"/>
      <c r="T103" s="539"/>
      <c r="U103" s="539"/>
      <c r="V103" s="539"/>
      <c r="W103" s="539"/>
      <c r="X103" s="539"/>
      <c r="Y103" s="539"/>
      <c r="Z103" s="539"/>
      <c r="AA103" s="539"/>
      <c r="AB103" s="539"/>
      <c r="AC103" s="539"/>
      <c r="AD103" s="539"/>
      <c r="AE103" s="539"/>
      <c r="AF103" s="539"/>
      <c r="AG103" s="539"/>
      <c r="AH103" s="539"/>
      <c r="AI103" s="539"/>
      <c r="AJ103" s="539"/>
    </row>
    <row r="104" spans="1:36" ht="13.95" customHeight="1">
      <c r="A104" s="543"/>
      <c r="B104" s="543"/>
      <c r="C104" s="542"/>
      <c r="D104" s="542"/>
      <c r="E104" s="542"/>
      <c r="F104" s="542"/>
      <c r="G104" s="542"/>
      <c r="H104" s="541"/>
      <c r="I104" s="541"/>
      <c r="J104" s="541"/>
      <c r="K104" s="541"/>
      <c r="L104" s="541"/>
      <c r="M104" s="541"/>
      <c r="N104" s="541"/>
      <c r="O104" s="541"/>
      <c r="P104" s="541"/>
      <c r="Q104" s="541"/>
      <c r="R104" s="541"/>
      <c r="S104" s="541"/>
      <c r="T104" s="539"/>
      <c r="U104" s="539"/>
      <c r="V104" s="539"/>
      <c r="W104" s="539"/>
      <c r="X104" s="539"/>
      <c r="Y104" s="539"/>
      <c r="Z104" s="539"/>
      <c r="AA104" s="539"/>
      <c r="AB104" s="539"/>
      <c r="AC104" s="539"/>
      <c r="AD104" s="539"/>
      <c r="AE104" s="539"/>
      <c r="AF104" s="539"/>
      <c r="AG104" s="539"/>
      <c r="AH104" s="539"/>
      <c r="AI104" s="539"/>
      <c r="AJ104" s="539"/>
    </row>
    <row r="105" spans="1:36" ht="13.95" customHeight="1">
      <c r="A105" s="543"/>
      <c r="B105" s="543"/>
      <c r="C105" s="542"/>
      <c r="D105" s="542"/>
      <c r="E105" s="542"/>
      <c r="F105" s="542"/>
      <c r="G105" s="542"/>
      <c r="H105" s="541"/>
      <c r="I105" s="541"/>
      <c r="J105" s="541"/>
      <c r="K105" s="541"/>
      <c r="L105" s="541"/>
      <c r="M105" s="541"/>
      <c r="N105" s="541"/>
      <c r="O105" s="541"/>
      <c r="P105" s="541"/>
      <c r="Q105" s="541"/>
      <c r="R105" s="541"/>
      <c r="S105" s="541"/>
      <c r="T105" s="539"/>
      <c r="U105" s="539"/>
      <c r="V105" s="539"/>
      <c r="W105" s="539"/>
      <c r="X105" s="539"/>
      <c r="Y105" s="539"/>
      <c r="Z105" s="539"/>
      <c r="AA105" s="539"/>
      <c r="AB105" s="539"/>
      <c r="AC105" s="539"/>
      <c r="AD105" s="539"/>
      <c r="AE105" s="539"/>
      <c r="AF105" s="539"/>
      <c r="AG105" s="539"/>
      <c r="AH105" s="539"/>
      <c r="AI105" s="539"/>
      <c r="AJ105" s="539"/>
    </row>
    <row r="106" spans="1:36" ht="13.95" customHeight="1">
      <c r="A106" s="543"/>
      <c r="B106" s="543"/>
      <c r="C106" s="542"/>
      <c r="D106" s="542"/>
      <c r="E106" s="542"/>
      <c r="F106" s="542"/>
      <c r="G106" s="542"/>
      <c r="H106" s="541"/>
      <c r="I106" s="541"/>
      <c r="J106" s="541"/>
      <c r="K106" s="541"/>
      <c r="L106" s="541"/>
      <c r="M106" s="541"/>
      <c r="N106" s="541"/>
      <c r="O106" s="541"/>
      <c r="P106" s="541"/>
      <c r="Q106" s="541"/>
      <c r="R106" s="541"/>
      <c r="S106" s="541"/>
      <c r="T106" s="539"/>
      <c r="U106" s="539"/>
      <c r="V106" s="539"/>
      <c r="W106" s="539"/>
      <c r="X106" s="539"/>
      <c r="Y106" s="539"/>
      <c r="Z106" s="539"/>
      <c r="AA106" s="539"/>
      <c r="AB106" s="539"/>
      <c r="AC106" s="539"/>
      <c r="AD106" s="539"/>
      <c r="AE106" s="539"/>
      <c r="AF106" s="539"/>
      <c r="AG106" s="539"/>
      <c r="AH106" s="539"/>
      <c r="AI106" s="539"/>
      <c r="AJ106" s="539"/>
    </row>
    <row r="107" spans="1:36" ht="13.95" customHeight="1">
      <c r="A107" s="543"/>
      <c r="B107" s="543"/>
      <c r="C107" s="542"/>
      <c r="D107" s="542"/>
      <c r="E107" s="542"/>
      <c r="F107" s="542"/>
      <c r="G107" s="542"/>
      <c r="H107" s="541"/>
      <c r="I107" s="541"/>
      <c r="J107" s="541"/>
      <c r="K107" s="541"/>
      <c r="L107" s="541"/>
      <c r="M107" s="541"/>
      <c r="N107" s="541"/>
      <c r="O107" s="541"/>
      <c r="P107" s="541"/>
      <c r="Q107" s="541"/>
      <c r="R107" s="541"/>
      <c r="S107" s="541"/>
      <c r="T107" s="539"/>
      <c r="U107" s="539"/>
      <c r="V107" s="539"/>
      <c r="W107" s="539"/>
      <c r="X107" s="539"/>
      <c r="Y107" s="539"/>
      <c r="Z107" s="539"/>
      <c r="AA107" s="539"/>
      <c r="AB107" s="539"/>
      <c r="AC107" s="539"/>
      <c r="AD107" s="539"/>
      <c r="AE107" s="539"/>
      <c r="AF107" s="539"/>
      <c r="AG107" s="539"/>
      <c r="AH107" s="539"/>
      <c r="AI107" s="539"/>
      <c r="AJ107" s="539"/>
    </row>
    <row r="108" spans="1:36" ht="13.95" customHeight="1">
      <c r="A108" s="543"/>
      <c r="B108" s="543"/>
      <c r="C108" s="542"/>
      <c r="D108" s="542"/>
      <c r="E108" s="542"/>
      <c r="F108" s="542"/>
      <c r="G108" s="542"/>
      <c r="H108" s="541"/>
      <c r="I108" s="541"/>
      <c r="J108" s="541"/>
      <c r="K108" s="541"/>
      <c r="L108" s="541"/>
      <c r="M108" s="541"/>
      <c r="N108" s="541"/>
      <c r="O108" s="541"/>
      <c r="P108" s="541"/>
      <c r="Q108" s="541"/>
      <c r="R108" s="541"/>
      <c r="S108" s="541"/>
      <c r="T108" s="539"/>
      <c r="U108" s="539"/>
      <c r="V108" s="539"/>
      <c r="W108" s="539"/>
      <c r="X108" s="539"/>
      <c r="Y108" s="539"/>
      <c r="Z108" s="539"/>
      <c r="AA108" s="539"/>
      <c r="AB108" s="539"/>
      <c r="AC108" s="539"/>
      <c r="AD108" s="539"/>
      <c r="AE108" s="539"/>
      <c r="AF108" s="539"/>
      <c r="AG108" s="539"/>
      <c r="AH108" s="539"/>
      <c r="AI108" s="539"/>
      <c r="AJ108" s="539"/>
    </row>
    <row r="109" spans="1:36" ht="13.95" customHeight="1">
      <c r="A109" s="543"/>
      <c r="B109" s="543"/>
      <c r="C109" s="542"/>
      <c r="D109" s="542"/>
      <c r="E109" s="542"/>
      <c r="F109" s="542"/>
      <c r="G109" s="542"/>
      <c r="H109" s="541"/>
      <c r="I109" s="541"/>
      <c r="J109" s="541"/>
      <c r="K109" s="541"/>
      <c r="L109" s="541"/>
      <c r="M109" s="541"/>
      <c r="N109" s="541"/>
      <c r="O109" s="541"/>
      <c r="P109" s="541"/>
      <c r="Q109" s="541"/>
      <c r="R109" s="541"/>
      <c r="S109" s="541"/>
      <c r="T109" s="539"/>
      <c r="U109" s="539"/>
      <c r="V109" s="539"/>
      <c r="W109" s="539"/>
      <c r="X109" s="539"/>
      <c r="Y109" s="539"/>
      <c r="Z109" s="539"/>
      <c r="AA109" s="539"/>
      <c r="AB109" s="539"/>
      <c r="AC109" s="539"/>
      <c r="AD109" s="539"/>
      <c r="AE109" s="539"/>
      <c r="AF109" s="539"/>
      <c r="AG109" s="539"/>
      <c r="AH109" s="539"/>
      <c r="AI109" s="539"/>
      <c r="AJ109" s="539"/>
    </row>
    <row r="110" spans="1:36" ht="13.95" customHeight="1">
      <c r="A110" s="543"/>
      <c r="B110" s="543"/>
      <c r="C110" s="542"/>
      <c r="D110" s="542"/>
      <c r="E110" s="542"/>
      <c r="F110" s="542"/>
      <c r="G110" s="542"/>
      <c r="H110" s="541"/>
      <c r="I110" s="541"/>
      <c r="J110" s="541"/>
      <c r="K110" s="541"/>
      <c r="L110" s="541"/>
      <c r="M110" s="541"/>
      <c r="N110" s="541"/>
      <c r="O110" s="541"/>
      <c r="P110" s="541"/>
      <c r="Q110" s="541"/>
      <c r="R110" s="541"/>
      <c r="S110" s="541"/>
      <c r="T110" s="539"/>
      <c r="U110" s="539"/>
      <c r="V110" s="539"/>
      <c r="W110" s="539"/>
      <c r="X110" s="539"/>
      <c r="Y110" s="539"/>
      <c r="Z110" s="539"/>
      <c r="AA110" s="539"/>
      <c r="AB110" s="539"/>
      <c r="AC110" s="539"/>
      <c r="AD110" s="539"/>
      <c r="AE110" s="539"/>
      <c r="AF110" s="539"/>
      <c r="AG110" s="539"/>
      <c r="AH110" s="539"/>
      <c r="AI110" s="539"/>
      <c r="AJ110" s="539"/>
    </row>
    <row r="111" spans="1:36" ht="13.95" customHeight="1">
      <c r="A111" s="543"/>
      <c r="B111" s="543"/>
      <c r="C111" s="542"/>
      <c r="D111" s="542"/>
      <c r="E111" s="542"/>
      <c r="F111" s="542"/>
      <c r="G111" s="542"/>
      <c r="H111" s="541"/>
      <c r="I111" s="541"/>
      <c r="J111" s="541"/>
      <c r="K111" s="541"/>
      <c r="L111" s="541"/>
      <c r="M111" s="541"/>
      <c r="N111" s="541"/>
      <c r="O111" s="541"/>
      <c r="P111" s="541"/>
      <c r="Q111" s="541"/>
      <c r="R111" s="541"/>
      <c r="S111" s="541"/>
      <c r="T111" s="539"/>
      <c r="U111" s="539"/>
      <c r="V111" s="539"/>
      <c r="W111" s="539"/>
      <c r="X111" s="539"/>
      <c r="Y111" s="539"/>
      <c r="Z111" s="539"/>
      <c r="AA111" s="539"/>
      <c r="AB111" s="539"/>
      <c r="AC111" s="539"/>
      <c r="AD111" s="539"/>
      <c r="AE111" s="539"/>
      <c r="AF111" s="539"/>
      <c r="AG111" s="539"/>
      <c r="AH111" s="539"/>
      <c r="AI111" s="539"/>
      <c r="AJ111" s="539"/>
    </row>
    <row r="112" spans="1:36" ht="13.95" customHeight="1">
      <c r="A112" s="543"/>
      <c r="B112" s="543"/>
      <c r="C112" s="542"/>
      <c r="D112" s="542"/>
      <c r="E112" s="542"/>
      <c r="F112" s="542"/>
      <c r="G112" s="542"/>
      <c r="H112" s="541"/>
      <c r="I112" s="541"/>
      <c r="J112" s="541"/>
      <c r="K112" s="541"/>
      <c r="L112" s="541"/>
      <c r="M112" s="541"/>
      <c r="N112" s="541"/>
      <c r="O112" s="541"/>
      <c r="P112" s="541"/>
      <c r="Q112" s="541"/>
      <c r="R112" s="541"/>
      <c r="S112" s="541"/>
      <c r="T112" s="539"/>
      <c r="U112" s="539"/>
      <c r="V112" s="539"/>
      <c r="W112" s="539"/>
      <c r="X112" s="539"/>
      <c r="Y112" s="539"/>
      <c r="Z112" s="539"/>
      <c r="AA112" s="539"/>
      <c r="AB112" s="539"/>
      <c r="AC112" s="539"/>
      <c r="AD112" s="539"/>
      <c r="AE112" s="539"/>
      <c r="AF112" s="539"/>
      <c r="AG112" s="539"/>
      <c r="AH112" s="539"/>
      <c r="AI112" s="539"/>
      <c r="AJ112" s="539"/>
    </row>
    <row r="113" spans="1:36" ht="13.95" customHeight="1">
      <c r="A113" s="543"/>
      <c r="B113" s="543"/>
      <c r="C113" s="542"/>
      <c r="D113" s="542"/>
      <c r="E113" s="542"/>
      <c r="F113" s="542"/>
      <c r="G113" s="542"/>
      <c r="H113" s="541"/>
      <c r="I113" s="541"/>
      <c r="J113" s="541"/>
      <c r="K113" s="541"/>
      <c r="L113" s="541"/>
      <c r="M113" s="541"/>
      <c r="N113" s="541"/>
      <c r="O113" s="541"/>
      <c r="P113" s="541"/>
      <c r="Q113" s="541"/>
      <c r="R113" s="541"/>
      <c r="S113" s="541"/>
      <c r="T113" s="539"/>
      <c r="U113" s="539"/>
      <c r="V113" s="539"/>
      <c r="W113" s="539"/>
      <c r="X113" s="539"/>
      <c r="Y113" s="539"/>
      <c r="Z113" s="539"/>
      <c r="AA113" s="539"/>
      <c r="AB113" s="539"/>
      <c r="AC113" s="539"/>
      <c r="AD113" s="539"/>
      <c r="AE113" s="539"/>
      <c r="AF113" s="539"/>
      <c r="AG113" s="539"/>
      <c r="AH113" s="539"/>
      <c r="AI113" s="539"/>
      <c r="AJ113" s="539"/>
    </row>
    <row r="114" spans="1:36" ht="13.95" customHeight="1">
      <c r="A114" s="543"/>
      <c r="B114" s="543"/>
      <c r="C114" s="542"/>
      <c r="D114" s="542"/>
      <c r="E114" s="542"/>
      <c r="F114" s="542"/>
      <c r="G114" s="542"/>
      <c r="H114" s="541"/>
      <c r="I114" s="541"/>
      <c r="J114" s="541"/>
      <c r="K114" s="541"/>
      <c r="L114" s="541"/>
      <c r="M114" s="541"/>
      <c r="N114" s="541"/>
      <c r="O114" s="541"/>
      <c r="P114" s="541"/>
      <c r="Q114" s="541"/>
      <c r="R114" s="541"/>
      <c r="S114" s="541"/>
      <c r="T114" s="539"/>
      <c r="U114" s="539"/>
      <c r="V114" s="539"/>
      <c r="W114" s="539"/>
      <c r="X114" s="539"/>
      <c r="Y114" s="539"/>
      <c r="Z114" s="539"/>
      <c r="AA114" s="539"/>
      <c r="AB114" s="539"/>
      <c r="AC114" s="539"/>
      <c r="AD114" s="539"/>
      <c r="AE114" s="539"/>
      <c r="AF114" s="539"/>
      <c r="AG114" s="539"/>
      <c r="AH114" s="539"/>
      <c r="AI114" s="539"/>
      <c r="AJ114" s="539"/>
    </row>
    <row r="115" spans="1:36" ht="13.95" customHeight="1">
      <c r="A115" s="543"/>
      <c r="B115" s="543"/>
      <c r="C115" s="542"/>
      <c r="D115" s="542"/>
      <c r="E115" s="542"/>
      <c r="F115" s="542"/>
      <c r="G115" s="542"/>
      <c r="H115" s="541"/>
      <c r="I115" s="541"/>
      <c r="J115" s="541"/>
      <c r="K115" s="541"/>
      <c r="L115" s="541"/>
      <c r="M115" s="541"/>
      <c r="N115" s="541"/>
      <c r="O115" s="541"/>
      <c r="P115" s="541"/>
      <c r="Q115" s="541"/>
      <c r="R115" s="541"/>
      <c r="S115" s="541"/>
      <c r="T115" s="539"/>
      <c r="U115" s="539"/>
      <c r="V115" s="539"/>
      <c r="W115" s="539"/>
      <c r="X115" s="539"/>
      <c r="Y115" s="539"/>
      <c r="Z115" s="539"/>
      <c r="AA115" s="539"/>
      <c r="AB115" s="539"/>
      <c r="AC115" s="539"/>
      <c r="AD115" s="539"/>
      <c r="AE115" s="539"/>
      <c r="AF115" s="539"/>
      <c r="AG115" s="539"/>
      <c r="AH115" s="539"/>
      <c r="AI115" s="539"/>
      <c r="AJ115" s="539"/>
    </row>
    <row r="116" spans="1:36" ht="13.95" customHeight="1">
      <c r="A116" s="543"/>
      <c r="B116" s="543"/>
      <c r="C116" s="542"/>
      <c r="D116" s="542"/>
      <c r="E116" s="542"/>
      <c r="F116" s="542"/>
      <c r="G116" s="542"/>
      <c r="H116" s="541"/>
      <c r="I116" s="541"/>
      <c r="J116" s="541"/>
      <c r="K116" s="541"/>
      <c r="L116" s="541"/>
      <c r="M116" s="541"/>
      <c r="N116" s="541"/>
      <c r="O116" s="541"/>
      <c r="P116" s="541"/>
      <c r="Q116" s="541"/>
      <c r="R116" s="541"/>
      <c r="S116" s="541"/>
      <c r="T116" s="539"/>
      <c r="U116" s="539"/>
      <c r="V116" s="539"/>
      <c r="W116" s="539"/>
      <c r="X116" s="539"/>
      <c r="Y116" s="539"/>
      <c r="Z116" s="539"/>
      <c r="AA116" s="539"/>
      <c r="AB116" s="539"/>
      <c r="AC116" s="539"/>
      <c r="AD116" s="539"/>
      <c r="AE116" s="539"/>
      <c r="AF116" s="539"/>
      <c r="AG116" s="539"/>
      <c r="AH116" s="539"/>
      <c r="AI116" s="539"/>
      <c r="AJ116" s="539"/>
    </row>
    <row r="117" spans="1:36" ht="13.95" customHeight="1">
      <c r="A117" s="543"/>
      <c r="B117" s="543"/>
      <c r="C117" s="542"/>
      <c r="D117" s="542"/>
      <c r="E117" s="542"/>
      <c r="F117" s="542"/>
      <c r="G117" s="542"/>
      <c r="H117" s="541"/>
      <c r="I117" s="541"/>
      <c r="J117" s="541"/>
      <c r="K117" s="541"/>
      <c r="L117" s="541"/>
      <c r="M117" s="541"/>
      <c r="N117" s="541"/>
      <c r="O117" s="541"/>
      <c r="P117" s="541"/>
      <c r="Q117" s="541"/>
      <c r="R117" s="541"/>
      <c r="S117" s="541"/>
      <c r="T117" s="539"/>
      <c r="U117" s="539"/>
      <c r="V117" s="539"/>
      <c r="W117" s="539"/>
      <c r="X117" s="539"/>
      <c r="Y117" s="539"/>
      <c r="Z117" s="539"/>
      <c r="AA117" s="539"/>
      <c r="AB117" s="539"/>
      <c r="AC117" s="539"/>
      <c r="AD117" s="539"/>
      <c r="AE117" s="539"/>
      <c r="AF117" s="539"/>
      <c r="AG117" s="539"/>
      <c r="AH117" s="539"/>
      <c r="AI117" s="539"/>
      <c r="AJ117" s="539"/>
    </row>
    <row r="118" spans="1:36" ht="13.95" customHeight="1">
      <c r="A118" s="543"/>
      <c r="B118" s="543"/>
      <c r="C118" s="542"/>
      <c r="D118" s="542"/>
      <c r="E118" s="542"/>
      <c r="F118" s="542"/>
      <c r="G118" s="542"/>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59"/>
    </row>
    <row r="119" spans="1:36">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sheetData>
  <sheetProtection algorithmName="SHA-512" hashValue="Aa9stMquRUw8hp2xbfssLYJd+Ilam7UEI8xxKu7ZZCRm6i8MNfPmy54zW32Hexu2Bz8eMjwUtgcOHqj096tkzg==" saltValue="TAHJWf6DjvDHszTyZLQ2dg==" spinCount="100000" sheet="1" autoFilter="0"/>
  <mergeCells count="321">
    <mergeCell ref="T66:AJ66"/>
    <mergeCell ref="AK65:AV65"/>
    <mergeCell ref="A65:B65"/>
    <mergeCell ref="C65:G65"/>
    <mergeCell ref="S46:W46"/>
    <mergeCell ref="H65:S65"/>
    <mergeCell ref="AA27:AI27"/>
    <mergeCell ref="AA28:AI28"/>
    <mergeCell ref="C38:AH38"/>
    <mergeCell ref="C41:AH41"/>
    <mergeCell ref="A58:AJ58"/>
    <mergeCell ref="A55:AJ55"/>
    <mergeCell ref="N45:P45"/>
    <mergeCell ref="Q45:AH45"/>
    <mergeCell ref="A48:AI48"/>
    <mergeCell ref="A66:B66"/>
    <mergeCell ref="A53:AJ53"/>
    <mergeCell ref="C42:AH42"/>
    <mergeCell ref="A57:AD57"/>
    <mergeCell ref="AE60:AJ60"/>
    <mergeCell ref="AE54:AJ54"/>
    <mergeCell ref="AE56:AJ56"/>
    <mergeCell ref="AE57:AJ57"/>
    <mergeCell ref="AE59:AJ59"/>
    <mergeCell ref="T111:AD111"/>
    <mergeCell ref="N46:P46"/>
    <mergeCell ref="Q46:R46"/>
    <mergeCell ref="X46:Y46"/>
    <mergeCell ref="Z46:AH46"/>
    <mergeCell ref="A15:AI15"/>
    <mergeCell ref="A25:AI25"/>
    <mergeCell ref="B32:Z32"/>
    <mergeCell ref="B33:Z33"/>
    <mergeCell ref="AA31:AI31"/>
    <mergeCell ref="AA30:AI30"/>
    <mergeCell ref="B30:Z30"/>
    <mergeCell ref="B31:Z31"/>
    <mergeCell ref="A26:AG26"/>
    <mergeCell ref="B21:AI21"/>
    <mergeCell ref="B16:AI16"/>
    <mergeCell ref="B17:AI17"/>
    <mergeCell ref="B18:AI18"/>
    <mergeCell ref="A19:AI19"/>
    <mergeCell ref="B20:AI20"/>
    <mergeCell ref="A23:AI23"/>
    <mergeCell ref="C66:G66"/>
    <mergeCell ref="H66:S66"/>
    <mergeCell ref="T65:AJ65"/>
    <mergeCell ref="H113:S113"/>
    <mergeCell ref="T110:AD110"/>
    <mergeCell ref="B28:Z28"/>
    <mergeCell ref="B29:Z29"/>
    <mergeCell ref="H114:S114"/>
    <mergeCell ref="C104:G104"/>
    <mergeCell ref="C105:G105"/>
    <mergeCell ref="C106:G106"/>
    <mergeCell ref="C107:G107"/>
    <mergeCell ref="C108:G108"/>
    <mergeCell ref="C99:G99"/>
    <mergeCell ref="C100:G100"/>
    <mergeCell ref="C101:G101"/>
    <mergeCell ref="C102:G102"/>
    <mergeCell ref="C103:G103"/>
    <mergeCell ref="T103:AD103"/>
    <mergeCell ref="T104:AD104"/>
    <mergeCell ref="T98:AD98"/>
    <mergeCell ref="H100:S100"/>
    <mergeCell ref="C114:G114"/>
    <mergeCell ref="H99:S99"/>
    <mergeCell ref="AA32:AI32"/>
    <mergeCell ref="AA33:AI33"/>
    <mergeCell ref="T107:AD107"/>
    <mergeCell ref="T108:AD108"/>
    <mergeCell ref="T105:AD105"/>
    <mergeCell ref="H102:S102"/>
    <mergeCell ref="H103:S103"/>
    <mergeCell ref="C115:G115"/>
    <mergeCell ref="C116:G116"/>
    <mergeCell ref="C117:G117"/>
    <mergeCell ref="C118:G118"/>
    <mergeCell ref="T115:AD115"/>
    <mergeCell ref="T116:AD116"/>
    <mergeCell ref="T117:AD117"/>
    <mergeCell ref="C109:G109"/>
    <mergeCell ref="C110:G110"/>
    <mergeCell ref="C111:G111"/>
    <mergeCell ref="C112:G112"/>
    <mergeCell ref="C113:G113"/>
    <mergeCell ref="T113:AD113"/>
    <mergeCell ref="T114:AD114"/>
    <mergeCell ref="H115:S115"/>
    <mergeCell ref="H116:S116"/>
    <mergeCell ref="H117:S117"/>
    <mergeCell ref="H109:S109"/>
    <mergeCell ref="H110:S110"/>
    <mergeCell ref="H111:S111"/>
    <mergeCell ref="H112:S112"/>
    <mergeCell ref="T109:AD109"/>
    <mergeCell ref="T101:AD101"/>
    <mergeCell ref="T102:AD102"/>
    <mergeCell ref="A103:B103"/>
    <mergeCell ref="A102:B102"/>
    <mergeCell ref="A101:B101"/>
    <mergeCell ref="A118:B118"/>
    <mergeCell ref="A117:B117"/>
    <mergeCell ref="A116:B116"/>
    <mergeCell ref="A115:B115"/>
    <mergeCell ref="A114:B114"/>
    <mergeCell ref="A113:B113"/>
    <mergeCell ref="A112:B112"/>
    <mergeCell ref="A111:B111"/>
    <mergeCell ref="A110:B110"/>
    <mergeCell ref="A109:B109"/>
    <mergeCell ref="A108:B108"/>
    <mergeCell ref="T112:AD112"/>
    <mergeCell ref="H106:S106"/>
    <mergeCell ref="H107:S107"/>
    <mergeCell ref="H108:S108"/>
    <mergeCell ref="T106:AD106"/>
    <mergeCell ref="H104:S104"/>
    <mergeCell ref="H105:S105"/>
    <mergeCell ref="H101:S101"/>
    <mergeCell ref="H78:S78"/>
    <mergeCell ref="H79:S79"/>
    <mergeCell ref="H80:S80"/>
    <mergeCell ref="H82:S82"/>
    <mergeCell ref="C94:G94"/>
    <mergeCell ref="C92:G92"/>
    <mergeCell ref="C93:G93"/>
    <mergeCell ref="C86:G86"/>
    <mergeCell ref="H94:S94"/>
    <mergeCell ref="H95:S95"/>
    <mergeCell ref="C91:G91"/>
    <mergeCell ref="C82:G82"/>
    <mergeCell ref="C83:G83"/>
    <mergeCell ref="T100:AD100"/>
    <mergeCell ref="T99:AD99"/>
    <mergeCell ref="A107:B107"/>
    <mergeCell ref="A106:B106"/>
    <mergeCell ref="A105:B105"/>
    <mergeCell ref="A104:B104"/>
    <mergeCell ref="A82:B82"/>
    <mergeCell ref="A81:B81"/>
    <mergeCell ref="C95:G95"/>
    <mergeCell ref="C96:G96"/>
    <mergeCell ref="C97:G97"/>
    <mergeCell ref="C98:G98"/>
    <mergeCell ref="A86:B86"/>
    <mergeCell ref="A85:B85"/>
    <mergeCell ref="A84:B84"/>
    <mergeCell ref="A98:B98"/>
    <mergeCell ref="A97:B97"/>
    <mergeCell ref="A96:B96"/>
    <mergeCell ref="A100:B100"/>
    <mergeCell ref="A99:B99"/>
    <mergeCell ref="A95:B95"/>
    <mergeCell ref="A94:B94"/>
    <mergeCell ref="H98:S98"/>
    <mergeCell ref="T96:AD96"/>
    <mergeCell ref="A76:B76"/>
    <mergeCell ref="A77:B77"/>
    <mergeCell ref="A78:B78"/>
    <mergeCell ref="C74:G74"/>
    <mergeCell ref="C84:G84"/>
    <mergeCell ref="C85:G85"/>
    <mergeCell ref="H96:S96"/>
    <mergeCell ref="H87:S87"/>
    <mergeCell ref="H88:S88"/>
    <mergeCell ref="H89:S89"/>
    <mergeCell ref="A88:B88"/>
    <mergeCell ref="A87:B87"/>
    <mergeCell ref="C88:G88"/>
    <mergeCell ref="C87:G87"/>
    <mergeCell ref="H86:S86"/>
    <mergeCell ref="H90:S90"/>
    <mergeCell ref="A79:B79"/>
    <mergeCell ref="A83:B83"/>
    <mergeCell ref="C78:G78"/>
    <mergeCell ref="A80:B80"/>
    <mergeCell ref="H74:S74"/>
    <mergeCell ref="H75:S75"/>
    <mergeCell ref="H76:S76"/>
    <mergeCell ref="H77:S77"/>
    <mergeCell ref="T94:AD94"/>
    <mergeCell ref="T95:AD95"/>
    <mergeCell ref="T89:AD89"/>
    <mergeCell ref="T91:AD91"/>
    <mergeCell ref="T90:AD90"/>
    <mergeCell ref="T92:AD92"/>
    <mergeCell ref="H91:S91"/>
    <mergeCell ref="H92:S92"/>
    <mergeCell ref="H93:S93"/>
    <mergeCell ref="AY1:BC1"/>
    <mergeCell ref="AY2:BC4"/>
    <mergeCell ref="T82:AD82"/>
    <mergeCell ref="T83:AD83"/>
    <mergeCell ref="T87:AD87"/>
    <mergeCell ref="T88:AD88"/>
    <mergeCell ref="T78:AD78"/>
    <mergeCell ref="AE75:AJ75"/>
    <mergeCell ref="AE76:AJ76"/>
    <mergeCell ref="AE77:AJ77"/>
    <mergeCell ref="AE78:AJ78"/>
    <mergeCell ref="AE82:AJ82"/>
    <mergeCell ref="AE83:AJ83"/>
    <mergeCell ref="AE79:AJ79"/>
    <mergeCell ref="T79:AD79"/>
    <mergeCell ref="T80:AD80"/>
    <mergeCell ref="AE85:AJ85"/>
    <mergeCell ref="AE86:AJ86"/>
    <mergeCell ref="AE81:AJ81"/>
    <mergeCell ref="T81:AD81"/>
    <mergeCell ref="AE80:AJ80"/>
    <mergeCell ref="T84:AD84"/>
    <mergeCell ref="T85:AD85"/>
    <mergeCell ref="T86:AD86"/>
    <mergeCell ref="AB1:AD1"/>
    <mergeCell ref="AE1:AI1"/>
    <mergeCell ref="A11:F11"/>
    <mergeCell ref="A12:F12"/>
    <mergeCell ref="G12:J12"/>
    <mergeCell ref="A7:F9"/>
    <mergeCell ref="H7:L7"/>
    <mergeCell ref="A10:F10"/>
    <mergeCell ref="G5:AI5"/>
    <mergeCell ref="G6:AI6"/>
    <mergeCell ref="G8:AI8"/>
    <mergeCell ref="G9:AI9"/>
    <mergeCell ref="U12:X12"/>
    <mergeCell ref="A5:F5"/>
    <mergeCell ref="A6:F6"/>
    <mergeCell ref="Y12:AI12"/>
    <mergeCell ref="K12:T12"/>
    <mergeCell ref="A3:AJ3"/>
    <mergeCell ref="A1:AA1"/>
    <mergeCell ref="AK26:AV26"/>
    <mergeCell ref="AH26:AI26"/>
    <mergeCell ref="B34:Z34"/>
    <mergeCell ref="AA34:AI34"/>
    <mergeCell ref="AH36:AI36"/>
    <mergeCell ref="J45:K45"/>
    <mergeCell ref="D45:E45"/>
    <mergeCell ref="B40:V40"/>
    <mergeCell ref="A2:AJ2"/>
    <mergeCell ref="AA29:AI29"/>
    <mergeCell ref="A27:Z27"/>
    <mergeCell ref="A22:L22"/>
    <mergeCell ref="AK14:AV14"/>
    <mergeCell ref="M22:AI22"/>
    <mergeCell ref="AH14:AI14"/>
    <mergeCell ref="G10:AI10"/>
    <mergeCell ref="G11:AI11"/>
    <mergeCell ref="AK36:AV36"/>
    <mergeCell ref="G45:H45"/>
    <mergeCell ref="C44:AH44"/>
    <mergeCell ref="AE117:AJ117"/>
    <mergeCell ref="AE116:AJ116"/>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C76:G76"/>
    <mergeCell ref="C77:G77"/>
    <mergeCell ref="A74:B74"/>
    <mergeCell ref="A75:B75"/>
    <mergeCell ref="AE99:AJ99"/>
    <mergeCell ref="AE98:AJ98"/>
    <mergeCell ref="AE97:AJ97"/>
    <mergeCell ref="AE96:AJ96"/>
    <mergeCell ref="AE95:AJ95"/>
    <mergeCell ref="AE94:AJ94"/>
    <mergeCell ref="AE93:AJ93"/>
    <mergeCell ref="AE92:AJ92"/>
    <mergeCell ref="AE91:AJ91"/>
    <mergeCell ref="T74:AD74"/>
    <mergeCell ref="T97:AD97"/>
    <mergeCell ref="H97:S97"/>
    <mergeCell ref="A91:B91"/>
    <mergeCell ref="A90:B90"/>
    <mergeCell ref="A89:B89"/>
    <mergeCell ref="C89:G89"/>
    <mergeCell ref="C90:G90"/>
    <mergeCell ref="A93:B93"/>
    <mergeCell ref="A92:B92"/>
    <mergeCell ref="T93:AD93"/>
    <mergeCell ref="AE61:AJ61"/>
    <mergeCell ref="A56:AD56"/>
    <mergeCell ref="A54:AD54"/>
    <mergeCell ref="A61:AD61"/>
    <mergeCell ref="A60:AD60"/>
    <mergeCell ref="A59:AD59"/>
    <mergeCell ref="AE90:AJ90"/>
    <mergeCell ref="AE89:AJ89"/>
    <mergeCell ref="AE88:AJ88"/>
    <mergeCell ref="AE87:AJ87"/>
    <mergeCell ref="AE84:AJ84"/>
    <mergeCell ref="AE74:AJ74"/>
    <mergeCell ref="A63:AJ63"/>
    <mergeCell ref="T75:AD75"/>
    <mergeCell ref="T76:AD76"/>
    <mergeCell ref="T77:AD77"/>
    <mergeCell ref="H81:S81"/>
    <mergeCell ref="H84:S84"/>
    <mergeCell ref="C79:G79"/>
    <mergeCell ref="H83:S83"/>
    <mergeCell ref="H85:S85"/>
    <mergeCell ref="C80:G80"/>
    <mergeCell ref="C81:G81"/>
    <mergeCell ref="C75:G75"/>
  </mergeCells>
  <phoneticPr fontId="9"/>
  <conditionalFormatting sqref="A44:C44">
    <cfRule type="expression" dxfId="18" priority="1">
      <formula>$A$2&lt;&gt;""</formula>
    </cfRule>
  </conditionalFormatting>
  <conditionalFormatting sqref="A22:AI22">
    <cfRule type="expression" dxfId="17" priority="13">
      <formula>AND($G$6&lt;&gt;"", $A$21="")</formula>
    </cfRule>
  </conditionalFormatting>
  <conditionalFormatting sqref="A28:AI28">
    <cfRule type="expression" dxfId="16" priority="18">
      <formula>AND($G$6&lt;&gt;"", $A$20="")</formula>
    </cfRule>
  </conditionalFormatting>
  <conditionalFormatting sqref="A4:AJ43 A45:AJ67">
    <cfRule type="expression" dxfId="15" priority="16">
      <formula>$A$2&lt;&gt;""</formula>
    </cfRule>
  </conditionalFormatting>
  <conditionalFormatting sqref="B44">
    <cfRule type="expression" dxfId="14" priority="2">
      <formula>$AW$36="○"</formula>
    </cfRule>
  </conditionalFormatting>
  <conditionalFormatting sqref="B41:C42">
    <cfRule type="expression" dxfId="13" priority="19">
      <formula>$AW$36="○"</formula>
    </cfRule>
  </conditionalFormatting>
  <conditionalFormatting sqref="C44">
    <cfRule type="expression" dxfId="12" priority="6">
      <formula>$AW$38="○"</formula>
    </cfRule>
  </conditionalFormatting>
  <conditionalFormatting sqref="Z21">
    <cfRule type="expression" dxfId="11" priority="20">
      <formula>$Z$20&gt;0</formula>
    </cfRule>
  </conditionalFormatting>
  <conditionalFormatting sqref="AI44:AJ44">
    <cfRule type="expression" dxfId="10" priority="5">
      <formula>$A$2&lt;&gt;""</formula>
    </cfRule>
  </conditionalFormatting>
  <conditionalFormatting sqref="AK14:AV14">
    <cfRule type="expression" dxfId="9" priority="12">
      <formula>$AH$14="○"</formula>
    </cfRule>
  </conditionalFormatting>
  <conditionalFormatting sqref="AK26:AV26">
    <cfRule type="expression" dxfId="8" priority="11">
      <formula>$AH$26="○"</formula>
    </cfRule>
  </conditionalFormatting>
  <conditionalFormatting sqref="AK36:AV36">
    <cfRule type="expression" dxfId="7" priority="8">
      <formula>$AH$36="○"</formula>
    </cfRule>
  </conditionalFormatting>
  <conditionalFormatting sqref="AK65:AV65">
    <cfRule type="expression" dxfId="6" priority="7">
      <formula>OR($T$66="○", $T$66="債権譲渡をしていない")</formula>
    </cfRule>
  </conditionalFormatting>
  <conditionalFormatting sqref="AK1:AW4">
    <cfRule type="expression" dxfId="5" priority="17">
      <formula>$AK$1=""</formula>
    </cfRule>
  </conditionalFormatting>
  <dataValidations count="2">
    <dataValidation imeMode="hiragana" allowBlank="1" showInputMessage="1" showErrorMessage="1" sqref="W47 S46" xr:uid="{EFC14772-5571-4247-9E37-0A55E9399D18}"/>
    <dataValidation imeMode="halfAlpha" allowBlank="1" showInputMessage="1" showErrorMessage="1" sqref="J45:K45 D45:E45 G45:H45 A12 K12" xr:uid="{7C2E4F54-89B5-4D5E-81D4-6A54D7B5882B}"/>
  </dataValidations>
  <pageMargins left="0.62992125984251968" right="0.15748031496062992" top="0.62992125984251968" bottom="0.23622047244094491" header="0.51181102362204722" footer="0.35433070866141736"/>
  <pageSetup paperSize="9" scale="79" fitToHeight="2"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A28:A34 B41:B42 B38:B39 A16:A18 A20:A21 B44</xm:sqref>
        </x14:dataValidation>
        <x14:dataValidation type="list" allowBlank="1" showInputMessage="1" showErrorMessage="1" xr:uid="{50D0B8B6-1D0D-4489-9EBB-4AE3608ED52E}">
          <x14:formula1>
            <xm:f>【参考】数式用!$AA$3:$AA$7</xm:f>
          </x14:formula1>
          <xm:sqref>M22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310"/>
  <sheetViews>
    <sheetView view="pageBreakPreview" zoomScale="66" zoomScaleNormal="46" zoomScaleSheetLayoutView="100" zoomScalePageLayoutView="70" workbookViewId="0">
      <selection activeCell="C3" sqref="C3:F3"/>
    </sheetView>
  </sheetViews>
  <sheetFormatPr defaultColWidth="2.44140625" defaultRowHeight="13.2"/>
  <cols>
    <col min="1" max="1" width="7.6640625" customWidth="1"/>
    <col min="2" max="2" width="15.109375" customWidth="1"/>
    <col min="3" max="3" width="16.5546875" style="5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54" customWidth="1"/>
    <col min="14" max="14" width="6" style="294" customWidth="1"/>
    <col min="15" max="15" width="6.33203125" style="28" customWidth="1"/>
    <col min="16" max="16" width="5.6640625" style="28" customWidth="1"/>
    <col min="17" max="17" width="5.88671875" style="28" customWidth="1"/>
    <col min="18" max="18" width="15.109375" style="28" customWidth="1"/>
    <col min="19" max="19" width="14.5546875" style="28" customWidth="1"/>
    <col min="20" max="20" width="10.88671875" customWidth="1"/>
    <col min="21" max="30" width="7" customWidth="1"/>
    <col min="31" max="31" width="32.6640625" customWidth="1"/>
    <col min="32" max="32" width="27.44140625" customWidth="1"/>
    <col min="33" max="33" width="18.44140625" hidden="1" customWidth="1"/>
    <col min="34" max="34" width="17.44140625" style="271" hidden="1" customWidth="1"/>
    <col min="35" max="35" width="22.33203125" hidden="1" customWidth="1"/>
    <col min="36" max="36" width="25.44140625" style="54" hidden="1" customWidth="1"/>
    <col min="37" max="37" width="2.44140625" hidden="1" customWidth="1"/>
    <col min="38" max="38" width="7.44140625" hidden="1" customWidth="1"/>
    <col min="39" max="39" width="2.44140625" customWidth="1"/>
  </cols>
  <sheetData>
    <row r="1" spans="1:38" ht="23.25" customHeight="1" thickBot="1">
      <c r="A1" s="261" t="s">
        <v>2294</v>
      </c>
      <c r="B1" s="59"/>
      <c r="C1" s="262"/>
      <c r="D1" s="261"/>
      <c r="E1" s="59"/>
      <c r="F1" s="59"/>
      <c r="G1" s="59"/>
      <c r="H1" s="59"/>
      <c r="I1" s="59"/>
      <c r="J1" s="263"/>
      <c r="K1" s="59"/>
      <c r="L1" s="264"/>
      <c r="M1" s="662" t="s">
        <v>169</v>
      </c>
      <c r="N1" s="583"/>
      <c r="O1" s="663"/>
      <c r="P1" s="662" t="str">
        <f>IF(基本情報入力シート!AA16&lt;&gt;"", 基本情報入力シート!AA16, "")</f>
        <v>宮崎県</v>
      </c>
      <c r="Q1" s="665"/>
      <c r="R1" s="666"/>
      <c r="S1" s="62"/>
      <c r="T1" s="137"/>
      <c r="U1" s="265"/>
      <c r="V1" s="265"/>
      <c r="W1" s="265"/>
      <c r="X1" s="265"/>
      <c r="Y1" s="265"/>
      <c r="Z1" s="265"/>
      <c r="AA1" s="265"/>
      <c r="AB1" s="265"/>
      <c r="AC1" s="265"/>
      <c r="AD1" s="265"/>
      <c r="AE1" s="265"/>
      <c r="AF1" s="88"/>
      <c r="AG1" s="88"/>
      <c r="AH1" s="623" t="s">
        <v>170</v>
      </c>
      <c r="AI1" s="623"/>
      <c r="AJ1" s="623"/>
      <c r="AK1" s="623"/>
      <c r="AL1" s="623"/>
    </row>
    <row r="2" spans="1:38" ht="21" customHeight="1" thickBot="1">
      <c r="A2" s="672" t="str">
        <f>IF(AH2="加算様式を指定権者に提出", "！基本情報入力シート「１　提出の目的と提出先の自治体名」にて「加算様式を指定権者に提出」が選択されているため、この様式はグレーアウトされています。", "")</f>
        <v/>
      </c>
      <c r="B2" s="672"/>
      <c r="C2" s="672"/>
      <c r="D2" s="672"/>
      <c r="E2" s="672"/>
      <c r="F2" s="672"/>
      <c r="G2" s="672"/>
      <c r="H2" s="672"/>
      <c r="I2" s="672"/>
      <c r="J2" s="672"/>
      <c r="K2" s="672"/>
      <c r="L2" s="263"/>
      <c r="M2" s="263"/>
      <c r="N2" s="263"/>
      <c r="O2" s="59"/>
      <c r="P2" s="59"/>
      <c r="Q2" s="59"/>
      <c r="R2" s="59"/>
      <c r="S2" s="59"/>
      <c r="T2" s="137"/>
      <c r="U2" s="265"/>
      <c r="V2" s="265"/>
      <c r="W2" s="265"/>
      <c r="X2" s="265"/>
      <c r="Y2" s="265"/>
      <c r="Z2" s="265"/>
      <c r="AA2" s="265"/>
      <c r="AB2" s="265"/>
      <c r="AC2" s="265"/>
      <c r="AD2" s="265"/>
      <c r="AE2" s="265"/>
      <c r="AH2" s="623" t="str">
        <f>IF(基本情報入力シート!V14="", "", 基本情報入力シート!V14)</f>
        <v>補助金様式を都道府県に提出</v>
      </c>
      <c r="AI2" s="623"/>
      <c r="AJ2" s="623"/>
      <c r="AK2" s="623"/>
      <c r="AL2" s="623"/>
    </row>
    <row r="3" spans="1:38" ht="31.2" customHeight="1" thickBot="1">
      <c r="A3" s="683" t="s">
        <v>172</v>
      </c>
      <c r="B3" s="684"/>
      <c r="C3" s="685" t="str">
        <f>IF(基本情報入力シート!L22="", "", 基本情報入力シート!L22)</f>
        <v/>
      </c>
      <c r="D3" s="686"/>
      <c r="E3" s="686"/>
      <c r="F3" s="687"/>
      <c r="G3" s="266"/>
      <c r="H3" s="671" t="s">
        <v>2262</v>
      </c>
      <c r="I3" s="671"/>
      <c r="J3" s="671"/>
      <c r="K3" s="671"/>
      <c r="L3" s="671"/>
      <c r="M3" s="671"/>
      <c r="N3" s="671"/>
      <c r="O3" s="671"/>
      <c r="P3" s="671"/>
      <c r="Q3" s="671"/>
      <c r="R3" s="671"/>
      <c r="S3" s="671"/>
      <c r="T3" s="267"/>
      <c r="AH3" s="623"/>
      <c r="AI3" s="623"/>
      <c r="AJ3" s="623"/>
      <c r="AK3" s="623"/>
      <c r="AL3" s="623"/>
    </row>
    <row r="4" spans="1:38" ht="54.6" customHeight="1" thickBot="1">
      <c r="A4" s="238"/>
      <c r="B4" s="238"/>
      <c r="C4" s="268"/>
      <c r="D4" s="269"/>
      <c r="E4" s="269"/>
      <c r="F4" s="269"/>
      <c r="G4" s="270"/>
      <c r="H4" s="671"/>
      <c r="I4" s="671"/>
      <c r="J4" s="671"/>
      <c r="K4" s="671"/>
      <c r="L4" s="671"/>
      <c r="M4" s="671"/>
      <c r="N4" s="671"/>
      <c r="O4" s="671"/>
      <c r="P4" s="671"/>
      <c r="Q4" s="671"/>
      <c r="R4" s="671"/>
      <c r="S4" s="671"/>
      <c r="T4" s="267"/>
    </row>
    <row r="5" spans="1:38" ht="37.200000000000003" customHeight="1" thickBot="1">
      <c r="A5" s="688" t="s">
        <v>255</v>
      </c>
      <c r="B5" s="688"/>
      <c r="C5" s="688"/>
      <c r="D5" s="688"/>
      <c r="E5" s="689"/>
      <c r="F5" s="303">
        <f>IFERROR(SUM(M$11:M$1048576),"")</f>
        <v>0</v>
      </c>
      <c r="G5" s="270"/>
      <c r="H5" s="671"/>
      <c r="I5" s="671"/>
      <c r="J5" s="671"/>
      <c r="K5" s="671"/>
      <c r="L5" s="671"/>
      <c r="M5" s="671"/>
      <c r="N5" s="671"/>
      <c r="O5" s="671"/>
      <c r="P5" s="671"/>
      <c r="Q5" s="671"/>
      <c r="R5" s="671"/>
      <c r="S5" s="671"/>
      <c r="T5" s="267"/>
    </row>
    <row r="6" spans="1:38" ht="36" customHeight="1" thickBot="1">
      <c r="A6" s="702" t="s">
        <v>256</v>
      </c>
      <c r="B6" s="703"/>
      <c r="C6" s="703"/>
      <c r="D6" s="703"/>
      <c r="E6" s="703"/>
      <c r="F6" s="304">
        <f>IF(C3="", 0, IF(P1="", "提出先未選択", SUMIF(D:D, P1, M:M)))</f>
        <v>0</v>
      </c>
      <c r="G6" s="270"/>
      <c r="H6" s="671"/>
      <c r="I6" s="671"/>
      <c r="J6" s="671"/>
      <c r="K6" s="671"/>
      <c r="L6" s="671"/>
      <c r="M6" s="671"/>
      <c r="N6" s="671"/>
      <c r="O6" s="671"/>
      <c r="P6" s="671"/>
      <c r="Q6" s="671"/>
      <c r="R6" s="671"/>
      <c r="S6" s="671"/>
      <c r="T6" s="267"/>
    </row>
    <row r="7" spans="1:38" ht="32.4" customHeight="1" thickBot="1">
      <c r="A7" s="59"/>
      <c r="B7" s="59"/>
      <c r="C7" s="262"/>
      <c r="D7" s="59"/>
      <c r="E7" s="59"/>
      <c r="F7" s="59"/>
      <c r="G7" s="59"/>
      <c r="H7" s="59"/>
      <c r="I7" s="59"/>
      <c r="J7" s="59"/>
      <c r="K7" s="59"/>
      <c r="L7" s="59"/>
      <c r="M7" s="272"/>
      <c r="N7" s="273"/>
      <c r="O7" s="273"/>
      <c r="P7" s="95"/>
      <c r="Q7" s="95"/>
      <c r="R7" s="95"/>
      <c r="S7" s="271"/>
      <c r="T7" s="137"/>
      <c r="U7" s="137"/>
      <c r="W7" s="271"/>
      <c r="Y7" s="54"/>
      <c r="AH7"/>
      <c r="AJ7"/>
    </row>
    <row r="8" spans="1:38" ht="45" customHeight="1" thickBot="1">
      <c r="A8" s="690" t="s">
        <v>257</v>
      </c>
      <c r="B8" s="693" t="s">
        <v>258</v>
      </c>
      <c r="C8" s="696" t="s">
        <v>34</v>
      </c>
      <c r="D8" s="679" t="s">
        <v>35</v>
      </c>
      <c r="E8" s="680"/>
      <c r="F8" s="699" t="s">
        <v>187</v>
      </c>
      <c r="G8" s="676" t="s">
        <v>37</v>
      </c>
      <c r="H8" s="673" t="s">
        <v>38</v>
      </c>
      <c r="I8" s="696" t="s">
        <v>259</v>
      </c>
      <c r="J8" s="704" t="s">
        <v>260</v>
      </c>
      <c r="K8" s="707" t="s">
        <v>261</v>
      </c>
      <c r="L8" s="710" t="s">
        <v>262</v>
      </c>
      <c r="M8" s="722" t="s">
        <v>263</v>
      </c>
      <c r="N8" s="716" t="s">
        <v>2288</v>
      </c>
      <c r="O8" s="717"/>
      <c r="P8" s="717"/>
      <c r="Q8" s="718"/>
      <c r="R8" s="713" t="s">
        <v>264</v>
      </c>
      <c r="S8" s="667" t="s">
        <v>265</v>
      </c>
      <c r="T8" s="291" t="str">
        <f>IF(C3="", "", IF(AND(COUNTA(基本情報入力シート!X40:X139)=COUNTA(基本情報入力シート!AE40:AE139), COUNTIF(I11:I110, "○")=COUNTIF(AH11:AH110, "○")), "○","×"))</f>
        <v/>
      </c>
      <c r="U8" s="664" t="s">
        <v>2260</v>
      </c>
      <c r="V8" s="646"/>
      <c r="W8" s="646"/>
      <c r="X8" s="646"/>
      <c r="Y8" s="646"/>
      <c r="Z8" s="646"/>
      <c r="AA8" s="646"/>
      <c r="AB8" s="646"/>
      <c r="AC8" s="646"/>
      <c r="AD8" s="646"/>
      <c r="AE8" s="647"/>
      <c r="AF8" s="137"/>
      <c r="AG8" s="137"/>
      <c r="AH8" s="274"/>
    </row>
    <row r="9" spans="1:38" ht="75" customHeight="1" thickBot="1">
      <c r="A9" s="691"/>
      <c r="B9" s="694"/>
      <c r="C9" s="697"/>
      <c r="D9" s="681"/>
      <c r="E9" s="682"/>
      <c r="F9" s="700"/>
      <c r="G9" s="677"/>
      <c r="H9" s="674"/>
      <c r="I9" s="697"/>
      <c r="J9" s="705"/>
      <c r="K9" s="708"/>
      <c r="L9" s="711"/>
      <c r="M9" s="723"/>
      <c r="N9" s="719"/>
      <c r="O9" s="720"/>
      <c r="P9" s="720"/>
      <c r="Q9" s="721"/>
      <c r="R9" s="714"/>
      <c r="S9" s="668"/>
      <c r="T9" s="322" t="str">
        <f>IF(C3="", "", IF(P1="", "提出先未選択", IF(AND(COUNTIFS(D11:D110, P1, I11:I110, "○", R11:R110, "○")=1,COUNTA(N11:Q110)=COUNTA(R11:R110)),  "○","×")))</f>
        <v/>
      </c>
      <c r="U9" s="664" t="s">
        <v>2261</v>
      </c>
      <c r="V9" s="646"/>
      <c r="W9" s="646"/>
      <c r="X9" s="646"/>
      <c r="Y9" s="646"/>
      <c r="Z9" s="646"/>
      <c r="AA9" s="646"/>
      <c r="AB9" s="646"/>
      <c r="AC9" s="646"/>
      <c r="AD9" s="646"/>
      <c r="AE9" s="647"/>
      <c r="AF9" s="137"/>
      <c r="AG9" s="137"/>
      <c r="AH9" s="274"/>
    </row>
    <row r="10" spans="1:38" ht="47.25" customHeight="1" thickBot="1">
      <c r="A10" s="692"/>
      <c r="B10" s="695"/>
      <c r="C10" s="698"/>
      <c r="D10" s="275" t="s">
        <v>41</v>
      </c>
      <c r="E10" s="275" t="s">
        <v>42</v>
      </c>
      <c r="F10" s="701"/>
      <c r="G10" s="678"/>
      <c r="H10" s="675"/>
      <c r="I10" s="698"/>
      <c r="J10" s="706"/>
      <c r="K10" s="709"/>
      <c r="L10" s="712"/>
      <c r="M10" s="724"/>
      <c r="N10" s="276" t="s">
        <v>266</v>
      </c>
      <c r="O10" s="276" t="s">
        <v>267</v>
      </c>
      <c r="P10" s="276" t="s">
        <v>268</v>
      </c>
      <c r="Q10" s="276" t="s">
        <v>269</v>
      </c>
      <c r="R10" s="715"/>
      <c r="S10" s="669"/>
      <c r="T10" s="291" t="str">
        <f>IF(C3="", "", IF(COUNTIFS(R11:R110, "○", S11:S110, "")=0, "○","×"))</f>
        <v/>
      </c>
      <c r="U10" s="664" t="s">
        <v>270</v>
      </c>
      <c r="V10" s="646"/>
      <c r="W10" s="646"/>
      <c r="X10" s="646"/>
      <c r="Y10" s="646"/>
      <c r="Z10" s="646"/>
      <c r="AA10" s="646"/>
      <c r="AB10" s="646"/>
      <c r="AC10" s="646"/>
      <c r="AD10" s="646"/>
      <c r="AE10" s="647"/>
      <c r="AF10" s="137"/>
      <c r="AG10" s="277" t="s">
        <v>271</v>
      </c>
      <c r="AH10" s="292" t="s">
        <v>272</v>
      </c>
      <c r="AI10" s="292" t="s">
        <v>273</v>
      </c>
      <c r="AJ10" s="292" t="s">
        <v>274</v>
      </c>
    </row>
    <row r="11" spans="1:38" ht="36.75" customHeight="1">
      <c r="A11" s="278">
        <v>1</v>
      </c>
      <c r="B11" s="279" t="str">
        <f>IF(基本情報入力シート!B40="","",基本情報入力シート!B40)</f>
        <v/>
      </c>
      <c r="C11" s="280" t="str">
        <f>IF(基本情報入力シート!L40="","",基本情報入力シート!L40)</f>
        <v/>
      </c>
      <c r="D11" s="280" t="str">
        <f>IF(基本情報入力シート!Q40="","",基本情報入力シート!Q40)</f>
        <v/>
      </c>
      <c r="E11" s="280" t="str">
        <f>IF(基本情報入力シート!V40="","",基本情報入力シート!V40)</f>
        <v/>
      </c>
      <c r="F11" s="280" t="str">
        <f>IF(基本情報入力シート!W40="","",基本情報入力シート!W40)</f>
        <v/>
      </c>
      <c r="G11" s="280" t="str">
        <f>IF(基本情報入力シート!X40="","",基本情報入力シート!X40)</f>
        <v/>
      </c>
      <c r="H11" s="281" t="str">
        <f>IF(基本情報入力シート!Z40="","",基本情報入力シート!Z40)</f>
        <v/>
      </c>
      <c r="I11" s="282" t="str">
        <f>IF(基本情報入力シート!AE40&lt;&gt;"", 基本情報入力シート!AE40, "")</f>
        <v/>
      </c>
      <c r="J11" s="55" t="str">
        <f>IF(基本情報入力シート!AA40="","",基本情報入力シート!AA40)</f>
        <v/>
      </c>
      <c r="K11" s="56" t="str">
        <f>IF(基本情報入力シート!AD40="","",基本情報入力シート!AD40)</f>
        <v/>
      </c>
      <c r="L11" s="57" t="str">
        <f>IF(G11="","",VLOOKUP(G11,【参考】数式用!$A$3:$C$46,3,FALSE))</f>
        <v/>
      </c>
      <c r="M11" s="283" t="str">
        <f t="shared" ref="M11:M42" si="0">IFERROR(IF(I11="○",ROUNDDOWN(ROUNDDOWN(J11*K11,0)*L11,0),""), "単価未入力")</f>
        <v/>
      </c>
      <c r="N11" s="259"/>
      <c r="O11" s="259"/>
      <c r="P11" s="259"/>
      <c r="Q11" s="214"/>
      <c r="R11" s="214"/>
      <c r="S11" s="215"/>
      <c r="T11" s="59"/>
      <c r="U11" s="670" t="str">
        <f>IF(AND(M11&lt;&gt;"",AH11="×"),"！複数の交付対象月を選んでいる、交付対象月が選ばれていない又は補助金を申請予定でないのに交付対象月が選ばれています。", "")</f>
        <v/>
      </c>
      <c r="V11" s="670"/>
      <c r="W11" s="670"/>
      <c r="X11" s="670"/>
      <c r="Y11" s="670"/>
      <c r="Z11" s="670"/>
      <c r="AA11" s="670"/>
      <c r="AB11" s="670"/>
      <c r="AC11" s="670"/>
      <c r="AD11" s="670"/>
      <c r="AE11" s="670"/>
      <c r="AG11" s="290" t="str">
        <f>IF(AND(G11&lt;&gt;"",I11="○"), "色付け", "")</f>
        <v/>
      </c>
      <c r="AH11" s="290" t="str">
        <f>IF(COUNTIF(N11:Q11, "○")=1, "○", "×")</f>
        <v>×</v>
      </c>
      <c r="AI11" s="284" t="str">
        <f>D11&amp;I11&amp;R11</f>
        <v/>
      </c>
      <c r="AJ11" s="285" t="str">
        <f t="shared" ref="AJ11:AJ42" si="1">IF(R11="○", F11, "")</f>
        <v/>
      </c>
    </row>
    <row r="12" spans="1:38" ht="36.75" customHeight="1">
      <c r="A12" s="286">
        <f>A11+1</f>
        <v>2</v>
      </c>
      <c r="B12" s="287" t="str">
        <f>IF(基本情報入力シート!B41="","",基本情報入力シート!B41)</f>
        <v/>
      </c>
      <c r="C12" s="288" t="str">
        <f>IF(基本情報入力シート!L41="","",基本情報入力シート!L41)</f>
        <v/>
      </c>
      <c r="D12" s="288" t="str">
        <f>IF(基本情報入力シート!Q41="","",基本情報入力シート!Q41)</f>
        <v/>
      </c>
      <c r="E12" s="288" t="str">
        <f>IF(基本情報入力シート!V41="","",基本情報入力シート!V41)</f>
        <v/>
      </c>
      <c r="F12" s="288" t="str">
        <f>IF(基本情報入力シート!W41="","",基本情報入力シート!W41)</f>
        <v/>
      </c>
      <c r="G12" s="288" t="str">
        <f>IF(基本情報入力シート!X41="","",基本情報入力シート!X41)</f>
        <v/>
      </c>
      <c r="H12" s="281" t="str">
        <f>IF(基本情報入力シート!Z41="","",基本情報入力シート!Z41)</f>
        <v/>
      </c>
      <c r="I12" s="282" t="str">
        <f>IF(基本情報入力シート!AE41&lt;&gt;"", 基本情報入力シート!AE41, "")</f>
        <v/>
      </c>
      <c r="J12" s="55" t="str">
        <f>IF(基本情報入力シート!AA41="","",基本情報入力シート!AA41)</f>
        <v/>
      </c>
      <c r="K12" s="58" t="str">
        <f>IF(基本情報入力シート!AD41="","",基本情報入力シート!AD41)</f>
        <v/>
      </c>
      <c r="L12" s="57" t="str">
        <f>IF(G12="","",VLOOKUP(G12,【参考】数式用!$A$3:$C$46,3,FALSE))</f>
        <v/>
      </c>
      <c r="M12" s="289" t="str">
        <f t="shared" si="0"/>
        <v/>
      </c>
      <c r="N12" s="259"/>
      <c r="O12" s="260"/>
      <c r="P12" s="260"/>
      <c r="Q12" s="213"/>
      <c r="R12" s="213"/>
      <c r="S12" s="216"/>
      <c r="T12" s="59"/>
      <c r="U12" s="670" t="str">
        <f t="shared" ref="U12:U75" si="2">IF(AND(M12&lt;&gt;"",AH12="×"),"！複数の交付対象月を選んでいる、交付対象月が選ばれていない又は補助金を申請予定でないのに交付対象月が選ばれています。", "")</f>
        <v/>
      </c>
      <c r="V12" s="670"/>
      <c r="W12" s="670"/>
      <c r="X12" s="670"/>
      <c r="Y12" s="670"/>
      <c r="Z12" s="670"/>
      <c r="AA12" s="670"/>
      <c r="AB12" s="670"/>
      <c r="AC12" s="670"/>
      <c r="AD12" s="670"/>
      <c r="AE12" s="670"/>
      <c r="AG12" s="290" t="str">
        <f t="shared" ref="AG12:AG75" si="3">IF(AND(G12&lt;&gt;"",I12="○"), "色付け", "")</f>
        <v/>
      </c>
      <c r="AH12" s="290" t="str">
        <f t="shared" ref="AH12:AH75" si="4">IF(COUNTIF(N12:Q12, "○")=1, "○", "×")</f>
        <v>×</v>
      </c>
      <c r="AI12" s="284" t="str">
        <f t="shared" ref="AI12:AI75" si="5">D12&amp;I12&amp;R12</f>
        <v/>
      </c>
      <c r="AJ12" s="285" t="str">
        <f t="shared" si="1"/>
        <v/>
      </c>
    </row>
    <row r="13" spans="1:38" ht="36.75" customHeight="1">
      <c r="A13" s="286">
        <f t="shared" ref="A13:A76" si="6">A12+1</f>
        <v>3</v>
      </c>
      <c r="B13" s="287" t="str">
        <f>IF(基本情報入力シート!B42="","",基本情報入力シート!B42)</f>
        <v/>
      </c>
      <c r="C13" s="288" t="str">
        <f>IF(基本情報入力シート!L42="","",基本情報入力シート!L42)</f>
        <v/>
      </c>
      <c r="D13" s="288" t="str">
        <f>IF(基本情報入力シート!Q42="","",基本情報入力シート!Q42)</f>
        <v/>
      </c>
      <c r="E13" s="288" t="str">
        <f>IF(基本情報入力シート!V42="","",基本情報入力シート!V42)</f>
        <v/>
      </c>
      <c r="F13" s="288" t="str">
        <f>IF(基本情報入力シート!W42="","",基本情報入力シート!W42)</f>
        <v/>
      </c>
      <c r="G13" s="288" t="str">
        <f>IF(基本情報入力シート!X42="","",基本情報入力シート!X42)</f>
        <v/>
      </c>
      <c r="H13" s="281" t="str">
        <f>IF(基本情報入力シート!Z42="","",基本情報入力シート!Z42)</f>
        <v/>
      </c>
      <c r="I13" s="282" t="str">
        <f>IF(基本情報入力シート!AE42&lt;&gt;"", 基本情報入力シート!AE42, "")</f>
        <v/>
      </c>
      <c r="J13" s="55" t="str">
        <f>IF(基本情報入力シート!AA42="","",基本情報入力シート!AA42)</f>
        <v/>
      </c>
      <c r="K13" s="58" t="str">
        <f>IF(基本情報入力シート!AD42="","",基本情報入力シート!AD42)</f>
        <v/>
      </c>
      <c r="L13" s="57" t="str">
        <f>IF(G13="","",VLOOKUP(G13,【参考】数式用!$A$3:$C$46,3,FALSE))</f>
        <v/>
      </c>
      <c r="M13" s="289" t="str">
        <f t="shared" si="0"/>
        <v/>
      </c>
      <c r="N13" s="259"/>
      <c r="O13" s="260"/>
      <c r="P13" s="260"/>
      <c r="Q13" s="213"/>
      <c r="R13" s="213"/>
      <c r="S13" s="216"/>
      <c r="T13" s="59"/>
      <c r="U13" s="670" t="str">
        <f t="shared" si="2"/>
        <v/>
      </c>
      <c r="V13" s="670"/>
      <c r="W13" s="670"/>
      <c r="X13" s="670"/>
      <c r="Y13" s="670"/>
      <c r="Z13" s="670"/>
      <c r="AA13" s="670"/>
      <c r="AB13" s="670"/>
      <c r="AC13" s="670"/>
      <c r="AD13" s="670"/>
      <c r="AE13" s="670"/>
      <c r="AG13" s="290" t="str">
        <f t="shared" si="3"/>
        <v/>
      </c>
      <c r="AH13" s="290" t="str">
        <f t="shared" si="4"/>
        <v>×</v>
      </c>
      <c r="AI13" s="284" t="str">
        <f t="shared" si="5"/>
        <v/>
      </c>
      <c r="AJ13" s="285" t="str">
        <f t="shared" si="1"/>
        <v/>
      </c>
    </row>
    <row r="14" spans="1:38" ht="36.75" customHeight="1">
      <c r="A14" s="286">
        <f>A13+1</f>
        <v>4</v>
      </c>
      <c r="B14" s="287" t="str">
        <f>IF(基本情報入力シート!B43="","",基本情報入力シート!B43)</f>
        <v/>
      </c>
      <c r="C14" s="288" t="str">
        <f>IF(基本情報入力シート!L43="","",基本情報入力シート!L43)</f>
        <v/>
      </c>
      <c r="D14" s="288" t="str">
        <f>IF(基本情報入力シート!Q43="","",基本情報入力シート!Q43)</f>
        <v/>
      </c>
      <c r="E14" s="288" t="str">
        <f>IF(基本情報入力シート!V43="","",基本情報入力シート!V43)</f>
        <v/>
      </c>
      <c r="F14" s="288" t="str">
        <f>IF(基本情報入力シート!W43="","",基本情報入力シート!W43)</f>
        <v/>
      </c>
      <c r="G14" s="288" t="str">
        <f>IF(基本情報入力シート!X43="","",基本情報入力シート!X43)</f>
        <v/>
      </c>
      <c r="H14" s="281" t="str">
        <f>IF(基本情報入力シート!Z43="","",基本情報入力シート!Z43)</f>
        <v/>
      </c>
      <c r="I14" s="282" t="str">
        <f>IF(基本情報入力シート!AE43&lt;&gt;"", 基本情報入力シート!AE43, "")</f>
        <v/>
      </c>
      <c r="J14" s="55" t="str">
        <f>IF(基本情報入力シート!AA43="","",基本情報入力シート!AA43)</f>
        <v/>
      </c>
      <c r="K14" s="58" t="str">
        <f>IF(基本情報入力シート!AD43="","",基本情報入力シート!AD43)</f>
        <v/>
      </c>
      <c r="L14" s="57" t="str">
        <f>IF(G14="","",VLOOKUP(G14,【参考】数式用!$A$3:$C$46,3,FALSE))</f>
        <v/>
      </c>
      <c r="M14" s="289" t="str">
        <f t="shared" si="0"/>
        <v/>
      </c>
      <c r="N14" s="259"/>
      <c r="O14" s="260"/>
      <c r="P14" s="260"/>
      <c r="Q14" s="213"/>
      <c r="R14" s="213"/>
      <c r="S14" s="216"/>
      <c r="T14" s="59"/>
      <c r="U14" s="670" t="str">
        <f t="shared" si="2"/>
        <v/>
      </c>
      <c r="V14" s="670"/>
      <c r="W14" s="670"/>
      <c r="X14" s="670"/>
      <c r="Y14" s="670"/>
      <c r="Z14" s="670"/>
      <c r="AA14" s="670"/>
      <c r="AB14" s="670"/>
      <c r="AC14" s="670"/>
      <c r="AD14" s="670"/>
      <c r="AE14" s="670"/>
      <c r="AG14" s="290" t="str">
        <f t="shared" si="3"/>
        <v/>
      </c>
      <c r="AH14" s="290" t="str">
        <f t="shared" si="4"/>
        <v>×</v>
      </c>
      <c r="AI14" s="284" t="str">
        <f t="shared" si="5"/>
        <v/>
      </c>
      <c r="AJ14" s="285" t="str">
        <f t="shared" si="1"/>
        <v/>
      </c>
    </row>
    <row r="15" spans="1:38" ht="36.75" customHeight="1">
      <c r="A15" s="286">
        <f t="shared" si="6"/>
        <v>5</v>
      </c>
      <c r="B15" s="287" t="str">
        <f>IF(基本情報入力シート!B44="","",基本情報入力シート!B44)</f>
        <v/>
      </c>
      <c r="C15" s="288" t="str">
        <f>IF(基本情報入力シート!L44="","",基本情報入力シート!L44)</f>
        <v/>
      </c>
      <c r="D15" s="288" t="str">
        <f>IF(基本情報入力シート!Q44="","",基本情報入力シート!Q44)</f>
        <v/>
      </c>
      <c r="E15" s="288" t="str">
        <f>IF(基本情報入力シート!V44="","",基本情報入力シート!V44)</f>
        <v/>
      </c>
      <c r="F15" s="288" t="str">
        <f>IF(基本情報入力シート!W44="","",基本情報入力シート!W44)</f>
        <v/>
      </c>
      <c r="G15" s="288" t="str">
        <f>IF(基本情報入力シート!X44="","",基本情報入力シート!X44)</f>
        <v/>
      </c>
      <c r="H15" s="281" t="str">
        <f>IF(基本情報入力シート!Z44="","",基本情報入力シート!Z44)</f>
        <v/>
      </c>
      <c r="I15" s="282" t="str">
        <f>IF(基本情報入力シート!AE44&lt;&gt;"", 基本情報入力シート!AE44, "")</f>
        <v/>
      </c>
      <c r="J15" s="55" t="str">
        <f>IF(基本情報入力シート!AA44="","",基本情報入力シート!AA44)</f>
        <v/>
      </c>
      <c r="K15" s="58" t="str">
        <f>IF(基本情報入力シート!AD44="","",基本情報入力シート!AD44)</f>
        <v/>
      </c>
      <c r="L15" s="57" t="str">
        <f>IF(G15="","",VLOOKUP(G15,【参考】数式用!$A$3:$C$46,3,FALSE))</f>
        <v/>
      </c>
      <c r="M15" s="289" t="str">
        <f t="shared" si="0"/>
        <v/>
      </c>
      <c r="N15" s="259"/>
      <c r="O15" s="260"/>
      <c r="P15" s="260"/>
      <c r="Q15" s="213"/>
      <c r="R15" s="213"/>
      <c r="S15" s="216"/>
      <c r="T15" s="59"/>
      <c r="U15" s="670" t="str">
        <f t="shared" si="2"/>
        <v/>
      </c>
      <c r="V15" s="670"/>
      <c r="W15" s="670"/>
      <c r="X15" s="670"/>
      <c r="Y15" s="670"/>
      <c r="Z15" s="670"/>
      <c r="AA15" s="670"/>
      <c r="AB15" s="670"/>
      <c r="AC15" s="670"/>
      <c r="AD15" s="670"/>
      <c r="AE15" s="670"/>
      <c r="AG15" s="290" t="str">
        <f t="shared" si="3"/>
        <v/>
      </c>
      <c r="AH15" s="290" t="str">
        <f t="shared" si="4"/>
        <v>×</v>
      </c>
      <c r="AI15" s="284" t="str">
        <f t="shared" si="5"/>
        <v/>
      </c>
      <c r="AJ15" s="285" t="str">
        <f t="shared" si="1"/>
        <v/>
      </c>
    </row>
    <row r="16" spans="1:38" ht="36.75" customHeight="1">
      <c r="A16" s="286">
        <f t="shared" si="6"/>
        <v>6</v>
      </c>
      <c r="B16" s="287" t="str">
        <f>IF(基本情報入力シート!B45="","",基本情報入力シート!B45)</f>
        <v/>
      </c>
      <c r="C16" s="288" t="str">
        <f>IF(基本情報入力シート!L45="","",基本情報入力シート!L45)</f>
        <v/>
      </c>
      <c r="D16" s="288" t="str">
        <f>IF(基本情報入力シート!Q45="","",基本情報入力シート!Q45)</f>
        <v/>
      </c>
      <c r="E16" s="288" t="str">
        <f>IF(基本情報入力シート!V45="","",基本情報入力シート!V45)</f>
        <v/>
      </c>
      <c r="F16" s="288" t="str">
        <f>IF(基本情報入力シート!W45="","",基本情報入力シート!W45)</f>
        <v/>
      </c>
      <c r="G16" s="288" t="str">
        <f>IF(基本情報入力シート!X45="","",基本情報入力シート!X45)</f>
        <v/>
      </c>
      <c r="H16" s="281" t="str">
        <f>IF(基本情報入力シート!Z45="","",基本情報入力シート!Z45)</f>
        <v/>
      </c>
      <c r="I16" s="282" t="str">
        <f>IF(基本情報入力シート!AE45&lt;&gt;"", 基本情報入力シート!AE45, "")</f>
        <v/>
      </c>
      <c r="J16" s="55" t="str">
        <f>IF(基本情報入力シート!AA45="","",基本情報入力シート!AA45)</f>
        <v/>
      </c>
      <c r="K16" s="58" t="str">
        <f>IF(基本情報入力シート!AD45="","",基本情報入力シート!AD45)</f>
        <v/>
      </c>
      <c r="L16" s="57" t="str">
        <f>IF(G16="","",VLOOKUP(G16,【参考】数式用!$A$3:$C$46,3,FALSE))</f>
        <v/>
      </c>
      <c r="M16" s="289" t="str">
        <f t="shared" si="0"/>
        <v/>
      </c>
      <c r="N16" s="259"/>
      <c r="O16" s="260"/>
      <c r="P16" s="260"/>
      <c r="Q16" s="213"/>
      <c r="R16" s="213"/>
      <c r="S16" s="216"/>
      <c r="T16" s="59"/>
      <c r="U16" s="670" t="str">
        <f t="shared" si="2"/>
        <v/>
      </c>
      <c r="V16" s="670"/>
      <c r="W16" s="670"/>
      <c r="X16" s="670"/>
      <c r="Y16" s="670"/>
      <c r="Z16" s="670"/>
      <c r="AA16" s="670"/>
      <c r="AB16" s="670"/>
      <c r="AC16" s="670"/>
      <c r="AD16" s="670"/>
      <c r="AE16" s="670"/>
      <c r="AG16" s="290" t="str">
        <f t="shared" si="3"/>
        <v/>
      </c>
      <c r="AH16" s="290" t="str">
        <f t="shared" si="4"/>
        <v>×</v>
      </c>
      <c r="AI16" s="284" t="str">
        <f t="shared" si="5"/>
        <v/>
      </c>
      <c r="AJ16" s="285" t="str">
        <f t="shared" si="1"/>
        <v/>
      </c>
    </row>
    <row r="17" spans="1:36" ht="36.75" customHeight="1">
      <c r="A17" s="286">
        <f t="shared" si="6"/>
        <v>7</v>
      </c>
      <c r="B17" s="287" t="str">
        <f>IF(基本情報入力シート!B46="","",基本情報入力シート!B46)</f>
        <v/>
      </c>
      <c r="C17" s="288" t="str">
        <f>IF(基本情報入力シート!L46="","",基本情報入力シート!L46)</f>
        <v/>
      </c>
      <c r="D17" s="288" t="str">
        <f>IF(基本情報入力シート!Q46="","",基本情報入力シート!Q46)</f>
        <v/>
      </c>
      <c r="E17" s="288" t="str">
        <f>IF(基本情報入力シート!V46="","",基本情報入力シート!V46)</f>
        <v/>
      </c>
      <c r="F17" s="288" t="str">
        <f>IF(基本情報入力シート!W46="","",基本情報入力シート!W46)</f>
        <v/>
      </c>
      <c r="G17" s="288" t="str">
        <f>IF(基本情報入力シート!X46="","",基本情報入力シート!X46)</f>
        <v/>
      </c>
      <c r="H17" s="281" t="str">
        <f>IF(基本情報入力シート!Z46="","",基本情報入力シート!Z46)</f>
        <v/>
      </c>
      <c r="I17" s="282" t="str">
        <f>IF(基本情報入力シート!AE46&lt;&gt;"", 基本情報入力シート!AE46, "")</f>
        <v/>
      </c>
      <c r="J17" s="55" t="str">
        <f>IF(基本情報入力シート!AA46="","",基本情報入力シート!AA46)</f>
        <v/>
      </c>
      <c r="K17" s="58" t="str">
        <f>IF(基本情報入力シート!AD46="","",基本情報入力シート!AD46)</f>
        <v/>
      </c>
      <c r="L17" s="57" t="str">
        <f>IF(G17="","",VLOOKUP(G17,【参考】数式用!$A$3:$C$46,3,FALSE))</f>
        <v/>
      </c>
      <c r="M17" s="289" t="str">
        <f t="shared" si="0"/>
        <v/>
      </c>
      <c r="N17" s="259"/>
      <c r="O17" s="260"/>
      <c r="P17" s="260"/>
      <c r="Q17" s="213"/>
      <c r="R17" s="213"/>
      <c r="S17" s="216"/>
      <c r="T17" s="59"/>
      <c r="U17" s="670" t="str">
        <f t="shared" si="2"/>
        <v/>
      </c>
      <c r="V17" s="670"/>
      <c r="W17" s="670"/>
      <c r="X17" s="670"/>
      <c r="Y17" s="670"/>
      <c r="Z17" s="670"/>
      <c r="AA17" s="670"/>
      <c r="AB17" s="670"/>
      <c r="AC17" s="670"/>
      <c r="AD17" s="670"/>
      <c r="AE17" s="670"/>
      <c r="AG17" s="290" t="str">
        <f t="shared" si="3"/>
        <v/>
      </c>
      <c r="AH17" s="290" t="str">
        <f t="shared" si="4"/>
        <v>×</v>
      </c>
      <c r="AI17" s="284" t="str">
        <f t="shared" si="5"/>
        <v/>
      </c>
      <c r="AJ17" s="285" t="str">
        <f t="shared" si="1"/>
        <v/>
      </c>
    </row>
    <row r="18" spans="1:36" ht="36.75" customHeight="1">
      <c r="A18" s="286">
        <f t="shared" si="6"/>
        <v>8</v>
      </c>
      <c r="B18" s="287" t="str">
        <f>IF(基本情報入力シート!B47="","",基本情報入力シート!B47)</f>
        <v/>
      </c>
      <c r="C18" s="288" t="str">
        <f>IF(基本情報入力シート!L47="","",基本情報入力シート!L47)</f>
        <v/>
      </c>
      <c r="D18" s="288" t="str">
        <f>IF(基本情報入力シート!Q47="","",基本情報入力シート!Q47)</f>
        <v/>
      </c>
      <c r="E18" s="288" t="str">
        <f>IF(基本情報入力シート!V47="","",基本情報入力シート!V47)</f>
        <v/>
      </c>
      <c r="F18" s="288" t="str">
        <f>IF(基本情報入力シート!W47="","",基本情報入力シート!W47)</f>
        <v/>
      </c>
      <c r="G18" s="288" t="str">
        <f>IF(基本情報入力シート!X47="","",基本情報入力シート!X47)</f>
        <v/>
      </c>
      <c r="H18" s="281" t="str">
        <f>IF(基本情報入力シート!Z47="","",基本情報入力シート!Z47)</f>
        <v/>
      </c>
      <c r="I18" s="282" t="str">
        <f>IF(基本情報入力シート!AE47&lt;&gt;"", 基本情報入力シート!AE47, "")</f>
        <v/>
      </c>
      <c r="J18" s="55" t="str">
        <f>IF(基本情報入力シート!AA47="","",基本情報入力シート!AA47)</f>
        <v/>
      </c>
      <c r="K18" s="58" t="str">
        <f>IF(基本情報入力シート!AD47="","",基本情報入力シート!AD47)</f>
        <v/>
      </c>
      <c r="L18" s="57" t="str">
        <f>IF(G18="","",VLOOKUP(G18,【参考】数式用!$A$3:$C$46,3,FALSE))</f>
        <v/>
      </c>
      <c r="M18" s="289" t="str">
        <f t="shared" si="0"/>
        <v/>
      </c>
      <c r="N18" s="259"/>
      <c r="O18" s="260"/>
      <c r="P18" s="260"/>
      <c r="Q18" s="213"/>
      <c r="R18" s="213"/>
      <c r="S18" s="216"/>
      <c r="T18" s="59"/>
      <c r="U18" s="670" t="str">
        <f t="shared" si="2"/>
        <v/>
      </c>
      <c r="V18" s="670"/>
      <c r="W18" s="670"/>
      <c r="X18" s="670"/>
      <c r="Y18" s="670"/>
      <c r="Z18" s="670"/>
      <c r="AA18" s="670"/>
      <c r="AB18" s="670"/>
      <c r="AC18" s="670"/>
      <c r="AD18" s="670"/>
      <c r="AE18" s="670"/>
      <c r="AG18" s="290" t="str">
        <f t="shared" si="3"/>
        <v/>
      </c>
      <c r="AH18" s="290" t="str">
        <f t="shared" si="4"/>
        <v>×</v>
      </c>
      <c r="AI18" s="284" t="str">
        <f t="shared" si="5"/>
        <v/>
      </c>
      <c r="AJ18" s="285" t="str">
        <f t="shared" si="1"/>
        <v/>
      </c>
    </row>
    <row r="19" spans="1:36" ht="36.75" customHeight="1">
      <c r="A19" s="286">
        <f t="shared" si="6"/>
        <v>9</v>
      </c>
      <c r="B19" s="287" t="str">
        <f>IF(基本情報入力シート!B48="","",基本情報入力シート!B48)</f>
        <v/>
      </c>
      <c r="C19" s="288" t="str">
        <f>IF(基本情報入力シート!L48="","",基本情報入力シート!L48)</f>
        <v/>
      </c>
      <c r="D19" s="288" t="str">
        <f>IF(基本情報入力シート!Q48="","",基本情報入力シート!Q48)</f>
        <v/>
      </c>
      <c r="E19" s="288" t="str">
        <f>IF(基本情報入力シート!V48="","",基本情報入力シート!V48)</f>
        <v/>
      </c>
      <c r="F19" s="288" t="str">
        <f>IF(基本情報入力シート!W48="","",基本情報入力シート!W48)</f>
        <v/>
      </c>
      <c r="G19" s="288" t="str">
        <f>IF(基本情報入力シート!X48="","",基本情報入力シート!X48)</f>
        <v/>
      </c>
      <c r="H19" s="281" t="str">
        <f>IF(基本情報入力シート!Z48="","",基本情報入力シート!Z48)</f>
        <v/>
      </c>
      <c r="I19" s="282" t="str">
        <f>IF(基本情報入力シート!AE48&lt;&gt;"", 基本情報入力シート!AE48, "")</f>
        <v/>
      </c>
      <c r="J19" s="55" t="str">
        <f>IF(基本情報入力シート!AA48="","",基本情報入力シート!AA48)</f>
        <v/>
      </c>
      <c r="K19" s="58" t="str">
        <f>IF(基本情報入力シート!AD48="","",基本情報入力シート!AD48)</f>
        <v/>
      </c>
      <c r="L19" s="57" t="str">
        <f>IF(G19="","",VLOOKUP(G19,【参考】数式用!$A$3:$C$46,3,FALSE))</f>
        <v/>
      </c>
      <c r="M19" s="289" t="str">
        <f t="shared" si="0"/>
        <v/>
      </c>
      <c r="N19" s="259"/>
      <c r="O19" s="260"/>
      <c r="P19" s="260"/>
      <c r="Q19" s="213"/>
      <c r="R19" s="213"/>
      <c r="S19" s="216"/>
      <c r="T19" s="59"/>
      <c r="U19" s="670" t="str">
        <f t="shared" si="2"/>
        <v/>
      </c>
      <c r="V19" s="670"/>
      <c r="W19" s="670"/>
      <c r="X19" s="670"/>
      <c r="Y19" s="670"/>
      <c r="Z19" s="670"/>
      <c r="AA19" s="670"/>
      <c r="AB19" s="670"/>
      <c r="AC19" s="670"/>
      <c r="AD19" s="670"/>
      <c r="AE19" s="670"/>
      <c r="AG19" s="290" t="str">
        <f t="shared" si="3"/>
        <v/>
      </c>
      <c r="AH19" s="290" t="str">
        <f t="shared" si="4"/>
        <v>×</v>
      </c>
      <c r="AI19" s="284" t="str">
        <f t="shared" si="5"/>
        <v/>
      </c>
      <c r="AJ19" s="285" t="str">
        <f t="shared" si="1"/>
        <v/>
      </c>
    </row>
    <row r="20" spans="1:36" ht="36.75" customHeight="1">
      <c r="A20" s="286">
        <f t="shared" si="6"/>
        <v>10</v>
      </c>
      <c r="B20" s="287" t="str">
        <f>IF(基本情報入力シート!B49="","",基本情報入力シート!B49)</f>
        <v/>
      </c>
      <c r="C20" s="288" t="str">
        <f>IF(基本情報入力シート!L49="","",基本情報入力シート!L49)</f>
        <v/>
      </c>
      <c r="D20" s="288" t="str">
        <f>IF(基本情報入力シート!Q49="","",基本情報入力シート!Q49)</f>
        <v/>
      </c>
      <c r="E20" s="288" t="str">
        <f>IF(基本情報入力シート!V49="","",基本情報入力シート!V49)</f>
        <v/>
      </c>
      <c r="F20" s="288" t="str">
        <f>IF(基本情報入力シート!W49="","",基本情報入力シート!W49)</f>
        <v/>
      </c>
      <c r="G20" s="288" t="str">
        <f>IF(基本情報入力シート!X49="","",基本情報入力シート!X49)</f>
        <v/>
      </c>
      <c r="H20" s="281" t="str">
        <f>IF(基本情報入力シート!Z49="","",基本情報入力シート!Z49)</f>
        <v/>
      </c>
      <c r="I20" s="282" t="str">
        <f>IF(基本情報入力シート!AE49&lt;&gt;"", 基本情報入力シート!AE49, "")</f>
        <v/>
      </c>
      <c r="J20" s="55" t="str">
        <f>IF(基本情報入力シート!AA49="","",基本情報入力シート!AA49)</f>
        <v/>
      </c>
      <c r="K20" s="58" t="str">
        <f>IF(基本情報入力シート!AD49="","",基本情報入力シート!AD49)</f>
        <v/>
      </c>
      <c r="L20" s="57" t="str">
        <f>IF(G20="","",VLOOKUP(G20,【参考】数式用!$A$3:$C$46,3,FALSE))</f>
        <v/>
      </c>
      <c r="M20" s="289" t="str">
        <f t="shared" si="0"/>
        <v/>
      </c>
      <c r="N20" s="259"/>
      <c r="O20" s="260"/>
      <c r="P20" s="260"/>
      <c r="Q20" s="213"/>
      <c r="R20" s="213"/>
      <c r="S20" s="216"/>
      <c r="T20" s="59"/>
      <c r="U20" s="670" t="str">
        <f t="shared" si="2"/>
        <v/>
      </c>
      <c r="V20" s="670"/>
      <c r="W20" s="670"/>
      <c r="X20" s="670"/>
      <c r="Y20" s="670"/>
      <c r="Z20" s="670"/>
      <c r="AA20" s="670"/>
      <c r="AB20" s="670"/>
      <c r="AC20" s="670"/>
      <c r="AD20" s="670"/>
      <c r="AE20" s="670"/>
      <c r="AG20" s="290" t="str">
        <f t="shared" si="3"/>
        <v/>
      </c>
      <c r="AH20" s="290" t="str">
        <f t="shared" si="4"/>
        <v>×</v>
      </c>
      <c r="AI20" s="284" t="str">
        <f t="shared" si="5"/>
        <v/>
      </c>
      <c r="AJ20" s="285" t="str">
        <f t="shared" si="1"/>
        <v/>
      </c>
    </row>
    <row r="21" spans="1:36" ht="36.75" customHeight="1">
      <c r="A21" s="286">
        <f t="shared" si="6"/>
        <v>11</v>
      </c>
      <c r="B21" s="287" t="str">
        <f>IF(基本情報入力シート!B50="","",基本情報入力シート!B50)</f>
        <v/>
      </c>
      <c r="C21" s="288" t="str">
        <f>IF(基本情報入力シート!L50="","",基本情報入力シート!L50)</f>
        <v/>
      </c>
      <c r="D21" s="288" t="str">
        <f>IF(基本情報入力シート!Q50="","",基本情報入力シート!Q50)</f>
        <v/>
      </c>
      <c r="E21" s="288" t="str">
        <f>IF(基本情報入力シート!V50="","",基本情報入力シート!V50)</f>
        <v/>
      </c>
      <c r="F21" s="288" t="str">
        <f>IF(基本情報入力シート!W50="","",基本情報入力シート!W50)</f>
        <v/>
      </c>
      <c r="G21" s="288" t="str">
        <f>IF(基本情報入力シート!X50="","",基本情報入力シート!X50)</f>
        <v/>
      </c>
      <c r="H21" s="281" t="str">
        <f>IF(基本情報入力シート!Z50="","",基本情報入力シート!Z50)</f>
        <v/>
      </c>
      <c r="I21" s="282" t="str">
        <f>IF(基本情報入力シート!AE50&lt;&gt;"", 基本情報入力シート!AE50, "")</f>
        <v/>
      </c>
      <c r="J21" s="55" t="str">
        <f>IF(基本情報入力シート!AA50="","",基本情報入力シート!AA50)</f>
        <v/>
      </c>
      <c r="K21" s="58" t="str">
        <f>IF(基本情報入力シート!AD50="","",基本情報入力シート!AD50)</f>
        <v/>
      </c>
      <c r="L21" s="57" t="str">
        <f>IF(G21="","",VLOOKUP(G21,【参考】数式用!$A$3:$C$46,3,FALSE))</f>
        <v/>
      </c>
      <c r="M21" s="289" t="str">
        <f t="shared" si="0"/>
        <v/>
      </c>
      <c r="N21" s="259"/>
      <c r="O21" s="260"/>
      <c r="P21" s="260"/>
      <c r="Q21" s="213"/>
      <c r="R21" s="213"/>
      <c r="S21" s="216"/>
      <c r="T21" s="59"/>
      <c r="U21" s="670" t="str">
        <f t="shared" si="2"/>
        <v/>
      </c>
      <c r="V21" s="670"/>
      <c r="W21" s="670"/>
      <c r="X21" s="670"/>
      <c r="Y21" s="670"/>
      <c r="Z21" s="670"/>
      <c r="AA21" s="670"/>
      <c r="AB21" s="670"/>
      <c r="AC21" s="670"/>
      <c r="AD21" s="670"/>
      <c r="AE21" s="670"/>
      <c r="AG21" s="290" t="str">
        <f t="shared" si="3"/>
        <v/>
      </c>
      <c r="AH21" s="290" t="str">
        <f t="shared" si="4"/>
        <v>×</v>
      </c>
      <c r="AI21" s="284" t="str">
        <f t="shared" si="5"/>
        <v/>
      </c>
      <c r="AJ21" s="285" t="str">
        <f t="shared" si="1"/>
        <v/>
      </c>
    </row>
    <row r="22" spans="1:36" ht="36.75" customHeight="1">
      <c r="A22" s="286">
        <f t="shared" si="6"/>
        <v>12</v>
      </c>
      <c r="B22" s="287" t="str">
        <f>IF(基本情報入力シート!B51="","",基本情報入力シート!B51)</f>
        <v/>
      </c>
      <c r="C22" s="288" t="str">
        <f>IF(基本情報入力シート!L51="","",基本情報入力シート!L51)</f>
        <v/>
      </c>
      <c r="D22" s="288" t="str">
        <f>IF(基本情報入力シート!Q51="","",基本情報入力シート!Q51)</f>
        <v/>
      </c>
      <c r="E22" s="288" t="str">
        <f>IF(基本情報入力シート!V51="","",基本情報入力シート!V51)</f>
        <v/>
      </c>
      <c r="F22" s="288" t="str">
        <f>IF(基本情報入力シート!W51="","",基本情報入力シート!W51)</f>
        <v/>
      </c>
      <c r="G22" s="288" t="str">
        <f>IF(基本情報入力シート!X51="","",基本情報入力シート!X51)</f>
        <v/>
      </c>
      <c r="H22" s="281" t="str">
        <f>IF(基本情報入力シート!Z51="","",基本情報入力シート!Z51)</f>
        <v/>
      </c>
      <c r="I22" s="282" t="str">
        <f>IF(基本情報入力シート!AE51&lt;&gt;"", 基本情報入力シート!AE51, "")</f>
        <v/>
      </c>
      <c r="J22" s="55" t="str">
        <f>IF(基本情報入力シート!AA51="","",基本情報入力シート!AA51)</f>
        <v/>
      </c>
      <c r="K22" s="58" t="str">
        <f>IF(基本情報入力シート!AD51="","",基本情報入力シート!AD51)</f>
        <v/>
      </c>
      <c r="L22" s="57" t="str">
        <f>IF(G22="","",VLOOKUP(G22,【参考】数式用!$A$3:$C$46,3,FALSE))</f>
        <v/>
      </c>
      <c r="M22" s="289" t="str">
        <f t="shared" si="0"/>
        <v/>
      </c>
      <c r="N22" s="259"/>
      <c r="O22" s="260"/>
      <c r="P22" s="260"/>
      <c r="Q22" s="213"/>
      <c r="R22" s="213"/>
      <c r="S22" s="216"/>
      <c r="T22" s="59"/>
      <c r="U22" s="670" t="str">
        <f t="shared" si="2"/>
        <v/>
      </c>
      <c r="V22" s="670"/>
      <c r="W22" s="670"/>
      <c r="X22" s="670"/>
      <c r="Y22" s="670"/>
      <c r="Z22" s="670"/>
      <c r="AA22" s="670"/>
      <c r="AB22" s="670"/>
      <c r="AC22" s="670"/>
      <c r="AD22" s="670"/>
      <c r="AE22" s="670"/>
      <c r="AG22" s="290" t="str">
        <f t="shared" si="3"/>
        <v/>
      </c>
      <c r="AH22" s="290" t="str">
        <f t="shared" si="4"/>
        <v>×</v>
      </c>
      <c r="AI22" s="284" t="str">
        <f t="shared" si="5"/>
        <v/>
      </c>
      <c r="AJ22" s="285" t="str">
        <f t="shared" si="1"/>
        <v/>
      </c>
    </row>
    <row r="23" spans="1:36" ht="36.75" customHeight="1">
      <c r="A23" s="286">
        <f t="shared" si="6"/>
        <v>13</v>
      </c>
      <c r="B23" s="287" t="str">
        <f>IF(基本情報入力シート!B52="","",基本情報入力シート!B52)</f>
        <v/>
      </c>
      <c r="C23" s="288" t="str">
        <f>IF(基本情報入力シート!L52="","",基本情報入力シート!L52)</f>
        <v/>
      </c>
      <c r="D23" s="288" t="str">
        <f>IF(基本情報入力シート!Q52="","",基本情報入力シート!Q52)</f>
        <v/>
      </c>
      <c r="E23" s="288" t="str">
        <f>IF(基本情報入力シート!V52="","",基本情報入力シート!V52)</f>
        <v/>
      </c>
      <c r="F23" s="288" t="str">
        <f>IF(基本情報入力シート!W52="","",基本情報入力シート!W52)</f>
        <v/>
      </c>
      <c r="G23" s="288" t="str">
        <f>IF(基本情報入力シート!X52="","",基本情報入力シート!X52)</f>
        <v/>
      </c>
      <c r="H23" s="281" t="str">
        <f>IF(基本情報入力シート!Z52="","",基本情報入力シート!Z52)</f>
        <v/>
      </c>
      <c r="I23" s="282" t="str">
        <f>IF(基本情報入力シート!AE52&lt;&gt;"", 基本情報入力シート!AE52, "")</f>
        <v/>
      </c>
      <c r="J23" s="55" t="str">
        <f>IF(基本情報入力シート!AA52="","",基本情報入力シート!AA52)</f>
        <v/>
      </c>
      <c r="K23" s="58" t="str">
        <f>IF(基本情報入力シート!AD52="","",基本情報入力シート!AD52)</f>
        <v/>
      </c>
      <c r="L23" s="57" t="str">
        <f>IF(G23="","",VLOOKUP(G23,【参考】数式用!$A$3:$C$46,3,FALSE))</f>
        <v/>
      </c>
      <c r="M23" s="289" t="str">
        <f t="shared" si="0"/>
        <v/>
      </c>
      <c r="N23" s="259"/>
      <c r="O23" s="260"/>
      <c r="P23" s="260"/>
      <c r="Q23" s="213"/>
      <c r="R23" s="213"/>
      <c r="S23" s="216"/>
      <c r="T23" s="59"/>
      <c r="U23" s="670" t="str">
        <f t="shared" si="2"/>
        <v/>
      </c>
      <c r="V23" s="670"/>
      <c r="W23" s="670"/>
      <c r="X23" s="670"/>
      <c r="Y23" s="670"/>
      <c r="Z23" s="670"/>
      <c r="AA23" s="670"/>
      <c r="AB23" s="670"/>
      <c r="AC23" s="670"/>
      <c r="AD23" s="670"/>
      <c r="AE23" s="670"/>
      <c r="AG23" s="290" t="str">
        <f t="shared" si="3"/>
        <v/>
      </c>
      <c r="AH23" s="290" t="str">
        <f t="shared" si="4"/>
        <v>×</v>
      </c>
      <c r="AI23" s="284" t="str">
        <f t="shared" si="5"/>
        <v/>
      </c>
      <c r="AJ23" s="285" t="str">
        <f t="shared" si="1"/>
        <v/>
      </c>
    </row>
    <row r="24" spans="1:36" ht="36.75" customHeight="1">
      <c r="A24" s="286">
        <f t="shared" si="6"/>
        <v>14</v>
      </c>
      <c r="B24" s="287" t="str">
        <f>IF(基本情報入力シート!B53="","",基本情報入力シート!B53)</f>
        <v/>
      </c>
      <c r="C24" s="288" t="str">
        <f>IF(基本情報入力シート!L53="","",基本情報入力シート!L53)</f>
        <v/>
      </c>
      <c r="D24" s="288" t="str">
        <f>IF(基本情報入力シート!Q53="","",基本情報入力シート!Q53)</f>
        <v/>
      </c>
      <c r="E24" s="288" t="str">
        <f>IF(基本情報入力シート!V53="","",基本情報入力シート!V53)</f>
        <v/>
      </c>
      <c r="F24" s="288" t="str">
        <f>IF(基本情報入力シート!W53="","",基本情報入力シート!W53)</f>
        <v/>
      </c>
      <c r="G24" s="288" t="str">
        <f>IF(基本情報入力シート!X53="","",基本情報入力シート!X53)</f>
        <v/>
      </c>
      <c r="H24" s="281" t="str">
        <f>IF(基本情報入力シート!Z53="","",基本情報入力シート!Z53)</f>
        <v/>
      </c>
      <c r="I24" s="282" t="str">
        <f>IF(基本情報入力シート!AE53&lt;&gt;"", 基本情報入力シート!AE53, "")</f>
        <v/>
      </c>
      <c r="J24" s="55" t="str">
        <f>IF(基本情報入力シート!AA53="","",基本情報入力シート!AA53)</f>
        <v/>
      </c>
      <c r="K24" s="58" t="str">
        <f>IF(基本情報入力シート!AD53="","",基本情報入力シート!AD53)</f>
        <v/>
      </c>
      <c r="L24" s="57" t="str">
        <f>IF(G24="","",VLOOKUP(G24,【参考】数式用!$A$3:$C$46,3,FALSE))</f>
        <v/>
      </c>
      <c r="M24" s="289" t="str">
        <f t="shared" si="0"/>
        <v/>
      </c>
      <c r="N24" s="259"/>
      <c r="O24" s="260"/>
      <c r="P24" s="260"/>
      <c r="Q24" s="213"/>
      <c r="R24" s="213"/>
      <c r="S24" s="216"/>
      <c r="T24" s="59"/>
      <c r="U24" s="670" t="str">
        <f t="shared" si="2"/>
        <v/>
      </c>
      <c r="V24" s="670"/>
      <c r="W24" s="670"/>
      <c r="X24" s="670"/>
      <c r="Y24" s="670"/>
      <c r="Z24" s="670"/>
      <c r="AA24" s="670"/>
      <c r="AB24" s="670"/>
      <c r="AC24" s="670"/>
      <c r="AD24" s="670"/>
      <c r="AE24" s="670"/>
      <c r="AG24" s="290" t="str">
        <f t="shared" si="3"/>
        <v/>
      </c>
      <c r="AH24" s="290" t="str">
        <f t="shared" si="4"/>
        <v>×</v>
      </c>
      <c r="AI24" s="284" t="str">
        <f t="shared" si="5"/>
        <v/>
      </c>
      <c r="AJ24" s="285" t="str">
        <f t="shared" si="1"/>
        <v/>
      </c>
    </row>
    <row r="25" spans="1:36" ht="36.75" customHeight="1">
      <c r="A25" s="286">
        <f t="shared" si="6"/>
        <v>15</v>
      </c>
      <c r="B25" s="287" t="str">
        <f>IF(基本情報入力シート!B54="","",基本情報入力シート!B54)</f>
        <v/>
      </c>
      <c r="C25" s="288" t="str">
        <f>IF(基本情報入力シート!L54="","",基本情報入力シート!L54)</f>
        <v/>
      </c>
      <c r="D25" s="288" t="str">
        <f>IF(基本情報入力シート!Q54="","",基本情報入力シート!Q54)</f>
        <v/>
      </c>
      <c r="E25" s="288" t="str">
        <f>IF(基本情報入力シート!V54="","",基本情報入力シート!V54)</f>
        <v/>
      </c>
      <c r="F25" s="288" t="str">
        <f>IF(基本情報入力シート!W54="","",基本情報入力シート!W54)</f>
        <v/>
      </c>
      <c r="G25" s="288" t="str">
        <f>IF(基本情報入力シート!X54="","",基本情報入力シート!X54)</f>
        <v/>
      </c>
      <c r="H25" s="281" t="str">
        <f>IF(基本情報入力シート!Z54="","",基本情報入力シート!Z54)</f>
        <v/>
      </c>
      <c r="I25" s="282" t="str">
        <f>IF(基本情報入力シート!AE54&lt;&gt;"", 基本情報入力シート!AE54, "")</f>
        <v/>
      </c>
      <c r="J25" s="55" t="str">
        <f>IF(基本情報入力シート!AA54="","",基本情報入力シート!AA54)</f>
        <v/>
      </c>
      <c r="K25" s="58" t="str">
        <f>IF(基本情報入力シート!AD54="","",基本情報入力シート!AD54)</f>
        <v/>
      </c>
      <c r="L25" s="57" t="str">
        <f>IF(G25="","",VLOOKUP(G25,【参考】数式用!$A$3:$C$46,3,FALSE))</f>
        <v/>
      </c>
      <c r="M25" s="289" t="str">
        <f t="shared" si="0"/>
        <v/>
      </c>
      <c r="N25" s="259"/>
      <c r="O25" s="260"/>
      <c r="P25" s="260"/>
      <c r="Q25" s="213"/>
      <c r="R25" s="213"/>
      <c r="S25" s="216"/>
      <c r="T25" s="59"/>
      <c r="U25" s="670" t="str">
        <f t="shared" si="2"/>
        <v/>
      </c>
      <c r="V25" s="670"/>
      <c r="W25" s="670"/>
      <c r="X25" s="670"/>
      <c r="Y25" s="670"/>
      <c r="Z25" s="670"/>
      <c r="AA25" s="670"/>
      <c r="AB25" s="670"/>
      <c r="AC25" s="670"/>
      <c r="AD25" s="670"/>
      <c r="AE25" s="670"/>
      <c r="AG25" s="290" t="str">
        <f t="shared" si="3"/>
        <v/>
      </c>
      <c r="AH25" s="290" t="str">
        <f t="shared" si="4"/>
        <v>×</v>
      </c>
      <c r="AI25" s="284" t="str">
        <f t="shared" si="5"/>
        <v/>
      </c>
      <c r="AJ25" s="285" t="str">
        <f t="shared" si="1"/>
        <v/>
      </c>
    </row>
    <row r="26" spans="1:36" ht="36.75" customHeight="1">
      <c r="A26" s="286">
        <f t="shared" si="6"/>
        <v>16</v>
      </c>
      <c r="B26" s="287" t="str">
        <f>IF(基本情報入力シート!B55="","",基本情報入力シート!B55)</f>
        <v/>
      </c>
      <c r="C26" s="288" t="str">
        <f>IF(基本情報入力シート!L55="","",基本情報入力シート!L55)</f>
        <v/>
      </c>
      <c r="D26" s="288" t="str">
        <f>IF(基本情報入力シート!Q55="","",基本情報入力シート!Q55)</f>
        <v/>
      </c>
      <c r="E26" s="288" t="str">
        <f>IF(基本情報入力シート!V55="","",基本情報入力シート!V55)</f>
        <v/>
      </c>
      <c r="F26" s="288" t="str">
        <f>IF(基本情報入力シート!W55="","",基本情報入力シート!W55)</f>
        <v/>
      </c>
      <c r="G26" s="288" t="str">
        <f>IF(基本情報入力シート!X55="","",基本情報入力シート!X55)</f>
        <v/>
      </c>
      <c r="H26" s="281" t="str">
        <f>IF(基本情報入力シート!Z55="","",基本情報入力シート!Z55)</f>
        <v/>
      </c>
      <c r="I26" s="282" t="str">
        <f>IF(基本情報入力シート!AE55&lt;&gt;"", 基本情報入力シート!AE55, "")</f>
        <v/>
      </c>
      <c r="J26" s="55" t="str">
        <f>IF(基本情報入力シート!AA55="","",基本情報入力シート!AA55)</f>
        <v/>
      </c>
      <c r="K26" s="58" t="str">
        <f>IF(基本情報入力シート!AD55="","",基本情報入力シート!AD55)</f>
        <v/>
      </c>
      <c r="L26" s="57" t="str">
        <f>IF(G26="","",VLOOKUP(G26,【参考】数式用!$A$3:$C$46,3,FALSE))</f>
        <v/>
      </c>
      <c r="M26" s="289" t="str">
        <f t="shared" si="0"/>
        <v/>
      </c>
      <c r="N26" s="259"/>
      <c r="O26" s="260"/>
      <c r="P26" s="260"/>
      <c r="Q26" s="213"/>
      <c r="R26" s="213"/>
      <c r="S26" s="216"/>
      <c r="T26" s="59"/>
      <c r="U26" s="670" t="str">
        <f t="shared" si="2"/>
        <v/>
      </c>
      <c r="V26" s="670"/>
      <c r="W26" s="670"/>
      <c r="X26" s="670"/>
      <c r="Y26" s="670"/>
      <c r="Z26" s="670"/>
      <c r="AA26" s="670"/>
      <c r="AB26" s="670"/>
      <c r="AC26" s="670"/>
      <c r="AD26" s="670"/>
      <c r="AE26" s="670"/>
      <c r="AG26" s="290" t="str">
        <f t="shared" si="3"/>
        <v/>
      </c>
      <c r="AH26" s="290" t="str">
        <f t="shared" si="4"/>
        <v>×</v>
      </c>
      <c r="AI26" s="284" t="str">
        <f t="shared" si="5"/>
        <v/>
      </c>
      <c r="AJ26" s="285" t="str">
        <f t="shared" si="1"/>
        <v/>
      </c>
    </row>
    <row r="27" spans="1:36" ht="36.75" customHeight="1">
      <c r="A27" s="286">
        <f t="shared" si="6"/>
        <v>17</v>
      </c>
      <c r="B27" s="287" t="str">
        <f>IF(基本情報入力シート!B56="","",基本情報入力シート!B56)</f>
        <v/>
      </c>
      <c r="C27" s="288" t="str">
        <f>IF(基本情報入力シート!L56="","",基本情報入力シート!L56)</f>
        <v/>
      </c>
      <c r="D27" s="288" t="str">
        <f>IF(基本情報入力シート!Q56="","",基本情報入力シート!Q56)</f>
        <v/>
      </c>
      <c r="E27" s="288" t="str">
        <f>IF(基本情報入力シート!V56="","",基本情報入力シート!V56)</f>
        <v/>
      </c>
      <c r="F27" s="288" t="str">
        <f>IF(基本情報入力シート!W56="","",基本情報入力シート!W56)</f>
        <v/>
      </c>
      <c r="G27" s="288" t="str">
        <f>IF(基本情報入力シート!X56="","",基本情報入力シート!X56)</f>
        <v/>
      </c>
      <c r="H27" s="281" t="str">
        <f>IF(基本情報入力シート!Z56="","",基本情報入力シート!Z56)</f>
        <v/>
      </c>
      <c r="I27" s="282" t="str">
        <f>IF(基本情報入力シート!AE56&lt;&gt;"", 基本情報入力シート!AE56, "")</f>
        <v/>
      </c>
      <c r="J27" s="55" t="str">
        <f>IF(基本情報入力シート!AA56="","",基本情報入力シート!AA56)</f>
        <v/>
      </c>
      <c r="K27" s="58" t="str">
        <f>IF(基本情報入力シート!AD56="","",基本情報入力シート!AD56)</f>
        <v/>
      </c>
      <c r="L27" s="57" t="str">
        <f>IF(G27="","",VLOOKUP(G27,【参考】数式用!$A$3:$C$46,3,FALSE))</f>
        <v/>
      </c>
      <c r="M27" s="289" t="str">
        <f t="shared" si="0"/>
        <v/>
      </c>
      <c r="N27" s="259"/>
      <c r="O27" s="260"/>
      <c r="P27" s="260"/>
      <c r="Q27" s="213"/>
      <c r="R27" s="213"/>
      <c r="S27" s="216"/>
      <c r="T27" s="59"/>
      <c r="U27" s="670" t="str">
        <f t="shared" si="2"/>
        <v/>
      </c>
      <c r="V27" s="670"/>
      <c r="W27" s="670"/>
      <c r="X27" s="670"/>
      <c r="Y27" s="670"/>
      <c r="Z27" s="670"/>
      <c r="AA27" s="670"/>
      <c r="AB27" s="670"/>
      <c r="AC27" s="670"/>
      <c r="AD27" s="670"/>
      <c r="AE27" s="670"/>
      <c r="AG27" s="290" t="str">
        <f t="shared" si="3"/>
        <v/>
      </c>
      <c r="AH27" s="290" t="str">
        <f t="shared" si="4"/>
        <v>×</v>
      </c>
      <c r="AI27" s="284" t="str">
        <f t="shared" si="5"/>
        <v/>
      </c>
      <c r="AJ27" s="285" t="str">
        <f t="shared" si="1"/>
        <v/>
      </c>
    </row>
    <row r="28" spans="1:36" ht="36.75" customHeight="1">
      <c r="A28" s="286">
        <f t="shared" si="6"/>
        <v>18</v>
      </c>
      <c r="B28" s="287" t="str">
        <f>IF(基本情報入力シート!B57="","",基本情報入力シート!B57)</f>
        <v/>
      </c>
      <c r="C28" s="288" t="str">
        <f>IF(基本情報入力シート!L57="","",基本情報入力シート!L57)</f>
        <v/>
      </c>
      <c r="D28" s="288" t="str">
        <f>IF(基本情報入力シート!Q57="","",基本情報入力シート!Q57)</f>
        <v/>
      </c>
      <c r="E28" s="288" t="str">
        <f>IF(基本情報入力シート!V57="","",基本情報入力シート!V57)</f>
        <v/>
      </c>
      <c r="F28" s="288" t="str">
        <f>IF(基本情報入力シート!W57="","",基本情報入力シート!W57)</f>
        <v/>
      </c>
      <c r="G28" s="288" t="str">
        <f>IF(基本情報入力シート!X57="","",基本情報入力シート!X57)</f>
        <v/>
      </c>
      <c r="H28" s="281" t="str">
        <f>IF(基本情報入力シート!Z57="","",基本情報入力シート!Z57)</f>
        <v/>
      </c>
      <c r="I28" s="282" t="str">
        <f>IF(基本情報入力シート!AE57&lt;&gt;"", 基本情報入力シート!AE57, "")</f>
        <v/>
      </c>
      <c r="J28" s="55" t="str">
        <f>IF(基本情報入力シート!AA57="","",基本情報入力シート!AA57)</f>
        <v/>
      </c>
      <c r="K28" s="58" t="str">
        <f>IF(基本情報入力シート!AD57="","",基本情報入力シート!AD57)</f>
        <v/>
      </c>
      <c r="L28" s="57" t="str">
        <f>IF(G28="","",VLOOKUP(G28,【参考】数式用!$A$3:$C$46,3,FALSE))</f>
        <v/>
      </c>
      <c r="M28" s="289" t="str">
        <f t="shared" si="0"/>
        <v/>
      </c>
      <c r="N28" s="259"/>
      <c r="O28" s="260"/>
      <c r="P28" s="260"/>
      <c r="Q28" s="213"/>
      <c r="R28" s="213"/>
      <c r="S28" s="216"/>
      <c r="T28" s="59"/>
      <c r="U28" s="670" t="str">
        <f t="shared" si="2"/>
        <v/>
      </c>
      <c r="V28" s="670"/>
      <c r="W28" s="670"/>
      <c r="X28" s="670"/>
      <c r="Y28" s="670"/>
      <c r="Z28" s="670"/>
      <c r="AA28" s="670"/>
      <c r="AB28" s="670"/>
      <c r="AC28" s="670"/>
      <c r="AD28" s="670"/>
      <c r="AE28" s="670"/>
      <c r="AG28" s="290" t="str">
        <f t="shared" si="3"/>
        <v/>
      </c>
      <c r="AH28" s="290" t="str">
        <f t="shared" si="4"/>
        <v>×</v>
      </c>
      <c r="AI28" s="284" t="str">
        <f t="shared" si="5"/>
        <v/>
      </c>
      <c r="AJ28" s="285" t="str">
        <f t="shared" si="1"/>
        <v/>
      </c>
    </row>
    <row r="29" spans="1:36" ht="36.75" customHeight="1">
      <c r="A29" s="286">
        <f t="shared" si="6"/>
        <v>19</v>
      </c>
      <c r="B29" s="287" t="str">
        <f>IF(基本情報入力シート!B58="","",基本情報入力シート!B58)</f>
        <v/>
      </c>
      <c r="C29" s="288" t="str">
        <f>IF(基本情報入力シート!L58="","",基本情報入力シート!L58)</f>
        <v/>
      </c>
      <c r="D29" s="288" t="str">
        <f>IF(基本情報入力シート!Q58="","",基本情報入力シート!Q58)</f>
        <v/>
      </c>
      <c r="E29" s="288" t="str">
        <f>IF(基本情報入力シート!V58="","",基本情報入力シート!V58)</f>
        <v/>
      </c>
      <c r="F29" s="288" t="str">
        <f>IF(基本情報入力シート!W58="","",基本情報入力シート!W58)</f>
        <v/>
      </c>
      <c r="G29" s="288" t="str">
        <f>IF(基本情報入力シート!X58="","",基本情報入力シート!X58)</f>
        <v/>
      </c>
      <c r="H29" s="281" t="str">
        <f>IF(基本情報入力シート!Z58="","",基本情報入力シート!Z58)</f>
        <v/>
      </c>
      <c r="I29" s="282" t="str">
        <f>IF(基本情報入力シート!AE58&lt;&gt;"", 基本情報入力シート!AE58, "")</f>
        <v/>
      </c>
      <c r="J29" s="55" t="str">
        <f>IF(基本情報入力シート!AA58="","",基本情報入力シート!AA58)</f>
        <v/>
      </c>
      <c r="K29" s="58" t="str">
        <f>IF(基本情報入力シート!AD58="","",基本情報入力シート!AD58)</f>
        <v/>
      </c>
      <c r="L29" s="57" t="str">
        <f>IF(G29="","",VLOOKUP(G29,【参考】数式用!$A$3:$C$46,3,FALSE))</f>
        <v/>
      </c>
      <c r="M29" s="289" t="str">
        <f t="shared" si="0"/>
        <v/>
      </c>
      <c r="N29" s="259"/>
      <c r="O29" s="260"/>
      <c r="P29" s="260"/>
      <c r="Q29" s="213"/>
      <c r="R29" s="213"/>
      <c r="S29" s="216"/>
      <c r="T29" s="59"/>
      <c r="U29" s="670" t="str">
        <f t="shared" si="2"/>
        <v/>
      </c>
      <c r="V29" s="670"/>
      <c r="W29" s="670"/>
      <c r="X29" s="670"/>
      <c r="Y29" s="670"/>
      <c r="Z29" s="670"/>
      <c r="AA29" s="670"/>
      <c r="AB29" s="670"/>
      <c r="AC29" s="670"/>
      <c r="AD29" s="670"/>
      <c r="AE29" s="670"/>
      <c r="AG29" s="290" t="str">
        <f t="shared" si="3"/>
        <v/>
      </c>
      <c r="AH29" s="290" t="str">
        <f t="shared" si="4"/>
        <v>×</v>
      </c>
      <c r="AI29" s="284" t="str">
        <f t="shared" si="5"/>
        <v/>
      </c>
      <c r="AJ29" s="285" t="str">
        <f t="shared" si="1"/>
        <v/>
      </c>
    </row>
    <row r="30" spans="1:36" ht="36.75" customHeight="1">
      <c r="A30" s="286">
        <f t="shared" si="6"/>
        <v>20</v>
      </c>
      <c r="B30" s="287" t="str">
        <f>IF(基本情報入力シート!B59="","",基本情報入力シート!B59)</f>
        <v/>
      </c>
      <c r="C30" s="288" t="str">
        <f>IF(基本情報入力シート!L59="","",基本情報入力シート!L59)</f>
        <v/>
      </c>
      <c r="D30" s="288" t="str">
        <f>IF(基本情報入力シート!Q59="","",基本情報入力シート!Q59)</f>
        <v/>
      </c>
      <c r="E30" s="288" t="str">
        <f>IF(基本情報入力シート!V59="","",基本情報入力シート!V59)</f>
        <v/>
      </c>
      <c r="F30" s="288" t="str">
        <f>IF(基本情報入力シート!W59="","",基本情報入力シート!W59)</f>
        <v/>
      </c>
      <c r="G30" s="288" t="str">
        <f>IF(基本情報入力シート!X59="","",基本情報入力シート!X59)</f>
        <v/>
      </c>
      <c r="H30" s="281" t="str">
        <f>IF(基本情報入力シート!Z59="","",基本情報入力シート!Z59)</f>
        <v/>
      </c>
      <c r="I30" s="282" t="str">
        <f>IF(基本情報入力シート!AE59&lt;&gt;"", 基本情報入力シート!AE59, "")</f>
        <v/>
      </c>
      <c r="J30" s="55" t="str">
        <f>IF(基本情報入力シート!AA59="","",基本情報入力シート!AA59)</f>
        <v/>
      </c>
      <c r="K30" s="58" t="str">
        <f>IF(基本情報入力シート!AD59="","",基本情報入力シート!AD59)</f>
        <v/>
      </c>
      <c r="L30" s="57" t="str">
        <f>IF(G30="","",VLOOKUP(G30,【参考】数式用!$A$3:$C$46,3,FALSE))</f>
        <v/>
      </c>
      <c r="M30" s="289" t="str">
        <f t="shared" si="0"/>
        <v/>
      </c>
      <c r="N30" s="259"/>
      <c r="O30" s="260"/>
      <c r="P30" s="260"/>
      <c r="Q30" s="213"/>
      <c r="R30" s="213"/>
      <c r="S30" s="216"/>
      <c r="T30" s="59"/>
      <c r="U30" s="670" t="str">
        <f t="shared" si="2"/>
        <v/>
      </c>
      <c r="V30" s="670"/>
      <c r="W30" s="670"/>
      <c r="X30" s="670"/>
      <c r="Y30" s="670"/>
      <c r="Z30" s="670"/>
      <c r="AA30" s="670"/>
      <c r="AB30" s="670"/>
      <c r="AC30" s="670"/>
      <c r="AD30" s="670"/>
      <c r="AE30" s="670"/>
      <c r="AG30" s="290" t="str">
        <f t="shared" si="3"/>
        <v/>
      </c>
      <c r="AH30" s="290" t="str">
        <f t="shared" si="4"/>
        <v>×</v>
      </c>
      <c r="AI30" s="284" t="str">
        <f t="shared" si="5"/>
        <v/>
      </c>
      <c r="AJ30" s="285" t="str">
        <f t="shared" si="1"/>
        <v/>
      </c>
    </row>
    <row r="31" spans="1:36" ht="36.75" customHeight="1">
      <c r="A31" s="286">
        <f t="shared" si="6"/>
        <v>21</v>
      </c>
      <c r="B31" s="287" t="str">
        <f>IF(基本情報入力シート!B60="","",基本情報入力シート!B60)</f>
        <v/>
      </c>
      <c r="C31" s="288" t="str">
        <f>IF(基本情報入力シート!L60="","",基本情報入力シート!L60)</f>
        <v/>
      </c>
      <c r="D31" s="288" t="str">
        <f>IF(基本情報入力シート!Q60="","",基本情報入力シート!Q60)</f>
        <v/>
      </c>
      <c r="E31" s="288" t="str">
        <f>IF(基本情報入力シート!V60="","",基本情報入力シート!V60)</f>
        <v/>
      </c>
      <c r="F31" s="288" t="str">
        <f>IF(基本情報入力シート!W60="","",基本情報入力シート!W60)</f>
        <v/>
      </c>
      <c r="G31" s="288" t="str">
        <f>IF(基本情報入力シート!X60="","",基本情報入力シート!X60)</f>
        <v/>
      </c>
      <c r="H31" s="281" t="str">
        <f>IF(基本情報入力シート!Z60="","",基本情報入力シート!Z60)</f>
        <v/>
      </c>
      <c r="I31" s="282" t="str">
        <f>IF(基本情報入力シート!AE60&lt;&gt;"", 基本情報入力シート!AE60, "")</f>
        <v/>
      </c>
      <c r="J31" s="55" t="str">
        <f>IF(基本情報入力シート!AA60="","",基本情報入力シート!AA60)</f>
        <v/>
      </c>
      <c r="K31" s="58" t="str">
        <f>IF(基本情報入力シート!AD60="","",基本情報入力シート!AD60)</f>
        <v/>
      </c>
      <c r="L31" s="57" t="str">
        <f>IF(G31="","",VLOOKUP(G31,【参考】数式用!$A$3:$C$46,3,FALSE))</f>
        <v/>
      </c>
      <c r="M31" s="289" t="str">
        <f t="shared" si="0"/>
        <v/>
      </c>
      <c r="N31" s="259"/>
      <c r="O31" s="260"/>
      <c r="P31" s="260"/>
      <c r="Q31" s="213"/>
      <c r="R31" s="213"/>
      <c r="S31" s="216"/>
      <c r="T31" s="59"/>
      <c r="U31" s="670" t="str">
        <f t="shared" si="2"/>
        <v/>
      </c>
      <c r="V31" s="670"/>
      <c r="W31" s="670"/>
      <c r="X31" s="670"/>
      <c r="Y31" s="670"/>
      <c r="Z31" s="670"/>
      <c r="AA31" s="670"/>
      <c r="AB31" s="670"/>
      <c r="AC31" s="670"/>
      <c r="AD31" s="670"/>
      <c r="AE31" s="670"/>
      <c r="AG31" s="290" t="str">
        <f t="shared" si="3"/>
        <v/>
      </c>
      <c r="AH31" s="290" t="str">
        <f t="shared" si="4"/>
        <v>×</v>
      </c>
      <c r="AI31" s="284" t="str">
        <f t="shared" si="5"/>
        <v/>
      </c>
      <c r="AJ31" s="285" t="str">
        <f t="shared" si="1"/>
        <v/>
      </c>
    </row>
    <row r="32" spans="1:36" ht="36.75" customHeight="1">
      <c r="A32" s="286">
        <f t="shared" si="6"/>
        <v>22</v>
      </c>
      <c r="B32" s="287" t="str">
        <f>IF(基本情報入力シート!B61="","",基本情報入力シート!B61)</f>
        <v/>
      </c>
      <c r="C32" s="288" t="str">
        <f>IF(基本情報入力シート!L61="","",基本情報入力シート!L61)</f>
        <v/>
      </c>
      <c r="D32" s="288" t="str">
        <f>IF(基本情報入力シート!Q61="","",基本情報入力シート!Q61)</f>
        <v/>
      </c>
      <c r="E32" s="288" t="str">
        <f>IF(基本情報入力シート!V61="","",基本情報入力シート!V61)</f>
        <v/>
      </c>
      <c r="F32" s="288" t="str">
        <f>IF(基本情報入力シート!W61="","",基本情報入力シート!W61)</f>
        <v/>
      </c>
      <c r="G32" s="288" t="str">
        <f>IF(基本情報入力シート!X61="","",基本情報入力シート!X61)</f>
        <v/>
      </c>
      <c r="H32" s="281" t="str">
        <f>IF(基本情報入力シート!Z61="","",基本情報入力シート!Z61)</f>
        <v/>
      </c>
      <c r="I32" s="282" t="str">
        <f>IF(基本情報入力シート!AE61&lt;&gt;"", 基本情報入力シート!AE61, "")</f>
        <v/>
      </c>
      <c r="J32" s="55" t="str">
        <f>IF(基本情報入力シート!AA61="","",基本情報入力シート!AA61)</f>
        <v/>
      </c>
      <c r="K32" s="58" t="str">
        <f>IF(基本情報入力シート!AD61="","",基本情報入力シート!AD61)</f>
        <v/>
      </c>
      <c r="L32" s="57" t="str">
        <f>IF(G32="","",VLOOKUP(G32,【参考】数式用!$A$3:$C$46,3,FALSE))</f>
        <v/>
      </c>
      <c r="M32" s="289" t="str">
        <f t="shared" si="0"/>
        <v/>
      </c>
      <c r="N32" s="259"/>
      <c r="O32" s="260"/>
      <c r="P32" s="260"/>
      <c r="Q32" s="213"/>
      <c r="R32" s="213"/>
      <c r="S32" s="216"/>
      <c r="T32" s="59"/>
      <c r="U32" s="670" t="str">
        <f t="shared" si="2"/>
        <v/>
      </c>
      <c r="V32" s="670"/>
      <c r="W32" s="670"/>
      <c r="X32" s="670"/>
      <c r="Y32" s="670"/>
      <c r="Z32" s="670"/>
      <c r="AA32" s="670"/>
      <c r="AB32" s="670"/>
      <c r="AC32" s="670"/>
      <c r="AD32" s="670"/>
      <c r="AE32" s="670"/>
      <c r="AG32" s="290" t="str">
        <f t="shared" si="3"/>
        <v/>
      </c>
      <c r="AH32" s="290" t="str">
        <f t="shared" si="4"/>
        <v>×</v>
      </c>
      <c r="AI32" s="284" t="str">
        <f t="shared" si="5"/>
        <v/>
      </c>
      <c r="AJ32" s="285" t="str">
        <f t="shared" si="1"/>
        <v/>
      </c>
    </row>
    <row r="33" spans="1:36" ht="36.75" customHeight="1">
      <c r="A33" s="286">
        <f t="shared" si="6"/>
        <v>23</v>
      </c>
      <c r="B33" s="287" t="str">
        <f>IF(基本情報入力シート!B62="","",基本情報入力シート!B62)</f>
        <v/>
      </c>
      <c r="C33" s="288" t="str">
        <f>IF(基本情報入力シート!L62="","",基本情報入力シート!L62)</f>
        <v/>
      </c>
      <c r="D33" s="288" t="str">
        <f>IF(基本情報入力シート!Q62="","",基本情報入力シート!Q62)</f>
        <v/>
      </c>
      <c r="E33" s="288" t="str">
        <f>IF(基本情報入力シート!V62="","",基本情報入力シート!V62)</f>
        <v/>
      </c>
      <c r="F33" s="288" t="str">
        <f>IF(基本情報入力シート!W62="","",基本情報入力シート!W62)</f>
        <v/>
      </c>
      <c r="G33" s="288" t="str">
        <f>IF(基本情報入力シート!X62="","",基本情報入力シート!X62)</f>
        <v/>
      </c>
      <c r="H33" s="281" t="str">
        <f>IF(基本情報入力シート!Z62="","",基本情報入力シート!Z62)</f>
        <v/>
      </c>
      <c r="I33" s="282" t="str">
        <f>IF(基本情報入力シート!AE62&lt;&gt;"", 基本情報入力シート!AE62, "")</f>
        <v/>
      </c>
      <c r="J33" s="55" t="str">
        <f>IF(基本情報入力シート!AA62="","",基本情報入力シート!AA62)</f>
        <v/>
      </c>
      <c r="K33" s="58" t="str">
        <f>IF(基本情報入力シート!AD62="","",基本情報入力シート!AD62)</f>
        <v/>
      </c>
      <c r="L33" s="57" t="str">
        <f>IF(G33="","",VLOOKUP(G33,【参考】数式用!$A$3:$C$46,3,FALSE))</f>
        <v/>
      </c>
      <c r="M33" s="289" t="str">
        <f t="shared" si="0"/>
        <v/>
      </c>
      <c r="N33" s="259"/>
      <c r="O33" s="260"/>
      <c r="P33" s="260"/>
      <c r="Q33" s="213"/>
      <c r="R33" s="213"/>
      <c r="S33" s="216"/>
      <c r="T33" s="59"/>
      <c r="U33" s="670" t="str">
        <f t="shared" si="2"/>
        <v/>
      </c>
      <c r="V33" s="670"/>
      <c r="W33" s="670"/>
      <c r="X33" s="670"/>
      <c r="Y33" s="670"/>
      <c r="Z33" s="670"/>
      <c r="AA33" s="670"/>
      <c r="AB33" s="670"/>
      <c r="AC33" s="670"/>
      <c r="AD33" s="670"/>
      <c r="AE33" s="670"/>
      <c r="AG33" s="290" t="str">
        <f t="shared" si="3"/>
        <v/>
      </c>
      <c r="AH33" s="290" t="str">
        <f t="shared" si="4"/>
        <v>×</v>
      </c>
      <c r="AI33" s="284" t="str">
        <f t="shared" si="5"/>
        <v/>
      </c>
      <c r="AJ33" s="285" t="str">
        <f t="shared" si="1"/>
        <v/>
      </c>
    </row>
    <row r="34" spans="1:36" ht="36.75" customHeight="1">
      <c r="A34" s="286">
        <f t="shared" si="6"/>
        <v>24</v>
      </c>
      <c r="B34" s="287" t="str">
        <f>IF(基本情報入力シート!B63="","",基本情報入力シート!B63)</f>
        <v/>
      </c>
      <c r="C34" s="288" t="str">
        <f>IF(基本情報入力シート!L63="","",基本情報入力シート!L63)</f>
        <v/>
      </c>
      <c r="D34" s="288" t="str">
        <f>IF(基本情報入力シート!Q63="","",基本情報入力シート!Q63)</f>
        <v/>
      </c>
      <c r="E34" s="288" t="str">
        <f>IF(基本情報入力シート!V63="","",基本情報入力シート!V63)</f>
        <v/>
      </c>
      <c r="F34" s="288" t="str">
        <f>IF(基本情報入力シート!W63="","",基本情報入力シート!W63)</f>
        <v/>
      </c>
      <c r="G34" s="288" t="str">
        <f>IF(基本情報入力シート!X63="","",基本情報入力シート!X63)</f>
        <v/>
      </c>
      <c r="H34" s="281" t="str">
        <f>IF(基本情報入力シート!Z63="","",基本情報入力シート!Z63)</f>
        <v/>
      </c>
      <c r="I34" s="282" t="str">
        <f>IF(基本情報入力シート!AE63&lt;&gt;"", 基本情報入力シート!AE63, "")</f>
        <v/>
      </c>
      <c r="J34" s="55" t="str">
        <f>IF(基本情報入力シート!AA63="","",基本情報入力シート!AA63)</f>
        <v/>
      </c>
      <c r="K34" s="58" t="str">
        <f>IF(基本情報入力シート!AD63="","",基本情報入力シート!AD63)</f>
        <v/>
      </c>
      <c r="L34" s="57" t="str">
        <f>IF(G34="","",VLOOKUP(G34,【参考】数式用!$A$3:$C$46,3,FALSE))</f>
        <v/>
      </c>
      <c r="M34" s="289" t="str">
        <f t="shared" si="0"/>
        <v/>
      </c>
      <c r="N34" s="259"/>
      <c r="O34" s="260"/>
      <c r="P34" s="260"/>
      <c r="Q34" s="213"/>
      <c r="R34" s="213"/>
      <c r="S34" s="216"/>
      <c r="T34" s="59"/>
      <c r="U34" s="670" t="str">
        <f t="shared" si="2"/>
        <v/>
      </c>
      <c r="V34" s="670"/>
      <c r="W34" s="670"/>
      <c r="X34" s="670"/>
      <c r="Y34" s="670"/>
      <c r="Z34" s="670"/>
      <c r="AA34" s="670"/>
      <c r="AB34" s="670"/>
      <c r="AC34" s="670"/>
      <c r="AD34" s="670"/>
      <c r="AE34" s="670"/>
      <c r="AG34" s="290" t="str">
        <f t="shared" si="3"/>
        <v/>
      </c>
      <c r="AH34" s="290" t="str">
        <f t="shared" si="4"/>
        <v>×</v>
      </c>
      <c r="AI34" s="284" t="str">
        <f t="shared" si="5"/>
        <v/>
      </c>
      <c r="AJ34" s="285" t="str">
        <f t="shared" si="1"/>
        <v/>
      </c>
    </row>
    <row r="35" spans="1:36" ht="36.75" customHeight="1">
      <c r="A35" s="286">
        <f t="shared" si="6"/>
        <v>25</v>
      </c>
      <c r="B35" s="287" t="str">
        <f>IF(基本情報入力シート!B64="","",基本情報入力シート!B64)</f>
        <v/>
      </c>
      <c r="C35" s="288" t="str">
        <f>IF(基本情報入力シート!L64="","",基本情報入力シート!L64)</f>
        <v/>
      </c>
      <c r="D35" s="288" t="str">
        <f>IF(基本情報入力シート!Q64="","",基本情報入力シート!Q64)</f>
        <v/>
      </c>
      <c r="E35" s="288" t="str">
        <f>IF(基本情報入力シート!V64="","",基本情報入力シート!V64)</f>
        <v/>
      </c>
      <c r="F35" s="288" t="str">
        <f>IF(基本情報入力シート!W64="","",基本情報入力シート!W64)</f>
        <v/>
      </c>
      <c r="G35" s="288" t="str">
        <f>IF(基本情報入力シート!X64="","",基本情報入力シート!X64)</f>
        <v/>
      </c>
      <c r="H35" s="281" t="str">
        <f>IF(基本情報入力シート!Z64="","",基本情報入力シート!Z64)</f>
        <v/>
      </c>
      <c r="I35" s="282" t="str">
        <f>IF(基本情報入力シート!AE64&lt;&gt;"", 基本情報入力シート!AE64, "")</f>
        <v/>
      </c>
      <c r="J35" s="55" t="str">
        <f>IF(基本情報入力シート!AA64="","",基本情報入力シート!AA64)</f>
        <v/>
      </c>
      <c r="K35" s="58" t="str">
        <f>IF(基本情報入力シート!AD64="","",基本情報入力シート!AD64)</f>
        <v/>
      </c>
      <c r="L35" s="57" t="str">
        <f>IF(G35="","",VLOOKUP(G35,【参考】数式用!$A$3:$C$46,3,FALSE))</f>
        <v/>
      </c>
      <c r="M35" s="289" t="str">
        <f t="shared" si="0"/>
        <v/>
      </c>
      <c r="N35" s="259"/>
      <c r="O35" s="260"/>
      <c r="P35" s="260"/>
      <c r="Q35" s="213"/>
      <c r="R35" s="213"/>
      <c r="S35" s="216"/>
      <c r="T35" s="59"/>
      <c r="U35" s="670" t="str">
        <f t="shared" si="2"/>
        <v/>
      </c>
      <c r="V35" s="670"/>
      <c r="W35" s="670"/>
      <c r="X35" s="670"/>
      <c r="Y35" s="670"/>
      <c r="Z35" s="670"/>
      <c r="AA35" s="670"/>
      <c r="AB35" s="670"/>
      <c r="AC35" s="670"/>
      <c r="AD35" s="670"/>
      <c r="AE35" s="670"/>
      <c r="AG35" s="290" t="str">
        <f t="shared" si="3"/>
        <v/>
      </c>
      <c r="AH35" s="290" t="str">
        <f t="shared" si="4"/>
        <v>×</v>
      </c>
      <c r="AI35" s="284" t="str">
        <f t="shared" si="5"/>
        <v/>
      </c>
      <c r="AJ35" s="285" t="str">
        <f t="shared" si="1"/>
        <v/>
      </c>
    </row>
    <row r="36" spans="1:36" ht="36.75" customHeight="1">
      <c r="A36" s="286">
        <f t="shared" si="6"/>
        <v>26</v>
      </c>
      <c r="B36" s="287" t="str">
        <f>IF(基本情報入力シート!B65="","",基本情報入力シート!B65)</f>
        <v/>
      </c>
      <c r="C36" s="288" t="str">
        <f>IF(基本情報入力シート!L65="","",基本情報入力シート!L65)</f>
        <v/>
      </c>
      <c r="D36" s="288" t="str">
        <f>IF(基本情報入力シート!Q65="","",基本情報入力シート!Q65)</f>
        <v/>
      </c>
      <c r="E36" s="288" t="str">
        <f>IF(基本情報入力シート!V65="","",基本情報入力シート!V65)</f>
        <v/>
      </c>
      <c r="F36" s="288" t="str">
        <f>IF(基本情報入力シート!W65="","",基本情報入力シート!W65)</f>
        <v/>
      </c>
      <c r="G36" s="288" t="str">
        <f>IF(基本情報入力シート!X65="","",基本情報入力シート!X65)</f>
        <v/>
      </c>
      <c r="H36" s="281" t="str">
        <f>IF(基本情報入力シート!Z65="","",基本情報入力シート!Z65)</f>
        <v/>
      </c>
      <c r="I36" s="282" t="str">
        <f>IF(基本情報入力シート!AE65&lt;&gt;"", 基本情報入力シート!AE65, "")</f>
        <v/>
      </c>
      <c r="J36" s="55" t="str">
        <f>IF(基本情報入力シート!AA65="","",基本情報入力シート!AA65)</f>
        <v/>
      </c>
      <c r="K36" s="58" t="str">
        <f>IF(基本情報入力シート!AD65="","",基本情報入力シート!AD65)</f>
        <v/>
      </c>
      <c r="L36" s="57" t="str">
        <f>IF(G36="","",VLOOKUP(G36,【参考】数式用!$A$3:$C$46,3,FALSE))</f>
        <v/>
      </c>
      <c r="M36" s="289" t="str">
        <f t="shared" si="0"/>
        <v/>
      </c>
      <c r="N36" s="259"/>
      <c r="O36" s="260"/>
      <c r="P36" s="260"/>
      <c r="Q36" s="213"/>
      <c r="R36" s="213"/>
      <c r="S36" s="216"/>
      <c r="T36" s="59"/>
      <c r="U36" s="670" t="str">
        <f t="shared" si="2"/>
        <v/>
      </c>
      <c r="V36" s="670"/>
      <c r="W36" s="670"/>
      <c r="X36" s="670"/>
      <c r="Y36" s="670"/>
      <c r="Z36" s="670"/>
      <c r="AA36" s="670"/>
      <c r="AB36" s="670"/>
      <c r="AC36" s="670"/>
      <c r="AD36" s="670"/>
      <c r="AE36" s="670"/>
      <c r="AG36" s="290" t="str">
        <f t="shared" si="3"/>
        <v/>
      </c>
      <c r="AH36" s="290" t="str">
        <f t="shared" si="4"/>
        <v>×</v>
      </c>
      <c r="AI36" s="284" t="str">
        <f t="shared" si="5"/>
        <v/>
      </c>
      <c r="AJ36" s="285" t="str">
        <f t="shared" si="1"/>
        <v/>
      </c>
    </row>
    <row r="37" spans="1:36" ht="36.75" customHeight="1">
      <c r="A37" s="286">
        <f t="shared" si="6"/>
        <v>27</v>
      </c>
      <c r="B37" s="287" t="str">
        <f>IF(基本情報入力シート!B66="","",基本情報入力シート!B66)</f>
        <v/>
      </c>
      <c r="C37" s="288" t="str">
        <f>IF(基本情報入力シート!L66="","",基本情報入力シート!L66)</f>
        <v/>
      </c>
      <c r="D37" s="288" t="str">
        <f>IF(基本情報入力シート!Q66="","",基本情報入力シート!Q66)</f>
        <v/>
      </c>
      <c r="E37" s="288" t="str">
        <f>IF(基本情報入力シート!V66="","",基本情報入力シート!V66)</f>
        <v/>
      </c>
      <c r="F37" s="288" t="str">
        <f>IF(基本情報入力シート!W66="","",基本情報入力シート!W66)</f>
        <v/>
      </c>
      <c r="G37" s="288" t="str">
        <f>IF(基本情報入力シート!X66="","",基本情報入力シート!X66)</f>
        <v/>
      </c>
      <c r="H37" s="281" t="str">
        <f>IF(基本情報入力シート!Z66="","",基本情報入力シート!Z66)</f>
        <v/>
      </c>
      <c r="I37" s="282" t="str">
        <f>IF(基本情報入力シート!AE66&lt;&gt;"", 基本情報入力シート!AE66, "")</f>
        <v/>
      </c>
      <c r="J37" s="55" t="str">
        <f>IF(基本情報入力シート!AA66="","",基本情報入力シート!AA66)</f>
        <v/>
      </c>
      <c r="K37" s="58" t="str">
        <f>IF(基本情報入力シート!AD66="","",基本情報入力シート!AD66)</f>
        <v/>
      </c>
      <c r="L37" s="57" t="str">
        <f>IF(G37="","",VLOOKUP(G37,【参考】数式用!$A$3:$C$46,3,FALSE))</f>
        <v/>
      </c>
      <c r="M37" s="289" t="str">
        <f t="shared" si="0"/>
        <v/>
      </c>
      <c r="N37" s="259"/>
      <c r="O37" s="260"/>
      <c r="P37" s="260"/>
      <c r="Q37" s="213"/>
      <c r="R37" s="213"/>
      <c r="S37" s="216"/>
      <c r="T37" s="59"/>
      <c r="U37" s="670" t="str">
        <f t="shared" si="2"/>
        <v/>
      </c>
      <c r="V37" s="670"/>
      <c r="W37" s="670"/>
      <c r="X37" s="670"/>
      <c r="Y37" s="670"/>
      <c r="Z37" s="670"/>
      <c r="AA37" s="670"/>
      <c r="AB37" s="670"/>
      <c r="AC37" s="670"/>
      <c r="AD37" s="670"/>
      <c r="AE37" s="670"/>
      <c r="AG37" s="290" t="str">
        <f t="shared" si="3"/>
        <v/>
      </c>
      <c r="AH37" s="290" t="str">
        <f t="shared" si="4"/>
        <v>×</v>
      </c>
      <c r="AI37" s="284" t="str">
        <f t="shared" si="5"/>
        <v/>
      </c>
      <c r="AJ37" s="285" t="str">
        <f t="shared" si="1"/>
        <v/>
      </c>
    </row>
    <row r="38" spans="1:36" ht="36.75" customHeight="1">
      <c r="A38" s="286">
        <f t="shared" si="6"/>
        <v>28</v>
      </c>
      <c r="B38" s="287" t="str">
        <f>IF(基本情報入力シート!B67="","",基本情報入力シート!B67)</f>
        <v/>
      </c>
      <c r="C38" s="288" t="str">
        <f>IF(基本情報入力シート!L67="","",基本情報入力シート!L67)</f>
        <v/>
      </c>
      <c r="D38" s="288" t="str">
        <f>IF(基本情報入力シート!Q67="","",基本情報入力シート!Q67)</f>
        <v/>
      </c>
      <c r="E38" s="288" t="str">
        <f>IF(基本情報入力シート!V67="","",基本情報入力シート!V67)</f>
        <v/>
      </c>
      <c r="F38" s="288" t="str">
        <f>IF(基本情報入力シート!W67="","",基本情報入力シート!W67)</f>
        <v/>
      </c>
      <c r="G38" s="288" t="str">
        <f>IF(基本情報入力シート!X67="","",基本情報入力シート!X67)</f>
        <v/>
      </c>
      <c r="H38" s="281" t="str">
        <f>IF(基本情報入力シート!Z67="","",基本情報入力シート!Z67)</f>
        <v/>
      </c>
      <c r="I38" s="282" t="str">
        <f>IF(基本情報入力シート!AE67&lt;&gt;"", 基本情報入力シート!AE67, "")</f>
        <v/>
      </c>
      <c r="J38" s="55" t="str">
        <f>IF(基本情報入力シート!AA67="","",基本情報入力シート!AA67)</f>
        <v/>
      </c>
      <c r="K38" s="58" t="str">
        <f>IF(基本情報入力シート!AD67="","",基本情報入力シート!AD67)</f>
        <v/>
      </c>
      <c r="L38" s="57" t="str">
        <f>IF(G38="","",VLOOKUP(G38,【参考】数式用!$A$3:$C$46,3,FALSE))</f>
        <v/>
      </c>
      <c r="M38" s="289" t="str">
        <f t="shared" si="0"/>
        <v/>
      </c>
      <c r="N38" s="259"/>
      <c r="O38" s="260"/>
      <c r="P38" s="260"/>
      <c r="Q38" s="213"/>
      <c r="R38" s="213"/>
      <c r="S38" s="216"/>
      <c r="T38" s="59"/>
      <c r="U38" s="670" t="str">
        <f t="shared" si="2"/>
        <v/>
      </c>
      <c r="V38" s="670"/>
      <c r="W38" s="670"/>
      <c r="X38" s="670"/>
      <c r="Y38" s="670"/>
      <c r="Z38" s="670"/>
      <c r="AA38" s="670"/>
      <c r="AB38" s="670"/>
      <c r="AC38" s="670"/>
      <c r="AD38" s="670"/>
      <c r="AE38" s="670"/>
      <c r="AG38" s="290" t="str">
        <f t="shared" si="3"/>
        <v/>
      </c>
      <c r="AH38" s="290" t="str">
        <f t="shared" si="4"/>
        <v>×</v>
      </c>
      <c r="AI38" s="284" t="str">
        <f t="shared" si="5"/>
        <v/>
      </c>
      <c r="AJ38" s="285" t="str">
        <f t="shared" si="1"/>
        <v/>
      </c>
    </row>
    <row r="39" spans="1:36" ht="36.75" customHeight="1">
      <c r="A39" s="286">
        <f t="shared" si="6"/>
        <v>29</v>
      </c>
      <c r="B39" s="287" t="str">
        <f>IF(基本情報入力シート!B68="","",基本情報入力シート!B68)</f>
        <v/>
      </c>
      <c r="C39" s="288" t="str">
        <f>IF(基本情報入力シート!L68="","",基本情報入力シート!L68)</f>
        <v/>
      </c>
      <c r="D39" s="288" t="str">
        <f>IF(基本情報入力シート!Q68="","",基本情報入力シート!Q68)</f>
        <v/>
      </c>
      <c r="E39" s="288" t="str">
        <f>IF(基本情報入力シート!V68="","",基本情報入力シート!V68)</f>
        <v/>
      </c>
      <c r="F39" s="288" t="str">
        <f>IF(基本情報入力シート!W68="","",基本情報入力シート!W68)</f>
        <v/>
      </c>
      <c r="G39" s="288" t="str">
        <f>IF(基本情報入力シート!X68="","",基本情報入力シート!X68)</f>
        <v/>
      </c>
      <c r="H39" s="281" t="str">
        <f>IF(基本情報入力シート!Z68="","",基本情報入力シート!Z68)</f>
        <v/>
      </c>
      <c r="I39" s="282" t="str">
        <f>IF(基本情報入力シート!AE68&lt;&gt;"", 基本情報入力シート!AE68, "")</f>
        <v/>
      </c>
      <c r="J39" s="55" t="str">
        <f>IF(基本情報入力シート!AA68="","",基本情報入力シート!AA68)</f>
        <v/>
      </c>
      <c r="K39" s="58" t="str">
        <f>IF(基本情報入力シート!AD68="","",基本情報入力シート!AD68)</f>
        <v/>
      </c>
      <c r="L39" s="57" t="str">
        <f>IF(G39="","",VLOOKUP(G39,【参考】数式用!$A$3:$C$46,3,FALSE))</f>
        <v/>
      </c>
      <c r="M39" s="289" t="str">
        <f t="shared" si="0"/>
        <v/>
      </c>
      <c r="N39" s="259"/>
      <c r="O39" s="260"/>
      <c r="P39" s="260"/>
      <c r="Q39" s="213"/>
      <c r="R39" s="213"/>
      <c r="S39" s="216"/>
      <c r="T39" s="59"/>
      <c r="U39" s="670" t="str">
        <f t="shared" si="2"/>
        <v/>
      </c>
      <c r="V39" s="670"/>
      <c r="W39" s="670"/>
      <c r="X39" s="670"/>
      <c r="Y39" s="670"/>
      <c r="Z39" s="670"/>
      <c r="AA39" s="670"/>
      <c r="AB39" s="670"/>
      <c r="AC39" s="670"/>
      <c r="AD39" s="670"/>
      <c r="AE39" s="670"/>
      <c r="AG39" s="290" t="str">
        <f t="shared" si="3"/>
        <v/>
      </c>
      <c r="AH39" s="290" t="str">
        <f t="shared" si="4"/>
        <v>×</v>
      </c>
      <c r="AI39" s="284" t="str">
        <f t="shared" si="5"/>
        <v/>
      </c>
      <c r="AJ39" s="285" t="str">
        <f t="shared" si="1"/>
        <v/>
      </c>
    </row>
    <row r="40" spans="1:36" ht="36.75" customHeight="1">
      <c r="A40" s="286">
        <f t="shared" si="6"/>
        <v>30</v>
      </c>
      <c r="B40" s="287" t="str">
        <f>IF(基本情報入力シート!B69="","",基本情報入力シート!B69)</f>
        <v/>
      </c>
      <c r="C40" s="288" t="str">
        <f>IF(基本情報入力シート!L69="","",基本情報入力シート!L69)</f>
        <v/>
      </c>
      <c r="D40" s="288" t="str">
        <f>IF(基本情報入力シート!Q69="","",基本情報入力シート!Q69)</f>
        <v/>
      </c>
      <c r="E40" s="288" t="str">
        <f>IF(基本情報入力シート!V69="","",基本情報入力シート!V69)</f>
        <v/>
      </c>
      <c r="F40" s="288" t="str">
        <f>IF(基本情報入力シート!W69="","",基本情報入力シート!W69)</f>
        <v/>
      </c>
      <c r="G40" s="288" t="str">
        <f>IF(基本情報入力シート!X69="","",基本情報入力シート!X69)</f>
        <v/>
      </c>
      <c r="H40" s="281" t="str">
        <f>IF(基本情報入力シート!Z69="","",基本情報入力シート!Z69)</f>
        <v/>
      </c>
      <c r="I40" s="282" t="str">
        <f>IF(基本情報入力シート!AE69&lt;&gt;"", 基本情報入力シート!AE69, "")</f>
        <v/>
      </c>
      <c r="J40" s="55" t="str">
        <f>IF(基本情報入力シート!AA69="","",基本情報入力シート!AA69)</f>
        <v/>
      </c>
      <c r="K40" s="58" t="str">
        <f>IF(基本情報入力シート!AD69="","",基本情報入力シート!AD69)</f>
        <v/>
      </c>
      <c r="L40" s="57" t="str">
        <f>IF(G40="","",VLOOKUP(G40,【参考】数式用!$A$3:$C$46,3,FALSE))</f>
        <v/>
      </c>
      <c r="M40" s="289" t="str">
        <f t="shared" si="0"/>
        <v/>
      </c>
      <c r="N40" s="259"/>
      <c r="O40" s="260"/>
      <c r="P40" s="260"/>
      <c r="Q40" s="213"/>
      <c r="R40" s="213"/>
      <c r="S40" s="216"/>
      <c r="T40" s="59"/>
      <c r="U40" s="670" t="str">
        <f t="shared" si="2"/>
        <v/>
      </c>
      <c r="V40" s="670"/>
      <c r="W40" s="670"/>
      <c r="X40" s="670"/>
      <c r="Y40" s="670"/>
      <c r="Z40" s="670"/>
      <c r="AA40" s="670"/>
      <c r="AB40" s="670"/>
      <c r="AC40" s="670"/>
      <c r="AD40" s="670"/>
      <c r="AE40" s="670"/>
      <c r="AG40" s="290" t="str">
        <f t="shared" si="3"/>
        <v/>
      </c>
      <c r="AH40" s="290" t="str">
        <f t="shared" si="4"/>
        <v>×</v>
      </c>
      <c r="AI40" s="284" t="str">
        <f t="shared" si="5"/>
        <v/>
      </c>
      <c r="AJ40" s="285" t="str">
        <f t="shared" si="1"/>
        <v/>
      </c>
    </row>
    <row r="41" spans="1:36" ht="36.75" customHeight="1">
      <c r="A41" s="286">
        <f t="shared" si="6"/>
        <v>31</v>
      </c>
      <c r="B41" s="287" t="str">
        <f>IF(基本情報入力シート!B70="","",基本情報入力シート!B70)</f>
        <v/>
      </c>
      <c r="C41" s="288" t="str">
        <f>IF(基本情報入力シート!L70="","",基本情報入力シート!L70)</f>
        <v/>
      </c>
      <c r="D41" s="288" t="str">
        <f>IF(基本情報入力シート!Q70="","",基本情報入力シート!Q70)</f>
        <v/>
      </c>
      <c r="E41" s="288" t="str">
        <f>IF(基本情報入力シート!V70="","",基本情報入力シート!V70)</f>
        <v/>
      </c>
      <c r="F41" s="288" t="str">
        <f>IF(基本情報入力シート!W70="","",基本情報入力シート!W70)</f>
        <v/>
      </c>
      <c r="G41" s="288" t="str">
        <f>IF(基本情報入力シート!X70="","",基本情報入力シート!X70)</f>
        <v/>
      </c>
      <c r="H41" s="281" t="str">
        <f>IF(基本情報入力シート!Z70="","",基本情報入力シート!Z70)</f>
        <v/>
      </c>
      <c r="I41" s="282" t="str">
        <f>IF(基本情報入力シート!AE70&lt;&gt;"", 基本情報入力シート!AE70, "")</f>
        <v/>
      </c>
      <c r="J41" s="55" t="str">
        <f>IF(基本情報入力シート!AA70="","",基本情報入力シート!AA70)</f>
        <v/>
      </c>
      <c r="K41" s="58" t="str">
        <f>IF(基本情報入力シート!AD70="","",基本情報入力シート!AD70)</f>
        <v/>
      </c>
      <c r="L41" s="57" t="str">
        <f>IF(G41="","",VLOOKUP(G41,【参考】数式用!$A$3:$C$46,3,FALSE))</f>
        <v/>
      </c>
      <c r="M41" s="289" t="str">
        <f t="shared" si="0"/>
        <v/>
      </c>
      <c r="N41" s="259"/>
      <c r="O41" s="260"/>
      <c r="P41" s="260"/>
      <c r="Q41" s="213"/>
      <c r="R41" s="213"/>
      <c r="S41" s="216"/>
      <c r="T41" s="59"/>
      <c r="U41" s="670" t="str">
        <f t="shared" si="2"/>
        <v/>
      </c>
      <c r="V41" s="670"/>
      <c r="W41" s="670"/>
      <c r="X41" s="670"/>
      <c r="Y41" s="670"/>
      <c r="Z41" s="670"/>
      <c r="AA41" s="670"/>
      <c r="AB41" s="670"/>
      <c r="AC41" s="670"/>
      <c r="AD41" s="670"/>
      <c r="AE41" s="670"/>
      <c r="AG41" s="290" t="str">
        <f t="shared" si="3"/>
        <v/>
      </c>
      <c r="AH41" s="290" t="str">
        <f t="shared" si="4"/>
        <v>×</v>
      </c>
      <c r="AI41" s="284" t="str">
        <f t="shared" si="5"/>
        <v/>
      </c>
      <c r="AJ41" s="285" t="str">
        <f t="shared" si="1"/>
        <v/>
      </c>
    </row>
    <row r="42" spans="1:36" ht="36.75" customHeight="1">
      <c r="A42" s="286">
        <f t="shared" si="6"/>
        <v>32</v>
      </c>
      <c r="B42" s="287" t="str">
        <f>IF(基本情報入力シート!B71="","",基本情報入力シート!B71)</f>
        <v/>
      </c>
      <c r="C42" s="288" t="str">
        <f>IF(基本情報入力シート!L71="","",基本情報入力シート!L71)</f>
        <v/>
      </c>
      <c r="D42" s="288" t="str">
        <f>IF(基本情報入力シート!Q71="","",基本情報入力シート!Q71)</f>
        <v/>
      </c>
      <c r="E42" s="288" t="str">
        <f>IF(基本情報入力シート!V71="","",基本情報入力シート!V71)</f>
        <v/>
      </c>
      <c r="F42" s="288" t="str">
        <f>IF(基本情報入力シート!W71="","",基本情報入力シート!W71)</f>
        <v/>
      </c>
      <c r="G42" s="288" t="str">
        <f>IF(基本情報入力シート!X71="","",基本情報入力シート!X71)</f>
        <v/>
      </c>
      <c r="H42" s="281" t="str">
        <f>IF(基本情報入力シート!Z71="","",基本情報入力シート!Z71)</f>
        <v/>
      </c>
      <c r="I42" s="282" t="str">
        <f>IF(基本情報入力シート!AE71&lt;&gt;"", 基本情報入力シート!AE71, "")</f>
        <v/>
      </c>
      <c r="J42" s="55" t="str">
        <f>IF(基本情報入力シート!AA71="","",基本情報入力シート!AA71)</f>
        <v/>
      </c>
      <c r="K42" s="58" t="str">
        <f>IF(基本情報入力シート!AD71="","",基本情報入力シート!AD71)</f>
        <v/>
      </c>
      <c r="L42" s="57" t="str">
        <f>IF(G42="","",VLOOKUP(G42,【参考】数式用!$A$3:$C$46,3,FALSE))</f>
        <v/>
      </c>
      <c r="M42" s="289" t="str">
        <f t="shared" si="0"/>
        <v/>
      </c>
      <c r="N42" s="259"/>
      <c r="O42" s="260"/>
      <c r="P42" s="260"/>
      <c r="Q42" s="213"/>
      <c r="R42" s="213"/>
      <c r="S42" s="216"/>
      <c r="T42" s="59"/>
      <c r="U42" s="670" t="str">
        <f t="shared" si="2"/>
        <v/>
      </c>
      <c r="V42" s="670"/>
      <c r="W42" s="670"/>
      <c r="X42" s="670"/>
      <c r="Y42" s="670"/>
      <c r="Z42" s="670"/>
      <c r="AA42" s="670"/>
      <c r="AB42" s="670"/>
      <c r="AC42" s="670"/>
      <c r="AD42" s="670"/>
      <c r="AE42" s="670"/>
      <c r="AG42" s="290" t="str">
        <f t="shared" si="3"/>
        <v/>
      </c>
      <c r="AH42" s="290" t="str">
        <f t="shared" si="4"/>
        <v>×</v>
      </c>
      <c r="AI42" s="284" t="str">
        <f t="shared" si="5"/>
        <v/>
      </c>
      <c r="AJ42" s="285" t="str">
        <f t="shared" si="1"/>
        <v/>
      </c>
    </row>
    <row r="43" spans="1:36" ht="36.75" customHeight="1">
      <c r="A43" s="286">
        <f t="shared" si="6"/>
        <v>33</v>
      </c>
      <c r="B43" s="287" t="str">
        <f>IF(基本情報入力シート!B72="","",基本情報入力シート!B72)</f>
        <v/>
      </c>
      <c r="C43" s="288" t="str">
        <f>IF(基本情報入力シート!L72="","",基本情報入力シート!L72)</f>
        <v/>
      </c>
      <c r="D43" s="288" t="str">
        <f>IF(基本情報入力シート!Q72="","",基本情報入力シート!Q72)</f>
        <v/>
      </c>
      <c r="E43" s="288" t="str">
        <f>IF(基本情報入力シート!V72="","",基本情報入力シート!V72)</f>
        <v/>
      </c>
      <c r="F43" s="288" t="str">
        <f>IF(基本情報入力シート!W72="","",基本情報入力シート!W72)</f>
        <v/>
      </c>
      <c r="G43" s="288" t="str">
        <f>IF(基本情報入力シート!X72="","",基本情報入力シート!X72)</f>
        <v/>
      </c>
      <c r="H43" s="281" t="str">
        <f>IF(基本情報入力シート!Z72="","",基本情報入力シート!Z72)</f>
        <v/>
      </c>
      <c r="I43" s="282" t="str">
        <f>IF(基本情報入力シート!AE72&lt;&gt;"", 基本情報入力シート!AE72, "")</f>
        <v/>
      </c>
      <c r="J43" s="55" t="str">
        <f>IF(基本情報入力シート!AA72="","",基本情報入力シート!AA72)</f>
        <v/>
      </c>
      <c r="K43" s="58" t="str">
        <f>IF(基本情報入力シート!AD72="","",基本情報入力シート!AD72)</f>
        <v/>
      </c>
      <c r="L43" s="57" t="str">
        <f>IF(G43="","",VLOOKUP(G43,【参考】数式用!$A$3:$C$46,3,FALSE))</f>
        <v/>
      </c>
      <c r="M43" s="289" t="str">
        <f t="shared" ref="M43:M74" si="7">IFERROR(IF(I43="○",ROUNDDOWN(ROUNDDOWN(J43*K43,0)*L43,0),""), "単価未入力")</f>
        <v/>
      </c>
      <c r="N43" s="259"/>
      <c r="O43" s="260"/>
      <c r="P43" s="260"/>
      <c r="Q43" s="213"/>
      <c r="R43" s="213"/>
      <c r="S43" s="216"/>
      <c r="T43" s="59"/>
      <c r="U43" s="670" t="str">
        <f t="shared" si="2"/>
        <v/>
      </c>
      <c r="V43" s="670"/>
      <c r="W43" s="670"/>
      <c r="X43" s="670"/>
      <c r="Y43" s="670"/>
      <c r="Z43" s="670"/>
      <c r="AA43" s="670"/>
      <c r="AB43" s="670"/>
      <c r="AC43" s="670"/>
      <c r="AD43" s="670"/>
      <c r="AE43" s="670"/>
      <c r="AG43" s="290" t="str">
        <f t="shared" si="3"/>
        <v/>
      </c>
      <c r="AH43" s="290" t="str">
        <f t="shared" si="4"/>
        <v>×</v>
      </c>
      <c r="AI43" s="284" t="str">
        <f t="shared" si="5"/>
        <v/>
      </c>
      <c r="AJ43" s="285" t="str">
        <f t="shared" ref="AJ43:AJ74" si="8">IF(R43="○", F43, "")</f>
        <v/>
      </c>
    </row>
    <row r="44" spans="1:36" ht="36.75" customHeight="1">
      <c r="A44" s="286">
        <f t="shared" si="6"/>
        <v>34</v>
      </c>
      <c r="B44" s="287" t="str">
        <f>IF(基本情報入力シート!B73="","",基本情報入力シート!B73)</f>
        <v/>
      </c>
      <c r="C44" s="288" t="str">
        <f>IF(基本情報入力シート!L73="","",基本情報入力シート!L73)</f>
        <v/>
      </c>
      <c r="D44" s="288" t="str">
        <f>IF(基本情報入力シート!Q73="","",基本情報入力シート!Q73)</f>
        <v/>
      </c>
      <c r="E44" s="288" t="str">
        <f>IF(基本情報入力シート!V73="","",基本情報入力シート!V73)</f>
        <v/>
      </c>
      <c r="F44" s="288" t="str">
        <f>IF(基本情報入力シート!W73="","",基本情報入力シート!W73)</f>
        <v/>
      </c>
      <c r="G44" s="288" t="str">
        <f>IF(基本情報入力シート!X73="","",基本情報入力シート!X73)</f>
        <v/>
      </c>
      <c r="H44" s="281" t="str">
        <f>IF(基本情報入力シート!Z73="","",基本情報入力シート!Z73)</f>
        <v/>
      </c>
      <c r="I44" s="282" t="str">
        <f>IF(基本情報入力シート!AE73&lt;&gt;"", 基本情報入力シート!AE73, "")</f>
        <v/>
      </c>
      <c r="J44" s="55" t="str">
        <f>IF(基本情報入力シート!AA73="","",基本情報入力シート!AA73)</f>
        <v/>
      </c>
      <c r="K44" s="58" t="str">
        <f>IF(基本情報入力シート!AD73="","",基本情報入力シート!AD73)</f>
        <v/>
      </c>
      <c r="L44" s="57" t="str">
        <f>IF(G44="","",VLOOKUP(G44,【参考】数式用!$A$3:$C$46,3,FALSE))</f>
        <v/>
      </c>
      <c r="M44" s="289" t="str">
        <f t="shared" si="7"/>
        <v/>
      </c>
      <c r="N44" s="259"/>
      <c r="O44" s="260"/>
      <c r="P44" s="260"/>
      <c r="Q44" s="213"/>
      <c r="R44" s="213"/>
      <c r="S44" s="216"/>
      <c r="T44" s="59"/>
      <c r="U44" s="670" t="str">
        <f t="shared" si="2"/>
        <v/>
      </c>
      <c r="V44" s="670"/>
      <c r="W44" s="670"/>
      <c r="X44" s="670"/>
      <c r="Y44" s="670"/>
      <c r="Z44" s="670"/>
      <c r="AA44" s="670"/>
      <c r="AB44" s="670"/>
      <c r="AC44" s="670"/>
      <c r="AD44" s="670"/>
      <c r="AE44" s="670"/>
      <c r="AG44" s="290" t="str">
        <f t="shared" si="3"/>
        <v/>
      </c>
      <c r="AH44" s="290" t="str">
        <f t="shared" si="4"/>
        <v>×</v>
      </c>
      <c r="AI44" s="284" t="str">
        <f t="shared" si="5"/>
        <v/>
      </c>
      <c r="AJ44" s="285" t="str">
        <f t="shared" si="8"/>
        <v/>
      </c>
    </row>
    <row r="45" spans="1:36" ht="36.75" customHeight="1">
      <c r="A45" s="286">
        <f t="shared" si="6"/>
        <v>35</v>
      </c>
      <c r="B45" s="287" t="str">
        <f>IF(基本情報入力シート!B74="","",基本情報入力シート!B74)</f>
        <v/>
      </c>
      <c r="C45" s="288" t="str">
        <f>IF(基本情報入力シート!L74="","",基本情報入力シート!L74)</f>
        <v/>
      </c>
      <c r="D45" s="288" t="str">
        <f>IF(基本情報入力シート!Q74="","",基本情報入力シート!Q74)</f>
        <v/>
      </c>
      <c r="E45" s="288" t="str">
        <f>IF(基本情報入力シート!V74="","",基本情報入力シート!V74)</f>
        <v/>
      </c>
      <c r="F45" s="288" t="str">
        <f>IF(基本情報入力シート!W74="","",基本情報入力シート!W74)</f>
        <v/>
      </c>
      <c r="G45" s="288" t="str">
        <f>IF(基本情報入力シート!X74="","",基本情報入力シート!X74)</f>
        <v/>
      </c>
      <c r="H45" s="281" t="str">
        <f>IF(基本情報入力シート!Z74="","",基本情報入力シート!Z74)</f>
        <v/>
      </c>
      <c r="I45" s="282" t="str">
        <f>IF(基本情報入力シート!AE74&lt;&gt;"", 基本情報入力シート!AE74, "")</f>
        <v/>
      </c>
      <c r="J45" s="55" t="str">
        <f>IF(基本情報入力シート!AA74="","",基本情報入力シート!AA74)</f>
        <v/>
      </c>
      <c r="K45" s="58" t="str">
        <f>IF(基本情報入力シート!AD74="","",基本情報入力シート!AD74)</f>
        <v/>
      </c>
      <c r="L45" s="57" t="str">
        <f>IF(G45="","",VLOOKUP(G45,【参考】数式用!$A$3:$C$46,3,FALSE))</f>
        <v/>
      </c>
      <c r="M45" s="289" t="str">
        <f t="shared" si="7"/>
        <v/>
      </c>
      <c r="N45" s="259"/>
      <c r="O45" s="260"/>
      <c r="P45" s="260"/>
      <c r="Q45" s="213"/>
      <c r="R45" s="213"/>
      <c r="S45" s="216"/>
      <c r="T45" s="59"/>
      <c r="U45" s="670" t="str">
        <f t="shared" si="2"/>
        <v/>
      </c>
      <c r="V45" s="670"/>
      <c r="W45" s="670"/>
      <c r="X45" s="670"/>
      <c r="Y45" s="670"/>
      <c r="Z45" s="670"/>
      <c r="AA45" s="670"/>
      <c r="AB45" s="670"/>
      <c r="AC45" s="670"/>
      <c r="AD45" s="670"/>
      <c r="AE45" s="670"/>
      <c r="AG45" s="290" t="str">
        <f t="shared" si="3"/>
        <v/>
      </c>
      <c r="AH45" s="290" t="str">
        <f t="shared" si="4"/>
        <v>×</v>
      </c>
      <c r="AI45" s="284" t="str">
        <f t="shared" si="5"/>
        <v/>
      </c>
      <c r="AJ45" s="285" t="str">
        <f t="shared" si="8"/>
        <v/>
      </c>
    </row>
    <row r="46" spans="1:36" ht="36.75" customHeight="1">
      <c r="A46" s="286">
        <f t="shared" si="6"/>
        <v>36</v>
      </c>
      <c r="B46" s="287" t="str">
        <f>IF(基本情報入力シート!B75="","",基本情報入力シート!B75)</f>
        <v/>
      </c>
      <c r="C46" s="288" t="str">
        <f>IF(基本情報入力シート!L75="","",基本情報入力シート!L75)</f>
        <v/>
      </c>
      <c r="D46" s="288" t="str">
        <f>IF(基本情報入力シート!Q75="","",基本情報入力シート!Q75)</f>
        <v/>
      </c>
      <c r="E46" s="288" t="str">
        <f>IF(基本情報入力シート!V75="","",基本情報入力シート!V75)</f>
        <v/>
      </c>
      <c r="F46" s="288" t="str">
        <f>IF(基本情報入力シート!W75="","",基本情報入力シート!W75)</f>
        <v/>
      </c>
      <c r="G46" s="288" t="str">
        <f>IF(基本情報入力シート!X75="","",基本情報入力シート!X75)</f>
        <v/>
      </c>
      <c r="H46" s="281" t="str">
        <f>IF(基本情報入力シート!Z75="","",基本情報入力シート!Z75)</f>
        <v/>
      </c>
      <c r="I46" s="282" t="str">
        <f>IF(基本情報入力シート!AE75&lt;&gt;"", 基本情報入力シート!AE75, "")</f>
        <v/>
      </c>
      <c r="J46" s="55" t="str">
        <f>IF(基本情報入力シート!AA75="","",基本情報入力シート!AA75)</f>
        <v/>
      </c>
      <c r="K46" s="58" t="str">
        <f>IF(基本情報入力シート!AD75="","",基本情報入力シート!AD75)</f>
        <v/>
      </c>
      <c r="L46" s="57" t="str">
        <f>IF(G46="","",VLOOKUP(G46,【参考】数式用!$A$3:$C$46,3,FALSE))</f>
        <v/>
      </c>
      <c r="M46" s="289" t="str">
        <f t="shared" si="7"/>
        <v/>
      </c>
      <c r="N46" s="259"/>
      <c r="O46" s="260"/>
      <c r="P46" s="260"/>
      <c r="Q46" s="213"/>
      <c r="R46" s="213"/>
      <c r="S46" s="216"/>
      <c r="T46" s="59"/>
      <c r="U46" s="670" t="str">
        <f t="shared" si="2"/>
        <v/>
      </c>
      <c r="V46" s="670"/>
      <c r="W46" s="670"/>
      <c r="X46" s="670"/>
      <c r="Y46" s="670"/>
      <c r="Z46" s="670"/>
      <c r="AA46" s="670"/>
      <c r="AB46" s="670"/>
      <c r="AC46" s="670"/>
      <c r="AD46" s="670"/>
      <c r="AE46" s="670"/>
      <c r="AG46" s="290" t="str">
        <f t="shared" si="3"/>
        <v/>
      </c>
      <c r="AH46" s="290" t="str">
        <f t="shared" si="4"/>
        <v>×</v>
      </c>
      <c r="AI46" s="284" t="str">
        <f t="shared" si="5"/>
        <v/>
      </c>
      <c r="AJ46" s="285" t="str">
        <f t="shared" si="8"/>
        <v/>
      </c>
    </row>
    <row r="47" spans="1:36" ht="36.75" customHeight="1">
      <c r="A47" s="286">
        <f t="shared" si="6"/>
        <v>37</v>
      </c>
      <c r="B47" s="287" t="str">
        <f>IF(基本情報入力シート!B76="","",基本情報入力シート!B76)</f>
        <v/>
      </c>
      <c r="C47" s="288" t="str">
        <f>IF(基本情報入力シート!L76="","",基本情報入力シート!L76)</f>
        <v/>
      </c>
      <c r="D47" s="288" t="str">
        <f>IF(基本情報入力シート!Q76="","",基本情報入力シート!Q76)</f>
        <v/>
      </c>
      <c r="E47" s="288" t="str">
        <f>IF(基本情報入力シート!V76="","",基本情報入力シート!V76)</f>
        <v/>
      </c>
      <c r="F47" s="288" t="str">
        <f>IF(基本情報入力シート!W76="","",基本情報入力シート!W76)</f>
        <v/>
      </c>
      <c r="G47" s="288" t="str">
        <f>IF(基本情報入力シート!X76="","",基本情報入力シート!X76)</f>
        <v/>
      </c>
      <c r="H47" s="281" t="str">
        <f>IF(基本情報入力シート!Z76="","",基本情報入力シート!Z76)</f>
        <v/>
      </c>
      <c r="I47" s="282" t="str">
        <f>IF(基本情報入力シート!AE76&lt;&gt;"", 基本情報入力シート!AE76, "")</f>
        <v/>
      </c>
      <c r="J47" s="55" t="str">
        <f>IF(基本情報入力シート!AA76="","",基本情報入力シート!AA76)</f>
        <v/>
      </c>
      <c r="K47" s="58" t="str">
        <f>IF(基本情報入力シート!AD76="","",基本情報入力シート!AD76)</f>
        <v/>
      </c>
      <c r="L47" s="57" t="str">
        <f>IF(G47="","",VLOOKUP(G47,【参考】数式用!$A$3:$C$46,3,FALSE))</f>
        <v/>
      </c>
      <c r="M47" s="289" t="str">
        <f t="shared" si="7"/>
        <v/>
      </c>
      <c r="N47" s="259"/>
      <c r="O47" s="260"/>
      <c r="P47" s="260"/>
      <c r="Q47" s="213"/>
      <c r="R47" s="213"/>
      <c r="S47" s="216"/>
      <c r="T47" s="59"/>
      <c r="U47" s="670" t="str">
        <f t="shared" si="2"/>
        <v/>
      </c>
      <c r="V47" s="670"/>
      <c r="W47" s="670"/>
      <c r="X47" s="670"/>
      <c r="Y47" s="670"/>
      <c r="Z47" s="670"/>
      <c r="AA47" s="670"/>
      <c r="AB47" s="670"/>
      <c r="AC47" s="670"/>
      <c r="AD47" s="670"/>
      <c r="AE47" s="670"/>
      <c r="AG47" s="290" t="str">
        <f t="shared" si="3"/>
        <v/>
      </c>
      <c r="AH47" s="290" t="str">
        <f t="shared" si="4"/>
        <v>×</v>
      </c>
      <c r="AI47" s="284" t="str">
        <f t="shared" si="5"/>
        <v/>
      </c>
      <c r="AJ47" s="285" t="str">
        <f t="shared" si="8"/>
        <v/>
      </c>
    </row>
    <row r="48" spans="1:36" ht="36.75" customHeight="1">
      <c r="A48" s="286">
        <f t="shared" si="6"/>
        <v>38</v>
      </c>
      <c r="B48" s="287" t="str">
        <f>IF(基本情報入力シート!B77="","",基本情報入力シート!B77)</f>
        <v/>
      </c>
      <c r="C48" s="288" t="str">
        <f>IF(基本情報入力シート!L77="","",基本情報入力シート!L77)</f>
        <v/>
      </c>
      <c r="D48" s="288" t="str">
        <f>IF(基本情報入力シート!Q77="","",基本情報入力シート!Q77)</f>
        <v/>
      </c>
      <c r="E48" s="288" t="str">
        <f>IF(基本情報入力シート!V77="","",基本情報入力シート!V77)</f>
        <v/>
      </c>
      <c r="F48" s="288" t="str">
        <f>IF(基本情報入力シート!W77="","",基本情報入力シート!W77)</f>
        <v/>
      </c>
      <c r="G48" s="288" t="str">
        <f>IF(基本情報入力シート!X77="","",基本情報入力シート!X77)</f>
        <v/>
      </c>
      <c r="H48" s="281" t="str">
        <f>IF(基本情報入力シート!Z77="","",基本情報入力シート!Z77)</f>
        <v/>
      </c>
      <c r="I48" s="282" t="str">
        <f>IF(基本情報入力シート!AE77&lt;&gt;"", 基本情報入力シート!AE77, "")</f>
        <v/>
      </c>
      <c r="J48" s="55" t="str">
        <f>IF(基本情報入力シート!AA77="","",基本情報入力シート!AA77)</f>
        <v/>
      </c>
      <c r="K48" s="58" t="str">
        <f>IF(基本情報入力シート!AD77="","",基本情報入力シート!AD77)</f>
        <v/>
      </c>
      <c r="L48" s="57" t="str">
        <f>IF(G48="","",VLOOKUP(G48,【参考】数式用!$A$3:$C$46,3,FALSE))</f>
        <v/>
      </c>
      <c r="M48" s="289" t="str">
        <f t="shared" si="7"/>
        <v/>
      </c>
      <c r="N48" s="259"/>
      <c r="O48" s="260"/>
      <c r="P48" s="260"/>
      <c r="Q48" s="213"/>
      <c r="R48" s="213"/>
      <c r="S48" s="216"/>
      <c r="T48" s="59"/>
      <c r="U48" s="670" t="str">
        <f t="shared" si="2"/>
        <v/>
      </c>
      <c r="V48" s="670"/>
      <c r="W48" s="670"/>
      <c r="X48" s="670"/>
      <c r="Y48" s="670"/>
      <c r="Z48" s="670"/>
      <c r="AA48" s="670"/>
      <c r="AB48" s="670"/>
      <c r="AC48" s="670"/>
      <c r="AD48" s="670"/>
      <c r="AE48" s="670"/>
      <c r="AG48" s="290" t="str">
        <f t="shared" si="3"/>
        <v/>
      </c>
      <c r="AH48" s="290" t="str">
        <f t="shared" si="4"/>
        <v>×</v>
      </c>
      <c r="AI48" s="284" t="str">
        <f t="shared" si="5"/>
        <v/>
      </c>
      <c r="AJ48" s="285" t="str">
        <f t="shared" si="8"/>
        <v/>
      </c>
    </row>
    <row r="49" spans="1:36" ht="36.75" customHeight="1">
      <c r="A49" s="286">
        <f t="shared" si="6"/>
        <v>39</v>
      </c>
      <c r="B49" s="287" t="str">
        <f>IF(基本情報入力シート!B78="","",基本情報入力シート!B78)</f>
        <v/>
      </c>
      <c r="C49" s="288" t="str">
        <f>IF(基本情報入力シート!L78="","",基本情報入力シート!L78)</f>
        <v/>
      </c>
      <c r="D49" s="288" t="str">
        <f>IF(基本情報入力シート!Q78="","",基本情報入力シート!Q78)</f>
        <v/>
      </c>
      <c r="E49" s="288" t="str">
        <f>IF(基本情報入力シート!V78="","",基本情報入力シート!V78)</f>
        <v/>
      </c>
      <c r="F49" s="288" t="str">
        <f>IF(基本情報入力シート!W78="","",基本情報入力シート!W78)</f>
        <v/>
      </c>
      <c r="G49" s="288" t="str">
        <f>IF(基本情報入力シート!X78="","",基本情報入力シート!X78)</f>
        <v/>
      </c>
      <c r="H49" s="281" t="str">
        <f>IF(基本情報入力シート!Z78="","",基本情報入力シート!Z78)</f>
        <v/>
      </c>
      <c r="I49" s="282" t="str">
        <f>IF(基本情報入力シート!AE78&lt;&gt;"", 基本情報入力シート!AE78, "")</f>
        <v/>
      </c>
      <c r="J49" s="55" t="str">
        <f>IF(基本情報入力シート!AA78="","",基本情報入力シート!AA78)</f>
        <v/>
      </c>
      <c r="K49" s="58" t="str">
        <f>IF(基本情報入力シート!AD78="","",基本情報入力シート!AD78)</f>
        <v/>
      </c>
      <c r="L49" s="57" t="str">
        <f>IF(G49="","",VLOOKUP(G49,【参考】数式用!$A$3:$C$46,3,FALSE))</f>
        <v/>
      </c>
      <c r="M49" s="289" t="str">
        <f t="shared" si="7"/>
        <v/>
      </c>
      <c r="N49" s="259"/>
      <c r="O49" s="260"/>
      <c r="P49" s="260"/>
      <c r="Q49" s="213"/>
      <c r="R49" s="213"/>
      <c r="S49" s="216"/>
      <c r="T49" s="59"/>
      <c r="U49" s="670" t="str">
        <f t="shared" si="2"/>
        <v/>
      </c>
      <c r="V49" s="670"/>
      <c r="W49" s="670"/>
      <c r="X49" s="670"/>
      <c r="Y49" s="670"/>
      <c r="Z49" s="670"/>
      <c r="AA49" s="670"/>
      <c r="AB49" s="670"/>
      <c r="AC49" s="670"/>
      <c r="AD49" s="670"/>
      <c r="AE49" s="670"/>
      <c r="AG49" s="290" t="str">
        <f t="shared" si="3"/>
        <v/>
      </c>
      <c r="AH49" s="290" t="str">
        <f t="shared" si="4"/>
        <v>×</v>
      </c>
      <c r="AI49" s="284" t="str">
        <f t="shared" si="5"/>
        <v/>
      </c>
      <c r="AJ49" s="285" t="str">
        <f t="shared" si="8"/>
        <v/>
      </c>
    </row>
    <row r="50" spans="1:36" ht="36.75" customHeight="1">
      <c r="A50" s="286">
        <f t="shared" si="6"/>
        <v>40</v>
      </c>
      <c r="B50" s="287" t="str">
        <f>IF(基本情報入力シート!B79="","",基本情報入力シート!B79)</f>
        <v/>
      </c>
      <c r="C50" s="288" t="str">
        <f>IF(基本情報入力シート!L79="","",基本情報入力シート!L79)</f>
        <v/>
      </c>
      <c r="D50" s="288" t="str">
        <f>IF(基本情報入力シート!Q79="","",基本情報入力シート!Q79)</f>
        <v/>
      </c>
      <c r="E50" s="288" t="str">
        <f>IF(基本情報入力シート!V79="","",基本情報入力シート!V79)</f>
        <v/>
      </c>
      <c r="F50" s="288" t="str">
        <f>IF(基本情報入力シート!W79="","",基本情報入力シート!W79)</f>
        <v/>
      </c>
      <c r="G50" s="288" t="str">
        <f>IF(基本情報入力シート!X79="","",基本情報入力シート!X79)</f>
        <v/>
      </c>
      <c r="H50" s="281" t="str">
        <f>IF(基本情報入力シート!Z79="","",基本情報入力シート!Z79)</f>
        <v/>
      </c>
      <c r="I50" s="282" t="str">
        <f>IF(基本情報入力シート!AE79&lt;&gt;"", 基本情報入力シート!AE79, "")</f>
        <v/>
      </c>
      <c r="J50" s="55" t="str">
        <f>IF(基本情報入力シート!AA79="","",基本情報入力シート!AA79)</f>
        <v/>
      </c>
      <c r="K50" s="58" t="str">
        <f>IF(基本情報入力シート!AD79="","",基本情報入力シート!AD79)</f>
        <v/>
      </c>
      <c r="L50" s="57" t="str">
        <f>IF(G50="","",VLOOKUP(G50,【参考】数式用!$A$3:$C$46,3,FALSE))</f>
        <v/>
      </c>
      <c r="M50" s="289" t="str">
        <f t="shared" si="7"/>
        <v/>
      </c>
      <c r="N50" s="259"/>
      <c r="O50" s="260"/>
      <c r="P50" s="260"/>
      <c r="Q50" s="213"/>
      <c r="R50" s="213"/>
      <c r="S50" s="216"/>
      <c r="T50" s="59"/>
      <c r="U50" s="670" t="str">
        <f t="shared" si="2"/>
        <v/>
      </c>
      <c r="V50" s="670"/>
      <c r="W50" s="670"/>
      <c r="X50" s="670"/>
      <c r="Y50" s="670"/>
      <c r="Z50" s="670"/>
      <c r="AA50" s="670"/>
      <c r="AB50" s="670"/>
      <c r="AC50" s="670"/>
      <c r="AD50" s="670"/>
      <c r="AE50" s="670"/>
      <c r="AG50" s="290" t="str">
        <f t="shared" si="3"/>
        <v/>
      </c>
      <c r="AH50" s="290" t="str">
        <f t="shared" si="4"/>
        <v>×</v>
      </c>
      <c r="AI50" s="284" t="str">
        <f t="shared" si="5"/>
        <v/>
      </c>
      <c r="AJ50" s="285" t="str">
        <f t="shared" si="8"/>
        <v/>
      </c>
    </row>
    <row r="51" spans="1:36" ht="36.75" customHeight="1">
      <c r="A51" s="286">
        <f t="shared" si="6"/>
        <v>41</v>
      </c>
      <c r="B51" s="287" t="str">
        <f>IF(基本情報入力シート!B80="","",基本情報入力シート!B80)</f>
        <v/>
      </c>
      <c r="C51" s="288" t="str">
        <f>IF(基本情報入力シート!L80="","",基本情報入力シート!L80)</f>
        <v/>
      </c>
      <c r="D51" s="288" t="str">
        <f>IF(基本情報入力シート!Q80="","",基本情報入力シート!Q80)</f>
        <v/>
      </c>
      <c r="E51" s="288" t="str">
        <f>IF(基本情報入力シート!V80="","",基本情報入力シート!V80)</f>
        <v/>
      </c>
      <c r="F51" s="288" t="str">
        <f>IF(基本情報入力シート!W80="","",基本情報入力シート!W80)</f>
        <v/>
      </c>
      <c r="G51" s="288" t="str">
        <f>IF(基本情報入力シート!X80="","",基本情報入力シート!X80)</f>
        <v/>
      </c>
      <c r="H51" s="281" t="str">
        <f>IF(基本情報入力シート!Z80="","",基本情報入力シート!Z80)</f>
        <v/>
      </c>
      <c r="I51" s="282" t="str">
        <f>IF(基本情報入力シート!AE80&lt;&gt;"", 基本情報入力シート!AE80, "")</f>
        <v/>
      </c>
      <c r="J51" s="55" t="str">
        <f>IF(基本情報入力シート!AA80="","",基本情報入力シート!AA80)</f>
        <v/>
      </c>
      <c r="K51" s="58" t="str">
        <f>IF(基本情報入力シート!AD80="","",基本情報入力シート!AD80)</f>
        <v/>
      </c>
      <c r="L51" s="57" t="str">
        <f>IF(G51="","",VLOOKUP(G51,【参考】数式用!$A$3:$C$46,3,FALSE))</f>
        <v/>
      </c>
      <c r="M51" s="289" t="str">
        <f t="shared" si="7"/>
        <v/>
      </c>
      <c r="N51" s="259"/>
      <c r="O51" s="260"/>
      <c r="P51" s="260"/>
      <c r="Q51" s="213"/>
      <c r="R51" s="213"/>
      <c r="S51" s="216"/>
      <c r="T51" s="59"/>
      <c r="U51" s="670" t="str">
        <f t="shared" si="2"/>
        <v/>
      </c>
      <c r="V51" s="670"/>
      <c r="W51" s="670"/>
      <c r="X51" s="670"/>
      <c r="Y51" s="670"/>
      <c r="Z51" s="670"/>
      <c r="AA51" s="670"/>
      <c r="AB51" s="670"/>
      <c r="AC51" s="670"/>
      <c r="AD51" s="670"/>
      <c r="AE51" s="670"/>
      <c r="AG51" s="290" t="str">
        <f t="shared" si="3"/>
        <v/>
      </c>
      <c r="AH51" s="290" t="str">
        <f t="shared" si="4"/>
        <v>×</v>
      </c>
      <c r="AI51" s="284" t="str">
        <f t="shared" si="5"/>
        <v/>
      </c>
      <c r="AJ51" s="285" t="str">
        <f t="shared" si="8"/>
        <v/>
      </c>
    </row>
    <row r="52" spans="1:36" ht="36.75" customHeight="1">
      <c r="A52" s="286">
        <f t="shared" si="6"/>
        <v>42</v>
      </c>
      <c r="B52" s="287" t="str">
        <f>IF(基本情報入力シート!B81="","",基本情報入力シート!B81)</f>
        <v/>
      </c>
      <c r="C52" s="288" t="str">
        <f>IF(基本情報入力シート!L81="","",基本情報入力シート!L81)</f>
        <v/>
      </c>
      <c r="D52" s="288" t="str">
        <f>IF(基本情報入力シート!Q81="","",基本情報入力シート!Q81)</f>
        <v/>
      </c>
      <c r="E52" s="288" t="str">
        <f>IF(基本情報入力シート!V81="","",基本情報入力シート!V81)</f>
        <v/>
      </c>
      <c r="F52" s="288" t="str">
        <f>IF(基本情報入力シート!W81="","",基本情報入力シート!W81)</f>
        <v/>
      </c>
      <c r="G52" s="288" t="str">
        <f>IF(基本情報入力シート!X81="","",基本情報入力シート!X81)</f>
        <v/>
      </c>
      <c r="H52" s="281" t="str">
        <f>IF(基本情報入力シート!Z81="","",基本情報入力シート!Z81)</f>
        <v/>
      </c>
      <c r="I52" s="282" t="str">
        <f>IF(基本情報入力シート!AE81&lt;&gt;"", 基本情報入力シート!AE81, "")</f>
        <v/>
      </c>
      <c r="J52" s="55" t="str">
        <f>IF(基本情報入力シート!AA81="","",基本情報入力シート!AA81)</f>
        <v/>
      </c>
      <c r="K52" s="58" t="str">
        <f>IF(基本情報入力シート!AD81="","",基本情報入力シート!AD81)</f>
        <v/>
      </c>
      <c r="L52" s="57" t="str">
        <f>IF(G52="","",VLOOKUP(G52,【参考】数式用!$A$3:$C$46,3,FALSE))</f>
        <v/>
      </c>
      <c r="M52" s="289" t="str">
        <f t="shared" si="7"/>
        <v/>
      </c>
      <c r="N52" s="259"/>
      <c r="O52" s="260"/>
      <c r="P52" s="260"/>
      <c r="Q52" s="213"/>
      <c r="R52" s="213"/>
      <c r="S52" s="216"/>
      <c r="T52" s="59"/>
      <c r="U52" s="670" t="str">
        <f t="shared" si="2"/>
        <v/>
      </c>
      <c r="V52" s="670"/>
      <c r="W52" s="670"/>
      <c r="X52" s="670"/>
      <c r="Y52" s="670"/>
      <c r="Z52" s="670"/>
      <c r="AA52" s="670"/>
      <c r="AB52" s="670"/>
      <c r="AC52" s="670"/>
      <c r="AD52" s="670"/>
      <c r="AE52" s="670"/>
      <c r="AG52" s="290" t="str">
        <f t="shared" si="3"/>
        <v/>
      </c>
      <c r="AH52" s="290" t="str">
        <f t="shared" si="4"/>
        <v>×</v>
      </c>
      <c r="AI52" s="284" t="str">
        <f t="shared" si="5"/>
        <v/>
      </c>
      <c r="AJ52" s="285" t="str">
        <f t="shared" si="8"/>
        <v/>
      </c>
    </row>
    <row r="53" spans="1:36" ht="36.75" customHeight="1">
      <c r="A53" s="286">
        <f t="shared" si="6"/>
        <v>43</v>
      </c>
      <c r="B53" s="287" t="str">
        <f>IF(基本情報入力シート!B82="","",基本情報入力シート!B82)</f>
        <v/>
      </c>
      <c r="C53" s="288" t="str">
        <f>IF(基本情報入力シート!L82="","",基本情報入力シート!L82)</f>
        <v/>
      </c>
      <c r="D53" s="288" t="str">
        <f>IF(基本情報入力シート!Q82="","",基本情報入力シート!Q82)</f>
        <v/>
      </c>
      <c r="E53" s="288" t="str">
        <f>IF(基本情報入力シート!V82="","",基本情報入力シート!V82)</f>
        <v/>
      </c>
      <c r="F53" s="288" t="str">
        <f>IF(基本情報入力シート!W82="","",基本情報入力シート!W82)</f>
        <v/>
      </c>
      <c r="G53" s="288" t="str">
        <f>IF(基本情報入力シート!X82="","",基本情報入力シート!X82)</f>
        <v/>
      </c>
      <c r="H53" s="281" t="str">
        <f>IF(基本情報入力シート!Z82="","",基本情報入力シート!Z82)</f>
        <v/>
      </c>
      <c r="I53" s="282" t="str">
        <f>IF(基本情報入力シート!AE82&lt;&gt;"", 基本情報入力シート!AE82, "")</f>
        <v/>
      </c>
      <c r="J53" s="55" t="str">
        <f>IF(基本情報入力シート!AA82="","",基本情報入力シート!AA82)</f>
        <v/>
      </c>
      <c r="K53" s="58" t="str">
        <f>IF(基本情報入力シート!AD82="","",基本情報入力シート!AD82)</f>
        <v/>
      </c>
      <c r="L53" s="57" t="str">
        <f>IF(G53="","",VLOOKUP(G53,【参考】数式用!$A$3:$C$46,3,FALSE))</f>
        <v/>
      </c>
      <c r="M53" s="289" t="str">
        <f t="shared" si="7"/>
        <v/>
      </c>
      <c r="N53" s="259"/>
      <c r="O53" s="260"/>
      <c r="P53" s="260"/>
      <c r="Q53" s="213"/>
      <c r="R53" s="213"/>
      <c r="S53" s="216"/>
      <c r="T53" s="59"/>
      <c r="U53" s="670" t="str">
        <f t="shared" si="2"/>
        <v/>
      </c>
      <c r="V53" s="670"/>
      <c r="W53" s="670"/>
      <c r="X53" s="670"/>
      <c r="Y53" s="670"/>
      <c r="Z53" s="670"/>
      <c r="AA53" s="670"/>
      <c r="AB53" s="670"/>
      <c r="AC53" s="670"/>
      <c r="AD53" s="670"/>
      <c r="AE53" s="670"/>
      <c r="AG53" s="290" t="str">
        <f t="shared" si="3"/>
        <v/>
      </c>
      <c r="AH53" s="290" t="str">
        <f t="shared" si="4"/>
        <v>×</v>
      </c>
      <c r="AI53" s="284" t="str">
        <f t="shared" si="5"/>
        <v/>
      </c>
      <c r="AJ53" s="285" t="str">
        <f t="shared" si="8"/>
        <v/>
      </c>
    </row>
    <row r="54" spans="1:36" ht="36.75" customHeight="1">
      <c r="A54" s="286">
        <f t="shared" si="6"/>
        <v>44</v>
      </c>
      <c r="B54" s="287" t="str">
        <f>IF(基本情報入力シート!B83="","",基本情報入力シート!B83)</f>
        <v/>
      </c>
      <c r="C54" s="288" t="str">
        <f>IF(基本情報入力シート!L83="","",基本情報入力シート!L83)</f>
        <v/>
      </c>
      <c r="D54" s="288" t="str">
        <f>IF(基本情報入力シート!Q83="","",基本情報入力シート!Q83)</f>
        <v/>
      </c>
      <c r="E54" s="288" t="str">
        <f>IF(基本情報入力シート!V83="","",基本情報入力シート!V83)</f>
        <v/>
      </c>
      <c r="F54" s="288" t="str">
        <f>IF(基本情報入力シート!W83="","",基本情報入力シート!W83)</f>
        <v/>
      </c>
      <c r="G54" s="288" t="str">
        <f>IF(基本情報入力シート!X83="","",基本情報入力シート!X83)</f>
        <v/>
      </c>
      <c r="H54" s="281" t="str">
        <f>IF(基本情報入力シート!Z83="","",基本情報入力シート!Z83)</f>
        <v/>
      </c>
      <c r="I54" s="282" t="str">
        <f>IF(基本情報入力シート!AE83&lt;&gt;"", 基本情報入力シート!AE83, "")</f>
        <v/>
      </c>
      <c r="J54" s="55" t="str">
        <f>IF(基本情報入力シート!AA83="","",基本情報入力シート!AA83)</f>
        <v/>
      </c>
      <c r="K54" s="58" t="str">
        <f>IF(基本情報入力シート!AD83="","",基本情報入力シート!AD83)</f>
        <v/>
      </c>
      <c r="L54" s="57" t="str">
        <f>IF(G54="","",VLOOKUP(G54,【参考】数式用!$A$3:$C$46,3,FALSE))</f>
        <v/>
      </c>
      <c r="M54" s="289" t="str">
        <f t="shared" si="7"/>
        <v/>
      </c>
      <c r="N54" s="259"/>
      <c r="O54" s="260"/>
      <c r="P54" s="260"/>
      <c r="Q54" s="213"/>
      <c r="R54" s="213"/>
      <c r="S54" s="216"/>
      <c r="T54" s="59"/>
      <c r="U54" s="670" t="str">
        <f t="shared" si="2"/>
        <v/>
      </c>
      <c r="V54" s="670"/>
      <c r="W54" s="670"/>
      <c r="X54" s="670"/>
      <c r="Y54" s="670"/>
      <c r="Z54" s="670"/>
      <c r="AA54" s="670"/>
      <c r="AB54" s="670"/>
      <c r="AC54" s="670"/>
      <c r="AD54" s="670"/>
      <c r="AE54" s="670"/>
      <c r="AG54" s="290" t="str">
        <f t="shared" si="3"/>
        <v/>
      </c>
      <c r="AH54" s="290" t="str">
        <f t="shared" si="4"/>
        <v>×</v>
      </c>
      <c r="AI54" s="284" t="str">
        <f t="shared" si="5"/>
        <v/>
      </c>
      <c r="AJ54" s="285" t="str">
        <f t="shared" si="8"/>
        <v/>
      </c>
    </row>
    <row r="55" spans="1:36" ht="36.75" customHeight="1">
      <c r="A55" s="286">
        <f t="shared" si="6"/>
        <v>45</v>
      </c>
      <c r="B55" s="287" t="str">
        <f>IF(基本情報入力シート!B84="","",基本情報入力シート!B84)</f>
        <v/>
      </c>
      <c r="C55" s="288" t="str">
        <f>IF(基本情報入力シート!L84="","",基本情報入力シート!L84)</f>
        <v/>
      </c>
      <c r="D55" s="288" t="str">
        <f>IF(基本情報入力シート!Q84="","",基本情報入力シート!Q84)</f>
        <v/>
      </c>
      <c r="E55" s="288" t="str">
        <f>IF(基本情報入力シート!V84="","",基本情報入力シート!V84)</f>
        <v/>
      </c>
      <c r="F55" s="288" t="str">
        <f>IF(基本情報入力シート!W84="","",基本情報入力シート!W84)</f>
        <v/>
      </c>
      <c r="G55" s="288" t="str">
        <f>IF(基本情報入力シート!X84="","",基本情報入力シート!X84)</f>
        <v/>
      </c>
      <c r="H55" s="281" t="str">
        <f>IF(基本情報入力シート!Z84="","",基本情報入力シート!Z84)</f>
        <v/>
      </c>
      <c r="I55" s="282" t="str">
        <f>IF(基本情報入力シート!AE84&lt;&gt;"", 基本情報入力シート!AE84, "")</f>
        <v/>
      </c>
      <c r="J55" s="55" t="str">
        <f>IF(基本情報入力シート!AA84="","",基本情報入力シート!AA84)</f>
        <v/>
      </c>
      <c r="K55" s="58" t="str">
        <f>IF(基本情報入力シート!AD84="","",基本情報入力シート!AD84)</f>
        <v/>
      </c>
      <c r="L55" s="57" t="str">
        <f>IF(G55="","",VLOOKUP(G55,【参考】数式用!$A$3:$C$46,3,FALSE))</f>
        <v/>
      </c>
      <c r="M55" s="289" t="str">
        <f t="shared" si="7"/>
        <v/>
      </c>
      <c r="N55" s="259"/>
      <c r="O55" s="260"/>
      <c r="P55" s="260"/>
      <c r="Q55" s="213"/>
      <c r="R55" s="213"/>
      <c r="S55" s="216"/>
      <c r="T55" s="59"/>
      <c r="U55" s="670" t="str">
        <f t="shared" si="2"/>
        <v/>
      </c>
      <c r="V55" s="670"/>
      <c r="W55" s="670"/>
      <c r="X55" s="670"/>
      <c r="Y55" s="670"/>
      <c r="Z55" s="670"/>
      <c r="AA55" s="670"/>
      <c r="AB55" s="670"/>
      <c r="AC55" s="670"/>
      <c r="AD55" s="670"/>
      <c r="AE55" s="670"/>
      <c r="AG55" s="290" t="str">
        <f t="shared" si="3"/>
        <v/>
      </c>
      <c r="AH55" s="290" t="str">
        <f t="shared" si="4"/>
        <v>×</v>
      </c>
      <c r="AI55" s="284" t="str">
        <f t="shared" si="5"/>
        <v/>
      </c>
      <c r="AJ55" s="285" t="str">
        <f t="shared" si="8"/>
        <v/>
      </c>
    </row>
    <row r="56" spans="1:36" ht="36.75" customHeight="1">
      <c r="A56" s="286">
        <f t="shared" si="6"/>
        <v>46</v>
      </c>
      <c r="B56" s="287" t="str">
        <f>IF(基本情報入力シート!B85="","",基本情報入力シート!B85)</f>
        <v/>
      </c>
      <c r="C56" s="288" t="str">
        <f>IF(基本情報入力シート!L85="","",基本情報入力シート!L85)</f>
        <v/>
      </c>
      <c r="D56" s="288" t="str">
        <f>IF(基本情報入力シート!Q85="","",基本情報入力シート!Q85)</f>
        <v/>
      </c>
      <c r="E56" s="288" t="str">
        <f>IF(基本情報入力シート!V85="","",基本情報入力シート!V85)</f>
        <v/>
      </c>
      <c r="F56" s="288" t="str">
        <f>IF(基本情報入力シート!W85="","",基本情報入力シート!W85)</f>
        <v/>
      </c>
      <c r="G56" s="288" t="str">
        <f>IF(基本情報入力シート!X85="","",基本情報入力シート!X85)</f>
        <v/>
      </c>
      <c r="H56" s="281" t="str">
        <f>IF(基本情報入力シート!Z85="","",基本情報入力シート!Z85)</f>
        <v/>
      </c>
      <c r="I56" s="282" t="str">
        <f>IF(基本情報入力シート!AE85&lt;&gt;"", 基本情報入力シート!AE85, "")</f>
        <v/>
      </c>
      <c r="J56" s="55" t="str">
        <f>IF(基本情報入力シート!AA85="","",基本情報入力シート!AA85)</f>
        <v/>
      </c>
      <c r="K56" s="58" t="str">
        <f>IF(基本情報入力シート!AD85="","",基本情報入力シート!AD85)</f>
        <v/>
      </c>
      <c r="L56" s="57" t="str">
        <f>IF(G56="","",VLOOKUP(G56,【参考】数式用!$A$3:$C$46,3,FALSE))</f>
        <v/>
      </c>
      <c r="M56" s="289" t="str">
        <f t="shared" si="7"/>
        <v/>
      </c>
      <c r="N56" s="259"/>
      <c r="O56" s="260"/>
      <c r="P56" s="260"/>
      <c r="Q56" s="213"/>
      <c r="R56" s="213"/>
      <c r="S56" s="216"/>
      <c r="T56" s="59"/>
      <c r="U56" s="670" t="str">
        <f t="shared" si="2"/>
        <v/>
      </c>
      <c r="V56" s="670"/>
      <c r="W56" s="670"/>
      <c r="X56" s="670"/>
      <c r="Y56" s="670"/>
      <c r="Z56" s="670"/>
      <c r="AA56" s="670"/>
      <c r="AB56" s="670"/>
      <c r="AC56" s="670"/>
      <c r="AD56" s="670"/>
      <c r="AE56" s="670"/>
      <c r="AG56" s="290" t="str">
        <f t="shared" si="3"/>
        <v/>
      </c>
      <c r="AH56" s="290" t="str">
        <f t="shared" si="4"/>
        <v>×</v>
      </c>
      <c r="AI56" s="284" t="str">
        <f t="shared" si="5"/>
        <v/>
      </c>
      <c r="AJ56" s="285" t="str">
        <f t="shared" si="8"/>
        <v/>
      </c>
    </row>
    <row r="57" spans="1:36" ht="36.75" customHeight="1">
      <c r="A57" s="286">
        <f t="shared" si="6"/>
        <v>47</v>
      </c>
      <c r="B57" s="287" t="str">
        <f>IF(基本情報入力シート!B86="","",基本情報入力シート!B86)</f>
        <v/>
      </c>
      <c r="C57" s="288" t="str">
        <f>IF(基本情報入力シート!L86="","",基本情報入力シート!L86)</f>
        <v/>
      </c>
      <c r="D57" s="288" t="str">
        <f>IF(基本情報入力シート!Q86="","",基本情報入力シート!Q86)</f>
        <v/>
      </c>
      <c r="E57" s="288" t="str">
        <f>IF(基本情報入力シート!V86="","",基本情報入力シート!V86)</f>
        <v/>
      </c>
      <c r="F57" s="288" t="str">
        <f>IF(基本情報入力シート!W86="","",基本情報入力シート!W86)</f>
        <v/>
      </c>
      <c r="G57" s="288" t="str">
        <f>IF(基本情報入力シート!X86="","",基本情報入力シート!X86)</f>
        <v/>
      </c>
      <c r="H57" s="281" t="str">
        <f>IF(基本情報入力シート!Z86="","",基本情報入力シート!Z86)</f>
        <v/>
      </c>
      <c r="I57" s="282" t="str">
        <f>IF(基本情報入力シート!AE86&lt;&gt;"", 基本情報入力シート!AE86, "")</f>
        <v/>
      </c>
      <c r="J57" s="55" t="str">
        <f>IF(基本情報入力シート!AA86="","",基本情報入力シート!AA86)</f>
        <v/>
      </c>
      <c r="K57" s="58" t="str">
        <f>IF(基本情報入力シート!AD86="","",基本情報入力シート!AD86)</f>
        <v/>
      </c>
      <c r="L57" s="57" t="str">
        <f>IF(G57="","",VLOOKUP(G57,【参考】数式用!$A$3:$C$46,3,FALSE))</f>
        <v/>
      </c>
      <c r="M57" s="289" t="str">
        <f t="shared" si="7"/>
        <v/>
      </c>
      <c r="N57" s="259"/>
      <c r="O57" s="260"/>
      <c r="P57" s="260"/>
      <c r="Q57" s="213"/>
      <c r="R57" s="213"/>
      <c r="S57" s="216"/>
      <c r="T57" s="59"/>
      <c r="U57" s="670" t="str">
        <f t="shared" si="2"/>
        <v/>
      </c>
      <c r="V57" s="670"/>
      <c r="W57" s="670"/>
      <c r="X57" s="670"/>
      <c r="Y57" s="670"/>
      <c r="Z57" s="670"/>
      <c r="AA57" s="670"/>
      <c r="AB57" s="670"/>
      <c r="AC57" s="670"/>
      <c r="AD57" s="670"/>
      <c r="AE57" s="670"/>
      <c r="AG57" s="290" t="str">
        <f t="shared" si="3"/>
        <v/>
      </c>
      <c r="AH57" s="290" t="str">
        <f t="shared" si="4"/>
        <v>×</v>
      </c>
      <c r="AI57" s="284" t="str">
        <f t="shared" si="5"/>
        <v/>
      </c>
      <c r="AJ57" s="285" t="str">
        <f t="shared" si="8"/>
        <v/>
      </c>
    </row>
    <row r="58" spans="1:36" ht="36.75" customHeight="1">
      <c r="A58" s="286">
        <f t="shared" si="6"/>
        <v>48</v>
      </c>
      <c r="B58" s="287" t="str">
        <f>IF(基本情報入力シート!B87="","",基本情報入力シート!B87)</f>
        <v/>
      </c>
      <c r="C58" s="288" t="str">
        <f>IF(基本情報入力シート!L87="","",基本情報入力シート!L87)</f>
        <v/>
      </c>
      <c r="D58" s="288" t="str">
        <f>IF(基本情報入力シート!Q87="","",基本情報入力シート!Q87)</f>
        <v/>
      </c>
      <c r="E58" s="288" t="str">
        <f>IF(基本情報入力シート!V87="","",基本情報入力シート!V87)</f>
        <v/>
      </c>
      <c r="F58" s="288" t="str">
        <f>IF(基本情報入力シート!W87="","",基本情報入力シート!W87)</f>
        <v/>
      </c>
      <c r="G58" s="288" t="str">
        <f>IF(基本情報入力シート!X87="","",基本情報入力シート!X87)</f>
        <v/>
      </c>
      <c r="H58" s="281" t="str">
        <f>IF(基本情報入力シート!Z87="","",基本情報入力シート!Z87)</f>
        <v/>
      </c>
      <c r="I58" s="282" t="str">
        <f>IF(基本情報入力シート!AE87&lt;&gt;"", 基本情報入力シート!AE87, "")</f>
        <v/>
      </c>
      <c r="J58" s="55" t="str">
        <f>IF(基本情報入力シート!AA87="","",基本情報入力シート!AA87)</f>
        <v/>
      </c>
      <c r="K58" s="58" t="str">
        <f>IF(基本情報入力シート!AD87="","",基本情報入力シート!AD87)</f>
        <v/>
      </c>
      <c r="L58" s="57" t="str">
        <f>IF(G58="","",VLOOKUP(G58,【参考】数式用!$A$3:$C$46,3,FALSE))</f>
        <v/>
      </c>
      <c r="M58" s="289" t="str">
        <f t="shared" si="7"/>
        <v/>
      </c>
      <c r="N58" s="260"/>
      <c r="O58" s="260"/>
      <c r="P58" s="260"/>
      <c r="Q58" s="213"/>
      <c r="R58" s="213"/>
      <c r="S58" s="216"/>
      <c r="T58" s="59"/>
      <c r="U58" s="670" t="str">
        <f t="shared" si="2"/>
        <v/>
      </c>
      <c r="V58" s="670"/>
      <c r="W58" s="670"/>
      <c r="X58" s="670"/>
      <c r="Y58" s="670"/>
      <c r="Z58" s="670"/>
      <c r="AA58" s="670"/>
      <c r="AB58" s="670"/>
      <c r="AC58" s="670"/>
      <c r="AD58" s="670"/>
      <c r="AE58" s="670"/>
      <c r="AG58" s="290" t="str">
        <f t="shared" si="3"/>
        <v/>
      </c>
      <c r="AH58" s="290" t="str">
        <f t="shared" si="4"/>
        <v>×</v>
      </c>
      <c r="AI58" s="284" t="str">
        <f t="shared" si="5"/>
        <v/>
      </c>
      <c r="AJ58" s="285" t="str">
        <f t="shared" si="8"/>
        <v/>
      </c>
    </row>
    <row r="59" spans="1:36" ht="36.75" customHeight="1">
      <c r="A59" s="286">
        <f t="shared" si="6"/>
        <v>49</v>
      </c>
      <c r="B59" s="287" t="str">
        <f>IF(基本情報入力シート!B88="","",基本情報入力シート!B88)</f>
        <v/>
      </c>
      <c r="C59" s="288" t="str">
        <f>IF(基本情報入力シート!L88="","",基本情報入力シート!L88)</f>
        <v/>
      </c>
      <c r="D59" s="288" t="str">
        <f>IF(基本情報入力シート!Q88="","",基本情報入力シート!Q88)</f>
        <v/>
      </c>
      <c r="E59" s="288" t="str">
        <f>IF(基本情報入力シート!V88="","",基本情報入力シート!V88)</f>
        <v/>
      </c>
      <c r="F59" s="288" t="str">
        <f>IF(基本情報入力シート!W88="","",基本情報入力シート!W88)</f>
        <v/>
      </c>
      <c r="G59" s="288" t="str">
        <f>IF(基本情報入力シート!X88="","",基本情報入力シート!X88)</f>
        <v/>
      </c>
      <c r="H59" s="281" t="str">
        <f>IF(基本情報入力シート!Z88="","",基本情報入力シート!Z88)</f>
        <v/>
      </c>
      <c r="I59" s="282" t="str">
        <f>IF(基本情報入力シート!AE88&lt;&gt;"", 基本情報入力シート!AE88, "")</f>
        <v/>
      </c>
      <c r="J59" s="55" t="str">
        <f>IF(基本情報入力シート!AA88="","",基本情報入力シート!AA88)</f>
        <v/>
      </c>
      <c r="K59" s="58" t="str">
        <f>IF(基本情報入力シート!AD88="","",基本情報入力シート!AD88)</f>
        <v/>
      </c>
      <c r="L59" s="57" t="str">
        <f>IF(G59="","",VLOOKUP(G59,【参考】数式用!$A$3:$C$46,3,FALSE))</f>
        <v/>
      </c>
      <c r="M59" s="289" t="str">
        <f t="shared" si="7"/>
        <v/>
      </c>
      <c r="N59" s="260"/>
      <c r="O59" s="260"/>
      <c r="P59" s="260"/>
      <c r="Q59" s="213"/>
      <c r="R59" s="213"/>
      <c r="S59" s="216"/>
      <c r="T59" s="59"/>
      <c r="U59" s="670" t="str">
        <f t="shared" si="2"/>
        <v/>
      </c>
      <c r="V59" s="670"/>
      <c r="W59" s="670"/>
      <c r="X59" s="670"/>
      <c r="Y59" s="670"/>
      <c r="Z59" s="670"/>
      <c r="AA59" s="670"/>
      <c r="AB59" s="670"/>
      <c r="AC59" s="670"/>
      <c r="AD59" s="670"/>
      <c r="AE59" s="670"/>
      <c r="AG59" s="290" t="str">
        <f t="shared" si="3"/>
        <v/>
      </c>
      <c r="AH59" s="290" t="str">
        <f t="shared" si="4"/>
        <v>×</v>
      </c>
      <c r="AI59" s="284" t="str">
        <f t="shared" si="5"/>
        <v/>
      </c>
      <c r="AJ59" s="285" t="str">
        <f t="shared" si="8"/>
        <v/>
      </c>
    </row>
    <row r="60" spans="1:36" ht="36.75" customHeight="1">
      <c r="A60" s="286">
        <f t="shared" si="6"/>
        <v>50</v>
      </c>
      <c r="B60" s="287" t="str">
        <f>IF(基本情報入力シート!B89="","",基本情報入力シート!B89)</f>
        <v/>
      </c>
      <c r="C60" s="288" t="str">
        <f>IF(基本情報入力シート!L89="","",基本情報入力シート!L89)</f>
        <v/>
      </c>
      <c r="D60" s="288" t="str">
        <f>IF(基本情報入力シート!Q89="","",基本情報入力シート!Q89)</f>
        <v/>
      </c>
      <c r="E60" s="288" t="str">
        <f>IF(基本情報入力シート!V89="","",基本情報入力シート!V89)</f>
        <v/>
      </c>
      <c r="F60" s="288" t="str">
        <f>IF(基本情報入力シート!W89="","",基本情報入力シート!W89)</f>
        <v/>
      </c>
      <c r="G60" s="288" t="str">
        <f>IF(基本情報入力シート!X89="","",基本情報入力シート!X89)</f>
        <v/>
      </c>
      <c r="H60" s="281" t="str">
        <f>IF(基本情報入力シート!Z89="","",基本情報入力シート!Z89)</f>
        <v/>
      </c>
      <c r="I60" s="282" t="str">
        <f>IF(基本情報入力シート!AE89&lt;&gt;"", 基本情報入力シート!AE89, "")</f>
        <v/>
      </c>
      <c r="J60" s="55" t="str">
        <f>IF(基本情報入力シート!AA89="","",基本情報入力シート!AA89)</f>
        <v/>
      </c>
      <c r="K60" s="58" t="str">
        <f>IF(基本情報入力シート!AD89="","",基本情報入力シート!AD89)</f>
        <v/>
      </c>
      <c r="L60" s="57" t="str">
        <f>IF(G60="","",VLOOKUP(G60,【参考】数式用!$A$3:$C$46,3,FALSE))</f>
        <v/>
      </c>
      <c r="M60" s="289" t="str">
        <f t="shared" si="7"/>
        <v/>
      </c>
      <c r="N60" s="260"/>
      <c r="O60" s="260"/>
      <c r="P60" s="260"/>
      <c r="Q60" s="213"/>
      <c r="R60" s="213"/>
      <c r="S60" s="216"/>
      <c r="T60" s="59"/>
      <c r="U60" s="670" t="str">
        <f t="shared" si="2"/>
        <v/>
      </c>
      <c r="V60" s="670"/>
      <c r="W60" s="670"/>
      <c r="X60" s="670"/>
      <c r="Y60" s="670"/>
      <c r="Z60" s="670"/>
      <c r="AA60" s="670"/>
      <c r="AB60" s="670"/>
      <c r="AC60" s="670"/>
      <c r="AD60" s="670"/>
      <c r="AE60" s="670"/>
      <c r="AG60" s="290" t="str">
        <f t="shared" si="3"/>
        <v/>
      </c>
      <c r="AH60" s="290" t="str">
        <f t="shared" si="4"/>
        <v>×</v>
      </c>
      <c r="AI60" s="284" t="str">
        <f t="shared" si="5"/>
        <v/>
      </c>
      <c r="AJ60" s="285" t="str">
        <f t="shared" si="8"/>
        <v/>
      </c>
    </row>
    <row r="61" spans="1:36" ht="36.75" customHeight="1">
      <c r="A61" s="286">
        <f t="shared" si="6"/>
        <v>51</v>
      </c>
      <c r="B61" s="287" t="str">
        <f>IF(基本情報入力シート!B90="","",基本情報入力シート!B90)</f>
        <v/>
      </c>
      <c r="C61" s="288" t="str">
        <f>IF(基本情報入力シート!L90="","",基本情報入力シート!L90)</f>
        <v/>
      </c>
      <c r="D61" s="288" t="str">
        <f>IF(基本情報入力シート!Q90="","",基本情報入力シート!Q90)</f>
        <v/>
      </c>
      <c r="E61" s="288" t="str">
        <f>IF(基本情報入力シート!V90="","",基本情報入力シート!V90)</f>
        <v/>
      </c>
      <c r="F61" s="288" t="str">
        <f>IF(基本情報入力シート!W90="","",基本情報入力シート!W90)</f>
        <v/>
      </c>
      <c r="G61" s="288" t="str">
        <f>IF(基本情報入力シート!X90="","",基本情報入力シート!X90)</f>
        <v/>
      </c>
      <c r="H61" s="281" t="str">
        <f>IF(基本情報入力シート!Z90="","",基本情報入力シート!Z90)</f>
        <v/>
      </c>
      <c r="I61" s="282" t="str">
        <f>IF(基本情報入力シート!AE90&lt;&gt;"", 基本情報入力シート!AE90, "")</f>
        <v/>
      </c>
      <c r="J61" s="55" t="str">
        <f>IF(基本情報入力シート!AA90="","",基本情報入力シート!AA90)</f>
        <v/>
      </c>
      <c r="K61" s="58" t="str">
        <f>IF(基本情報入力シート!AD90="","",基本情報入力シート!AD90)</f>
        <v/>
      </c>
      <c r="L61" s="57" t="str">
        <f>IF(G61="","",VLOOKUP(G61,【参考】数式用!$A$3:$C$46,3,FALSE))</f>
        <v/>
      </c>
      <c r="M61" s="289" t="str">
        <f t="shared" si="7"/>
        <v/>
      </c>
      <c r="N61" s="260"/>
      <c r="O61" s="260"/>
      <c r="P61" s="260"/>
      <c r="Q61" s="213"/>
      <c r="R61" s="213"/>
      <c r="S61" s="216"/>
      <c r="T61" s="59"/>
      <c r="U61" s="670" t="str">
        <f t="shared" si="2"/>
        <v/>
      </c>
      <c r="V61" s="670"/>
      <c r="W61" s="670"/>
      <c r="X61" s="670"/>
      <c r="Y61" s="670"/>
      <c r="Z61" s="670"/>
      <c r="AA61" s="670"/>
      <c r="AB61" s="670"/>
      <c r="AC61" s="670"/>
      <c r="AD61" s="670"/>
      <c r="AE61" s="670"/>
      <c r="AG61" s="290" t="str">
        <f t="shared" si="3"/>
        <v/>
      </c>
      <c r="AH61" s="290" t="str">
        <f t="shared" si="4"/>
        <v>×</v>
      </c>
      <c r="AI61" s="284" t="str">
        <f t="shared" si="5"/>
        <v/>
      </c>
      <c r="AJ61" s="285" t="str">
        <f t="shared" si="8"/>
        <v/>
      </c>
    </row>
    <row r="62" spans="1:36" ht="36.75" customHeight="1">
      <c r="A62" s="286">
        <f t="shared" si="6"/>
        <v>52</v>
      </c>
      <c r="B62" s="287" t="str">
        <f>IF(基本情報入力シート!B91="","",基本情報入力シート!B91)</f>
        <v/>
      </c>
      <c r="C62" s="288" t="str">
        <f>IF(基本情報入力シート!L91="","",基本情報入力シート!L91)</f>
        <v/>
      </c>
      <c r="D62" s="288" t="str">
        <f>IF(基本情報入力シート!Q91="","",基本情報入力シート!Q91)</f>
        <v/>
      </c>
      <c r="E62" s="288" t="str">
        <f>IF(基本情報入力シート!V91="","",基本情報入力シート!V91)</f>
        <v/>
      </c>
      <c r="F62" s="288" t="str">
        <f>IF(基本情報入力シート!W91="","",基本情報入力シート!W91)</f>
        <v/>
      </c>
      <c r="G62" s="288" t="str">
        <f>IF(基本情報入力シート!X91="","",基本情報入力シート!X91)</f>
        <v/>
      </c>
      <c r="H62" s="281" t="str">
        <f>IF(基本情報入力シート!Z91="","",基本情報入力シート!Z91)</f>
        <v/>
      </c>
      <c r="I62" s="282" t="str">
        <f>IF(基本情報入力シート!AE91&lt;&gt;"", 基本情報入力シート!AE91, "")</f>
        <v/>
      </c>
      <c r="J62" s="55" t="str">
        <f>IF(基本情報入力シート!AA91="","",基本情報入力シート!AA91)</f>
        <v/>
      </c>
      <c r="K62" s="58" t="str">
        <f>IF(基本情報入力シート!AD91="","",基本情報入力シート!AD91)</f>
        <v/>
      </c>
      <c r="L62" s="57" t="str">
        <f>IF(G62="","",VLOOKUP(G62,【参考】数式用!$A$3:$C$46,3,FALSE))</f>
        <v/>
      </c>
      <c r="M62" s="289" t="str">
        <f t="shared" si="7"/>
        <v/>
      </c>
      <c r="N62" s="260"/>
      <c r="O62" s="260"/>
      <c r="P62" s="260"/>
      <c r="Q62" s="213"/>
      <c r="R62" s="213"/>
      <c r="S62" s="216"/>
      <c r="T62" s="59"/>
      <c r="U62" s="670" t="str">
        <f t="shared" si="2"/>
        <v/>
      </c>
      <c r="V62" s="670"/>
      <c r="W62" s="670"/>
      <c r="X62" s="670"/>
      <c r="Y62" s="670"/>
      <c r="Z62" s="670"/>
      <c r="AA62" s="670"/>
      <c r="AB62" s="670"/>
      <c r="AC62" s="670"/>
      <c r="AD62" s="670"/>
      <c r="AE62" s="670"/>
      <c r="AG62" s="290" t="str">
        <f t="shared" si="3"/>
        <v/>
      </c>
      <c r="AH62" s="290" t="str">
        <f t="shared" si="4"/>
        <v>×</v>
      </c>
      <c r="AI62" s="284" t="str">
        <f t="shared" si="5"/>
        <v/>
      </c>
      <c r="AJ62" s="285" t="str">
        <f t="shared" si="8"/>
        <v/>
      </c>
    </row>
    <row r="63" spans="1:36" ht="36.75" customHeight="1">
      <c r="A63" s="286">
        <f t="shared" si="6"/>
        <v>53</v>
      </c>
      <c r="B63" s="287" t="str">
        <f>IF(基本情報入力シート!B92="","",基本情報入力シート!B92)</f>
        <v/>
      </c>
      <c r="C63" s="288" t="str">
        <f>IF(基本情報入力シート!L92="","",基本情報入力シート!L92)</f>
        <v/>
      </c>
      <c r="D63" s="288" t="str">
        <f>IF(基本情報入力シート!Q92="","",基本情報入力シート!Q92)</f>
        <v/>
      </c>
      <c r="E63" s="288" t="str">
        <f>IF(基本情報入力シート!V92="","",基本情報入力シート!V92)</f>
        <v/>
      </c>
      <c r="F63" s="288" t="str">
        <f>IF(基本情報入力シート!W92="","",基本情報入力シート!W92)</f>
        <v/>
      </c>
      <c r="G63" s="288" t="str">
        <f>IF(基本情報入力シート!X92="","",基本情報入力シート!X92)</f>
        <v/>
      </c>
      <c r="H63" s="281" t="str">
        <f>IF(基本情報入力シート!Z92="","",基本情報入力シート!Z92)</f>
        <v/>
      </c>
      <c r="I63" s="282" t="str">
        <f>IF(基本情報入力シート!AE92&lt;&gt;"", 基本情報入力シート!AE92, "")</f>
        <v/>
      </c>
      <c r="J63" s="55" t="str">
        <f>IF(基本情報入力シート!AA92="","",基本情報入力シート!AA92)</f>
        <v/>
      </c>
      <c r="K63" s="58" t="str">
        <f>IF(基本情報入力シート!AD92="","",基本情報入力シート!AD92)</f>
        <v/>
      </c>
      <c r="L63" s="57" t="str">
        <f>IF(G63="","",VLOOKUP(G63,【参考】数式用!$A$3:$C$46,3,FALSE))</f>
        <v/>
      </c>
      <c r="M63" s="289" t="str">
        <f t="shared" si="7"/>
        <v/>
      </c>
      <c r="N63" s="260"/>
      <c r="O63" s="260"/>
      <c r="P63" s="260"/>
      <c r="Q63" s="213"/>
      <c r="R63" s="213"/>
      <c r="S63" s="216"/>
      <c r="T63" s="59"/>
      <c r="U63" s="670" t="str">
        <f t="shared" si="2"/>
        <v/>
      </c>
      <c r="V63" s="670"/>
      <c r="W63" s="670"/>
      <c r="X63" s="670"/>
      <c r="Y63" s="670"/>
      <c r="Z63" s="670"/>
      <c r="AA63" s="670"/>
      <c r="AB63" s="670"/>
      <c r="AC63" s="670"/>
      <c r="AD63" s="670"/>
      <c r="AE63" s="670"/>
      <c r="AG63" s="290" t="str">
        <f t="shared" si="3"/>
        <v/>
      </c>
      <c r="AH63" s="290" t="str">
        <f t="shared" si="4"/>
        <v>×</v>
      </c>
      <c r="AI63" s="284" t="str">
        <f t="shared" si="5"/>
        <v/>
      </c>
      <c r="AJ63" s="285" t="str">
        <f t="shared" si="8"/>
        <v/>
      </c>
    </row>
    <row r="64" spans="1:36" ht="36.75" customHeight="1">
      <c r="A64" s="286">
        <f t="shared" si="6"/>
        <v>54</v>
      </c>
      <c r="B64" s="287" t="str">
        <f>IF(基本情報入力シート!B93="","",基本情報入力シート!B93)</f>
        <v/>
      </c>
      <c r="C64" s="288" t="str">
        <f>IF(基本情報入力シート!L93="","",基本情報入力シート!L93)</f>
        <v/>
      </c>
      <c r="D64" s="288" t="str">
        <f>IF(基本情報入力シート!Q93="","",基本情報入力シート!Q93)</f>
        <v/>
      </c>
      <c r="E64" s="288" t="str">
        <f>IF(基本情報入力シート!V93="","",基本情報入力シート!V93)</f>
        <v/>
      </c>
      <c r="F64" s="288" t="str">
        <f>IF(基本情報入力シート!W93="","",基本情報入力シート!W93)</f>
        <v/>
      </c>
      <c r="G64" s="288" t="str">
        <f>IF(基本情報入力シート!X93="","",基本情報入力シート!X93)</f>
        <v/>
      </c>
      <c r="H64" s="281" t="str">
        <f>IF(基本情報入力シート!Z93="","",基本情報入力シート!Z93)</f>
        <v/>
      </c>
      <c r="I64" s="282" t="str">
        <f>IF(基本情報入力シート!AE93&lt;&gt;"", 基本情報入力シート!AE93, "")</f>
        <v/>
      </c>
      <c r="J64" s="55" t="str">
        <f>IF(基本情報入力シート!AA93="","",基本情報入力シート!AA93)</f>
        <v/>
      </c>
      <c r="K64" s="58" t="str">
        <f>IF(基本情報入力シート!AD93="","",基本情報入力シート!AD93)</f>
        <v/>
      </c>
      <c r="L64" s="57" t="str">
        <f>IF(G64="","",VLOOKUP(G64,【参考】数式用!$A$3:$C$46,3,FALSE))</f>
        <v/>
      </c>
      <c r="M64" s="289" t="str">
        <f t="shared" si="7"/>
        <v/>
      </c>
      <c r="N64" s="260"/>
      <c r="O64" s="260"/>
      <c r="P64" s="260"/>
      <c r="Q64" s="213"/>
      <c r="R64" s="213"/>
      <c r="S64" s="216"/>
      <c r="T64" s="59"/>
      <c r="U64" s="670" t="str">
        <f t="shared" si="2"/>
        <v/>
      </c>
      <c r="V64" s="670"/>
      <c r="W64" s="670"/>
      <c r="X64" s="670"/>
      <c r="Y64" s="670"/>
      <c r="Z64" s="670"/>
      <c r="AA64" s="670"/>
      <c r="AB64" s="670"/>
      <c r="AC64" s="670"/>
      <c r="AD64" s="670"/>
      <c r="AE64" s="670"/>
      <c r="AG64" s="290" t="str">
        <f t="shared" si="3"/>
        <v/>
      </c>
      <c r="AH64" s="290" t="str">
        <f t="shared" si="4"/>
        <v>×</v>
      </c>
      <c r="AI64" s="284" t="str">
        <f t="shared" si="5"/>
        <v/>
      </c>
      <c r="AJ64" s="285" t="str">
        <f t="shared" si="8"/>
        <v/>
      </c>
    </row>
    <row r="65" spans="1:36" ht="36.75" customHeight="1">
      <c r="A65" s="286">
        <f t="shared" si="6"/>
        <v>55</v>
      </c>
      <c r="B65" s="287" t="str">
        <f>IF(基本情報入力シート!B94="","",基本情報入力シート!B94)</f>
        <v/>
      </c>
      <c r="C65" s="288" t="str">
        <f>IF(基本情報入力シート!L94="","",基本情報入力シート!L94)</f>
        <v/>
      </c>
      <c r="D65" s="288" t="str">
        <f>IF(基本情報入力シート!Q94="","",基本情報入力シート!Q94)</f>
        <v/>
      </c>
      <c r="E65" s="288" t="str">
        <f>IF(基本情報入力シート!V94="","",基本情報入力シート!V94)</f>
        <v/>
      </c>
      <c r="F65" s="288" t="str">
        <f>IF(基本情報入力シート!W94="","",基本情報入力シート!W94)</f>
        <v/>
      </c>
      <c r="G65" s="288" t="str">
        <f>IF(基本情報入力シート!X94="","",基本情報入力シート!X94)</f>
        <v/>
      </c>
      <c r="H65" s="281" t="str">
        <f>IF(基本情報入力シート!Z94="","",基本情報入力シート!Z94)</f>
        <v/>
      </c>
      <c r="I65" s="282" t="str">
        <f>IF(基本情報入力シート!AE94&lt;&gt;"", 基本情報入力シート!AE94, "")</f>
        <v/>
      </c>
      <c r="J65" s="55" t="str">
        <f>IF(基本情報入力シート!AA94="","",基本情報入力シート!AA94)</f>
        <v/>
      </c>
      <c r="K65" s="58" t="str">
        <f>IF(基本情報入力シート!AD94="","",基本情報入力シート!AD94)</f>
        <v/>
      </c>
      <c r="L65" s="57" t="str">
        <f>IF(G65="","",VLOOKUP(G65,【参考】数式用!$A$3:$C$46,3,FALSE))</f>
        <v/>
      </c>
      <c r="M65" s="289" t="str">
        <f t="shared" si="7"/>
        <v/>
      </c>
      <c r="N65" s="260"/>
      <c r="O65" s="260"/>
      <c r="P65" s="260"/>
      <c r="Q65" s="213"/>
      <c r="R65" s="213"/>
      <c r="S65" s="216"/>
      <c r="T65" s="59"/>
      <c r="U65" s="670" t="str">
        <f t="shared" si="2"/>
        <v/>
      </c>
      <c r="V65" s="670"/>
      <c r="W65" s="670"/>
      <c r="X65" s="670"/>
      <c r="Y65" s="670"/>
      <c r="Z65" s="670"/>
      <c r="AA65" s="670"/>
      <c r="AB65" s="670"/>
      <c r="AC65" s="670"/>
      <c r="AD65" s="670"/>
      <c r="AE65" s="670"/>
      <c r="AG65" s="290" t="str">
        <f t="shared" si="3"/>
        <v/>
      </c>
      <c r="AH65" s="290" t="str">
        <f t="shared" si="4"/>
        <v>×</v>
      </c>
      <c r="AI65" s="284" t="str">
        <f t="shared" si="5"/>
        <v/>
      </c>
      <c r="AJ65" s="285" t="str">
        <f t="shared" si="8"/>
        <v/>
      </c>
    </row>
    <row r="66" spans="1:36" ht="36.75" customHeight="1">
      <c r="A66" s="286">
        <f t="shared" si="6"/>
        <v>56</v>
      </c>
      <c r="B66" s="287" t="str">
        <f>IF(基本情報入力シート!B95="","",基本情報入力シート!B95)</f>
        <v/>
      </c>
      <c r="C66" s="288" t="str">
        <f>IF(基本情報入力シート!L95="","",基本情報入力シート!L95)</f>
        <v/>
      </c>
      <c r="D66" s="288" t="str">
        <f>IF(基本情報入力シート!Q95="","",基本情報入力シート!Q95)</f>
        <v/>
      </c>
      <c r="E66" s="288" t="str">
        <f>IF(基本情報入力シート!V95="","",基本情報入力シート!V95)</f>
        <v/>
      </c>
      <c r="F66" s="288" t="str">
        <f>IF(基本情報入力シート!W95="","",基本情報入力シート!W95)</f>
        <v/>
      </c>
      <c r="G66" s="288" t="str">
        <f>IF(基本情報入力シート!X95="","",基本情報入力シート!X95)</f>
        <v/>
      </c>
      <c r="H66" s="281" t="str">
        <f>IF(基本情報入力シート!Z95="","",基本情報入力シート!Z95)</f>
        <v/>
      </c>
      <c r="I66" s="282" t="str">
        <f>IF(基本情報入力シート!AE95&lt;&gt;"", 基本情報入力シート!AE95, "")</f>
        <v/>
      </c>
      <c r="J66" s="55" t="str">
        <f>IF(基本情報入力シート!AA95="","",基本情報入力シート!AA95)</f>
        <v/>
      </c>
      <c r="K66" s="58" t="str">
        <f>IF(基本情報入力シート!AD95="","",基本情報入力シート!AD95)</f>
        <v/>
      </c>
      <c r="L66" s="57" t="str">
        <f>IF(G66="","",VLOOKUP(G66,【参考】数式用!$A$3:$C$46,3,FALSE))</f>
        <v/>
      </c>
      <c r="M66" s="289" t="str">
        <f t="shared" si="7"/>
        <v/>
      </c>
      <c r="N66" s="260"/>
      <c r="O66" s="260"/>
      <c r="P66" s="260"/>
      <c r="Q66" s="213"/>
      <c r="R66" s="213"/>
      <c r="S66" s="216"/>
      <c r="T66" s="59"/>
      <c r="U66" s="670" t="str">
        <f t="shared" si="2"/>
        <v/>
      </c>
      <c r="V66" s="670"/>
      <c r="W66" s="670"/>
      <c r="X66" s="670"/>
      <c r="Y66" s="670"/>
      <c r="Z66" s="670"/>
      <c r="AA66" s="670"/>
      <c r="AB66" s="670"/>
      <c r="AC66" s="670"/>
      <c r="AD66" s="670"/>
      <c r="AE66" s="670"/>
      <c r="AG66" s="290" t="str">
        <f t="shared" si="3"/>
        <v/>
      </c>
      <c r="AH66" s="290" t="str">
        <f t="shared" si="4"/>
        <v>×</v>
      </c>
      <c r="AI66" s="284" t="str">
        <f t="shared" si="5"/>
        <v/>
      </c>
      <c r="AJ66" s="285" t="str">
        <f t="shared" si="8"/>
        <v/>
      </c>
    </row>
    <row r="67" spans="1:36" ht="36.75" customHeight="1">
      <c r="A67" s="286">
        <f t="shared" si="6"/>
        <v>57</v>
      </c>
      <c r="B67" s="287" t="str">
        <f>IF(基本情報入力シート!B96="","",基本情報入力シート!B96)</f>
        <v/>
      </c>
      <c r="C67" s="288" t="str">
        <f>IF(基本情報入力シート!L96="","",基本情報入力シート!L96)</f>
        <v/>
      </c>
      <c r="D67" s="288" t="str">
        <f>IF(基本情報入力シート!Q96="","",基本情報入力シート!Q96)</f>
        <v/>
      </c>
      <c r="E67" s="288" t="str">
        <f>IF(基本情報入力シート!V96="","",基本情報入力シート!V96)</f>
        <v/>
      </c>
      <c r="F67" s="288" t="str">
        <f>IF(基本情報入力シート!W96="","",基本情報入力シート!W96)</f>
        <v/>
      </c>
      <c r="G67" s="288" t="str">
        <f>IF(基本情報入力シート!X96="","",基本情報入力シート!X96)</f>
        <v/>
      </c>
      <c r="H67" s="281" t="str">
        <f>IF(基本情報入力シート!Z96="","",基本情報入力シート!Z96)</f>
        <v/>
      </c>
      <c r="I67" s="282" t="str">
        <f>IF(基本情報入力シート!AE96&lt;&gt;"", 基本情報入力シート!AE96, "")</f>
        <v/>
      </c>
      <c r="J67" s="55" t="str">
        <f>IF(基本情報入力シート!AA96="","",基本情報入力シート!AA96)</f>
        <v/>
      </c>
      <c r="K67" s="58" t="str">
        <f>IF(基本情報入力シート!AD96="","",基本情報入力シート!AD96)</f>
        <v/>
      </c>
      <c r="L67" s="57" t="str">
        <f>IF(G67="","",VLOOKUP(G67,【参考】数式用!$A$3:$C$46,3,FALSE))</f>
        <v/>
      </c>
      <c r="M67" s="289" t="str">
        <f t="shared" si="7"/>
        <v/>
      </c>
      <c r="N67" s="260"/>
      <c r="O67" s="260"/>
      <c r="P67" s="260"/>
      <c r="Q67" s="213"/>
      <c r="R67" s="213"/>
      <c r="S67" s="216"/>
      <c r="T67" s="59"/>
      <c r="U67" s="670" t="str">
        <f t="shared" si="2"/>
        <v/>
      </c>
      <c r="V67" s="670"/>
      <c r="W67" s="670"/>
      <c r="X67" s="670"/>
      <c r="Y67" s="670"/>
      <c r="Z67" s="670"/>
      <c r="AA67" s="670"/>
      <c r="AB67" s="670"/>
      <c r="AC67" s="670"/>
      <c r="AD67" s="670"/>
      <c r="AE67" s="670"/>
      <c r="AG67" s="290" t="str">
        <f t="shared" si="3"/>
        <v/>
      </c>
      <c r="AH67" s="290" t="str">
        <f t="shared" si="4"/>
        <v>×</v>
      </c>
      <c r="AI67" s="284" t="str">
        <f t="shared" si="5"/>
        <v/>
      </c>
      <c r="AJ67" s="285" t="str">
        <f t="shared" si="8"/>
        <v/>
      </c>
    </row>
    <row r="68" spans="1:36" ht="36.75" customHeight="1">
      <c r="A68" s="286">
        <f t="shared" si="6"/>
        <v>58</v>
      </c>
      <c r="B68" s="287" t="str">
        <f>IF(基本情報入力シート!B97="","",基本情報入力シート!B97)</f>
        <v/>
      </c>
      <c r="C68" s="288" t="str">
        <f>IF(基本情報入力シート!L97="","",基本情報入力シート!L97)</f>
        <v/>
      </c>
      <c r="D68" s="288" t="str">
        <f>IF(基本情報入力シート!Q97="","",基本情報入力シート!Q97)</f>
        <v/>
      </c>
      <c r="E68" s="288" t="str">
        <f>IF(基本情報入力シート!V97="","",基本情報入力シート!V97)</f>
        <v/>
      </c>
      <c r="F68" s="288" t="str">
        <f>IF(基本情報入力シート!W97="","",基本情報入力シート!W97)</f>
        <v/>
      </c>
      <c r="G68" s="288" t="str">
        <f>IF(基本情報入力シート!X97="","",基本情報入力シート!X97)</f>
        <v/>
      </c>
      <c r="H68" s="281" t="str">
        <f>IF(基本情報入力シート!Z97="","",基本情報入力シート!Z97)</f>
        <v/>
      </c>
      <c r="I68" s="282" t="str">
        <f>IF(基本情報入力シート!AE97&lt;&gt;"", 基本情報入力シート!AE97, "")</f>
        <v/>
      </c>
      <c r="J68" s="55" t="str">
        <f>IF(基本情報入力シート!AA97="","",基本情報入力シート!AA97)</f>
        <v/>
      </c>
      <c r="K68" s="58" t="str">
        <f>IF(基本情報入力シート!AD97="","",基本情報入力シート!AD97)</f>
        <v/>
      </c>
      <c r="L68" s="57" t="str">
        <f>IF(G68="","",VLOOKUP(G68,【参考】数式用!$A$3:$C$46,3,FALSE))</f>
        <v/>
      </c>
      <c r="M68" s="289" t="str">
        <f t="shared" si="7"/>
        <v/>
      </c>
      <c r="N68" s="260"/>
      <c r="O68" s="260"/>
      <c r="P68" s="260"/>
      <c r="Q68" s="213"/>
      <c r="R68" s="213"/>
      <c r="S68" s="216"/>
      <c r="T68" s="59"/>
      <c r="U68" s="670" t="str">
        <f t="shared" si="2"/>
        <v/>
      </c>
      <c r="V68" s="670"/>
      <c r="W68" s="670"/>
      <c r="X68" s="670"/>
      <c r="Y68" s="670"/>
      <c r="Z68" s="670"/>
      <c r="AA68" s="670"/>
      <c r="AB68" s="670"/>
      <c r="AC68" s="670"/>
      <c r="AD68" s="670"/>
      <c r="AE68" s="670"/>
      <c r="AG68" s="290" t="str">
        <f t="shared" si="3"/>
        <v/>
      </c>
      <c r="AH68" s="290" t="str">
        <f t="shared" si="4"/>
        <v>×</v>
      </c>
      <c r="AI68" s="284" t="str">
        <f t="shared" si="5"/>
        <v/>
      </c>
      <c r="AJ68" s="285" t="str">
        <f t="shared" si="8"/>
        <v/>
      </c>
    </row>
    <row r="69" spans="1:36" ht="36.75" customHeight="1">
      <c r="A69" s="286">
        <f t="shared" si="6"/>
        <v>59</v>
      </c>
      <c r="B69" s="287" t="str">
        <f>IF(基本情報入力シート!B98="","",基本情報入力シート!B98)</f>
        <v/>
      </c>
      <c r="C69" s="288" t="str">
        <f>IF(基本情報入力シート!L98="","",基本情報入力シート!L98)</f>
        <v/>
      </c>
      <c r="D69" s="288" t="str">
        <f>IF(基本情報入力シート!Q98="","",基本情報入力シート!Q98)</f>
        <v/>
      </c>
      <c r="E69" s="288" t="str">
        <f>IF(基本情報入力シート!V98="","",基本情報入力シート!V98)</f>
        <v/>
      </c>
      <c r="F69" s="288" t="str">
        <f>IF(基本情報入力シート!W98="","",基本情報入力シート!W98)</f>
        <v/>
      </c>
      <c r="G69" s="288" t="str">
        <f>IF(基本情報入力シート!X98="","",基本情報入力シート!X98)</f>
        <v/>
      </c>
      <c r="H69" s="281" t="str">
        <f>IF(基本情報入力シート!Z98="","",基本情報入力シート!Z98)</f>
        <v/>
      </c>
      <c r="I69" s="282" t="str">
        <f>IF(基本情報入力シート!AE98&lt;&gt;"", 基本情報入力シート!AE98, "")</f>
        <v/>
      </c>
      <c r="J69" s="55" t="str">
        <f>IF(基本情報入力シート!AA98="","",基本情報入力シート!AA98)</f>
        <v/>
      </c>
      <c r="K69" s="58" t="str">
        <f>IF(基本情報入力シート!AD98="","",基本情報入力シート!AD98)</f>
        <v/>
      </c>
      <c r="L69" s="57" t="str">
        <f>IF(G69="","",VLOOKUP(G69,【参考】数式用!$A$3:$C$46,3,FALSE))</f>
        <v/>
      </c>
      <c r="M69" s="289" t="str">
        <f t="shared" si="7"/>
        <v/>
      </c>
      <c r="N69" s="260"/>
      <c r="O69" s="260"/>
      <c r="P69" s="260"/>
      <c r="Q69" s="213"/>
      <c r="R69" s="213"/>
      <c r="S69" s="216"/>
      <c r="T69" s="59"/>
      <c r="U69" s="670" t="str">
        <f t="shared" si="2"/>
        <v/>
      </c>
      <c r="V69" s="670"/>
      <c r="W69" s="670"/>
      <c r="X69" s="670"/>
      <c r="Y69" s="670"/>
      <c r="Z69" s="670"/>
      <c r="AA69" s="670"/>
      <c r="AB69" s="670"/>
      <c r="AC69" s="670"/>
      <c r="AD69" s="670"/>
      <c r="AE69" s="670"/>
      <c r="AG69" s="290" t="str">
        <f t="shared" si="3"/>
        <v/>
      </c>
      <c r="AH69" s="290" t="str">
        <f t="shared" si="4"/>
        <v>×</v>
      </c>
      <c r="AI69" s="284" t="str">
        <f t="shared" si="5"/>
        <v/>
      </c>
      <c r="AJ69" s="285" t="str">
        <f t="shared" si="8"/>
        <v/>
      </c>
    </row>
    <row r="70" spans="1:36" ht="36.75" customHeight="1">
      <c r="A70" s="286">
        <f t="shared" si="6"/>
        <v>60</v>
      </c>
      <c r="B70" s="287" t="str">
        <f>IF(基本情報入力シート!B99="","",基本情報入力シート!B99)</f>
        <v/>
      </c>
      <c r="C70" s="288" t="str">
        <f>IF(基本情報入力シート!L99="","",基本情報入力シート!L99)</f>
        <v/>
      </c>
      <c r="D70" s="288" t="str">
        <f>IF(基本情報入力シート!Q99="","",基本情報入力シート!Q99)</f>
        <v/>
      </c>
      <c r="E70" s="288" t="str">
        <f>IF(基本情報入力シート!V99="","",基本情報入力シート!V99)</f>
        <v/>
      </c>
      <c r="F70" s="288" t="str">
        <f>IF(基本情報入力シート!W99="","",基本情報入力シート!W99)</f>
        <v/>
      </c>
      <c r="G70" s="288" t="str">
        <f>IF(基本情報入力シート!X99="","",基本情報入力シート!X99)</f>
        <v/>
      </c>
      <c r="H70" s="281" t="str">
        <f>IF(基本情報入力シート!Z99="","",基本情報入力シート!Z99)</f>
        <v/>
      </c>
      <c r="I70" s="282" t="str">
        <f>IF(基本情報入力シート!AE99&lt;&gt;"", 基本情報入力シート!AE99, "")</f>
        <v/>
      </c>
      <c r="J70" s="55" t="str">
        <f>IF(基本情報入力シート!AA99="","",基本情報入力シート!AA99)</f>
        <v/>
      </c>
      <c r="K70" s="58" t="str">
        <f>IF(基本情報入力シート!AD99="","",基本情報入力シート!AD99)</f>
        <v/>
      </c>
      <c r="L70" s="57" t="str">
        <f>IF(G70="","",VLOOKUP(G70,【参考】数式用!$A$3:$C$46,3,FALSE))</f>
        <v/>
      </c>
      <c r="M70" s="289" t="str">
        <f t="shared" si="7"/>
        <v/>
      </c>
      <c r="N70" s="260"/>
      <c r="O70" s="260"/>
      <c r="P70" s="260"/>
      <c r="Q70" s="213"/>
      <c r="R70" s="213"/>
      <c r="S70" s="216"/>
      <c r="T70" s="59"/>
      <c r="U70" s="670" t="str">
        <f t="shared" si="2"/>
        <v/>
      </c>
      <c r="V70" s="670"/>
      <c r="W70" s="670"/>
      <c r="X70" s="670"/>
      <c r="Y70" s="670"/>
      <c r="Z70" s="670"/>
      <c r="AA70" s="670"/>
      <c r="AB70" s="670"/>
      <c r="AC70" s="670"/>
      <c r="AD70" s="670"/>
      <c r="AE70" s="670"/>
      <c r="AG70" s="290" t="str">
        <f t="shared" si="3"/>
        <v/>
      </c>
      <c r="AH70" s="290" t="str">
        <f t="shared" si="4"/>
        <v>×</v>
      </c>
      <c r="AI70" s="284" t="str">
        <f t="shared" si="5"/>
        <v/>
      </c>
      <c r="AJ70" s="285" t="str">
        <f t="shared" si="8"/>
        <v/>
      </c>
    </row>
    <row r="71" spans="1:36" ht="36.75" customHeight="1">
      <c r="A71" s="286">
        <f t="shared" si="6"/>
        <v>61</v>
      </c>
      <c r="B71" s="287" t="str">
        <f>IF(基本情報入力シート!B100="","",基本情報入力シート!B100)</f>
        <v/>
      </c>
      <c r="C71" s="288" t="str">
        <f>IF(基本情報入力シート!L100="","",基本情報入力シート!L100)</f>
        <v/>
      </c>
      <c r="D71" s="288" t="str">
        <f>IF(基本情報入力シート!Q100="","",基本情報入力シート!Q100)</f>
        <v/>
      </c>
      <c r="E71" s="288" t="str">
        <f>IF(基本情報入力シート!V100="","",基本情報入力シート!V100)</f>
        <v/>
      </c>
      <c r="F71" s="288" t="str">
        <f>IF(基本情報入力シート!W100="","",基本情報入力シート!W100)</f>
        <v/>
      </c>
      <c r="G71" s="288" t="str">
        <f>IF(基本情報入力シート!X100="","",基本情報入力シート!X100)</f>
        <v/>
      </c>
      <c r="H71" s="281" t="str">
        <f>IF(基本情報入力シート!Z100="","",基本情報入力シート!Z100)</f>
        <v/>
      </c>
      <c r="I71" s="282" t="str">
        <f>IF(基本情報入力シート!AE100&lt;&gt;"", 基本情報入力シート!AE100, "")</f>
        <v/>
      </c>
      <c r="J71" s="55" t="str">
        <f>IF(基本情報入力シート!AA100="","",基本情報入力シート!AA100)</f>
        <v/>
      </c>
      <c r="K71" s="58" t="str">
        <f>IF(基本情報入力シート!AD100="","",基本情報入力シート!AD100)</f>
        <v/>
      </c>
      <c r="L71" s="57" t="str">
        <f>IF(G71="","",VLOOKUP(G71,【参考】数式用!$A$3:$C$46,3,FALSE))</f>
        <v/>
      </c>
      <c r="M71" s="289" t="str">
        <f t="shared" si="7"/>
        <v/>
      </c>
      <c r="N71" s="260"/>
      <c r="O71" s="260"/>
      <c r="P71" s="260"/>
      <c r="Q71" s="213"/>
      <c r="R71" s="213"/>
      <c r="S71" s="216"/>
      <c r="T71" s="59"/>
      <c r="U71" s="670" t="str">
        <f t="shared" si="2"/>
        <v/>
      </c>
      <c r="V71" s="670"/>
      <c r="W71" s="670"/>
      <c r="X71" s="670"/>
      <c r="Y71" s="670"/>
      <c r="Z71" s="670"/>
      <c r="AA71" s="670"/>
      <c r="AB71" s="670"/>
      <c r="AC71" s="670"/>
      <c r="AD71" s="670"/>
      <c r="AE71" s="670"/>
      <c r="AG71" s="290" t="str">
        <f t="shared" si="3"/>
        <v/>
      </c>
      <c r="AH71" s="290" t="str">
        <f t="shared" si="4"/>
        <v>×</v>
      </c>
      <c r="AI71" s="284" t="str">
        <f t="shared" si="5"/>
        <v/>
      </c>
      <c r="AJ71" s="285" t="str">
        <f t="shared" si="8"/>
        <v/>
      </c>
    </row>
    <row r="72" spans="1:36" ht="36.75" customHeight="1">
      <c r="A72" s="286">
        <f t="shared" si="6"/>
        <v>62</v>
      </c>
      <c r="B72" s="287" t="str">
        <f>IF(基本情報入力シート!B101="","",基本情報入力シート!B101)</f>
        <v/>
      </c>
      <c r="C72" s="288" t="str">
        <f>IF(基本情報入力シート!L101="","",基本情報入力シート!L101)</f>
        <v/>
      </c>
      <c r="D72" s="288" t="str">
        <f>IF(基本情報入力シート!Q101="","",基本情報入力シート!Q101)</f>
        <v/>
      </c>
      <c r="E72" s="288" t="str">
        <f>IF(基本情報入力シート!V101="","",基本情報入力シート!V101)</f>
        <v/>
      </c>
      <c r="F72" s="288" t="str">
        <f>IF(基本情報入力シート!W101="","",基本情報入力シート!W101)</f>
        <v/>
      </c>
      <c r="G72" s="288" t="str">
        <f>IF(基本情報入力シート!X101="","",基本情報入力シート!X101)</f>
        <v/>
      </c>
      <c r="H72" s="281" t="str">
        <f>IF(基本情報入力シート!Z101="","",基本情報入力シート!Z101)</f>
        <v/>
      </c>
      <c r="I72" s="282" t="str">
        <f>IF(基本情報入力シート!AE101&lt;&gt;"", 基本情報入力シート!AE101, "")</f>
        <v/>
      </c>
      <c r="J72" s="55" t="str">
        <f>IF(基本情報入力シート!AA101="","",基本情報入力シート!AA101)</f>
        <v/>
      </c>
      <c r="K72" s="58" t="str">
        <f>IF(基本情報入力シート!AD101="","",基本情報入力シート!AD101)</f>
        <v/>
      </c>
      <c r="L72" s="57" t="str">
        <f>IF(G72="","",VLOOKUP(G72,【参考】数式用!$A$3:$C$46,3,FALSE))</f>
        <v/>
      </c>
      <c r="M72" s="289" t="str">
        <f t="shared" si="7"/>
        <v/>
      </c>
      <c r="N72" s="260"/>
      <c r="O72" s="260"/>
      <c r="P72" s="260"/>
      <c r="Q72" s="213"/>
      <c r="R72" s="213"/>
      <c r="S72" s="216"/>
      <c r="T72" s="59"/>
      <c r="U72" s="670" t="str">
        <f t="shared" si="2"/>
        <v/>
      </c>
      <c r="V72" s="670"/>
      <c r="W72" s="670"/>
      <c r="X72" s="670"/>
      <c r="Y72" s="670"/>
      <c r="Z72" s="670"/>
      <c r="AA72" s="670"/>
      <c r="AB72" s="670"/>
      <c r="AC72" s="670"/>
      <c r="AD72" s="670"/>
      <c r="AE72" s="670"/>
      <c r="AG72" s="290" t="str">
        <f t="shared" si="3"/>
        <v/>
      </c>
      <c r="AH72" s="290" t="str">
        <f t="shared" si="4"/>
        <v>×</v>
      </c>
      <c r="AI72" s="284" t="str">
        <f t="shared" si="5"/>
        <v/>
      </c>
      <c r="AJ72" s="285" t="str">
        <f t="shared" si="8"/>
        <v/>
      </c>
    </row>
    <row r="73" spans="1:36" ht="36.75" customHeight="1">
      <c r="A73" s="286">
        <f t="shared" si="6"/>
        <v>63</v>
      </c>
      <c r="B73" s="287" t="str">
        <f>IF(基本情報入力シート!B102="","",基本情報入力シート!B102)</f>
        <v/>
      </c>
      <c r="C73" s="288" t="str">
        <f>IF(基本情報入力シート!L102="","",基本情報入力シート!L102)</f>
        <v/>
      </c>
      <c r="D73" s="288" t="str">
        <f>IF(基本情報入力シート!Q102="","",基本情報入力シート!Q102)</f>
        <v/>
      </c>
      <c r="E73" s="288" t="str">
        <f>IF(基本情報入力シート!V102="","",基本情報入力シート!V102)</f>
        <v/>
      </c>
      <c r="F73" s="288" t="str">
        <f>IF(基本情報入力シート!W102="","",基本情報入力シート!W102)</f>
        <v/>
      </c>
      <c r="G73" s="288" t="str">
        <f>IF(基本情報入力シート!X102="","",基本情報入力シート!X102)</f>
        <v/>
      </c>
      <c r="H73" s="281" t="str">
        <f>IF(基本情報入力シート!Z102="","",基本情報入力シート!Z102)</f>
        <v/>
      </c>
      <c r="I73" s="282" t="str">
        <f>IF(基本情報入力シート!AE102&lt;&gt;"", 基本情報入力シート!AE102, "")</f>
        <v/>
      </c>
      <c r="J73" s="55" t="str">
        <f>IF(基本情報入力シート!AA102="","",基本情報入力シート!AA102)</f>
        <v/>
      </c>
      <c r="K73" s="58" t="str">
        <f>IF(基本情報入力シート!AD102="","",基本情報入力シート!AD102)</f>
        <v/>
      </c>
      <c r="L73" s="57" t="str">
        <f>IF(G73="","",VLOOKUP(G73,【参考】数式用!$A$3:$C$46,3,FALSE))</f>
        <v/>
      </c>
      <c r="M73" s="289" t="str">
        <f t="shared" si="7"/>
        <v/>
      </c>
      <c r="N73" s="260"/>
      <c r="O73" s="260"/>
      <c r="P73" s="260"/>
      <c r="Q73" s="213"/>
      <c r="R73" s="213"/>
      <c r="S73" s="216"/>
      <c r="T73" s="59"/>
      <c r="U73" s="670" t="str">
        <f t="shared" si="2"/>
        <v/>
      </c>
      <c r="V73" s="670"/>
      <c r="W73" s="670"/>
      <c r="X73" s="670"/>
      <c r="Y73" s="670"/>
      <c r="Z73" s="670"/>
      <c r="AA73" s="670"/>
      <c r="AB73" s="670"/>
      <c r="AC73" s="670"/>
      <c r="AD73" s="670"/>
      <c r="AE73" s="670"/>
      <c r="AG73" s="290" t="str">
        <f t="shared" si="3"/>
        <v/>
      </c>
      <c r="AH73" s="290" t="str">
        <f t="shared" si="4"/>
        <v>×</v>
      </c>
      <c r="AI73" s="284" t="str">
        <f t="shared" si="5"/>
        <v/>
      </c>
      <c r="AJ73" s="285" t="str">
        <f t="shared" si="8"/>
        <v/>
      </c>
    </row>
    <row r="74" spans="1:36" ht="36.75" customHeight="1">
      <c r="A74" s="286">
        <f t="shared" si="6"/>
        <v>64</v>
      </c>
      <c r="B74" s="287" t="str">
        <f>IF(基本情報入力シート!B103="","",基本情報入力シート!B103)</f>
        <v/>
      </c>
      <c r="C74" s="288" t="str">
        <f>IF(基本情報入力シート!L103="","",基本情報入力シート!L103)</f>
        <v/>
      </c>
      <c r="D74" s="288" t="str">
        <f>IF(基本情報入力シート!Q103="","",基本情報入力シート!Q103)</f>
        <v/>
      </c>
      <c r="E74" s="288" t="str">
        <f>IF(基本情報入力シート!V103="","",基本情報入力シート!V103)</f>
        <v/>
      </c>
      <c r="F74" s="288" t="str">
        <f>IF(基本情報入力シート!W103="","",基本情報入力シート!W103)</f>
        <v/>
      </c>
      <c r="G74" s="288" t="str">
        <f>IF(基本情報入力シート!X103="","",基本情報入力シート!X103)</f>
        <v/>
      </c>
      <c r="H74" s="281" t="str">
        <f>IF(基本情報入力シート!Z103="","",基本情報入力シート!Z103)</f>
        <v/>
      </c>
      <c r="I74" s="282" t="str">
        <f>IF(基本情報入力シート!AE103&lt;&gt;"", 基本情報入力シート!AE103, "")</f>
        <v/>
      </c>
      <c r="J74" s="55" t="str">
        <f>IF(基本情報入力シート!AA103="","",基本情報入力シート!AA103)</f>
        <v/>
      </c>
      <c r="K74" s="58" t="str">
        <f>IF(基本情報入力シート!AD103="","",基本情報入力シート!AD103)</f>
        <v/>
      </c>
      <c r="L74" s="57" t="str">
        <f>IF(G74="","",VLOOKUP(G74,【参考】数式用!$A$3:$C$46,3,FALSE))</f>
        <v/>
      </c>
      <c r="M74" s="289" t="str">
        <f t="shared" si="7"/>
        <v/>
      </c>
      <c r="N74" s="260"/>
      <c r="O74" s="260"/>
      <c r="P74" s="260"/>
      <c r="Q74" s="213"/>
      <c r="R74" s="213"/>
      <c r="S74" s="216"/>
      <c r="T74" s="59"/>
      <c r="U74" s="670" t="str">
        <f t="shared" si="2"/>
        <v/>
      </c>
      <c r="V74" s="670"/>
      <c r="W74" s="670"/>
      <c r="X74" s="670"/>
      <c r="Y74" s="670"/>
      <c r="Z74" s="670"/>
      <c r="AA74" s="670"/>
      <c r="AB74" s="670"/>
      <c r="AC74" s="670"/>
      <c r="AD74" s="670"/>
      <c r="AE74" s="670"/>
      <c r="AG74" s="290" t="str">
        <f t="shared" si="3"/>
        <v/>
      </c>
      <c r="AH74" s="290" t="str">
        <f t="shared" si="4"/>
        <v>×</v>
      </c>
      <c r="AI74" s="284" t="str">
        <f t="shared" si="5"/>
        <v/>
      </c>
      <c r="AJ74" s="285" t="str">
        <f t="shared" si="8"/>
        <v/>
      </c>
    </row>
    <row r="75" spans="1:36" ht="36.75" customHeight="1">
      <c r="A75" s="286">
        <f t="shared" si="6"/>
        <v>65</v>
      </c>
      <c r="B75" s="287" t="str">
        <f>IF(基本情報入力シート!B104="","",基本情報入力シート!B104)</f>
        <v/>
      </c>
      <c r="C75" s="288" t="str">
        <f>IF(基本情報入力シート!L104="","",基本情報入力シート!L104)</f>
        <v/>
      </c>
      <c r="D75" s="288" t="str">
        <f>IF(基本情報入力シート!Q104="","",基本情報入力シート!Q104)</f>
        <v/>
      </c>
      <c r="E75" s="288" t="str">
        <f>IF(基本情報入力シート!V104="","",基本情報入力シート!V104)</f>
        <v/>
      </c>
      <c r="F75" s="288" t="str">
        <f>IF(基本情報入力シート!W104="","",基本情報入力シート!W104)</f>
        <v/>
      </c>
      <c r="G75" s="288" t="str">
        <f>IF(基本情報入力シート!X104="","",基本情報入力シート!X104)</f>
        <v/>
      </c>
      <c r="H75" s="281" t="str">
        <f>IF(基本情報入力シート!Z104="","",基本情報入力シート!Z104)</f>
        <v/>
      </c>
      <c r="I75" s="282" t="str">
        <f>IF(基本情報入力シート!AE104&lt;&gt;"", 基本情報入力シート!AE104, "")</f>
        <v/>
      </c>
      <c r="J75" s="55" t="str">
        <f>IF(基本情報入力シート!AA104="","",基本情報入力シート!AA104)</f>
        <v/>
      </c>
      <c r="K75" s="58" t="str">
        <f>IF(基本情報入力シート!AD104="","",基本情報入力シート!AD104)</f>
        <v/>
      </c>
      <c r="L75" s="57" t="str">
        <f>IF(G75="","",VLOOKUP(G75,【参考】数式用!$A$3:$C$46,3,FALSE))</f>
        <v/>
      </c>
      <c r="M75" s="289" t="str">
        <f t="shared" ref="M75:M106" si="9">IFERROR(IF(I75="○",ROUNDDOWN(ROUNDDOWN(J75*K75,0)*L75,0),""), "単価未入力")</f>
        <v/>
      </c>
      <c r="N75" s="260"/>
      <c r="O75" s="260"/>
      <c r="P75" s="260"/>
      <c r="Q75" s="213"/>
      <c r="R75" s="213"/>
      <c r="S75" s="216"/>
      <c r="T75" s="59"/>
      <c r="U75" s="670" t="str">
        <f t="shared" si="2"/>
        <v/>
      </c>
      <c r="V75" s="670"/>
      <c r="W75" s="670"/>
      <c r="X75" s="670"/>
      <c r="Y75" s="670"/>
      <c r="Z75" s="670"/>
      <c r="AA75" s="670"/>
      <c r="AB75" s="670"/>
      <c r="AC75" s="670"/>
      <c r="AD75" s="670"/>
      <c r="AE75" s="670"/>
      <c r="AG75" s="290" t="str">
        <f t="shared" si="3"/>
        <v/>
      </c>
      <c r="AH75" s="290" t="str">
        <f t="shared" si="4"/>
        <v>×</v>
      </c>
      <c r="AI75" s="284" t="str">
        <f t="shared" si="5"/>
        <v/>
      </c>
      <c r="AJ75" s="285" t="str">
        <f t="shared" ref="AJ75:AJ110" si="10">IF(R75="○", F75, "")</f>
        <v/>
      </c>
    </row>
    <row r="76" spans="1:36" ht="36.75" customHeight="1">
      <c r="A76" s="286">
        <f t="shared" si="6"/>
        <v>66</v>
      </c>
      <c r="B76" s="287" t="str">
        <f>IF(基本情報入力シート!B105="","",基本情報入力シート!B105)</f>
        <v/>
      </c>
      <c r="C76" s="288" t="str">
        <f>IF(基本情報入力シート!L105="","",基本情報入力シート!L105)</f>
        <v/>
      </c>
      <c r="D76" s="288" t="str">
        <f>IF(基本情報入力シート!Q105="","",基本情報入力シート!Q105)</f>
        <v/>
      </c>
      <c r="E76" s="288" t="str">
        <f>IF(基本情報入力シート!V105="","",基本情報入力シート!V105)</f>
        <v/>
      </c>
      <c r="F76" s="288" t="str">
        <f>IF(基本情報入力シート!W105="","",基本情報入力シート!W105)</f>
        <v/>
      </c>
      <c r="G76" s="288" t="str">
        <f>IF(基本情報入力シート!X105="","",基本情報入力シート!X105)</f>
        <v/>
      </c>
      <c r="H76" s="281" t="str">
        <f>IF(基本情報入力シート!Z105="","",基本情報入力シート!Z105)</f>
        <v/>
      </c>
      <c r="I76" s="282" t="str">
        <f>IF(基本情報入力シート!AE105&lt;&gt;"", 基本情報入力シート!AE105, "")</f>
        <v/>
      </c>
      <c r="J76" s="55" t="str">
        <f>IF(基本情報入力シート!AA105="","",基本情報入力シート!AA105)</f>
        <v/>
      </c>
      <c r="K76" s="58" t="str">
        <f>IF(基本情報入力シート!AD105="","",基本情報入力シート!AD105)</f>
        <v/>
      </c>
      <c r="L76" s="57" t="str">
        <f>IF(G76="","",VLOOKUP(G76,【参考】数式用!$A$3:$C$46,3,FALSE))</f>
        <v/>
      </c>
      <c r="M76" s="289" t="str">
        <f t="shared" si="9"/>
        <v/>
      </c>
      <c r="N76" s="260"/>
      <c r="O76" s="260"/>
      <c r="P76" s="260"/>
      <c r="Q76" s="213"/>
      <c r="R76" s="213"/>
      <c r="S76" s="216"/>
      <c r="T76" s="59"/>
      <c r="U76" s="670" t="str">
        <f t="shared" ref="U76:U110" si="11">IF(AND(M76&lt;&gt;"",AH76="×"),"！複数の交付対象月を選んでいる、交付対象月が選ばれていない又は補助金を申請予定でないのに交付対象月が選ばれています。", "")</f>
        <v/>
      </c>
      <c r="V76" s="670"/>
      <c r="W76" s="670"/>
      <c r="X76" s="670"/>
      <c r="Y76" s="670"/>
      <c r="Z76" s="670"/>
      <c r="AA76" s="670"/>
      <c r="AB76" s="670"/>
      <c r="AC76" s="670"/>
      <c r="AD76" s="670"/>
      <c r="AE76" s="670"/>
      <c r="AG76" s="290" t="str">
        <f t="shared" ref="AG76:AG110" si="12">IF(AND(G76&lt;&gt;"",I76="○"), "色付け", "")</f>
        <v/>
      </c>
      <c r="AH76" s="290" t="str">
        <f t="shared" ref="AH76:AH110" si="13">IF(COUNTIF(N76:Q76, "○")=1, "○", "×")</f>
        <v>×</v>
      </c>
      <c r="AI76" s="284" t="str">
        <f t="shared" ref="AI76:AI110" si="14">D76&amp;I76&amp;R76</f>
        <v/>
      </c>
      <c r="AJ76" s="285" t="str">
        <f t="shared" si="10"/>
        <v/>
      </c>
    </row>
    <row r="77" spans="1:36" ht="36.75" customHeight="1">
      <c r="A77" s="286">
        <f t="shared" ref="A77:A140" si="15">A76+1</f>
        <v>67</v>
      </c>
      <c r="B77" s="287" t="str">
        <f>IF(基本情報入力シート!B106="","",基本情報入力シート!B106)</f>
        <v/>
      </c>
      <c r="C77" s="288" t="str">
        <f>IF(基本情報入力シート!L106="","",基本情報入力シート!L106)</f>
        <v/>
      </c>
      <c r="D77" s="288" t="str">
        <f>IF(基本情報入力シート!Q106="","",基本情報入力シート!Q106)</f>
        <v/>
      </c>
      <c r="E77" s="288" t="str">
        <f>IF(基本情報入力シート!V106="","",基本情報入力シート!V106)</f>
        <v/>
      </c>
      <c r="F77" s="288" t="str">
        <f>IF(基本情報入力シート!W106="","",基本情報入力シート!W106)</f>
        <v/>
      </c>
      <c r="G77" s="288" t="str">
        <f>IF(基本情報入力シート!X106="","",基本情報入力シート!X106)</f>
        <v/>
      </c>
      <c r="H77" s="281" t="str">
        <f>IF(基本情報入力シート!Z106="","",基本情報入力シート!Z106)</f>
        <v/>
      </c>
      <c r="I77" s="282" t="str">
        <f>IF(基本情報入力シート!AE106&lt;&gt;"", 基本情報入力シート!AE106, "")</f>
        <v/>
      </c>
      <c r="J77" s="55" t="str">
        <f>IF(基本情報入力シート!AA106="","",基本情報入力シート!AA106)</f>
        <v/>
      </c>
      <c r="K77" s="58" t="str">
        <f>IF(基本情報入力シート!AD106="","",基本情報入力シート!AD106)</f>
        <v/>
      </c>
      <c r="L77" s="57" t="str">
        <f>IF(G77="","",VLOOKUP(G77,【参考】数式用!$A$3:$C$46,3,FALSE))</f>
        <v/>
      </c>
      <c r="M77" s="289" t="str">
        <f t="shared" si="9"/>
        <v/>
      </c>
      <c r="N77" s="260"/>
      <c r="O77" s="260"/>
      <c r="P77" s="260"/>
      <c r="Q77" s="213"/>
      <c r="R77" s="213"/>
      <c r="S77" s="216"/>
      <c r="T77" s="59"/>
      <c r="U77" s="670" t="str">
        <f t="shared" si="11"/>
        <v/>
      </c>
      <c r="V77" s="670"/>
      <c r="W77" s="670"/>
      <c r="X77" s="670"/>
      <c r="Y77" s="670"/>
      <c r="Z77" s="670"/>
      <c r="AA77" s="670"/>
      <c r="AB77" s="670"/>
      <c r="AC77" s="670"/>
      <c r="AD77" s="670"/>
      <c r="AE77" s="670"/>
      <c r="AG77" s="290" t="str">
        <f t="shared" si="12"/>
        <v/>
      </c>
      <c r="AH77" s="290" t="str">
        <f t="shared" si="13"/>
        <v>×</v>
      </c>
      <c r="AI77" s="284" t="str">
        <f t="shared" si="14"/>
        <v/>
      </c>
      <c r="AJ77" s="285" t="str">
        <f t="shared" si="10"/>
        <v/>
      </c>
    </row>
    <row r="78" spans="1:36" ht="36.75" customHeight="1">
      <c r="A78" s="286">
        <f t="shared" si="15"/>
        <v>68</v>
      </c>
      <c r="B78" s="287" t="str">
        <f>IF(基本情報入力シート!B107="","",基本情報入力シート!B107)</f>
        <v/>
      </c>
      <c r="C78" s="288" t="str">
        <f>IF(基本情報入力シート!L107="","",基本情報入力シート!L107)</f>
        <v/>
      </c>
      <c r="D78" s="288" t="str">
        <f>IF(基本情報入力シート!Q107="","",基本情報入力シート!Q107)</f>
        <v/>
      </c>
      <c r="E78" s="288" t="str">
        <f>IF(基本情報入力シート!V107="","",基本情報入力シート!V107)</f>
        <v/>
      </c>
      <c r="F78" s="288" t="str">
        <f>IF(基本情報入力シート!W107="","",基本情報入力シート!W107)</f>
        <v/>
      </c>
      <c r="G78" s="288" t="str">
        <f>IF(基本情報入力シート!X107="","",基本情報入力シート!X107)</f>
        <v/>
      </c>
      <c r="H78" s="281" t="str">
        <f>IF(基本情報入力シート!Z107="","",基本情報入力シート!Z107)</f>
        <v/>
      </c>
      <c r="I78" s="282" t="str">
        <f>IF(基本情報入力シート!AE107&lt;&gt;"", 基本情報入力シート!AE107, "")</f>
        <v/>
      </c>
      <c r="J78" s="55" t="str">
        <f>IF(基本情報入力シート!AA107="","",基本情報入力シート!AA107)</f>
        <v/>
      </c>
      <c r="K78" s="58" t="str">
        <f>IF(基本情報入力シート!AD107="","",基本情報入力シート!AD107)</f>
        <v/>
      </c>
      <c r="L78" s="57" t="str">
        <f>IF(G78="","",VLOOKUP(G78,【参考】数式用!$A$3:$C$46,3,FALSE))</f>
        <v/>
      </c>
      <c r="M78" s="289" t="str">
        <f t="shared" si="9"/>
        <v/>
      </c>
      <c r="N78" s="260"/>
      <c r="O78" s="260"/>
      <c r="P78" s="260"/>
      <c r="Q78" s="213"/>
      <c r="R78" s="213"/>
      <c r="S78" s="216"/>
      <c r="T78" s="59"/>
      <c r="U78" s="670" t="str">
        <f t="shared" si="11"/>
        <v/>
      </c>
      <c r="V78" s="670"/>
      <c r="W78" s="670"/>
      <c r="X78" s="670"/>
      <c r="Y78" s="670"/>
      <c r="Z78" s="670"/>
      <c r="AA78" s="670"/>
      <c r="AB78" s="670"/>
      <c r="AC78" s="670"/>
      <c r="AD78" s="670"/>
      <c r="AE78" s="670"/>
      <c r="AG78" s="290" t="str">
        <f t="shared" si="12"/>
        <v/>
      </c>
      <c r="AH78" s="290" t="str">
        <f t="shared" si="13"/>
        <v>×</v>
      </c>
      <c r="AI78" s="284" t="str">
        <f t="shared" si="14"/>
        <v/>
      </c>
      <c r="AJ78" s="285" t="str">
        <f t="shared" si="10"/>
        <v/>
      </c>
    </row>
    <row r="79" spans="1:36" ht="36.75" customHeight="1">
      <c r="A79" s="286">
        <f t="shared" si="15"/>
        <v>69</v>
      </c>
      <c r="B79" s="287" t="str">
        <f>IF(基本情報入力シート!B108="","",基本情報入力シート!B108)</f>
        <v/>
      </c>
      <c r="C79" s="288" t="str">
        <f>IF(基本情報入力シート!L108="","",基本情報入力シート!L108)</f>
        <v/>
      </c>
      <c r="D79" s="288" t="str">
        <f>IF(基本情報入力シート!Q108="","",基本情報入力シート!Q108)</f>
        <v/>
      </c>
      <c r="E79" s="288" t="str">
        <f>IF(基本情報入力シート!V108="","",基本情報入力シート!V108)</f>
        <v/>
      </c>
      <c r="F79" s="288" t="str">
        <f>IF(基本情報入力シート!W108="","",基本情報入力シート!W108)</f>
        <v/>
      </c>
      <c r="G79" s="288" t="str">
        <f>IF(基本情報入力シート!X108="","",基本情報入力シート!X108)</f>
        <v/>
      </c>
      <c r="H79" s="281" t="str">
        <f>IF(基本情報入力シート!Z108="","",基本情報入力シート!Z108)</f>
        <v/>
      </c>
      <c r="I79" s="282" t="str">
        <f>IF(基本情報入力シート!AE108&lt;&gt;"", 基本情報入力シート!AE108, "")</f>
        <v/>
      </c>
      <c r="J79" s="55" t="str">
        <f>IF(基本情報入力シート!AA108="","",基本情報入力シート!AA108)</f>
        <v/>
      </c>
      <c r="K79" s="58" t="str">
        <f>IF(基本情報入力シート!AD108="","",基本情報入力シート!AD108)</f>
        <v/>
      </c>
      <c r="L79" s="57" t="str">
        <f>IF(G79="","",VLOOKUP(G79,【参考】数式用!$A$3:$C$46,3,FALSE))</f>
        <v/>
      </c>
      <c r="M79" s="289" t="str">
        <f t="shared" si="9"/>
        <v/>
      </c>
      <c r="N79" s="260"/>
      <c r="O79" s="260"/>
      <c r="P79" s="260"/>
      <c r="Q79" s="213"/>
      <c r="R79" s="213"/>
      <c r="S79" s="216"/>
      <c r="T79" s="59"/>
      <c r="U79" s="670" t="str">
        <f t="shared" si="11"/>
        <v/>
      </c>
      <c r="V79" s="670"/>
      <c r="W79" s="670"/>
      <c r="X79" s="670"/>
      <c r="Y79" s="670"/>
      <c r="Z79" s="670"/>
      <c r="AA79" s="670"/>
      <c r="AB79" s="670"/>
      <c r="AC79" s="670"/>
      <c r="AD79" s="670"/>
      <c r="AE79" s="670"/>
      <c r="AG79" s="290" t="str">
        <f t="shared" si="12"/>
        <v/>
      </c>
      <c r="AH79" s="290" t="str">
        <f t="shared" si="13"/>
        <v>×</v>
      </c>
      <c r="AI79" s="284" t="str">
        <f t="shared" si="14"/>
        <v/>
      </c>
      <c r="AJ79" s="285" t="str">
        <f t="shared" si="10"/>
        <v/>
      </c>
    </row>
    <row r="80" spans="1:36" ht="36.75" customHeight="1">
      <c r="A80" s="286">
        <f t="shared" si="15"/>
        <v>70</v>
      </c>
      <c r="B80" s="287" t="str">
        <f>IF(基本情報入力シート!B109="","",基本情報入力シート!B109)</f>
        <v/>
      </c>
      <c r="C80" s="288" t="str">
        <f>IF(基本情報入力シート!L109="","",基本情報入力シート!L109)</f>
        <v/>
      </c>
      <c r="D80" s="288" t="str">
        <f>IF(基本情報入力シート!Q109="","",基本情報入力シート!Q109)</f>
        <v/>
      </c>
      <c r="E80" s="288" t="str">
        <f>IF(基本情報入力シート!V109="","",基本情報入力シート!V109)</f>
        <v/>
      </c>
      <c r="F80" s="288" t="str">
        <f>IF(基本情報入力シート!W109="","",基本情報入力シート!W109)</f>
        <v/>
      </c>
      <c r="G80" s="288" t="str">
        <f>IF(基本情報入力シート!X109="","",基本情報入力シート!X109)</f>
        <v/>
      </c>
      <c r="H80" s="281" t="str">
        <f>IF(基本情報入力シート!Z109="","",基本情報入力シート!Z109)</f>
        <v/>
      </c>
      <c r="I80" s="282" t="str">
        <f>IF(基本情報入力シート!AE109&lt;&gt;"", 基本情報入力シート!AE109, "")</f>
        <v/>
      </c>
      <c r="J80" s="55" t="str">
        <f>IF(基本情報入力シート!AA109="","",基本情報入力シート!AA109)</f>
        <v/>
      </c>
      <c r="K80" s="58" t="str">
        <f>IF(基本情報入力シート!AD109="","",基本情報入力シート!AD109)</f>
        <v/>
      </c>
      <c r="L80" s="57" t="str">
        <f>IF(G80="","",VLOOKUP(G80,【参考】数式用!$A$3:$C$46,3,FALSE))</f>
        <v/>
      </c>
      <c r="M80" s="289" t="str">
        <f t="shared" si="9"/>
        <v/>
      </c>
      <c r="N80" s="260"/>
      <c r="O80" s="260"/>
      <c r="P80" s="260"/>
      <c r="Q80" s="213"/>
      <c r="R80" s="213"/>
      <c r="S80" s="216"/>
      <c r="T80" s="59"/>
      <c r="U80" s="670" t="str">
        <f t="shared" si="11"/>
        <v/>
      </c>
      <c r="V80" s="670"/>
      <c r="W80" s="670"/>
      <c r="X80" s="670"/>
      <c r="Y80" s="670"/>
      <c r="Z80" s="670"/>
      <c r="AA80" s="670"/>
      <c r="AB80" s="670"/>
      <c r="AC80" s="670"/>
      <c r="AD80" s="670"/>
      <c r="AE80" s="670"/>
      <c r="AG80" s="290" t="str">
        <f t="shared" si="12"/>
        <v/>
      </c>
      <c r="AH80" s="290" t="str">
        <f t="shared" si="13"/>
        <v>×</v>
      </c>
      <c r="AI80" s="284" t="str">
        <f t="shared" si="14"/>
        <v/>
      </c>
      <c r="AJ80" s="285" t="str">
        <f t="shared" si="10"/>
        <v/>
      </c>
    </row>
    <row r="81" spans="1:36" ht="36.75" customHeight="1">
      <c r="A81" s="286">
        <f t="shared" si="15"/>
        <v>71</v>
      </c>
      <c r="B81" s="287" t="str">
        <f>IF(基本情報入力シート!B110="","",基本情報入力シート!B110)</f>
        <v/>
      </c>
      <c r="C81" s="288" t="str">
        <f>IF(基本情報入力シート!L110="","",基本情報入力シート!L110)</f>
        <v/>
      </c>
      <c r="D81" s="288" t="str">
        <f>IF(基本情報入力シート!Q110="","",基本情報入力シート!Q110)</f>
        <v/>
      </c>
      <c r="E81" s="288" t="str">
        <f>IF(基本情報入力シート!V110="","",基本情報入力シート!V110)</f>
        <v/>
      </c>
      <c r="F81" s="288" t="str">
        <f>IF(基本情報入力シート!W110="","",基本情報入力シート!W110)</f>
        <v/>
      </c>
      <c r="G81" s="288" t="str">
        <f>IF(基本情報入力シート!X110="","",基本情報入力シート!X110)</f>
        <v/>
      </c>
      <c r="H81" s="281" t="str">
        <f>IF(基本情報入力シート!Z110="","",基本情報入力シート!Z110)</f>
        <v/>
      </c>
      <c r="I81" s="282" t="str">
        <f>IF(基本情報入力シート!AE110&lt;&gt;"", 基本情報入力シート!AE110, "")</f>
        <v/>
      </c>
      <c r="J81" s="55" t="str">
        <f>IF(基本情報入力シート!AA110="","",基本情報入力シート!AA110)</f>
        <v/>
      </c>
      <c r="K81" s="58" t="str">
        <f>IF(基本情報入力シート!AD110="","",基本情報入力シート!AD110)</f>
        <v/>
      </c>
      <c r="L81" s="57" t="str">
        <f>IF(G81="","",VLOOKUP(G81,【参考】数式用!$A$3:$C$46,3,FALSE))</f>
        <v/>
      </c>
      <c r="M81" s="289" t="str">
        <f t="shared" si="9"/>
        <v/>
      </c>
      <c r="N81" s="260"/>
      <c r="O81" s="260"/>
      <c r="P81" s="260"/>
      <c r="Q81" s="213"/>
      <c r="R81" s="213"/>
      <c r="S81" s="216"/>
      <c r="T81" s="59"/>
      <c r="U81" s="670" t="str">
        <f t="shared" si="11"/>
        <v/>
      </c>
      <c r="V81" s="670"/>
      <c r="W81" s="670"/>
      <c r="X81" s="670"/>
      <c r="Y81" s="670"/>
      <c r="Z81" s="670"/>
      <c r="AA81" s="670"/>
      <c r="AB81" s="670"/>
      <c r="AC81" s="670"/>
      <c r="AD81" s="670"/>
      <c r="AE81" s="670"/>
      <c r="AG81" s="290" t="str">
        <f t="shared" si="12"/>
        <v/>
      </c>
      <c r="AH81" s="290" t="str">
        <f t="shared" si="13"/>
        <v>×</v>
      </c>
      <c r="AI81" s="284" t="str">
        <f t="shared" si="14"/>
        <v/>
      </c>
      <c r="AJ81" s="285" t="str">
        <f t="shared" si="10"/>
        <v/>
      </c>
    </row>
    <row r="82" spans="1:36" ht="36.75" customHeight="1">
      <c r="A82" s="286">
        <f t="shared" si="15"/>
        <v>72</v>
      </c>
      <c r="B82" s="287" t="str">
        <f>IF(基本情報入力シート!B111="","",基本情報入力シート!B111)</f>
        <v/>
      </c>
      <c r="C82" s="288" t="str">
        <f>IF(基本情報入力シート!L111="","",基本情報入力シート!L111)</f>
        <v/>
      </c>
      <c r="D82" s="288" t="str">
        <f>IF(基本情報入力シート!Q111="","",基本情報入力シート!Q111)</f>
        <v/>
      </c>
      <c r="E82" s="288" t="str">
        <f>IF(基本情報入力シート!V111="","",基本情報入力シート!V111)</f>
        <v/>
      </c>
      <c r="F82" s="288" t="str">
        <f>IF(基本情報入力シート!W111="","",基本情報入力シート!W111)</f>
        <v/>
      </c>
      <c r="G82" s="288" t="str">
        <f>IF(基本情報入力シート!X111="","",基本情報入力シート!X111)</f>
        <v/>
      </c>
      <c r="H82" s="281" t="str">
        <f>IF(基本情報入力シート!Z111="","",基本情報入力シート!Z111)</f>
        <v/>
      </c>
      <c r="I82" s="282" t="str">
        <f>IF(基本情報入力シート!AE111&lt;&gt;"", 基本情報入力シート!AE111, "")</f>
        <v/>
      </c>
      <c r="J82" s="55" t="str">
        <f>IF(基本情報入力シート!AA111="","",基本情報入力シート!AA111)</f>
        <v/>
      </c>
      <c r="K82" s="58" t="str">
        <f>IF(基本情報入力シート!AD111="","",基本情報入力シート!AD111)</f>
        <v/>
      </c>
      <c r="L82" s="57" t="str">
        <f>IF(G82="","",VLOOKUP(G82,【参考】数式用!$A$3:$C$46,3,FALSE))</f>
        <v/>
      </c>
      <c r="M82" s="289" t="str">
        <f t="shared" si="9"/>
        <v/>
      </c>
      <c r="N82" s="260"/>
      <c r="O82" s="260"/>
      <c r="P82" s="260"/>
      <c r="Q82" s="213"/>
      <c r="R82" s="213"/>
      <c r="S82" s="216"/>
      <c r="T82" s="59"/>
      <c r="U82" s="670" t="str">
        <f t="shared" si="11"/>
        <v/>
      </c>
      <c r="V82" s="670"/>
      <c r="W82" s="670"/>
      <c r="X82" s="670"/>
      <c r="Y82" s="670"/>
      <c r="Z82" s="670"/>
      <c r="AA82" s="670"/>
      <c r="AB82" s="670"/>
      <c r="AC82" s="670"/>
      <c r="AD82" s="670"/>
      <c r="AE82" s="670"/>
      <c r="AG82" s="290" t="str">
        <f t="shared" si="12"/>
        <v/>
      </c>
      <c r="AH82" s="290" t="str">
        <f t="shared" si="13"/>
        <v>×</v>
      </c>
      <c r="AI82" s="284" t="str">
        <f t="shared" si="14"/>
        <v/>
      </c>
      <c r="AJ82" s="285" t="str">
        <f t="shared" si="10"/>
        <v/>
      </c>
    </row>
    <row r="83" spans="1:36" ht="36.75" customHeight="1">
      <c r="A83" s="286">
        <f t="shared" si="15"/>
        <v>73</v>
      </c>
      <c r="B83" s="287" t="str">
        <f>IF(基本情報入力シート!B112="","",基本情報入力シート!B112)</f>
        <v/>
      </c>
      <c r="C83" s="288" t="str">
        <f>IF(基本情報入力シート!L112="","",基本情報入力シート!L112)</f>
        <v/>
      </c>
      <c r="D83" s="288" t="str">
        <f>IF(基本情報入力シート!Q112="","",基本情報入力シート!Q112)</f>
        <v/>
      </c>
      <c r="E83" s="288" t="str">
        <f>IF(基本情報入力シート!V112="","",基本情報入力シート!V112)</f>
        <v/>
      </c>
      <c r="F83" s="288" t="str">
        <f>IF(基本情報入力シート!W112="","",基本情報入力シート!W112)</f>
        <v/>
      </c>
      <c r="G83" s="288" t="str">
        <f>IF(基本情報入力シート!X112="","",基本情報入力シート!X112)</f>
        <v/>
      </c>
      <c r="H83" s="281" t="str">
        <f>IF(基本情報入力シート!Z112="","",基本情報入力シート!Z112)</f>
        <v/>
      </c>
      <c r="I83" s="282" t="str">
        <f>IF(基本情報入力シート!AE112&lt;&gt;"", 基本情報入力シート!AE112, "")</f>
        <v/>
      </c>
      <c r="J83" s="55" t="str">
        <f>IF(基本情報入力シート!AA112="","",基本情報入力シート!AA112)</f>
        <v/>
      </c>
      <c r="K83" s="58" t="str">
        <f>IF(基本情報入力シート!AD112="","",基本情報入力シート!AD112)</f>
        <v/>
      </c>
      <c r="L83" s="57" t="str">
        <f>IF(G83="","",VLOOKUP(G83,【参考】数式用!$A$3:$C$46,3,FALSE))</f>
        <v/>
      </c>
      <c r="M83" s="289" t="str">
        <f t="shared" si="9"/>
        <v/>
      </c>
      <c r="N83" s="260"/>
      <c r="O83" s="260"/>
      <c r="P83" s="260"/>
      <c r="Q83" s="213"/>
      <c r="R83" s="213"/>
      <c r="S83" s="216"/>
      <c r="T83" s="59"/>
      <c r="U83" s="670" t="str">
        <f t="shared" si="11"/>
        <v/>
      </c>
      <c r="V83" s="670"/>
      <c r="W83" s="670"/>
      <c r="X83" s="670"/>
      <c r="Y83" s="670"/>
      <c r="Z83" s="670"/>
      <c r="AA83" s="670"/>
      <c r="AB83" s="670"/>
      <c r="AC83" s="670"/>
      <c r="AD83" s="670"/>
      <c r="AE83" s="670"/>
      <c r="AG83" s="290" t="str">
        <f t="shared" si="12"/>
        <v/>
      </c>
      <c r="AH83" s="290" t="str">
        <f t="shared" si="13"/>
        <v>×</v>
      </c>
      <c r="AI83" s="284" t="str">
        <f t="shared" si="14"/>
        <v/>
      </c>
      <c r="AJ83" s="285" t="str">
        <f t="shared" si="10"/>
        <v/>
      </c>
    </row>
    <row r="84" spans="1:36" ht="36.75" customHeight="1">
      <c r="A84" s="286">
        <f t="shared" si="15"/>
        <v>74</v>
      </c>
      <c r="B84" s="287" t="str">
        <f>IF(基本情報入力シート!B113="","",基本情報入力シート!B113)</f>
        <v/>
      </c>
      <c r="C84" s="288" t="str">
        <f>IF(基本情報入力シート!L113="","",基本情報入力シート!L113)</f>
        <v/>
      </c>
      <c r="D84" s="288" t="str">
        <f>IF(基本情報入力シート!Q113="","",基本情報入力シート!Q113)</f>
        <v/>
      </c>
      <c r="E84" s="288" t="str">
        <f>IF(基本情報入力シート!V113="","",基本情報入力シート!V113)</f>
        <v/>
      </c>
      <c r="F84" s="288" t="str">
        <f>IF(基本情報入力シート!W113="","",基本情報入力シート!W113)</f>
        <v/>
      </c>
      <c r="G84" s="288" t="str">
        <f>IF(基本情報入力シート!X113="","",基本情報入力シート!X113)</f>
        <v/>
      </c>
      <c r="H84" s="281" t="str">
        <f>IF(基本情報入力シート!Z113="","",基本情報入力シート!Z113)</f>
        <v/>
      </c>
      <c r="I84" s="282" t="str">
        <f>IF(基本情報入力シート!AE113&lt;&gt;"", 基本情報入力シート!AE113, "")</f>
        <v/>
      </c>
      <c r="J84" s="55" t="str">
        <f>IF(基本情報入力シート!AA113="","",基本情報入力シート!AA113)</f>
        <v/>
      </c>
      <c r="K84" s="58" t="str">
        <f>IF(基本情報入力シート!AD113="","",基本情報入力シート!AD113)</f>
        <v/>
      </c>
      <c r="L84" s="57" t="str">
        <f>IF(G84="","",VLOOKUP(G84,【参考】数式用!$A$3:$C$46,3,FALSE))</f>
        <v/>
      </c>
      <c r="M84" s="289" t="str">
        <f t="shared" si="9"/>
        <v/>
      </c>
      <c r="N84" s="260"/>
      <c r="O84" s="260"/>
      <c r="P84" s="260"/>
      <c r="Q84" s="213"/>
      <c r="R84" s="213"/>
      <c r="S84" s="216"/>
      <c r="T84" s="59"/>
      <c r="U84" s="670" t="str">
        <f t="shared" si="11"/>
        <v/>
      </c>
      <c r="V84" s="670"/>
      <c r="W84" s="670"/>
      <c r="X84" s="670"/>
      <c r="Y84" s="670"/>
      <c r="Z84" s="670"/>
      <c r="AA84" s="670"/>
      <c r="AB84" s="670"/>
      <c r="AC84" s="670"/>
      <c r="AD84" s="670"/>
      <c r="AE84" s="670"/>
      <c r="AG84" s="290" t="str">
        <f t="shared" si="12"/>
        <v/>
      </c>
      <c r="AH84" s="290" t="str">
        <f t="shared" si="13"/>
        <v>×</v>
      </c>
      <c r="AI84" s="284" t="str">
        <f t="shared" si="14"/>
        <v/>
      </c>
      <c r="AJ84" s="285" t="str">
        <f t="shared" si="10"/>
        <v/>
      </c>
    </row>
    <row r="85" spans="1:36" ht="36.75" customHeight="1">
      <c r="A85" s="286">
        <f t="shared" si="15"/>
        <v>75</v>
      </c>
      <c r="B85" s="287" t="str">
        <f>IF(基本情報入力シート!B114="","",基本情報入力シート!B114)</f>
        <v/>
      </c>
      <c r="C85" s="288" t="str">
        <f>IF(基本情報入力シート!L114="","",基本情報入力シート!L114)</f>
        <v/>
      </c>
      <c r="D85" s="288" t="str">
        <f>IF(基本情報入力シート!Q114="","",基本情報入力シート!Q114)</f>
        <v/>
      </c>
      <c r="E85" s="288" t="str">
        <f>IF(基本情報入力シート!V114="","",基本情報入力シート!V114)</f>
        <v/>
      </c>
      <c r="F85" s="288" t="str">
        <f>IF(基本情報入力シート!W114="","",基本情報入力シート!W114)</f>
        <v/>
      </c>
      <c r="G85" s="288" t="str">
        <f>IF(基本情報入力シート!X114="","",基本情報入力シート!X114)</f>
        <v/>
      </c>
      <c r="H85" s="281" t="str">
        <f>IF(基本情報入力シート!Z114="","",基本情報入力シート!Z114)</f>
        <v/>
      </c>
      <c r="I85" s="282" t="str">
        <f>IF(基本情報入力シート!AE114&lt;&gt;"", 基本情報入力シート!AE114, "")</f>
        <v/>
      </c>
      <c r="J85" s="55" t="str">
        <f>IF(基本情報入力シート!AA114="","",基本情報入力シート!AA114)</f>
        <v/>
      </c>
      <c r="K85" s="58" t="str">
        <f>IF(基本情報入力シート!AD114="","",基本情報入力シート!AD114)</f>
        <v/>
      </c>
      <c r="L85" s="57" t="str">
        <f>IF(G85="","",VLOOKUP(G85,【参考】数式用!$A$3:$C$46,3,FALSE))</f>
        <v/>
      </c>
      <c r="M85" s="289" t="str">
        <f t="shared" si="9"/>
        <v/>
      </c>
      <c r="N85" s="260"/>
      <c r="O85" s="260"/>
      <c r="P85" s="260"/>
      <c r="Q85" s="213"/>
      <c r="R85" s="213"/>
      <c r="S85" s="216"/>
      <c r="T85" s="59"/>
      <c r="U85" s="670" t="str">
        <f t="shared" si="11"/>
        <v/>
      </c>
      <c r="V85" s="670"/>
      <c r="W85" s="670"/>
      <c r="X85" s="670"/>
      <c r="Y85" s="670"/>
      <c r="Z85" s="670"/>
      <c r="AA85" s="670"/>
      <c r="AB85" s="670"/>
      <c r="AC85" s="670"/>
      <c r="AD85" s="670"/>
      <c r="AE85" s="670"/>
      <c r="AG85" s="290" t="str">
        <f t="shared" si="12"/>
        <v/>
      </c>
      <c r="AH85" s="290" t="str">
        <f t="shared" si="13"/>
        <v>×</v>
      </c>
      <c r="AI85" s="284" t="str">
        <f t="shared" si="14"/>
        <v/>
      </c>
      <c r="AJ85" s="285" t="str">
        <f t="shared" si="10"/>
        <v/>
      </c>
    </row>
    <row r="86" spans="1:36" ht="36.75" customHeight="1">
      <c r="A86" s="286">
        <f t="shared" si="15"/>
        <v>76</v>
      </c>
      <c r="B86" s="287" t="str">
        <f>IF(基本情報入力シート!B115="","",基本情報入力シート!B115)</f>
        <v/>
      </c>
      <c r="C86" s="288" t="str">
        <f>IF(基本情報入力シート!L115="","",基本情報入力シート!L115)</f>
        <v/>
      </c>
      <c r="D86" s="288" t="str">
        <f>IF(基本情報入力シート!Q115="","",基本情報入力シート!Q115)</f>
        <v/>
      </c>
      <c r="E86" s="288" t="str">
        <f>IF(基本情報入力シート!V115="","",基本情報入力シート!V115)</f>
        <v/>
      </c>
      <c r="F86" s="288" t="str">
        <f>IF(基本情報入力シート!W115="","",基本情報入力シート!W115)</f>
        <v/>
      </c>
      <c r="G86" s="288" t="str">
        <f>IF(基本情報入力シート!X115="","",基本情報入力シート!X115)</f>
        <v/>
      </c>
      <c r="H86" s="281" t="str">
        <f>IF(基本情報入力シート!Z115="","",基本情報入力シート!Z115)</f>
        <v/>
      </c>
      <c r="I86" s="282" t="str">
        <f>IF(基本情報入力シート!AE115&lt;&gt;"", 基本情報入力シート!AE115, "")</f>
        <v/>
      </c>
      <c r="J86" s="55" t="str">
        <f>IF(基本情報入力シート!AA115="","",基本情報入力シート!AA115)</f>
        <v/>
      </c>
      <c r="K86" s="58" t="str">
        <f>IF(基本情報入力シート!AD115="","",基本情報入力シート!AD115)</f>
        <v/>
      </c>
      <c r="L86" s="57" t="str">
        <f>IF(G86="","",VLOOKUP(G86,【参考】数式用!$A$3:$C$46,3,FALSE))</f>
        <v/>
      </c>
      <c r="M86" s="289" t="str">
        <f t="shared" si="9"/>
        <v/>
      </c>
      <c r="N86" s="260"/>
      <c r="O86" s="260"/>
      <c r="P86" s="260"/>
      <c r="Q86" s="213"/>
      <c r="R86" s="213"/>
      <c r="S86" s="216"/>
      <c r="T86" s="59"/>
      <c r="U86" s="670" t="str">
        <f t="shared" si="11"/>
        <v/>
      </c>
      <c r="V86" s="670"/>
      <c r="W86" s="670"/>
      <c r="X86" s="670"/>
      <c r="Y86" s="670"/>
      <c r="Z86" s="670"/>
      <c r="AA86" s="670"/>
      <c r="AB86" s="670"/>
      <c r="AC86" s="670"/>
      <c r="AD86" s="670"/>
      <c r="AE86" s="670"/>
      <c r="AG86" s="290" t="str">
        <f t="shared" si="12"/>
        <v/>
      </c>
      <c r="AH86" s="290" t="str">
        <f t="shared" si="13"/>
        <v>×</v>
      </c>
      <c r="AI86" s="284" t="str">
        <f t="shared" si="14"/>
        <v/>
      </c>
      <c r="AJ86" s="285" t="str">
        <f t="shared" si="10"/>
        <v/>
      </c>
    </row>
    <row r="87" spans="1:36" ht="36.75" customHeight="1">
      <c r="A87" s="286">
        <f t="shared" si="15"/>
        <v>77</v>
      </c>
      <c r="B87" s="287" t="str">
        <f>IF(基本情報入力シート!B116="","",基本情報入力シート!B116)</f>
        <v/>
      </c>
      <c r="C87" s="288" t="str">
        <f>IF(基本情報入力シート!L116="","",基本情報入力シート!L116)</f>
        <v/>
      </c>
      <c r="D87" s="288" t="str">
        <f>IF(基本情報入力シート!Q116="","",基本情報入力シート!Q116)</f>
        <v/>
      </c>
      <c r="E87" s="288" t="str">
        <f>IF(基本情報入力シート!V116="","",基本情報入力シート!V116)</f>
        <v/>
      </c>
      <c r="F87" s="288" t="str">
        <f>IF(基本情報入力シート!W116="","",基本情報入力シート!W116)</f>
        <v/>
      </c>
      <c r="G87" s="288" t="str">
        <f>IF(基本情報入力シート!X116="","",基本情報入力シート!X116)</f>
        <v/>
      </c>
      <c r="H87" s="281" t="str">
        <f>IF(基本情報入力シート!Z116="","",基本情報入力シート!Z116)</f>
        <v/>
      </c>
      <c r="I87" s="282" t="str">
        <f>IF(基本情報入力シート!AE116&lt;&gt;"", 基本情報入力シート!AE116, "")</f>
        <v/>
      </c>
      <c r="J87" s="55" t="str">
        <f>IF(基本情報入力シート!AA116="","",基本情報入力シート!AA116)</f>
        <v/>
      </c>
      <c r="K87" s="58" t="str">
        <f>IF(基本情報入力シート!AD116="","",基本情報入力シート!AD116)</f>
        <v/>
      </c>
      <c r="L87" s="57" t="str">
        <f>IF(G87="","",VLOOKUP(G87,【参考】数式用!$A$3:$C$46,3,FALSE))</f>
        <v/>
      </c>
      <c r="M87" s="289" t="str">
        <f t="shared" si="9"/>
        <v/>
      </c>
      <c r="N87" s="260"/>
      <c r="O87" s="260"/>
      <c r="P87" s="260"/>
      <c r="Q87" s="213"/>
      <c r="R87" s="213"/>
      <c r="S87" s="216"/>
      <c r="T87" s="59"/>
      <c r="U87" s="670" t="str">
        <f t="shared" si="11"/>
        <v/>
      </c>
      <c r="V87" s="670"/>
      <c r="W87" s="670"/>
      <c r="X87" s="670"/>
      <c r="Y87" s="670"/>
      <c r="Z87" s="670"/>
      <c r="AA87" s="670"/>
      <c r="AB87" s="670"/>
      <c r="AC87" s="670"/>
      <c r="AD87" s="670"/>
      <c r="AE87" s="670"/>
      <c r="AG87" s="290" t="str">
        <f t="shared" si="12"/>
        <v/>
      </c>
      <c r="AH87" s="290" t="str">
        <f t="shared" si="13"/>
        <v>×</v>
      </c>
      <c r="AI87" s="284" t="str">
        <f t="shared" si="14"/>
        <v/>
      </c>
      <c r="AJ87" s="285" t="str">
        <f t="shared" si="10"/>
        <v/>
      </c>
    </row>
    <row r="88" spans="1:36" ht="36.75" customHeight="1">
      <c r="A88" s="286">
        <f t="shared" si="15"/>
        <v>78</v>
      </c>
      <c r="B88" s="287" t="str">
        <f>IF(基本情報入力シート!B117="","",基本情報入力シート!B117)</f>
        <v/>
      </c>
      <c r="C88" s="288" t="str">
        <f>IF(基本情報入力シート!L117="","",基本情報入力シート!L117)</f>
        <v/>
      </c>
      <c r="D88" s="288" t="str">
        <f>IF(基本情報入力シート!Q117="","",基本情報入力シート!Q117)</f>
        <v/>
      </c>
      <c r="E88" s="288" t="str">
        <f>IF(基本情報入力シート!V117="","",基本情報入力シート!V117)</f>
        <v/>
      </c>
      <c r="F88" s="288" t="str">
        <f>IF(基本情報入力シート!W117="","",基本情報入力シート!W117)</f>
        <v/>
      </c>
      <c r="G88" s="288" t="str">
        <f>IF(基本情報入力シート!X117="","",基本情報入力シート!X117)</f>
        <v/>
      </c>
      <c r="H88" s="281" t="str">
        <f>IF(基本情報入力シート!Z117="","",基本情報入力シート!Z117)</f>
        <v/>
      </c>
      <c r="I88" s="282" t="str">
        <f>IF(基本情報入力シート!AE117&lt;&gt;"", 基本情報入力シート!AE117, "")</f>
        <v/>
      </c>
      <c r="J88" s="55" t="str">
        <f>IF(基本情報入力シート!AA117="","",基本情報入力シート!AA117)</f>
        <v/>
      </c>
      <c r="K88" s="58" t="str">
        <f>IF(基本情報入力シート!AD117="","",基本情報入力シート!AD117)</f>
        <v/>
      </c>
      <c r="L88" s="57" t="str">
        <f>IF(G88="","",VLOOKUP(G88,【参考】数式用!$A$3:$C$46,3,FALSE))</f>
        <v/>
      </c>
      <c r="M88" s="289" t="str">
        <f t="shared" si="9"/>
        <v/>
      </c>
      <c r="N88" s="260"/>
      <c r="O88" s="260"/>
      <c r="P88" s="260"/>
      <c r="Q88" s="213"/>
      <c r="R88" s="213"/>
      <c r="S88" s="216"/>
      <c r="T88" s="59"/>
      <c r="U88" s="670" t="str">
        <f t="shared" si="11"/>
        <v/>
      </c>
      <c r="V88" s="670"/>
      <c r="W88" s="670"/>
      <c r="X88" s="670"/>
      <c r="Y88" s="670"/>
      <c r="Z88" s="670"/>
      <c r="AA88" s="670"/>
      <c r="AB88" s="670"/>
      <c r="AC88" s="670"/>
      <c r="AD88" s="670"/>
      <c r="AE88" s="670"/>
      <c r="AG88" s="290" t="str">
        <f t="shared" si="12"/>
        <v/>
      </c>
      <c r="AH88" s="290" t="str">
        <f t="shared" si="13"/>
        <v>×</v>
      </c>
      <c r="AI88" s="284" t="str">
        <f t="shared" si="14"/>
        <v/>
      </c>
      <c r="AJ88" s="285" t="str">
        <f t="shared" si="10"/>
        <v/>
      </c>
    </row>
    <row r="89" spans="1:36" ht="36.75" customHeight="1">
      <c r="A89" s="286">
        <f t="shared" si="15"/>
        <v>79</v>
      </c>
      <c r="B89" s="287" t="str">
        <f>IF(基本情報入力シート!B118="","",基本情報入力シート!B118)</f>
        <v/>
      </c>
      <c r="C89" s="288" t="str">
        <f>IF(基本情報入力シート!L118="","",基本情報入力シート!L118)</f>
        <v/>
      </c>
      <c r="D89" s="288" t="str">
        <f>IF(基本情報入力シート!Q118="","",基本情報入力シート!Q118)</f>
        <v/>
      </c>
      <c r="E89" s="288" t="str">
        <f>IF(基本情報入力シート!V118="","",基本情報入力シート!V118)</f>
        <v/>
      </c>
      <c r="F89" s="288" t="str">
        <f>IF(基本情報入力シート!W118="","",基本情報入力シート!W118)</f>
        <v/>
      </c>
      <c r="G89" s="288" t="str">
        <f>IF(基本情報入力シート!X118="","",基本情報入力シート!X118)</f>
        <v/>
      </c>
      <c r="H89" s="281" t="str">
        <f>IF(基本情報入力シート!Z118="","",基本情報入力シート!Z118)</f>
        <v/>
      </c>
      <c r="I89" s="282" t="str">
        <f>IF(基本情報入力シート!AE118&lt;&gt;"", 基本情報入力シート!AE118, "")</f>
        <v/>
      </c>
      <c r="J89" s="55" t="str">
        <f>IF(基本情報入力シート!AA118="","",基本情報入力シート!AA118)</f>
        <v/>
      </c>
      <c r="K89" s="58" t="str">
        <f>IF(基本情報入力シート!AD118="","",基本情報入力シート!AD118)</f>
        <v/>
      </c>
      <c r="L89" s="57" t="str">
        <f>IF(G89="","",VLOOKUP(G89,【参考】数式用!$A$3:$C$46,3,FALSE))</f>
        <v/>
      </c>
      <c r="M89" s="289" t="str">
        <f t="shared" si="9"/>
        <v/>
      </c>
      <c r="N89" s="260"/>
      <c r="O89" s="260"/>
      <c r="P89" s="260"/>
      <c r="Q89" s="213"/>
      <c r="R89" s="213"/>
      <c r="S89" s="216"/>
      <c r="T89" s="59"/>
      <c r="U89" s="670" t="str">
        <f t="shared" si="11"/>
        <v/>
      </c>
      <c r="V89" s="670"/>
      <c r="W89" s="670"/>
      <c r="X89" s="670"/>
      <c r="Y89" s="670"/>
      <c r="Z89" s="670"/>
      <c r="AA89" s="670"/>
      <c r="AB89" s="670"/>
      <c r="AC89" s="670"/>
      <c r="AD89" s="670"/>
      <c r="AE89" s="670"/>
      <c r="AG89" s="290" t="str">
        <f t="shared" si="12"/>
        <v/>
      </c>
      <c r="AH89" s="290" t="str">
        <f t="shared" si="13"/>
        <v>×</v>
      </c>
      <c r="AI89" s="284" t="str">
        <f t="shared" si="14"/>
        <v/>
      </c>
      <c r="AJ89" s="285" t="str">
        <f t="shared" si="10"/>
        <v/>
      </c>
    </row>
    <row r="90" spans="1:36" ht="36.75" customHeight="1">
      <c r="A90" s="286">
        <f t="shared" si="15"/>
        <v>80</v>
      </c>
      <c r="B90" s="287" t="str">
        <f>IF(基本情報入力シート!B119="","",基本情報入力シート!B119)</f>
        <v/>
      </c>
      <c r="C90" s="288" t="str">
        <f>IF(基本情報入力シート!L119="","",基本情報入力シート!L119)</f>
        <v/>
      </c>
      <c r="D90" s="288" t="str">
        <f>IF(基本情報入力シート!Q119="","",基本情報入力シート!Q119)</f>
        <v/>
      </c>
      <c r="E90" s="288" t="str">
        <f>IF(基本情報入力シート!V119="","",基本情報入力シート!V119)</f>
        <v/>
      </c>
      <c r="F90" s="288" t="str">
        <f>IF(基本情報入力シート!W119="","",基本情報入力シート!W119)</f>
        <v/>
      </c>
      <c r="G90" s="288" t="str">
        <f>IF(基本情報入力シート!X119="","",基本情報入力シート!X119)</f>
        <v/>
      </c>
      <c r="H90" s="281" t="str">
        <f>IF(基本情報入力シート!Z119="","",基本情報入力シート!Z119)</f>
        <v/>
      </c>
      <c r="I90" s="282" t="str">
        <f>IF(基本情報入力シート!AE119&lt;&gt;"", 基本情報入力シート!AE119, "")</f>
        <v/>
      </c>
      <c r="J90" s="55" t="str">
        <f>IF(基本情報入力シート!AA119="","",基本情報入力シート!AA119)</f>
        <v/>
      </c>
      <c r="K90" s="58" t="str">
        <f>IF(基本情報入力シート!AD119="","",基本情報入力シート!AD119)</f>
        <v/>
      </c>
      <c r="L90" s="57" t="str">
        <f>IF(G90="","",VLOOKUP(G90,【参考】数式用!$A$3:$C$46,3,FALSE))</f>
        <v/>
      </c>
      <c r="M90" s="289" t="str">
        <f t="shared" si="9"/>
        <v/>
      </c>
      <c r="N90" s="260"/>
      <c r="O90" s="260"/>
      <c r="P90" s="260"/>
      <c r="Q90" s="213"/>
      <c r="R90" s="213"/>
      <c r="S90" s="216"/>
      <c r="T90" s="59"/>
      <c r="U90" s="670" t="str">
        <f t="shared" si="11"/>
        <v/>
      </c>
      <c r="V90" s="670"/>
      <c r="W90" s="670"/>
      <c r="X90" s="670"/>
      <c r="Y90" s="670"/>
      <c r="Z90" s="670"/>
      <c r="AA90" s="670"/>
      <c r="AB90" s="670"/>
      <c r="AC90" s="670"/>
      <c r="AD90" s="670"/>
      <c r="AE90" s="670"/>
      <c r="AG90" s="290" t="str">
        <f t="shared" si="12"/>
        <v/>
      </c>
      <c r="AH90" s="290" t="str">
        <f t="shared" si="13"/>
        <v>×</v>
      </c>
      <c r="AI90" s="284" t="str">
        <f t="shared" si="14"/>
        <v/>
      </c>
      <c r="AJ90" s="285" t="str">
        <f t="shared" si="10"/>
        <v/>
      </c>
    </row>
    <row r="91" spans="1:36" ht="36.75" customHeight="1">
      <c r="A91" s="286">
        <f t="shared" si="15"/>
        <v>81</v>
      </c>
      <c r="B91" s="287" t="str">
        <f>IF(基本情報入力シート!B120="","",基本情報入力シート!B120)</f>
        <v/>
      </c>
      <c r="C91" s="288" t="str">
        <f>IF(基本情報入力シート!L120="","",基本情報入力シート!L120)</f>
        <v/>
      </c>
      <c r="D91" s="288" t="str">
        <f>IF(基本情報入力シート!Q120="","",基本情報入力シート!Q120)</f>
        <v/>
      </c>
      <c r="E91" s="288" t="str">
        <f>IF(基本情報入力シート!V120="","",基本情報入力シート!V120)</f>
        <v/>
      </c>
      <c r="F91" s="288" t="str">
        <f>IF(基本情報入力シート!W120="","",基本情報入力シート!W120)</f>
        <v/>
      </c>
      <c r="G91" s="288" t="str">
        <f>IF(基本情報入力シート!X120="","",基本情報入力シート!X120)</f>
        <v/>
      </c>
      <c r="H91" s="281" t="str">
        <f>IF(基本情報入力シート!Z120="","",基本情報入力シート!Z120)</f>
        <v/>
      </c>
      <c r="I91" s="282" t="str">
        <f>IF(基本情報入力シート!AE120&lt;&gt;"", 基本情報入力シート!AE120, "")</f>
        <v/>
      </c>
      <c r="J91" s="55" t="str">
        <f>IF(基本情報入力シート!AA120="","",基本情報入力シート!AA120)</f>
        <v/>
      </c>
      <c r="K91" s="58" t="str">
        <f>IF(基本情報入力シート!AD120="","",基本情報入力シート!AD120)</f>
        <v/>
      </c>
      <c r="L91" s="57" t="str">
        <f>IF(G91="","",VLOOKUP(G91,【参考】数式用!$A$3:$C$46,3,FALSE))</f>
        <v/>
      </c>
      <c r="M91" s="289" t="str">
        <f t="shared" si="9"/>
        <v/>
      </c>
      <c r="N91" s="260"/>
      <c r="O91" s="260"/>
      <c r="P91" s="260"/>
      <c r="Q91" s="213"/>
      <c r="R91" s="213"/>
      <c r="S91" s="216"/>
      <c r="T91" s="59"/>
      <c r="U91" s="670" t="str">
        <f t="shared" si="11"/>
        <v/>
      </c>
      <c r="V91" s="670"/>
      <c r="W91" s="670"/>
      <c r="X91" s="670"/>
      <c r="Y91" s="670"/>
      <c r="Z91" s="670"/>
      <c r="AA91" s="670"/>
      <c r="AB91" s="670"/>
      <c r="AC91" s="670"/>
      <c r="AD91" s="670"/>
      <c r="AE91" s="670"/>
      <c r="AG91" s="290" t="str">
        <f t="shared" si="12"/>
        <v/>
      </c>
      <c r="AH91" s="290" t="str">
        <f t="shared" si="13"/>
        <v>×</v>
      </c>
      <c r="AI91" s="284" t="str">
        <f t="shared" si="14"/>
        <v/>
      </c>
      <c r="AJ91" s="285" t="str">
        <f t="shared" si="10"/>
        <v/>
      </c>
    </row>
    <row r="92" spans="1:36" ht="36.75" customHeight="1">
      <c r="A92" s="286">
        <f t="shared" si="15"/>
        <v>82</v>
      </c>
      <c r="B92" s="287" t="str">
        <f>IF(基本情報入力シート!B121="","",基本情報入力シート!B121)</f>
        <v/>
      </c>
      <c r="C92" s="288" t="str">
        <f>IF(基本情報入力シート!L121="","",基本情報入力シート!L121)</f>
        <v/>
      </c>
      <c r="D92" s="288" t="str">
        <f>IF(基本情報入力シート!Q121="","",基本情報入力シート!Q121)</f>
        <v/>
      </c>
      <c r="E92" s="288" t="str">
        <f>IF(基本情報入力シート!V121="","",基本情報入力シート!V121)</f>
        <v/>
      </c>
      <c r="F92" s="288" t="str">
        <f>IF(基本情報入力シート!W121="","",基本情報入力シート!W121)</f>
        <v/>
      </c>
      <c r="G92" s="288" t="str">
        <f>IF(基本情報入力シート!X121="","",基本情報入力シート!X121)</f>
        <v/>
      </c>
      <c r="H92" s="281" t="str">
        <f>IF(基本情報入力シート!Z121="","",基本情報入力シート!Z121)</f>
        <v/>
      </c>
      <c r="I92" s="282" t="str">
        <f>IF(基本情報入力シート!AE121&lt;&gt;"", 基本情報入力シート!AE121, "")</f>
        <v/>
      </c>
      <c r="J92" s="55" t="str">
        <f>IF(基本情報入力シート!AA121="","",基本情報入力シート!AA121)</f>
        <v/>
      </c>
      <c r="K92" s="58" t="str">
        <f>IF(基本情報入力シート!AD121="","",基本情報入力シート!AD121)</f>
        <v/>
      </c>
      <c r="L92" s="57" t="str">
        <f>IF(G92="","",VLOOKUP(G92,【参考】数式用!$A$3:$C$46,3,FALSE))</f>
        <v/>
      </c>
      <c r="M92" s="289" t="str">
        <f t="shared" si="9"/>
        <v/>
      </c>
      <c r="N92" s="260"/>
      <c r="O92" s="260"/>
      <c r="P92" s="260"/>
      <c r="Q92" s="213"/>
      <c r="R92" s="213"/>
      <c r="S92" s="216"/>
      <c r="T92" s="59"/>
      <c r="U92" s="670" t="str">
        <f t="shared" si="11"/>
        <v/>
      </c>
      <c r="V92" s="670"/>
      <c r="W92" s="670"/>
      <c r="X92" s="670"/>
      <c r="Y92" s="670"/>
      <c r="Z92" s="670"/>
      <c r="AA92" s="670"/>
      <c r="AB92" s="670"/>
      <c r="AC92" s="670"/>
      <c r="AD92" s="670"/>
      <c r="AE92" s="670"/>
      <c r="AG92" s="290" t="str">
        <f t="shared" si="12"/>
        <v/>
      </c>
      <c r="AH92" s="290" t="str">
        <f t="shared" si="13"/>
        <v>×</v>
      </c>
      <c r="AI92" s="284" t="str">
        <f t="shared" si="14"/>
        <v/>
      </c>
      <c r="AJ92" s="285" t="str">
        <f t="shared" si="10"/>
        <v/>
      </c>
    </row>
    <row r="93" spans="1:36" ht="36.75" customHeight="1">
      <c r="A93" s="286">
        <f t="shared" si="15"/>
        <v>83</v>
      </c>
      <c r="B93" s="287" t="str">
        <f>IF(基本情報入力シート!B122="","",基本情報入力シート!B122)</f>
        <v/>
      </c>
      <c r="C93" s="288" t="str">
        <f>IF(基本情報入力シート!L122="","",基本情報入力シート!L122)</f>
        <v/>
      </c>
      <c r="D93" s="288" t="str">
        <f>IF(基本情報入力シート!Q122="","",基本情報入力シート!Q122)</f>
        <v/>
      </c>
      <c r="E93" s="288" t="str">
        <f>IF(基本情報入力シート!V122="","",基本情報入力シート!V122)</f>
        <v/>
      </c>
      <c r="F93" s="288" t="str">
        <f>IF(基本情報入力シート!W122="","",基本情報入力シート!W122)</f>
        <v/>
      </c>
      <c r="G93" s="288" t="str">
        <f>IF(基本情報入力シート!X122="","",基本情報入力シート!X122)</f>
        <v/>
      </c>
      <c r="H93" s="281" t="str">
        <f>IF(基本情報入力シート!Z122="","",基本情報入力シート!Z122)</f>
        <v/>
      </c>
      <c r="I93" s="282" t="str">
        <f>IF(基本情報入力シート!AE122&lt;&gt;"", 基本情報入力シート!AE122, "")</f>
        <v/>
      </c>
      <c r="J93" s="55" t="str">
        <f>IF(基本情報入力シート!AA122="","",基本情報入力シート!AA122)</f>
        <v/>
      </c>
      <c r="K93" s="58" t="str">
        <f>IF(基本情報入力シート!AD122="","",基本情報入力シート!AD122)</f>
        <v/>
      </c>
      <c r="L93" s="57" t="str">
        <f>IF(G93="","",VLOOKUP(G93,【参考】数式用!$A$3:$C$46,3,FALSE))</f>
        <v/>
      </c>
      <c r="M93" s="289" t="str">
        <f t="shared" si="9"/>
        <v/>
      </c>
      <c r="N93" s="260"/>
      <c r="O93" s="260"/>
      <c r="P93" s="260"/>
      <c r="Q93" s="213"/>
      <c r="R93" s="213"/>
      <c r="S93" s="216"/>
      <c r="T93" s="59"/>
      <c r="U93" s="670" t="str">
        <f t="shared" si="11"/>
        <v/>
      </c>
      <c r="V93" s="670"/>
      <c r="W93" s="670"/>
      <c r="X93" s="670"/>
      <c r="Y93" s="670"/>
      <c r="Z93" s="670"/>
      <c r="AA93" s="670"/>
      <c r="AB93" s="670"/>
      <c r="AC93" s="670"/>
      <c r="AD93" s="670"/>
      <c r="AE93" s="670"/>
      <c r="AG93" s="290" t="str">
        <f t="shared" si="12"/>
        <v/>
      </c>
      <c r="AH93" s="290" t="str">
        <f t="shared" si="13"/>
        <v>×</v>
      </c>
      <c r="AI93" s="284" t="str">
        <f t="shared" si="14"/>
        <v/>
      </c>
      <c r="AJ93" s="285" t="str">
        <f t="shared" si="10"/>
        <v/>
      </c>
    </row>
    <row r="94" spans="1:36" ht="36.75" customHeight="1">
      <c r="A94" s="286">
        <f t="shared" si="15"/>
        <v>84</v>
      </c>
      <c r="B94" s="287" t="str">
        <f>IF(基本情報入力シート!B123="","",基本情報入力シート!B123)</f>
        <v/>
      </c>
      <c r="C94" s="288" t="str">
        <f>IF(基本情報入力シート!L123="","",基本情報入力シート!L123)</f>
        <v/>
      </c>
      <c r="D94" s="288" t="str">
        <f>IF(基本情報入力シート!Q123="","",基本情報入力シート!Q123)</f>
        <v/>
      </c>
      <c r="E94" s="288" t="str">
        <f>IF(基本情報入力シート!V123="","",基本情報入力シート!V123)</f>
        <v/>
      </c>
      <c r="F94" s="288" t="str">
        <f>IF(基本情報入力シート!W123="","",基本情報入力シート!W123)</f>
        <v/>
      </c>
      <c r="G94" s="288" t="str">
        <f>IF(基本情報入力シート!X123="","",基本情報入力シート!X123)</f>
        <v/>
      </c>
      <c r="H94" s="281" t="str">
        <f>IF(基本情報入力シート!Z123="","",基本情報入力シート!Z123)</f>
        <v/>
      </c>
      <c r="I94" s="282" t="str">
        <f>IF(基本情報入力シート!AE123&lt;&gt;"", 基本情報入力シート!AE123, "")</f>
        <v/>
      </c>
      <c r="J94" s="55" t="str">
        <f>IF(基本情報入力シート!AA123="","",基本情報入力シート!AA123)</f>
        <v/>
      </c>
      <c r="K94" s="58" t="str">
        <f>IF(基本情報入力シート!AD123="","",基本情報入力シート!AD123)</f>
        <v/>
      </c>
      <c r="L94" s="57" t="str">
        <f>IF(G94="","",VLOOKUP(G94,【参考】数式用!$A$3:$C$46,3,FALSE))</f>
        <v/>
      </c>
      <c r="M94" s="289" t="str">
        <f t="shared" si="9"/>
        <v/>
      </c>
      <c r="N94" s="260"/>
      <c r="O94" s="260"/>
      <c r="P94" s="260"/>
      <c r="Q94" s="213"/>
      <c r="R94" s="213"/>
      <c r="S94" s="216"/>
      <c r="T94" s="59"/>
      <c r="U94" s="670" t="str">
        <f t="shared" si="11"/>
        <v/>
      </c>
      <c r="V94" s="670"/>
      <c r="W94" s="670"/>
      <c r="X94" s="670"/>
      <c r="Y94" s="670"/>
      <c r="Z94" s="670"/>
      <c r="AA94" s="670"/>
      <c r="AB94" s="670"/>
      <c r="AC94" s="670"/>
      <c r="AD94" s="670"/>
      <c r="AE94" s="670"/>
      <c r="AG94" s="290" t="str">
        <f t="shared" si="12"/>
        <v/>
      </c>
      <c r="AH94" s="290" t="str">
        <f t="shared" si="13"/>
        <v>×</v>
      </c>
      <c r="AI94" s="284" t="str">
        <f t="shared" si="14"/>
        <v/>
      </c>
      <c r="AJ94" s="285" t="str">
        <f t="shared" si="10"/>
        <v/>
      </c>
    </row>
    <row r="95" spans="1:36" ht="36.75" customHeight="1">
      <c r="A95" s="286">
        <f t="shared" si="15"/>
        <v>85</v>
      </c>
      <c r="B95" s="287" t="str">
        <f>IF(基本情報入力シート!B124="","",基本情報入力シート!B124)</f>
        <v/>
      </c>
      <c r="C95" s="288" t="str">
        <f>IF(基本情報入力シート!L124="","",基本情報入力シート!L124)</f>
        <v/>
      </c>
      <c r="D95" s="288" t="str">
        <f>IF(基本情報入力シート!Q124="","",基本情報入力シート!Q124)</f>
        <v/>
      </c>
      <c r="E95" s="288" t="str">
        <f>IF(基本情報入力シート!V124="","",基本情報入力シート!V124)</f>
        <v/>
      </c>
      <c r="F95" s="288" t="str">
        <f>IF(基本情報入力シート!W124="","",基本情報入力シート!W124)</f>
        <v/>
      </c>
      <c r="G95" s="288" t="str">
        <f>IF(基本情報入力シート!X124="","",基本情報入力シート!X124)</f>
        <v/>
      </c>
      <c r="H95" s="281" t="str">
        <f>IF(基本情報入力シート!Z124="","",基本情報入力シート!Z124)</f>
        <v/>
      </c>
      <c r="I95" s="282" t="str">
        <f>IF(基本情報入力シート!AE124&lt;&gt;"", 基本情報入力シート!AE124, "")</f>
        <v/>
      </c>
      <c r="J95" s="55" t="str">
        <f>IF(基本情報入力シート!AA124="","",基本情報入力シート!AA124)</f>
        <v/>
      </c>
      <c r="K95" s="58" t="str">
        <f>IF(基本情報入力シート!AD124="","",基本情報入力シート!AD124)</f>
        <v/>
      </c>
      <c r="L95" s="57" t="str">
        <f>IF(G95="","",VLOOKUP(G95,【参考】数式用!$A$3:$C$46,3,FALSE))</f>
        <v/>
      </c>
      <c r="M95" s="289" t="str">
        <f t="shared" si="9"/>
        <v/>
      </c>
      <c r="N95" s="260"/>
      <c r="O95" s="260"/>
      <c r="P95" s="260"/>
      <c r="Q95" s="213"/>
      <c r="R95" s="213"/>
      <c r="S95" s="216"/>
      <c r="T95" s="59"/>
      <c r="U95" s="670" t="str">
        <f t="shared" si="11"/>
        <v/>
      </c>
      <c r="V95" s="670"/>
      <c r="W95" s="670"/>
      <c r="X95" s="670"/>
      <c r="Y95" s="670"/>
      <c r="Z95" s="670"/>
      <c r="AA95" s="670"/>
      <c r="AB95" s="670"/>
      <c r="AC95" s="670"/>
      <c r="AD95" s="670"/>
      <c r="AE95" s="670"/>
      <c r="AG95" s="290" t="str">
        <f t="shared" si="12"/>
        <v/>
      </c>
      <c r="AH95" s="290" t="str">
        <f t="shared" si="13"/>
        <v>×</v>
      </c>
      <c r="AI95" s="284" t="str">
        <f t="shared" si="14"/>
        <v/>
      </c>
      <c r="AJ95" s="285" t="str">
        <f t="shared" si="10"/>
        <v/>
      </c>
    </row>
    <row r="96" spans="1:36" ht="36.75" customHeight="1">
      <c r="A96" s="286">
        <f t="shared" si="15"/>
        <v>86</v>
      </c>
      <c r="B96" s="287" t="str">
        <f>IF(基本情報入力シート!B125="","",基本情報入力シート!B125)</f>
        <v/>
      </c>
      <c r="C96" s="288" t="str">
        <f>IF(基本情報入力シート!L125="","",基本情報入力シート!L125)</f>
        <v/>
      </c>
      <c r="D96" s="288" t="str">
        <f>IF(基本情報入力シート!Q125="","",基本情報入力シート!Q125)</f>
        <v/>
      </c>
      <c r="E96" s="288" t="str">
        <f>IF(基本情報入力シート!V125="","",基本情報入力シート!V125)</f>
        <v/>
      </c>
      <c r="F96" s="288" t="str">
        <f>IF(基本情報入力シート!W125="","",基本情報入力シート!W125)</f>
        <v/>
      </c>
      <c r="G96" s="288" t="str">
        <f>IF(基本情報入力シート!X125="","",基本情報入力シート!X125)</f>
        <v/>
      </c>
      <c r="H96" s="281" t="str">
        <f>IF(基本情報入力シート!Z125="","",基本情報入力シート!Z125)</f>
        <v/>
      </c>
      <c r="I96" s="282" t="str">
        <f>IF(基本情報入力シート!AE125&lt;&gt;"", 基本情報入力シート!AE125, "")</f>
        <v/>
      </c>
      <c r="J96" s="55" t="str">
        <f>IF(基本情報入力シート!AA125="","",基本情報入力シート!AA125)</f>
        <v/>
      </c>
      <c r="K96" s="58" t="str">
        <f>IF(基本情報入力シート!AD125="","",基本情報入力シート!AD125)</f>
        <v/>
      </c>
      <c r="L96" s="57" t="str">
        <f>IF(G96="","",VLOOKUP(G96,【参考】数式用!$A$3:$C$46,3,FALSE))</f>
        <v/>
      </c>
      <c r="M96" s="289" t="str">
        <f t="shared" si="9"/>
        <v/>
      </c>
      <c r="N96" s="260"/>
      <c r="O96" s="260"/>
      <c r="P96" s="260"/>
      <c r="Q96" s="213"/>
      <c r="R96" s="213"/>
      <c r="S96" s="216"/>
      <c r="T96" s="59"/>
      <c r="U96" s="670" t="str">
        <f t="shared" si="11"/>
        <v/>
      </c>
      <c r="V96" s="670"/>
      <c r="W96" s="670"/>
      <c r="X96" s="670"/>
      <c r="Y96" s="670"/>
      <c r="Z96" s="670"/>
      <c r="AA96" s="670"/>
      <c r="AB96" s="670"/>
      <c r="AC96" s="670"/>
      <c r="AD96" s="670"/>
      <c r="AE96" s="670"/>
      <c r="AG96" s="290" t="str">
        <f t="shared" si="12"/>
        <v/>
      </c>
      <c r="AH96" s="290" t="str">
        <f t="shared" si="13"/>
        <v>×</v>
      </c>
      <c r="AI96" s="284" t="str">
        <f t="shared" si="14"/>
        <v/>
      </c>
      <c r="AJ96" s="285" t="str">
        <f t="shared" si="10"/>
        <v/>
      </c>
    </row>
    <row r="97" spans="1:36" ht="36.75" customHeight="1">
      <c r="A97" s="286">
        <f t="shared" si="15"/>
        <v>87</v>
      </c>
      <c r="B97" s="287" t="str">
        <f>IF(基本情報入力シート!B126="","",基本情報入力シート!B126)</f>
        <v/>
      </c>
      <c r="C97" s="288" t="str">
        <f>IF(基本情報入力シート!L126="","",基本情報入力シート!L126)</f>
        <v/>
      </c>
      <c r="D97" s="288" t="str">
        <f>IF(基本情報入力シート!Q126="","",基本情報入力シート!Q126)</f>
        <v/>
      </c>
      <c r="E97" s="288" t="str">
        <f>IF(基本情報入力シート!V126="","",基本情報入力シート!V126)</f>
        <v/>
      </c>
      <c r="F97" s="288" t="str">
        <f>IF(基本情報入力シート!W126="","",基本情報入力シート!W126)</f>
        <v/>
      </c>
      <c r="G97" s="288" t="str">
        <f>IF(基本情報入力シート!X126="","",基本情報入力シート!X126)</f>
        <v/>
      </c>
      <c r="H97" s="281" t="str">
        <f>IF(基本情報入力シート!Z126="","",基本情報入力シート!Z126)</f>
        <v/>
      </c>
      <c r="I97" s="282" t="str">
        <f>IF(基本情報入力シート!AE126&lt;&gt;"", 基本情報入力シート!AE126, "")</f>
        <v/>
      </c>
      <c r="J97" s="55" t="str">
        <f>IF(基本情報入力シート!AA126="","",基本情報入力シート!AA126)</f>
        <v/>
      </c>
      <c r="K97" s="58" t="str">
        <f>IF(基本情報入力シート!AD126="","",基本情報入力シート!AD126)</f>
        <v/>
      </c>
      <c r="L97" s="57" t="str">
        <f>IF(G97="","",VLOOKUP(G97,【参考】数式用!$A$3:$C$46,3,FALSE))</f>
        <v/>
      </c>
      <c r="M97" s="289" t="str">
        <f t="shared" si="9"/>
        <v/>
      </c>
      <c r="N97" s="260"/>
      <c r="O97" s="260"/>
      <c r="P97" s="260"/>
      <c r="Q97" s="213"/>
      <c r="R97" s="213"/>
      <c r="S97" s="216"/>
      <c r="T97" s="59"/>
      <c r="U97" s="670" t="str">
        <f t="shared" si="11"/>
        <v/>
      </c>
      <c r="V97" s="670"/>
      <c r="W97" s="670"/>
      <c r="X97" s="670"/>
      <c r="Y97" s="670"/>
      <c r="Z97" s="670"/>
      <c r="AA97" s="670"/>
      <c r="AB97" s="670"/>
      <c r="AC97" s="670"/>
      <c r="AD97" s="670"/>
      <c r="AE97" s="670"/>
      <c r="AG97" s="290" t="str">
        <f t="shared" si="12"/>
        <v/>
      </c>
      <c r="AH97" s="290" t="str">
        <f t="shared" si="13"/>
        <v>×</v>
      </c>
      <c r="AI97" s="284" t="str">
        <f t="shared" si="14"/>
        <v/>
      </c>
      <c r="AJ97" s="285" t="str">
        <f t="shared" si="10"/>
        <v/>
      </c>
    </row>
    <row r="98" spans="1:36" ht="36.75" customHeight="1">
      <c r="A98" s="286">
        <f t="shared" si="15"/>
        <v>88</v>
      </c>
      <c r="B98" s="287" t="str">
        <f>IF(基本情報入力シート!B127="","",基本情報入力シート!B127)</f>
        <v/>
      </c>
      <c r="C98" s="288" t="str">
        <f>IF(基本情報入力シート!L127="","",基本情報入力シート!L127)</f>
        <v/>
      </c>
      <c r="D98" s="288" t="str">
        <f>IF(基本情報入力シート!Q127="","",基本情報入力シート!Q127)</f>
        <v/>
      </c>
      <c r="E98" s="288" t="str">
        <f>IF(基本情報入力シート!V127="","",基本情報入力シート!V127)</f>
        <v/>
      </c>
      <c r="F98" s="288" t="str">
        <f>IF(基本情報入力シート!W127="","",基本情報入力シート!W127)</f>
        <v/>
      </c>
      <c r="G98" s="288" t="str">
        <f>IF(基本情報入力シート!X127="","",基本情報入力シート!X127)</f>
        <v/>
      </c>
      <c r="H98" s="281" t="str">
        <f>IF(基本情報入力シート!Z127="","",基本情報入力シート!Z127)</f>
        <v/>
      </c>
      <c r="I98" s="282" t="str">
        <f>IF(基本情報入力シート!AE127&lt;&gt;"", 基本情報入力シート!AE127, "")</f>
        <v/>
      </c>
      <c r="J98" s="55" t="str">
        <f>IF(基本情報入力シート!AA127="","",基本情報入力シート!AA127)</f>
        <v/>
      </c>
      <c r="K98" s="58" t="str">
        <f>IF(基本情報入力シート!AD127="","",基本情報入力シート!AD127)</f>
        <v/>
      </c>
      <c r="L98" s="57" t="str">
        <f>IF(G98="","",VLOOKUP(G98,【参考】数式用!$A$3:$C$46,3,FALSE))</f>
        <v/>
      </c>
      <c r="M98" s="289" t="str">
        <f t="shared" si="9"/>
        <v/>
      </c>
      <c r="N98" s="260"/>
      <c r="O98" s="260"/>
      <c r="P98" s="260"/>
      <c r="Q98" s="213"/>
      <c r="R98" s="213"/>
      <c r="S98" s="216"/>
      <c r="T98" s="59"/>
      <c r="U98" s="670" t="str">
        <f t="shared" si="11"/>
        <v/>
      </c>
      <c r="V98" s="670"/>
      <c r="W98" s="670"/>
      <c r="X98" s="670"/>
      <c r="Y98" s="670"/>
      <c r="Z98" s="670"/>
      <c r="AA98" s="670"/>
      <c r="AB98" s="670"/>
      <c r="AC98" s="670"/>
      <c r="AD98" s="670"/>
      <c r="AE98" s="670"/>
      <c r="AG98" s="290" t="str">
        <f t="shared" si="12"/>
        <v/>
      </c>
      <c r="AH98" s="290" t="str">
        <f t="shared" si="13"/>
        <v>×</v>
      </c>
      <c r="AI98" s="284" t="str">
        <f t="shared" si="14"/>
        <v/>
      </c>
      <c r="AJ98" s="285" t="str">
        <f t="shared" si="10"/>
        <v/>
      </c>
    </row>
    <row r="99" spans="1:36" ht="36.75" customHeight="1">
      <c r="A99" s="286">
        <f t="shared" si="15"/>
        <v>89</v>
      </c>
      <c r="B99" s="287" t="str">
        <f>IF(基本情報入力シート!B128="","",基本情報入力シート!B128)</f>
        <v/>
      </c>
      <c r="C99" s="288" t="str">
        <f>IF(基本情報入力シート!L128="","",基本情報入力シート!L128)</f>
        <v/>
      </c>
      <c r="D99" s="288" t="str">
        <f>IF(基本情報入力シート!Q128="","",基本情報入力シート!Q128)</f>
        <v/>
      </c>
      <c r="E99" s="288" t="str">
        <f>IF(基本情報入力シート!V128="","",基本情報入力シート!V128)</f>
        <v/>
      </c>
      <c r="F99" s="288" t="str">
        <f>IF(基本情報入力シート!W128="","",基本情報入力シート!W128)</f>
        <v/>
      </c>
      <c r="G99" s="288" t="str">
        <f>IF(基本情報入力シート!X128="","",基本情報入力シート!X128)</f>
        <v/>
      </c>
      <c r="H99" s="281" t="str">
        <f>IF(基本情報入力シート!Z128="","",基本情報入力シート!Z128)</f>
        <v/>
      </c>
      <c r="I99" s="282" t="str">
        <f>IF(基本情報入力シート!AE128&lt;&gt;"", 基本情報入力シート!AE128, "")</f>
        <v/>
      </c>
      <c r="J99" s="55" t="str">
        <f>IF(基本情報入力シート!AA128="","",基本情報入力シート!AA128)</f>
        <v/>
      </c>
      <c r="K99" s="58" t="str">
        <f>IF(基本情報入力シート!AD128="","",基本情報入力シート!AD128)</f>
        <v/>
      </c>
      <c r="L99" s="57" t="str">
        <f>IF(G99="","",VLOOKUP(G99,【参考】数式用!$A$3:$C$46,3,FALSE))</f>
        <v/>
      </c>
      <c r="M99" s="289" t="str">
        <f t="shared" si="9"/>
        <v/>
      </c>
      <c r="N99" s="260"/>
      <c r="O99" s="260"/>
      <c r="P99" s="260"/>
      <c r="Q99" s="213"/>
      <c r="R99" s="213"/>
      <c r="S99" s="216"/>
      <c r="T99" s="59"/>
      <c r="U99" s="670" t="str">
        <f t="shared" si="11"/>
        <v/>
      </c>
      <c r="V99" s="670"/>
      <c r="W99" s="670"/>
      <c r="X99" s="670"/>
      <c r="Y99" s="670"/>
      <c r="Z99" s="670"/>
      <c r="AA99" s="670"/>
      <c r="AB99" s="670"/>
      <c r="AC99" s="670"/>
      <c r="AD99" s="670"/>
      <c r="AE99" s="670"/>
      <c r="AG99" s="290" t="str">
        <f t="shared" si="12"/>
        <v/>
      </c>
      <c r="AH99" s="290" t="str">
        <f t="shared" si="13"/>
        <v>×</v>
      </c>
      <c r="AI99" s="284" t="str">
        <f t="shared" si="14"/>
        <v/>
      </c>
      <c r="AJ99" s="285" t="str">
        <f t="shared" si="10"/>
        <v/>
      </c>
    </row>
    <row r="100" spans="1:36" ht="36.75" customHeight="1">
      <c r="A100" s="286">
        <f t="shared" si="15"/>
        <v>90</v>
      </c>
      <c r="B100" s="287" t="str">
        <f>IF(基本情報入力シート!B129="","",基本情報入力シート!B129)</f>
        <v/>
      </c>
      <c r="C100" s="288" t="str">
        <f>IF(基本情報入力シート!L129="","",基本情報入力シート!L129)</f>
        <v/>
      </c>
      <c r="D100" s="288" t="str">
        <f>IF(基本情報入力シート!Q129="","",基本情報入力シート!Q129)</f>
        <v/>
      </c>
      <c r="E100" s="288" t="str">
        <f>IF(基本情報入力シート!V129="","",基本情報入力シート!V129)</f>
        <v/>
      </c>
      <c r="F100" s="288" t="str">
        <f>IF(基本情報入力シート!W129="","",基本情報入力シート!W129)</f>
        <v/>
      </c>
      <c r="G100" s="288" t="str">
        <f>IF(基本情報入力シート!X129="","",基本情報入力シート!X129)</f>
        <v/>
      </c>
      <c r="H100" s="281" t="str">
        <f>IF(基本情報入力シート!Z129="","",基本情報入力シート!Z129)</f>
        <v/>
      </c>
      <c r="I100" s="282" t="str">
        <f>IF(基本情報入力シート!AE129&lt;&gt;"", 基本情報入力シート!AE129, "")</f>
        <v/>
      </c>
      <c r="J100" s="55" t="str">
        <f>IF(基本情報入力シート!AA129="","",基本情報入力シート!AA129)</f>
        <v/>
      </c>
      <c r="K100" s="58" t="str">
        <f>IF(基本情報入力シート!AD129="","",基本情報入力シート!AD129)</f>
        <v/>
      </c>
      <c r="L100" s="57" t="str">
        <f>IF(G100="","",VLOOKUP(G100,【参考】数式用!$A$3:$C$46,3,FALSE))</f>
        <v/>
      </c>
      <c r="M100" s="289" t="str">
        <f t="shared" si="9"/>
        <v/>
      </c>
      <c r="N100" s="260"/>
      <c r="O100" s="260"/>
      <c r="P100" s="260"/>
      <c r="Q100" s="213"/>
      <c r="R100" s="213"/>
      <c r="S100" s="216"/>
      <c r="T100" s="59"/>
      <c r="U100" s="670" t="str">
        <f t="shared" si="11"/>
        <v/>
      </c>
      <c r="V100" s="670"/>
      <c r="W100" s="670"/>
      <c r="X100" s="670"/>
      <c r="Y100" s="670"/>
      <c r="Z100" s="670"/>
      <c r="AA100" s="670"/>
      <c r="AB100" s="670"/>
      <c r="AC100" s="670"/>
      <c r="AD100" s="670"/>
      <c r="AE100" s="670"/>
      <c r="AG100" s="290" t="str">
        <f t="shared" si="12"/>
        <v/>
      </c>
      <c r="AH100" s="290" t="str">
        <f t="shared" si="13"/>
        <v>×</v>
      </c>
      <c r="AI100" s="284" t="str">
        <f t="shared" si="14"/>
        <v/>
      </c>
      <c r="AJ100" s="285" t="str">
        <f t="shared" si="10"/>
        <v/>
      </c>
    </row>
    <row r="101" spans="1:36" ht="36.75" customHeight="1">
      <c r="A101" s="286">
        <f t="shared" si="15"/>
        <v>91</v>
      </c>
      <c r="B101" s="287" t="str">
        <f>IF(基本情報入力シート!B130="","",基本情報入力シート!B130)</f>
        <v/>
      </c>
      <c r="C101" s="288" t="str">
        <f>IF(基本情報入力シート!L130="","",基本情報入力シート!L130)</f>
        <v/>
      </c>
      <c r="D101" s="288" t="str">
        <f>IF(基本情報入力シート!Q130="","",基本情報入力シート!Q130)</f>
        <v/>
      </c>
      <c r="E101" s="288" t="str">
        <f>IF(基本情報入力シート!V130="","",基本情報入力シート!V130)</f>
        <v/>
      </c>
      <c r="F101" s="288" t="str">
        <f>IF(基本情報入力シート!W130="","",基本情報入力シート!W130)</f>
        <v/>
      </c>
      <c r="G101" s="288" t="str">
        <f>IF(基本情報入力シート!X130="","",基本情報入力シート!X130)</f>
        <v/>
      </c>
      <c r="H101" s="281" t="str">
        <f>IF(基本情報入力シート!Z130="","",基本情報入力シート!Z130)</f>
        <v/>
      </c>
      <c r="I101" s="282" t="str">
        <f>IF(基本情報入力シート!AE130&lt;&gt;"", 基本情報入力シート!AE130, "")</f>
        <v/>
      </c>
      <c r="J101" s="55" t="str">
        <f>IF(基本情報入力シート!AA130="","",基本情報入力シート!AA130)</f>
        <v/>
      </c>
      <c r="K101" s="58" t="str">
        <f>IF(基本情報入力シート!AD130="","",基本情報入力シート!AD130)</f>
        <v/>
      </c>
      <c r="L101" s="57" t="str">
        <f>IF(G101="","",VLOOKUP(G101,【参考】数式用!$A$3:$C$46,3,FALSE))</f>
        <v/>
      </c>
      <c r="M101" s="289" t="str">
        <f t="shared" si="9"/>
        <v/>
      </c>
      <c r="N101" s="260"/>
      <c r="O101" s="260"/>
      <c r="P101" s="260"/>
      <c r="Q101" s="213"/>
      <c r="R101" s="213"/>
      <c r="S101" s="216"/>
      <c r="T101" s="59"/>
      <c r="U101" s="670" t="str">
        <f t="shared" si="11"/>
        <v/>
      </c>
      <c r="V101" s="670"/>
      <c r="W101" s="670"/>
      <c r="X101" s="670"/>
      <c r="Y101" s="670"/>
      <c r="Z101" s="670"/>
      <c r="AA101" s="670"/>
      <c r="AB101" s="670"/>
      <c r="AC101" s="670"/>
      <c r="AD101" s="670"/>
      <c r="AE101" s="670"/>
      <c r="AG101" s="290" t="str">
        <f t="shared" si="12"/>
        <v/>
      </c>
      <c r="AH101" s="290" t="str">
        <f t="shared" si="13"/>
        <v>×</v>
      </c>
      <c r="AI101" s="284" t="str">
        <f t="shared" si="14"/>
        <v/>
      </c>
      <c r="AJ101" s="285" t="str">
        <f t="shared" si="10"/>
        <v/>
      </c>
    </row>
    <row r="102" spans="1:36" ht="36.75" customHeight="1">
      <c r="A102" s="286">
        <f t="shared" si="15"/>
        <v>92</v>
      </c>
      <c r="B102" s="287" t="str">
        <f>IF(基本情報入力シート!B131="","",基本情報入力シート!B131)</f>
        <v/>
      </c>
      <c r="C102" s="288" t="str">
        <f>IF(基本情報入力シート!L131="","",基本情報入力シート!L131)</f>
        <v/>
      </c>
      <c r="D102" s="288" t="str">
        <f>IF(基本情報入力シート!Q131="","",基本情報入力シート!Q131)</f>
        <v/>
      </c>
      <c r="E102" s="288" t="str">
        <f>IF(基本情報入力シート!V131="","",基本情報入力シート!V131)</f>
        <v/>
      </c>
      <c r="F102" s="288" t="str">
        <f>IF(基本情報入力シート!W131="","",基本情報入力シート!W131)</f>
        <v/>
      </c>
      <c r="G102" s="288" t="str">
        <f>IF(基本情報入力シート!X131="","",基本情報入力シート!X131)</f>
        <v/>
      </c>
      <c r="H102" s="281" t="str">
        <f>IF(基本情報入力シート!Z131="","",基本情報入力シート!Z131)</f>
        <v/>
      </c>
      <c r="I102" s="282" t="str">
        <f>IF(基本情報入力シート!AE131&lt;&gt;"", 基本情報入力シート!AE131, "")</f>
        <v/>
      </c>
      <c r="J102" s="55" t="str">
        <f>IF(基本情報入力シート!AA131="","",基本情報入力シート!AA131)</f>
        <v/>
      </c>
      <c r="K102" s="58" t="str">
        <f>IF(基本情報入力シート!AD131="","",基本情報入力シート!AD131)</f>
        <v/>
      </c>
      <c r="L102" s="57" t="str">
        <f>IF(G102="","",VLOOKUP(G102,【参考】数式用!$A$3:$C$46,3,FALSE))</f>
        <v/>
      </c>
      <c r="M102" s="289" t="str">
        <f t="shared" si="9"/>
        <v/>
      </c>
      <c r="N102" s="260"/>
      <c r="O102" s="260"/>
      <c r="P102" s="260"/>
      <c r="Q102" s="213"/>
      <c r="R102" s="213"/>
      <c r="S102" s="216"/>
      <c r="T102" s="59"/>
      <c r="U102" s="670" t="str">
        <f t="shared" si="11"/>
        <v/>
      </c>
      <c r="V102" s="670"/>
      <c r="W102" s="670"/>
      <c r="X102" s="670"/>
      <c r="Y102" s="670"/>
      <c r="Z102" s="670"/>
      <c r="AA102" s="670"/>
      <c r="AB102" s="670"/>
      <c r="AC102" s="670"/>
      <c r="AD102" s="670"/>
      <c r="AE102" s="670"/>
      <c r="AG102" s="290" t="str">
        <f t="shared" si="12"/>
        <v/>
      </c>
      <c r="AH102" s="290" t="str">
        <f t="shared" si="13"/>
        <v>×</v>
      </c>
      <c r="AI102" s="284" t="str">
        <f t="shared" si="14"/>
        <v/>
      </c>
      <c r="AJ102" s="285" t="str">
        <f t="shared" si="10"/>
        <v/>
      </c>
    </row>
    <row r="103" spans="1:36" ht="36.75" customHeight="1">
      <c r="A103" s="286">
        <f t="shared" si="15"/>
        <v>93</v>
      </c>
      <c r="B103" s="287" t="str">
        <f>IF(基本情報入力シート!B132="","",基本情報入力シート!B132)</f>
        <v/>
      </c>
      <c r="C103" s="288" t="str">
        <f>IF(基本情報入力シート!L132="","",基本情報入力シート!L132)</f>
        <v/>
      </c>
      <c r="D103" s="288" t="str">
        <f>IF(基本情報入力シート!Q132="","",基本情報入力シート!Q132)</f>
        <v/>
      </c>
      <c r="E103" s="288" t="str">
        <f>IF(基本情報入力シート!V132="","",基本情報入力シート!V132)</f>
        <v/>
      </c>
      <c r="F103" s="288" t="str">
        <f>IF(基本情報入力シート!W132="","",基本情報入力シート!W132)</f>
        <v/>
      </c>
      <c r="G103" s="288" t="str">
        <f>IF(基本情報入力シート!X132="","",基本情報入力シート!X132)</f>
        <v/>
      </c>
      <c r="H103" s="281" t="str">
        <f>IF(基本情報入力シート!Z132="","",基本情報入力シート!Z132)</f>
        <v/>
      </c>
      <c r="I103" s="282" t="str">
        <f>IF(基本情報入力シート!AE132&lt;&gt;"", 基本情報入力シート!AE132, "")</f>
        <v/>
      </c>
      <c r="J103" s="55" t="str">
        <f>IF(基本情報入力シート!AA132="","",基本情報入力シート!AA132)</f>
        <v/>
      </c>
      <c r="K103" s="58" t="str">
        <f>IF(基本情報入力シート!AD132="","",基本情報入力シート!AD132)</f>
        <v/>
      </c>
      <c r="L103" s="57" t="str">
        <f>IF(G103="","",VLOOKUP(G103,【参考】数式用!$A$3:$C$46,3,FALSE))</f>
        <v/>
      </c>
      <c r="M103" s="289" t="str">
        <f t="shared" si="9"/>
        <v/>
      </c>
      <c r="N103" s="260"/>
      <c r="O103" s="260"/>
      <c r="P103" s="260"/>
      <c r="Q103" s="213"/>
      <c r="R103" s="213"/>
      <c r="S103" s="216"/>
      <c r="T103" s="59"/>
      <c r="U103" s="670" t="str">
        <f t="shared" si="11"/>
        <v/>
      </c>
      <c r="V103" s="670"/>
      <c r="W103" s="670"/>
      <c r="X103" s="670"/>
      <c r="Y103" s="670"/>
      <c r="Z103" s="670"/>
      <c r="AA103" s="670"/>
      <c r="AB103" s="670"/>
      <c r="AC103" s="670"/>
      <c r="AD103" s="670"/>
      <c r="AE103" s="670"/>
      <c r="AG103" s="290" t="str">
        <f t="shared" si="12"/>
        <v/>
      </c>
      <c r="AH103" s="290" t="str">
        <f t="shared" si="13"/>
        <v>×</v>
      </c>
      <c r="AI103" s="284" t="str">
        <f t="shared" si="14"/>
        <v/>
      </c>
      <c r="AJ103" s="285" t="str">
        <f t="shared" si="10"/>
        <v/>
      </c>
    </row>
    <row r="104" spans="1:36" ht="36.75" customHeight="1">
      <c r="A104" s="286">
        <f t="shared" si="15"/>
        <v>94</v>
      </c>
      <c r="B104" s="287" t="str">
        <f>IF(基本情報入力シート!B133="","",基本情報入力シート!B133)</f>
        <v/>
      </c>
      <c r="C104" s="288" t="str">
        <f>IF(基本情報入力シート!L133="","",基本情報入力シート!L133)</f>
        <v/>
      </c>
      <c r="D104" s="288" t="str">
        <f>IF(基本情報入力シート!Q133="","",基本情報入力シート!Q133)</f>
        <v/>
      </c>
      <c r="E104" s="288" t="str">
        <f>IF(基本情報入力シート!V133="","",基本情報入力シート!V133)</f>
        <v/>
      </c>
      <c r="F104" s="288" t="str">
        <f>IF(基本情報入力シート!W133="","",基本情報入力シート!W133)</f>
        <v/>
      </c>
      <c r="G104" s="288" t="str">
        <f>IF(基本情報入力シート!X133="","",基本情報入力シート!X133)</f>
        <v/>
      </c>
      <c r="H104" s="281" t="str">
        <f>IF(基本情報入力シート!Z133="","",基本情報入力シート!Z133)</f>
        <v/>
      </c>
      <c r="I104" s="282" t="str">
        <f>IF(基本情報入力シート!AE133&lt;&gt;"", 基本情報入力シート!AE133, "")</f>
        <v/>
      </c>
      <c r="J104" s="55" t="str">
        <f>IF(基本情報入力シート!AA133="","",基本情報入力シート!AA133)</f>
        <v/>
      </c>
      <c r="K104" s="58" t="str">
        <f>IF(基本情報入力シート!AD133="","",基本情報入力シート!AD133)</f>
        <v/>
      </c>
      <c r="L104" s="57" t="str">
        <f>IF(G104="","",VLOOKUP(G104,【参考】数式用!$A$3:$C$46,3,FALSE))</f>
        <v/>
      </c>
      <c r="M104" s="289" t="str">
        <f t="shared" si="9"/>
        <v/>
      </c>
      <c r="N104" s="260"/>
      <c r="O104" s="260"/>
      <c r="P104" s="260"/>
      <c r="Q104" s="213"/>
      <c r="R104" s="213"/>
      <c r="S104" s="216"/>
      <c r="T104" s="59"/>
      <c r="U104" s="670" t="str">
        <f t="shared" si="11"/>
        <v/>
      </c>
      <c r="V104" s="670"/>
      <c r="W104" s="670"/>
      <c r="X104" s="670"/>
      <c r="Y104" s="670"/>
      <c r="Z104" s="670"/>
      <c r="AA104" s="670"/>
      <c r="AB104" s="670"/>
      <c r="AC104" s="670"/>
      <c r="AD104" s="670"/>
      <c r="AE104" s="670"/>
      <c r="AG104" s="290" t="str">
        <f t="shared" si="12"/>
        <v/>
      </c>
      <c r="AH104" s="290" t="str">
        <f t="shared" si="13"/>
        <v>×</v>
      </c>
      <c r="AI104" s="284" t="str">
        <f t="shared" si="14"/>
        <v/>
      </c>
      <c r="AJ104" s="285" t="str">
        <f t="shared" si="10"/>
        <v/>
      </c>
    </row>
    <row r="105" spans="1:36" ht="36.75" customHeight="1">
      <c r="A105" s="286">
        <f t="shared" si="15"/>
        <v>95</v>
      </c>
      <c r="B105" s="287" t="str">
        <f>IF(基本情報入力シート!B134="","",基本情報入力シート!B134)</f>
        <v/>
      </c>
      <c r="C105" s="288" t="str">
        <f>IF(基本情報入力シート!L134="","",基本情報入力シート!L134)</f>
        <v/>
      </c>
      <c r="D105" s="288" t="str">
        <f>IF(基本情報入力シート!Q134="","",基本情報入力シート!Q134)</f>
        <v/>
      </c>
      <c r="E105" s="288" t="str">
        <f>IF(基本情報入力シート!V134="","",基本情報入力シート!V134)</f>
        <v/>
      </c>
      <c r="F105" s="288" t="str">
        <f>IF(基本情報入力シート!W134="","",基本情報入力シート!W134)</f>
        <v/>
      </c>
      <c r="G105" s="288" t="str">
        <f>IF(基本情報入力シート!X134="","",基本情報入力シート!X134)</f>
        <v/>
      </c>
      <c r="H105" s="281" t="str">
        <f>IF(基本情報入力シート!Z134="","",基本情報入力シート!Z134)</f>
        <v/>
      </c>
      <c r="I105" s="282" t="str">
        <f>IF(基本情報入力シート!AE134&lt;&gt;"", 基本情報入力シート!AE134, "")</f>
        <v/>
      </c>
      <c r="J105" s="55" t="str">
        <f>IF(基本情報入力シート!AA134="","",基本情報入力シート!AA134)</f>
        <v/>
      </c>
      <c r="K105" s="58" t="str">
        <f>IF(基本情報入力シート!AD134="","",基本情報入力シート!AD134)</f>
        <v/>
      </c>
      <c r="L105" s="57" t="str">
        <f>IF(G105="","",VLOOKUP(G105,【参考】数式用!$A$3:$C$46,3,FALSE))</f>
        <v/>
      </c>
      <c r="M105" s="289" t="str">
        <f t="shared" si="9"/>
        <v/>
      </c>
      <c r="N105" s="260"/>
      <c r="O105" s="260"/>
      <c r="P105" s="260"/>
      <c r="Q105" s="213"/>
      <c r="R105" s="213"/>
      <c r="S105" s="216"/>
      <c r="T105" s="59"/>
      <c r="U105" s="670" t="str">
        <f t="shared" si="11"/>
        <v/>
      </c>
      <c r="V105" s="670"/>
      <c r="W105" s="670"/>
      <c r="X105" s="670"/>
      <c r="Y105" s="670"/>
      <c r="Z105" s="670"/>
      <c r="AA105" s="670"/>
      <c r="AB105" s="670"/>
      <c r="AC105" s="670"/>
      <c r="AD105" s="670"/>
      <c r="AE105" s="670"/>
      <c r="AG105" s="290" t="str">
        <f t="shared" si="12"/>
        <v/>
      </c>
      <c r="AH105" s="290" t="str">
        <f t="shared" si="13"/>
        <v>×</v>
      </c>
      <c r="AI105" s="284" t="str">
        <f t="shared" si="14"/>
        <v/>
      </c>
      <c r="AJ105" s="285" t="str">
        <f t="shared" si="10"/>
        <v/>
      </c>
    </row>
    <row r="106" spans="1:36" ht="36.75" customHeight="1">
      <c r="A106" s="286">
        <f t="shared" si="15"/>
        <v>96</v>
      </c>
      <c r="B106" s="287" t="str">
        <f>IF(基本情報入力シート!B135="","",基本情報入力シート!B135)</f>
        <v/>
      </c>
      <c r="C106" s="288" t="str">
        <f>IF(基本情報入力シート!L135="","",基本情報入力シート!L135)</f>
        <v/>
      </c>
      <c r="D106" s="288" t="str">
        <f>IF(基本情報入力シート!Q135="","",基本情報入力シート!Q135)</f>
        <v/>
      </c>
      <c r="E106" s="288" t="str">
        <f>IF(基本情報入力シート!V135="","",基本情報入力シート!V135)</f>
        <v/>
      </c>
      <c r="F106" s="288" t="str">
        <f>IF(基本情報入力シート!W135="","",基本情報入力シート!W135)</f>
        <v/>
      </c>
      <c r="G106" s="288" t="str">
        <f>IF(基本情報入力シート!X135="","",基本情報入力シート!X135)</f>
        <v/>
      </c>
      <c r="H106" s="281" t="str">
        <f>IF(基本情報入力シート!Z135="","",基本情報入力シート!Z135)</f>
        <v/>
      </c>
      <c r="I106" s="282" t="str">
        <f>IF(基本情報入力シート!AE135&lt;&gt;"", 基本情報入力シート!AE135, "")</f>
        <v/>
      </c>
      <c r="J106" s="55" t="str">
        <f>IF(基本情報入力シート!AA135="","",基本情報入力シート!AA135)</f>
        <v/>
      </c>
      <c r="K106" s="58" t="str">
        <f>IF(基本情報入力シート!AD135="","",基本情報入力シート!AD135)</f>
        <v/>
      </c>
      <c r="L106" s="57" t="str">
        <f>IF(G106="","",VLOOKUP(G106,【参考】数式用!$A$3:$C$46,3,FALSE))</f>
        <v/>
      </c>
      <c r="M106" s="289" t="str">
        <f t="shared" si="9"/>
        <v/>
      </c>
      <c r="N106" s="260"/>
      <c r="O106" s="260"/>
      <c r="P106" s="260"/>
      <c r="Q106" s="213"/>
      <c r="R106" s="213"/>
      <c r="S106" s="216"/>
      <c r="T106" s="59"/>
      <c r="U106" s="670" t="str">
        <f t="shared" si="11"/>
        <v/>
      </c>
      <c r="V106" s="670"/>
      <c r="W106" s="670"/>
      <c r="X106" s="670"/>
      <c r="Y106" s="670"/>
      <c r="Z106" s="670"/>
      <c r="AA106" s="670"/>
      <c r="AB106" s="670"/>
      <c r="AC106" s="670"/>
      <c r="AD106" s="670"/>
      <c r="AE106" s="670"/>
      <c r="AG106" s="290" t="str">
        <f t="shared" si="12"/>
        <v/>
      </c>
      <c r="AH106" s="290" t="str">
        <f t="shared" si="13"/>
        <v>×</v>
      </c>
      <c r="AI106" s="284" t="str">
        <f t="shared" si="14"/>
        <v/>
      </c>
      <c r="AJ106" s="285" t="str">
        <f t="shared" si="10"/>
        <v/>
      </c>
    </row>
    <row r="107" spans="1:36" ht="36.75" customHeight="1">
      <c r="A107" s="286">
        <f t="shared" si="15"/>
        <v>97</v>
      </c>
      <c r="B107" s="287" t="str">
        <f>IF(基本情報入力シート!B136="","",基本情報入力シート!B136)</f>
        <v/>
      </c>
      <c r="C107" s="288" t="str">
        <f>IF(基本情報入力シート!L136="","",基本情報入力シート!L136)</f>
        <v/>
      </c>
      <c r="D107" s="288" t="str">
        <f>IF(基本情報入力シート!Q136="","",基本情報入力シート!Q136)</f>
        <v/>
      </c>
      <c r="E107" s="288" t="str">
        <f>IF(基本情報入力シート!V136="","",基本情報入力シート!V136)</f>
        <v/>
      </c>
      <c r="F107" s="288" t="str">
        <f>IF(基本情報入力シート!W136="","",基本情報入力シート!W136)</f>
        <v/>
      </c>
      <c r="G107" s="288" t="str">
        <f>IF(基本情報入力シート!X136="","",基本情報入力シート!X136)</f>
        <v/>
      </c>
      <c r="H107" s="281" t="str">
        <f>IF(基本情報入力シート!Z136="","",基本情報入力シート!Z136)</f>
        <v/>
      </c>
      <c r="I107" s="282" t="str">
        <f>IF(基本情報入力シート!AE136&lt;&gt;"", 基本情報入力シート!AE136, "")</f>
        <v/>
      </c>
      <c r="J107" s="55" t="str">
        <f>IF(基本情報入力シート!AA136="","",基本情報入力シート!AA136)</f>
        <v/>
      </c>
      <c r="K107" s="58" t="str">
        <f>IF(基本情報入力シート!AD136="","",基本情報入力シート!AD136)</f>
        <v/>
      </c>
      <c r="L107" s="57" t="str">
        <f>IF(G107="","",VLOOKUP(G107,【参考】数式用!$A$3:$C$46,3,FALSE))</f>
        <v/>
      </c>
      <c r="M107" s="289" t="str">
        <f t="shared" ref="M107:M110" si="16">IFERROR(IF(I107="○",ROUNDDOWN(ROUNDDOWN(J107*K107,0)*L107,0),""), "単価未入力")</f>
        <v/>
      </c>
      <c r="N107" s="260"/>
      <c r="O107" s="260"/>
      <c r="P107" s="260"/>
      <c r="Q107" s="213"/>
      <c r="R107" s="213"/>
      <c r="S107" s="216"/>
      <c r="T107" s="59"/>
      <c r="U107" s="670" t="str">
        <f t="shared" si="11"/>
        <v/>
      </c>
      <c r="V107" s="670"/>
      <c r="W107" s="670"/>
      <c r="X107" s="670"/>
      <c r="Y107" s="670"/>
      <c r="Z107" s="670"/>
      <c r="AA107" s="670"/>
      <c r="AB107" s="670"/>
      <c r="AC107" s="670"/>
      <c r="AD107" s="670"/>
      <c r="AE107" s="670"/>
      <c r="AG107" s="290" t="str">
        <f t="shared" si="12"/>
        <v/>
      </c>
      <c r="AH107" s="290" t="str">
        <f t="shared" si="13"/>
        <v>×</v>
      </c>
      <c r="AI107" s="284" t="str">
        <f t="shared" si="14"/>
        <v/>
      </c>
      <c r="AJ107" s="285" t="str">
        <f t="shared" si="10"/>
        <v/>
      </c>
    </row>
    <row r="108" spans="1:36" ht="36.75" customHeight="1">
      <c r="A108" s="286">
        <f t="shared" si="15"/>
        <v>98</v>
      </c>
      <c r="B108" s="287" t="str">
        <f>IF(基本情報入力シート!B137="","",基本情報入力シート!B137)</f>
        <v/>
      </c>
      <c r="C108" s="288" t="str">
        <f>IF(基本情報入力シート!L137="","",基本情報入力シート!L137)</f>
        <v/>
      </c>
      <c r="D108" s="288" t="str">
        <f>IF(基本情報入力シート!Q137="","",基本情報入力シート!Q137)</f>
        <v/>
      </c>
      <c r="E108" s="288" t="str">
        <f>IF(基本情報入力シート!V137="","",基本情報入力シート!V137)</f>
        <v/>
      </c>
      <c r="F108" s="288" t="str">
        <f>IF(基本情報入力シート!W137="","",基本情報入力シート!W137)</f>
        <v/>
      </c>
      <c r="G108" s="288" t="str">
        <f>IF(基本情報入力シート!X137="","",基本情報入力シート!X137)</f>
        <v/>
      </c>
      <c r="H108" s="281" t="str">
        <f>IF(基本情報入力シート!Z137="","",基本情報入力シート!Z137)</f>
        <v/>
      </c>
      <c r="I108" s="282" t="str">
        <f>IF(基本情報入力シート!AE137&lt;&gt;"", 基本情報入力シート!AE137, "")</f>
        <v/>
      </c>
      <c r="J108" s="55" t="str">
        <f>IF(基本情報入力シート!AA137="","",基本情報入力シート!AA137)</f>
        <v/>
      </c>
      <c r="K108" s="58" t="str">
        <f>IF(基本情報入力シート!AD137="","",基本情報入力シート!AD137)</f>
        <v/>
      </c>
      <c r="L108" s="57" t="str">
        <f>IF(G108="","",VLOOKUP(G108,【参考】数式用!$A$3:$C$46,3,FALSE))</f>
        <v/>
      </c>
      <c r="M108" s="289" t="str">
        <f t="shared" si="16"/>
        <v/>
      </c>
      <c r="N108" s="260"/>
      <c r="O108" s="260"/>
      <c r="P108" s="260"/>
      <c r="Q108" s="213"/>
      <c r="R108" s="213"/>
      <c r="S108" s="216"/>
      <c r="T108" s="59"/>
      <c r="U108" s="670" t="str">
        <f t="shared" si="11"/>
        <v/>
      </c>
      <c r="V108" s="670"/>
      <c r="W108" s="670"/>
      <c r="X108" s="670"/>
      <c r="Y108" s="670"/>
      <c r="Z108" s="670"/>
      <c r="AA108" s="670"/>
      <c r="AB108" s="670"/>
      <c r="AC108" s="670"/>
      <c r="AD108" s="670"/>
      <c r="AE108" s="670"/>
      <c r="AG108" s="290" t="str">
        <f t="shared" si="12"/>
        <v/>
      </c>
      <c r="AH108" s="290" t="str">
        <f t="shared" si="13"/>
        <v>×</v>
      </c>
      <c r="AI108" s="284" t="str">
        <f t="shared" si="14"/>
        <v/>
      </c>
      <c r="AJ108" s="285" t="str">
        <f t="shared" si="10"/>
        <v/>
      </c>
    </row>
    <row r="109" spans="1:36" ht="36.75" customHeight="1">
      <c r="A109" s="286">
        <f t="shared" si="15"/>
        <v>99</v>
      </c>
      <c r="B109" s="287" t="str">
        <f>IF(基本情報入力シート!B138="","",基本情報入力シート!B138)</f>
        <v/>
      </c>
      <c r="C109" s="288" t="str">
        <f>IF(基本情報入力シート!L138="","",基本情報入力シート!L138)</f>
        <v/>
      </c>
      <c r="D109" s="288" t="str">
        <f>IF(基本情報入力シート!Q138="","",基本情報入力シート!Q138)</f>
        <v/>
      </c>
      <c r="E109" s="288" t="str">
        <f>IF(基本情報入力シート!V138="","",基本情報入力シート!V138)</f>
        <v/>
      </c>
      <c r="F109" s="288" t="str">
        <f>IF(基本情報入力シート!W138="","",基本情報入力シート!W138)</f>
        <v/>
      </c>
      <c r="G109" s="288" t="str">
        <f>IF(基本情報入力シート!X138="","",基本情報入力シート!X138)</f>
        <v/>
      </c>
      <c r="H109" s="281" t="str">
        <f>IF(基本情報入力シート!Z138="","",基本情報入力シート!Z138)</f>
        <v/>
      </c>
      <c r="I109" s="282" t="str">
        <f>IF(基本情報入力シート!AE138&lt;&gt;"", 基本情報入力シート!AE138, "")</f>
        <v/>
      </c>
      <c r="J109" s="55" t="str">
        <f>IF(基本情報入力シート!AA138="","",基本情報入力シート!AA138)</f>
        <v/>
      </c>
      <c r="K109" s="58" t="str">
        <f>IF(基本情報入力シート!AD138="","",基本情報入力シート!AD138)</f>
        <v/>
      </c>
      <c r="L109" s="57" t="str">
        <f>IF(G109="","",VLOOKUP(G109,【参考】数式用!$A$3:$C$46,3,FALSE))</f>
        <v/>
      </c>
      <c r="M109" s="289" t="str">
        <f t="shared" si="16"/>
        <v/>
      </c>
      <c r="N109" s="260"/>
      <c r="O109" s="260"/>
      <c r="P109" s="260"/>
      <c r="Q109" s="213"/>
      <c r="R109" s="213"/>
      <c r="S109" s="216"/>
      <c r="T109" s="59"/>
      <c r="U109" s="670" t="str">
        <f t="shared" si="11"/>
        <v/>
      </c>
      <c r="V109" s="670"/>
      <c r="W109" s="670"/>
      <c r="X109" s="670"/>
      <c r="Y109" s="670"/>
      <c r="Z109" s="670"/>
      <c r="AA109" s="670"/>
      <c r="AB109" s="670"/>
      <c r="AC109" s="670"/>
      <c r="AD109" s="670"/>
      <c r="AE109" s="670"/>
      <c r="AG109" s="290" t="str">
        <f t="shared" si="12"/>
        <v/>
      </c>
      <c r="AH109" s="290" t="str">
        <f t="shared" si="13"/>
        <v>×</v>
      </c>
      <c r="AI109" s="284" t="str">
        <f t="shared" si="14"/>
        <v/>
      </c>
      <c r="AJ109" s="285" t="str">
        <f t="shared" si="10"/>
        <v/>
      </c>
    </row>
    <row r="110" spans="1:36" ht="36.75" customHeight="1">
      <c r="A110" s="286">
        <f t="shared" si="15"/>
        <v>100</v>
      </c>
      <c r="B110" s="287" t="str">
        <f>IF(基本情報入力シート!B139="","",基本情報入力シート!B139)</f>
        <v/>
      </c>
      <c r="C110" s="288" t="str">
        <f>IF(基本情報入力シート!L139="","",基本情報入力シート!L139)</f>
        <v/>
      </c>
      <c r="D110" s="288" t="str">
        <f>IF(基本情報入力シート!Q139="","",基本情報入力シート!Q139)</f>
        <v/>
      </c>
      <c r="E110" s="288" t="str">
        <f>IF(基本情報入力シート!V139="","",基本情報入力シート!V139)</f>
        <v/>
      </c>
      <c r="F110" s="288" t="str">
        <f>IF(基本情報入力シート!W139="","",基本情報入力シート!W139)</f>
        <v/>
      </c>
      <c r="G110" s="288" t="str">
        <f>IF(基本情報入力シート!X139="","",基本情報入力シート!X139)</f>
        <v/>
      </c>
      <c r="H110" s="382" t="str">
        <f>IF(基本情報入力シート!Z139="","",基本情報入力シート!Z139)</f>
        <v/>
      </c>
      <c r="I110" s="383" t="str">
        <f>IF(基本情報入力シート!AE139&lt;&gt;"", 基本情報入力シート!AE139, "")</f>
        <v/>
      </c>
      <c r="J110" s="384" t="str">
        <f>IF(基本情報入力シート!AA139="","",基本情報入力シート!AA139)</f>
        <v/>
      </c>
      <c r="K110" s="58" t="str">
        <f>IF(基本情報入力シート!AD139="","",基本情報入力シート!AD139)</f>
        <v/>
      </c>
      <c r="L110" s="385" t="str">
        <f>IF(G110="","",VLOOKUP(G110,【参考】数式用!$A$3:$C$46,3,FALSE))</f>
        <v/>
      </c>
      <c r="M110" s="289" t="str">
        <f t="shared" si="16"/>
        <v/>
      </c>
      <c r="N110" s="260"/>
      <c r="O110" s="260"/>
      <c r="P110" s="260"/>
      <c r="Q110" s="213"/>
      <c r="R110" s="213"/>
      <c r="S110" s="216"/>
      <c r="T110" s="59"/>
      <c r="U110" s="670" t="str">
        <f t="shared" ref="U110:U111" si="17">IF(AND(M110&lt;&gt;"",AH110="×"),"！複数の交付対象月を選んでいる、交付対象月が選ばれていない又は補助金を申請予定でないのに交付対象月が選ばれています。", "")</f>
        <v/>
      </c>
      <c r="V110" s="670"/>
      <c r="W110" s="670"/>
      <c r="X110" s="670"/>
      <c r="Y110" s="670"/>
      <c r="Z110" s="670"/>
      <c r="AA110" s="670"/>
      <c r="AB110" s="670"/>
      <c r="AC110" s="670"/>
      <c r="AD110" s="670"/>
      <c r="AE110" s="670"/>
      <c r="AG110" s="290" t="str">
        <f t="shared" si="12"/>
        <v/>
      </c>
      <c r="AH110" s="290" t="str">
        <f t="shared" si="13"/>
        <v>×</v>
      </c>
      <c r="AI110" s="284" t="str">
        <f t="shared" si="14"/>
        <v/>
      </c>
      <c r="AJ110" s="285" t="str">
        <f t="shared" si="10"/>
        <v/>
      </c>
    </row>
    <row r="111" spans="1:36" ht="36.75" customHeight="1">
      <c r="A111" s="286">
        <f t="shared" si="15"/>
        <v>101</v>
      </c>
      <c r="B111" s="287" t="str">
        <f>IF(基本情報入力シート!B140="","",基本情報入力シート!B140)</f>
        <v/>
      </c>
      <c r="C111" s="288" t="str">
        <f>IF(基本情報入力シート!L140="","",基本情報入力シート!L140)</f>
        <v/>
      </c>
      <c r="D111" s="288" t="str">
        <f>IF(基本情報入力シート!Q140="","",基本情報入力シート!Q140)</f>
        <v/>
      </c>
      <c r="E111" s="288" t="str">
        <f>IF(基本情報入力シート!V140="","",基本情報入力シート!V140)</f>
        <v/>
      </c>
      <c r="F111" s="288" t="str">
        <f>IF(基本情報入力シート!W140="","",基本情報入力シート!W140)</f>
        <v/>
      </c>
      <c r="G111" s="288" t="str">
        <f>IF(基本情報入力シート!X140="","",基本情報入力シート!X140)</f>
        <v/>
      </c>
      <c r="H111" s="281" t="str">
        <f>IF(基本情報入力シート!Z140="","",基本情報入力シート!Z140)</f>
        <v/>
      </c>
      <c r="I111" s="282" t="str">
        <f>IF(基本情報入力シート!AE140&lt;&gt;"", 基本情報入力シート!AE140, "")</f>
        <v/>
      </c>
      <c r="J111" s="55" t="str">
        <f>IF(基本情報入力シート!AA140="","",基本情報入力シート!AA140)</f>
        <v/>
      </c>
      <c r="K111" s="58" t="str">
        <f>IF(基本情報入力シート!AD140="","",基本情報入力シート!AD140)</f>
        <v/>
      </c>
      <c r="L111" s="57" t="str">
        <f>IF(G111="","",VLOOKUP(G111,【参考】数式用!$A$3:$C$46,3,FALSE))</f>
        <v/>
      </c>
      <c r="M111" s="289" t="str">
        <f t="shared" ref="M111:M174" si="18">IFERROR(IF(I111="○",ROUNDDOWN(ROUNDDOWN(J111*K111,0)*L111,0),""), "単価未入力")</f>
        <v/>
      </c>
      <c r="N111" s="260"/>
      <c r="O111" s="260"/>
      <c r="P111" s="260"/>
      <c r="Q111" s="213"/>
      <c r="R111" s="213"/>
      <c r="S111" s="216"/>
      <c r="T111" s="59"/>
      <c r="U111" s="670" t="str">
        <f t="shared" si="17"/>
        <v/>
      </c>
      <c r="V111" s="670"/>
      <c r="W111" s="670"/>
      <c r="X111" s="670"/>
      <c r="Y111" s="670"/>
      <c r="Z111" s="670"/>
      <c r="AA111" s="670"/>
      <c r="AB111" s="670"/>
      <c r="AC111" s="670"/>
      <c r="AD111" s="670"/>
      <c r="AE111" s="670"/>
    </row>
    <row r="112" spans="1:36" ht="36.75" customHeight="1">
      <c r="A112" s="286">
        <f t="shared" si="15"/>
        <v>102</v>
      </c>
      <c r="B112" s="287" t="str">
        <f>IF(基本情報入力シート!B141="","",基本情報入力シート!B141)</f>
        <v/>
      </c>
      <c r="C112" s="288" t="str">
        <f>IF(基本情報入力シート!L141="","",基本情報入力シート!L141)</f>
        <v/>
      </c>
      <c r="D112" s="288" t="str">
        <f>IF(基本情報入力シート!Q141="","",基本情報入力シート!Q141)</f>
        <v/>
      </c>
      <c r="E112" s="288" t="str">
        <f>IF(基本情報入力シート!V141="","",基本情報入力シート!V141)</f>
        <v/>
      </c>
      <c r="F112" s="288" t="str">
        <f>IF(基本情報入力シート!W141="","",基本情報入力シート!W141)</f>
        <v/>
      </c>
      <c r="G112" s="288" t="str">
        <f>IF(基本情報入力シート!X141="","",基本情報入力シート!X141)</f>
        <v/>
      </c>
      <c r="H112" s="382" t="str">
        <f>IF(基本情報入力シート!Z141="","",基本情報入力シート!Z141)</f>
        <v/>
      </c>
      <c r="I112" s="383" t="str">
        <f>IF(基本情報入力シート!AE141&lt;&gt;"", 基本情報入力シート!AE141, "")</f>
        <v/>
      </c>
      <c r="J112" s="384" t="str">
        <f>IF(基本情報入力シート!AA141="","",基本情報入力シート!AA141)</f>
        <v/>
      </c>
      <c r="K112" s="58" t="str">
        <f>IF(基本情報入力シート!AD141="","",基本情報入力シート!AD141)</f>
        <v/>
      </c>
      <c r="L112" s="385" t="str">
        <f>IF(G112="","",VLOOKUP(G112,【参考】数式用!$A$3:$C$46,3,FALSE))</f>
        <v/>
      </c>
      <c r="M112" s="289" t="str">
        <f t="shared" si="18"/>
        <v/>
      </c>
      <c r="N112" s="260"/>
      <c r="O112" s="260"/>
      <c r="P112" s="260"/>
      <c r="Q112" s="213"/>
      <c r="R112" s="213"/>
      <c r="S112" s="216"/>
      <c r="T112" s="59"/>
      <c r="U112" s="670" t="str">
        <f t="shared" ref="U112:U175" si="19">IF(AND(M112&lt;&gt;"",AH112="×"),"！複数の交付対象月を選んでいる、交付対象月が選ばれていない又は補助金を申請予定でないのに交付対象月が選ばれています。", "")</f>
        <v/>
      </c>
      <c r="V112" s="670"/>
      <c r="W112" s="670"/>
      <c r="X112" s="670"/>
      <c r="Y112" s="670"/>
      <c r="Z112" s="670"/>
      <c r="AA112" s="670"/>
      <c r="AB112" s="670"/>
      <c r="AC112" s="670"/>
      <c r="AD112" s="670"/>
      <c r="AE112" s="670"/>
    </row>
    <row r="113" spans="1:31" ht="36.75" customHeight="1">
      <c r="A113" s="286">
        <f t="shared" si="15"/>
        <v>103</v>
      </c>
      <c r="B113" s="287" t="str">
        <f>IF(基本情報入力シート!B142="","",基本情報入力シート!B142)</f>
        <v/>
      </c>
      <c r="C113" s="288" t="str">
        <f>IF(基本情報入力シート!L142="","",基本情報入力シート!L142)</f>
        <v/>
      </c>
      <c r="D113" s="288" t="str">
        <f>IF(基本情報入力シート!Q142="","",基本情報入力シート!Q142)</f>
        <v/>
      </c>
      <c r="E113" s="288" t="str">
        <f>IF(基本情報入力シート!V142="","",基本情報入力シート!V142)</f>
        <v/>
      </c>
      <c r="F113" s="288" t="str">
        <f>IF(基本情報入力シート!W142="","",基本情報入力シート!W142)</f>
        <v/>
      </c>
      <c r="G113" s="288" t="str">
        <f>IF(基本情報入力シート!X142="","",基本情報入力シート!X142)</f>
        <v/>
      </c>
      <c r="H113" s="281" t="str">
        <f>IF(基本情報入力シート!Z142="","",基本情報入力シート!Z142)</f>
        <v/>
      </c>
      <c r="I113" s="282" t="str">
        <f>IF(基本情報入力シート!AE142&lt;&gt;"", 基本情報入力シート!AE142, "")</f>
        <v/>
      </c>
      <c r="J113" s="55" t="str">
        <f>IF(基本情報入力シート!AA142="","",基本情報入力シート!AA142)</f>
        <v/>
      </c>
      <c r="K113" s="58" t="str">
        <f>IF(基本情報入力シート!AD142="","",基本情報入力シート!AD142)</f>
        <v/>
      </c>
      <c r="L113" s="57" t="str">
        <f>IF(G113="","",VLOOKUP(G113,【参考】数式用!$A$3:$C$46,3,FALSE))</f>
        <v/>
      </c>
      <c r="M113" s="289" t="str">
        <f t="shared" si="18"/>
        <v/>
      </c>
      <c r="N113" s="260"/>
      <c r="O113" s="260"/>
      <c r="P113" s="260"/>
      <c r="Q113" s="213"/>
      <c r="R113" s="213"/>
      <c r="S113" s="216"/>
      <c r="T113" s="59"/>
      <c r="U113" s="670" t="str">
        <f t="shared" si="19"/>
        <v/>
      </c>
      <c r="V113" s="670"/>
      <c r="W113" s="670"/>
      <c r="X113" s="670"/>
      <c r="Y113" s="670"/>
      <c r="Z113" s="670"/>
      <c r="AA113" s="670"/>
      <c r="AB113" s="670"/>
      <c r="AC113" s="670"/>
      <c r="AD113" s="670"/>
      <c r="AE113" s="670"/>
    </row>
    <row r="114" spans="1:31" ht="36.75" customHeight="1">
      <c r="A114" s="286">
        <f t="shared" si="15"/>
        <v>104</v>
      </c>
      <c r="B114" s="287" t="str">
        <f>IF(基本情報入力シート!B143="","",基本情報入力シート!B143)</f>
        <v/>
      </c>
      <c r="C114" s="288" t="str">
        <f>IF(基本情報入力シート!L143="","",基本情報入力シート!L143)</f>
        <v/>
      </c>
      <c r="D114" s="288" t="str">
        <f>IF(基本情報入力シート!Q143="","",基本情報入力シート!Q143)</f>
        <v/>
      </c>
      <c r="E114" s="288" t="str">
        <f>IF(基本情報入力シート!V143="","",基本情報入力シート!V143)</f>
        <v/>
      </c>
      <c r="F114" s="288" t="str">
        <f>IF(基本情報入力シート!W143="","",基本情報入力シート!W143)</f>
        <v/>
      </c>
      <c r="G114" s="288" t="str">
        <f>IF(基本情報入力シート!X143="","",基本情報入力シート!X143)</f>
        <v/>
      </c>
      <c r="H114" s="382" t="str">
        <f>IF(基本情報入力シート!Z143="","",基本情報入力シート!Z143)</f>
        <v/>
      </c>
      <c r="I114" s="383" t="str">
        <f>IF(基本情報入力シート!AE143&lt;&gt;"", 基本情報入力シート!AE143, "")</f>
        <v/>
      </c>
      <c r="J114" s="384" t="str">
        <f>IF(基本情報入力シート!AA143="","",基本情報入力シート!AA143)</f>
        <v/>
      </c>
      <c r="K114" s="58" t="str">
        <f>IF(基本情報入力シート!AD143="","",基本情報入力シート!AD143)</f>
        <v/>
      </c>
      <c r="L114" s="385" t="str">
        <f>IF(G114="","",VLOOKUP(G114,【参考】数式用!$A$3:$C$46,3,FALSE))</f>
        <v/>
      </c>
      <c r="M114" s="289" t="str">
        <f t="shared" si="18"/>
        <v/>
      </c>
      <c r="N114" s="260"/>
      <c r="O114" s="260"/>
      <c r="P114" s="260"/>
      <c r="Q114" s="213"/>
      <c r="R114" s="213"/>
      <c r="S114" s="216"/>
      <c r="T114" s="59"/>
      <c r="U114" s="670" t="str">
        <f t="shared" si="19"/>
        <v/>
      </c>
      <c r="V114" s="670"/>
      <c r="W114" s="670"/>
      <c r="X114" s="670"/>
      <c r="Y114" s="670"/>
      <c r="Z114" s="670"/>
      <c r="AA114" s="670"/>
      <c r="AB114" s="670"/>
      <c r="AC114" s="670"/>
      <c r="AD114" s="670"/>
      <c r="AE114" s="670"/>
    </row>
    <row r="115" spans="1:31" ht="36.75" customHeight="1">
      <c r="A115" s="286">
        <f t="shared" si="15"/>
        <v>105</v>
      </c>
      <c r="B115" s="287" t="str">
        <f>IF(基本情報入力シート!B144="","",基本情報入力シート!B144)</f>
        <v/>
      </c>
      <c r="C115" s="288" t="str">
        <f>IF(基本情報入力シート!L144="","",基本情報入力シート!L144)</f>
        <v/>
      </c>
      <c r="D115" s="288" t="str">
        <f>IF(基本情報入力シート!Q144="","",基本情報入力シート!Q144)</f>
        <v/>
      </c>
      <c r="E115" s="288" t="str">
        <f>IF(基本情報入力シート!V144="","",基本情報入力シート!V144)</f>
        <v/>
      </c>
      <c r="F115" s="288" t="str">
        <f>IF(基本情報入力シート!W144="","",基本情報入力シート!W144)</f>
        <v/>
      </c>
      <c r="G115" s="288" t="str">
        <f>IF(基本情報入力シート!X144="","",基本情報入力シート!X144)</f>
        <v/>
      </c>
      <c r="H115" s="281" t="str">
        <f>IF(基本情報入力シート!Z144="","",基本情報入力シート!Z144)</f>
        <v/>
      </c>
      <c r="I115" s="282" t="str">
        <f>IF(基本情報入力シート!AE144&lt;&gt;"", 基本情報入力シート!AE144, "")</f>
        <v/>
      </c>
      <c r="J115" s="55" t="str">
        <f>IF(基本情報入力シート!AA144="","",基本情報入力シート!AA144)</f>
        <v/>
      </c>
      <c r="K115" s="58" t="str">
        <f>IF(基本情報入力シート!AD144="","",基本情報入力シート!AD144)</f>
        <v/>
      </c>
      <c r="L115" s="57" t="str">
        <f>IF(G115="","",VLOOKUP(G115,【参考】数式用!$A$3:$C$46,3,FALSE))</f>
        <v/>
      </c>
      <c r="M115" s="289" t="str">
        <f t="shared" si="18"/>
        <v/>
      </c>
      <c r="N115" s="260"/>
      <c r="O115" s="260"/>
      <c r="P115" s="260"/>
      <c r="Q115" s="213"/>
      <c r="R115" s="213"/>
      <c r="S115" s="216"/>
      <c r="T115" s="59"/>
      <c r="U115" s="670" t="str">
        <f t="shared" si="19"/>
        <v/>
      </c>
      <c r="V115" s="670"/>
      <c r="W115" s="670"/>
      <c r="X115" s="670"/>
      <c r="Y115" s="670"/>
      <c r="Z115" s="670"/>
      <c r="AA115" s="670"/>
      <c r="AB115" s="670"/>
      <c r="AC115" s="670"/>
      <c r="AD115" s="670"/>
      <c r="AE115" s="670"/>
    </row>
    <row r="116" spans="1:31" ht="36.75" customHeight="1">
      <c r="A116" s="286">
        <f t="shared" si="15"/>
        <v>106</v>
      </c>
      <c r="B116" s="287" t="str">
        <f>IF(基本情報入力シート!B145="","",基本情報入力シート!B145)</f>
        <v/>
      </c>
      <c r="C116" s="288" t="str">
        <f>IF(基本情報入力シート!L145="","",基本情報入力シート!L145)</f>
        <v/>
      </c>
      <c r="D116" s="288" t="str">
        <f>IF(基本情報入力シート!Q145="","",基本情報入力シート!Q145)</f>
        <v/>
      </c>
      <c r="E116" s="288" t="str">
        <f>IF(基本情報入力シート!V145="","",基本情報入力シート!V145)</f>
        <v/>
      </c>
      <c r="F116" s="288" t="str">
        <f>IF(基本情報入力シート!W145="","",基本情報入力シート!W145)</f>
        <v/>
      </c>
      <c r="G116" s="288" t="str">
        <f>IF(基本情報入力シート!X145="","",基本情報入力シート!X145)</f>
        <v/>
      </c>
      <c r="H116" s="382" t="str">
        <f>IF(基本情報入力シート!Z145="","",基本情報入力シート!Z145)</f>
        <v/>
      </c>
      <c r="I116" s="383" t="str">
        <f>IF(基本情報入力シート!AE145&lt;&gt;"", 基本情報入力シート!AE145, "")</f>
        <v/>
      </c>
      <c r="J116" s="384" t="str">
        <f>IF(基本情報入力シート!AA145="","",基本情報入力シート!AA145)</f>
        <v/>
      </c>
      <c r="K116" s="58" t="str">
        <f>IF(基本情報入力シート!AD145="","",基本情報入力シート!AD145)</f>
        <v/>
      </c>
      <c r="L116" s="385" t="str">
        <f>IF(G116="","",VLOOKUP(G116,【参考】数式用!$A$3:$C$46,3,FALSE))</f>
        <v/>
      </c>
      <c r="M116" s="289" t="str">
        <f t="shared" si="18"/>
        <v/>
      </c>
      <c r="N116" s="260"/>
      <c r="O116" s="260"/>
      <c r="P116" s="260"/>
      <c r="Q116" s="213"/>
      <c r="R116" s="213"/>
      <c r="S116" s="216"/>
      <c r="T116" s="59"/>
      <c r="U116" s="670" t="str">
        <f t="shared" si="19"/>
        <v/>
      </c>
      <c r="V116" s="670"/>
      <c r="W116" s="670"/>
      <c r="X116" s="670"/>
      <c r="Y116" s="670"/>
      <c r="Z116" s="670"/>
      <c r="AA116" s="670"/>
      <c r="AB116" s="670"/>
      <c r="AC116" s="670"/>
      <c r="AD116" s="670"/>
      <c r="AE116" s="670"/>
    </row>
    <row r="117" spans="1:31" ht="36.75" customHeight="1">
      <c r="A117" s="286">
        <f t="shared" si="15"/>
        <v>107</v>
      </c>
      <c r="B117" s="287" t="str">
        <f>IF(基本情報入力シート!B146="","",基本情報入力シート!B146)</f>
        <v/>
      </c>
      <c r="C117" s="288" t="str">
        <f>IF(基本情報入力シート!L146="","",基本情報入力シート!L146)</f>
        <v/>
      </c>
      <c r="D117" s="288" t="str">
        <f>IF(基本情報入力シート!Q146="","",基本情報入力シート!Q146)</f>
        <v/>
      </c>
      <c r="E117" s="288" t="str">
        <f>IF(基本情報入力シート!V146="","",基本情報入力シート!V146)</f>
        <v/>
      </c>
      <c r="F117" s="288" t="str">
        <f>IF(基本情報入力シート!W146="","",基本情報入力シート!W146)</f>
        <v/>
      </c>
      <c r="G117" s="288" t="str">
        <f>IF(基本情報入力シート!X146="","",基本情報入力シート!X146)</f>
        <v/>
      </c>
      <c r="H117" s="281" t="str">
        <f>IF(基本情報入力シート!Z146="","",基本情報入力シート!Z146)</f>
        <v/>
      </c>
      <c r="I117" s="282" t="str">
        <f>IF(基本情報入力シート!AE146&lt;&gt;"", 基本情報入力シート!AE146, "")</f>
        <v/>
      </c>
      <c r="J117" s="55" t="str">
        <f>IF(基本情報入力シート!AA146="","",基本情報入力シート!AA146)</f>
        <v/>
      </c>
      <c r="K117" s="58" t="str">
        <f>IF(基本情報入力シート!AD146="","",基本情報入力シート!AD146)</f>
        <v/>
      </c>
      <c r="L117" s="57" t="str">
        <f>IF(G117="","",VLOOKUP(G117,【参考】数式用!$A$3:$C$46,3,FALSE))</f>
        <v/>
      </c>
      <c r="M117" s="289" t="str">
        <f t="shared" si="18"/>
        <v/>
      </c>
      <c r="N117" s="260"/>
      <c r="O117" s="260"/>
      <c r="P117" s="260"/>
      <c r="Q117" s="213"/>
      <c r="R117" s="213"/>
      <c r="S117" s="216"/>
      <c r="T117" s="59"/>
      <c r="U117" s="670" t="str">
        <f t="shared" si="19"/>
        <v/>
      </c>
      <c r="V117" s="670"/>
      <c r="W117" s="670"/>
      <c r="X117" s="670"/>
      <c r="Y117" s="670"/>
      <c r="Z117" s="670"/>
      <c r="AA117" s="670"/>
      <c r="AB117" s="670"/>
      <c r="AC117" s="670"/>
      <c r="AD117" s="670"/>
      <c r="AE117" s="670"/>
    </row>
    <row r="118" spans="1:31" ht="36.75" customHeight="1">
      <c r="A118" s="286">
        <f t="shared" si="15"/>
        <v>108</v>
      </c>
      <c r="B118" s="287" t="str">
        <f>IF(基本情報入力シート!B147="","",基本情報入力シート!B147)</f>
        <v/>
      </c>
      <c r="C118" s="288" t="str">
        <f>IF(基本情報入力シート!L147="","",基本情報入力シート!L147)</f>
        <v/>
      </c>
      <c r="D118" s="288" t="str">
        <f>IF(基本情報入力シート!Q147="","",基本情報入力シート!Q147)</f>
        <v/>
      </c>
      <c r="E118" s="288" t="str">
        <f>IF(基本情報入力シート!V147="","",基本情報入力シート!V147)</f>
        <v/>
      </c>
      <c r="F118" s="288" t="str">
        <f>IF(基本情報入力シート!W147="","",基本情報入力シート!W147)</f>
        <v/>
      </c>
      <c r="G118" s="288" t="str">
        <f>IF(基本情報入力シート!X147="","",基本情報入力シート!X147)</f>
        <v/>
      </c>
      <c r="H118" s="382" t="str">
        <f>IF(基本情報入力シート!Z147="","",基本情報入力シート!Z147)</f>
        <v/>
      </c>
      <c r="I118" s="383" t="str">
        <f>IF(基本情報入力シート!AE147&lt;&gt;"", 基本情報入力シート!AE147, "")</f>
        <v/>
      </c>
      <c r="J118" s="384" t="str">
        <f>IF(基本情報入力シート!AA147="","",基本情報入力シート!AA147)</f>
        <v/>
      </c>
      <c r="K118" s="58" t="str">
        <f>IF(基本情報入力シート!AD147="","",基本情報入力シート!AD147)</f>
        <v/>
      </c>
      <c r="L118" s="385" t="str">
        <f>IF(G118="","",VLOOKUP(G118,【参考】数式用!$A$3:$C$46,3,FALSE))</f>
        <v/>
      </c>
      <c r="M118" s="289" t="str">
        <f t="shared" si="18"/>
        <v/>
      </c>
      <c r="N118" s="260"/>
      <c r="O118" s="260"/>
      <c r="P118" s="260"/>
      <c r="Q118" s="213"/>
      <c r="R118" s="213"/>
      <c r="S118" s="216"/>
      <c r="T118" s="59"/>
      <c r="U118" s="670" t="str">
        <f t="shared" si="19"/>
        <v/>
      </c>
      <c r="V118" s="670"/>
      <c r="W118" s="670"/>
      <c r="X118" s="670"/>
      <c r="Y118" s="670"/>
      <c r="Z118" s="670"/>
      <c r="AA118" s="670"/>
      <c r="AB118" s="670"/>
      <c r="AC118" s="670"/>
      <c r="AD118" s="670"/>
      <c r="AE118" s="670"/>
    </row>
    <row r="119" spans="1:31" ht="36.75" customHeight="1">
      <c r="A119" s="286">
        <f t="shared" si="15"/>
        <v>109</v>
      </c>
      <c r="B119" s="287" t="str">
        <f>IF(基本情報入力シート!B148="","",基本情報入力シート!B148)</f>
        <v/>
      </c>
      <c r="C119" s="288" t="str">
        <f>IF(基本情報入力シート!L148="","",基本情報入力シート!L148)</f>
        <v/>
      </c>
      <c r="D119" s="288" t="str">
        <f>IF(基本情報入力シート!Q148="","",基本情報入力シート!Q148)</f>
        <v/>
      </c>
      <c r="E119" s="288" t="str">
        <f>IF(基本情報入力シート!V148="","",基本情報入力シート!V148)</f>
        <v/>
      </c>
      <c r="F119" s="288" t="str">
        <f>IF(基本情報入力シート!W148="","",基本情報入力シート!W148)</f>
        <v/>
      </c>
      <c r="G119" s="288" t="str">
        <f>IF(基本情報入力シート!X148="","",基本情報入力シート!X148)</f>
        <v/>
      </c>
      <c r="H119" s="281" t="str">
        <f>IF(基本情報入力シート!Z148="","",基本情報入力シート!Z148)</f>
        <v/>
      </c>
      <c r="I119" s="282" t="str">
        <f>IF(基本情報入力シート!AE148&lt;&gt;"", 基本情報入力シート!AE148, "")</f>
        <v/>
      </c>
      <c r="J119" s="55" t="str">
        <f>IF(基本情報入力シート!AA148="","",基本情報入力シート!AA148)</f>
        <v/>
      </c>
      <c r="K119" s="58" t="str">
        <f>IF(基本情報入力シート!AD148="","",基本情報入力シート!AD148)</f>
        <v/>
      </c>
      <c r="L119" s="57" t="str">
        <f>IF(G119="","",VLOOKUP(G119,【参考】数式用!$A$3:$C$46,3,FALSE))</f>
        <v/>
      </c>
      <c r="M119" s="289" t="str">
        <f t="shared" si="18"/>
        <v/>
      </c>
      <c r="N119" s="260"/>
      <c r="O119" s="260"/>
      <c r="P119" s="260"/>
      <c r="Q119" s="213"/>
      <c r="R119" s="213"/>
      <c r="S119" s="216"/>
      <c r="T119" s="59"/>
      <c r="U119" s="670" t="str">
        <f t="shared" si="19"/>
        <v/>
      </c>
      <c r="V119" s="670"/>
      <c r="W119" s="670"/>
      <c r="X119" s="670"/>
      <c r="Y119" s="670"/>
      <c r="Z119" s="670"/>
      <c r="AA119" s="670"/>
      <c r="AB119" s="670"/>
      <c r="AC119" s="670"/>
      <c r="AD119" s="670"/>
      <c r="AE119" s="670"/>
    </row>
    <row r="120" spans="1:31" ht="36.75" customHeight="1">
      <c r="A120" s="286">
        <f t="shared" si="15"/>
        <v>110</v>
      </c>
      <c r="B120" s="287" t="str">
        <f>IF(基本情報入力シート!B149="","",基本情報入力シート!B149)</f>
        <v/>
      </c>
      <c r="C120" s="288" t="str">
        <f>IF(基本情報入力シート!L149="","",基本情報入力シート!L149)</f>
        <v/>
      </c>
      <c r="D120" s="288" t="str">
        <f>IF(基本情報入力シート!Q149="","",基本情報入力シート!Q149)</f>
        <v/>
      </c>
      <c r="E120" s="288" t="str">
        <f>IF(基本情報入力シート!V149="","",基本情報入力シート!V149)</f>
        <v/>
      </c>
      <c r="F120" s="288" t="str">
        <f>IF(基本情報入力シート!W149="","",基本情報入力シート!W149)</f>
        <v/>
      </c>
      <c r="G120" s="288" t="str">
        <f>IF(基本情報入力シート!X149="","",基本情報入力シート!X149)</f>
        <v/>
      </c>
      <c r="H120" s="382" t="str">
        <f>IF(基本情報入力シート!Z149="","",基本情報入力シート!Z149)</f>
        <v/>
      </c>
      <c r="I120" s="383" t="str">
        <f>IF(基本情報入力シート!AE149&lt;&gt;"", 基本情報入力シート!AE149, "")</f>
        <v/>
      </c>
      <c r="J120" s="384" t="str">
        <f>IF(基本情報入力シート!AA149="","",基本情報入力シート!AA149)</f>
        <v/>
      </c>
      <c r="K120" s="58" t="str">
        <f>IF(基本情報入力シート!AD149="","",基本情報入力シート!AD149)</f>
        <v/>
      </c>
      <c r="L120" s="385" t="str">
        <f>IF(G120="","",VLOOKUP(G120,【参考】数式用!$A$3:$C$46,3,FALSE))</f>
        <v/>
      </c>
      <c r="M120" s="289" t="str">
        <f t="shared" si="18"/>
        <v/>
      </c>
      <c r="N120" s="260"/>
      <c r="O120" s="260"/>
      <c r="P120" s="260"/>
      <c r="Q120" s="213"/>
      <c r="R120" s="213"/>
      <c r="S120" s="216"/>
      <c r="T120" s="59"/>
      <c r="U120" s="670" t="str">
        <f t="shared" si="19"/>
        <v/>
      </c>
      <c r="V120" s="670"/>
      <c r="W120" s="670"/>
      <c r="X120" s="670"/>
      <c r="Y120" s="670"/>
      <c r="Z120" s="670"/>
      <c r="AA120" s="670"/>
      <c r="AB120" s="670"/>
      <c r="AC120" s="670"/>
      <c r="AD120" s="670"/>
      <c r="AE120" s="670"/>
    </row>
    <row r="121" spans="1:31" ht="36.75" customHeight="1">
      <c r="A121" s="286">
        <f t="shared" si="15"/>
        <v>111</v>
      </c>
      <c r="B121" s="287" t="str">
        <f>IF(基本情報入力シート!B150="","",基本情報入力シート!B150)</f>
        <v/>
      </c>
      <c r="C121" s="288" t="str">
        <f>IF(基本情報入力シート!L150="","",基本情報入力シート!L150)</f>
        <v/>
      </c>
      <c r="D121" s="288" t="str">
        <f>IF(基本情報入力シート!Q150="","",基本情報入力シート!Q150)</f>
        <v/>
      </c>
      <c r="E121" s="288" t="str">
        <f>IF(基本情報入力シート!V150="","",基本情報入力シート!V150)</f>
        <v/>
      </c>
      <c r="F121" s="288" t="str">
        <f>IF(基本情報入力シート!W150="","",基本情報入力シート!W150)</f>
        <v/>
      </c>
      <c r="G121" s="288" t="str">
        <f>IF(基本情報入力シート!X150="","",基本情報入力シート!X150)</f>
        <v/>
      </c>
      <c r="H121" s="281" t="str">
        <f>IF(基本情報入力シート!Z150="","",基本情報入力シート!Z150)</f>
        <v/>
      </c>
      <c r="I121" s="282" t="str">
        <f>IF(基本情報入力シート!AE150&lt;&gt;"", 基本情報入力シート!AE150, "")</f>
        <v/>
      </c>
      <c r="J121" s="55" t="str">
        <f>IF(基本情報入力シート!AA150="","",基本情報入力シート!AA150)</f>
        <v/>
      </c>
      <c r="K121" s="58" t="str">
        <f>IF(基本情報入力シート!AD150="","",基本情報入力シート!AD150)</f>
        <v/>
      </c>
      <c r="L121" s="57" t="str">
        <f>IF(G121="","",VLOOKUP(G121,【参考】数式用!$A$3:$C$46,3,FALSE))</f>
        <v/>
      </c>
      <c r="M121" s="289" t="str">
        <f t="shared" si="18"/>
        <v/>
      </c>
      <c r="N121" s="260"/>
      <c r="O121" s="260"/>
      <c r="P121" s="260"/>
      <c r="Q121" s="213"/>
      <c r="R121" s="213"/>
      <c r="S121" s="216"/>
      <c r="T121" s="59"/>
      <c r="U121" s="670" t="str">
        <f t="shared" si="19"/>
        <v/>
      </c>
      <c r="V121" s="670"/>
      <c r="W121" s="670"/>
      <c r="X121" s="670"/>
      <c r="Y121" s="670"/>
      <c r="Z121" s="670"/>
      <c r="AA121" s="670"/>
      <c r="AB121" s="670"/>
      <c r="AC121" s="670"/>
      <c r="AD121" s="670"/>
      <c r="AE121" s="670"/>
    </row>
    <row r="122" spans="1:31" ht="36.75" customHeight="1">
      <c r="A122" s="286">
        <f t="shared" si="15"/>
        <v>112</v>
      </c>
      <c r="B122" s="287" t="str">
        <f>IF(基本情報入力シート!B151="","",基本情報入力シート!B151)</f>
        <v/>
      </c>
      <c r="C122" s="288" t="str">
        <f>IF(基本情報入力シート!L151="","",基本情報入力シート!L151)</f>
        <v/>
      </c>
      <c r="D122" s="288" t="str">
        <f>IF(基本情報入力シート!Q151="","",基本情報入力シート!Q151)</f>
        <v/>
      </c>
      <c r="E122" s="288" t="str">
        <f>IF(基本情報入力シート!V151="","",基本情報入力シート!V151)</f>
        <v/>
      </c>
      <c r="F122" s="288" t="str">
        <f>IF(基本情報入力シート!W151="","",基本情報入力シート!W151)</f>
        <v/>
      </c>
      <c r="G122" s="288" t="str">
        <f>IF(基本情報入力シート!X151="","",基本情報入力シート!X151)</f>
        <v/>
      </c>
      <c r="H122" s="382" t="str">
        <f>IF(基本情報入力シート!Z151="","",基本情報入力シート!Z151)</f>
        <v/>
      </c>
      <c r="I122" s="383" t="str">
        <f>IF(基本情報入力シート!AE151&lt;&gt;"", 基本情報入力シート!AE151, "")</f>
        <v/>
      </c>
      <c r="J122" s="384" t="str">
        <f>IF(基本情報入力シート!AA151="","",基本情報入力シート!AA151)</f>
        <v/>
      </c>
      <c r="K122" s="58" t="str">
        <f>IF(基本情報入力シート!AD151="","",基本情報入力シート!AD151)</f>
        <v/>
      </c>
      <c r="L122" s="385" t="str">
        <f>IF(G122="","",VLOOKUP(G122,【参考】数式用!$A$3:$C$46,3,FALSE))</f>
        <v/>
      </c>
      <c r="M122" s="289" t="str">
        <f t="shared" si="18"/>
        <v/>
      </c>
      <c r="N122" s="260"/>
      <c r="O122" s="260"/>
      <c r="P122" s="260"/>
      <c r="Q122" s="213"/>
      <c r="R122" s="213"/>
      <c r="S122" s="216"/>
      <c r="T122" s="59"/>
      <c r="U122" s="670" t="str">
        <f t="shared" si="19"/>
        <v/>
      </c>
      <c r="V122" s="670"/>
      <c r="W122" s="670"/>
      <c r="X122" s="670"/>
      <c r="Y122" s="670"/>
      <c r="Z122" s="670"/>
      <c r="AA122" s="670"/>
      <c r="AB122" s="670"/>
      <c r="AC122" s="670"/>
      <c r="AD122" s="670"/>
      <c r="AE122" s="670"/>
    </row>
    <row r="123" spans="1:31" ht="36.75" customHeight="1">
      <c r="A123" s="286">
        <f t="shared" si="15"/>
        <v>113</v>
      </c>
      <c r="B123" s="287" t="str">
        <f>IF(基本情報入力シート!B152="","",基本情報入力シート!B152)</f>
        <v/>
      </c>
      <c r="C123" s="288" t="str">
        <f>IF(基本情報入力シート!L152="","",基本情報入力シート!L152)</f>
        <v/>
      </c>
      <c r="D123" s="288" t="str">
        <f>IF(基本情報入力シート!Q152="","",基本情報入力シート!Q152)</f>
        <v/>
      </c>
      <c r="E123" s="288" t="str">
        <f>IF(基本情報入力シート!V152="","",基本情報入力シート!V152)</f>
        <v/>
      </c>
      <c r="F123" s="288" t="str">
        <f>IF(基本情報入力シート!W152="","",基本情報入力シート!W152)</f>
        <v/>
      </c>
      <c r="G123" s="288" t="str">
        <f>IF(基本情報入力シート!X152="","",基本情報入力シート!X152)</f>
        <v/>
      </c>
      <c r="H123" s="281" t="str">
        <f>IF(基本情報入力シート!Z152="","",基本情報入力シート!Z152)</f>
        <v/>
      </c>
      <c r="I123" s="282" t="str">
        <f>IF(基本情報入力シート!AE152&lt;&gt;"", 基本情報入力シート!AE152, "")</f>
        <v/>
      </c>
      <c r="J123" s="55" t="str">
        <f>IF(基本情報入力シート!AA152="","",基本情報入力シート!AA152)</f>
        <v/>
      </c>
      <c r="K123" s="58" t="str">
        <f>IF(基本情報入力シート!AD152="","",基本情報入力シート!AD152)</f>
        <v/>
      </c>
      <c r="L123" s="57" t="str">
        <f>IF(G123="","",VLOOKUP(G123,【参考】数式用!$A$3:$C$46,3,FALSE))</f>
        <v/>
      </c>
      <c r="M123" s="289" t="str">
        <f t="shared" si="18"/>
        <v/>
      </c>
      <c r="N123" s="260"/>
      <c r="O123" s="260"/>
      <c r="P123" s="260"/>
      <c r="Q123" s="213"/>
      <c r="R123" s="213"/>
      <c r="S123" s="216"/>
      <c r="T123" s="59"/>
      <c r="U123" s="670" t="str">
        <f t="shared" si="19"/>
        <v/>
      </c>
      <c r="V123" s="670"/>
      <c r="W123" s="670"/>
      <c r="X123" s="670"/>
      <c r="Y123" s="670"/>
      <c r="Z123" s="670"/>
      <c r="AA123" s="670"/>
      <c r="AB123" s="670"/>
      <c r="AC123" s="670"/>
      <c r="AD123" s="670"/>
      <c r="AE123" s="670"/>
    </row>
    <row r="124" spans="1:31" ht="36.75" customHeight="1">
      <c r="A124" s="286">
        <f t="shared" si="15"/>
        <v>114</v>
      </c>
      <c r="B124" s="287" t="str">
        <f>IF(基本情報入力シート!B153="","",基本情報入力シート!B153)</f>
        <v/>
      </c>
      <c r="C124" s="288" t="str">
        <f>IF(基本情報入力シート!L153="","",基本情報入力シート!L153)</f>
        <v/>
      </c>
      <c r="D124" s="288" t="str">
        <f>IF(基本情報入力シート!Q153="","",基本情報入力シート!Q153)</f>
        <v/>
      </c>
      <c r="E124" s="288" t="str">
        <f>IF(基本情報入力シート!V153="","",基本情報入力シート!V153)</f>
        <v/>
      </c>
      <c r="F124" s="288" t="str">
        <f>IF(基本情報入力シート!W153="","",基本情報入力シート!W153)</f>
        <v/>
      </c>
      <c r="G124" s="288" t="str">
        <f>IF(基本情報入力シート!X153="","",基本情報入力シート!X153)</f>
        <v/>
      </c>
      <c r="H124" s="382" t="str">
        <f>IF(基本情報入力シート!Z153="","",基本情報入力シート!Z153)</f>
        <v/>
      </c>
      <c r="I124" s="383" t="str">
        <f>IF(基本情報入力シート!AE153&lt;&gt;"", 基本情報入力シート!AE153, "")</f>
        <v/>
      </c>
      <c r="J124" s="384" t="str">
        <f>IF(基本情報入力シート!AA153="","",基本情報入力シート!AA153)</f>
        <v/>
      </c>
      <c r="K124" s="58" t="str">
        <f>IF(基本情報入力シート!AD153="","",基本情報入力シート!AD153)</f>
        <v/>
      </c>
      <c r="L124" s="385" t="str">
        <f>IF(G124="","",VLOOKUP(G124,【参考】数式用!$A$3:$C$46,3,FALSE))</f>
        <v/>
      </c>
      <c r="M124" s="289" t="str">
        <f t="shared" si="18"/>
        <v/>
      </c>
      <c r="N124" s="260"/>
      <c r="O124" s="260"/>
      <c r="P124" s="260"/>
      <c r="Q124" s="213"/>
      <c r="R124" s="213"/>
      <c r="S124" s="216"/>
      <c r="T124" s="59"/>
      <c r="U124" s="670" t="str">
        <f t="shared" si="19"/>
        <v/>
      </c>
      <c r="V124" s="670"/>
      <c r="W124" s="670"/>
      <c r="X124" s="670"/>
      <c r="Y124" s="670"/>
      <c r="Z124" s="670"/>
      <c r="AA124" s="670"/>
      <c r="AB124" s="670"/>
      <c r="AC124" s="670"/>
      <c r="AD124" s="670"/>
      <c r="AE124" s="670"/>
    </row>
    <row r="125" spans="1:31" ht="36.75" customHeight="1">
      <c r="A125" s="286">
        <f t="shared" si="15"/>
        <v>115</v>
      </c>
      <c r="B125" s="287" t="str">
        <f>IF(基本情報入力シート!B154="","",基本情報入力シート!B154)</f>
        <v/>
      </c>
      <c r="C125" s="288" t="str">
        <f>IF(基本情報入力シート!L154="","",基本情報入力シート!L154)</f>
        <v/>
      </c>
      <c r="D125" s="288" t="str">
        <f>IF(基本情報入力シート!Q154="","",基本情報入力シート!Q154)</f>
        <v/>
      </c>
      <c r="E125" s="288" t="str">
        <f>IF(基本情報入力シート!V154="","",基本情報入力シート!V154)</f>
        <v/>
      </c>
      <c r="F125" s="288" t="str">
        <f>IF(基本情報入力シート!W154="","",基本情報入力シート!W154)</f>
        <v/>
      </c>
      <c r="G125" s="288" t="str">
        <f>IF(基本情報入力シート!X154="","",基本情報入力シート!X154)</f>
        <v/>
      </c>
      <c r="H125" s="281" t="str">
        <f>IF(基本情報入力シート!Z154="","",基本情報入力シート!Z154)</f>
        <v/>
      </c>
      <c r="I125" s="282" t="str">
        <f>IF(基本情報入力シート!AE154&lt;&gt;"", 基本情報入力シート!AE154, "")</f>
        <v/>
      </c>
      <c r="J125" s="55" t="str">
        <f>IF(基本情報入力シート!AA154="","",基本情報入力シート!AA154)</f>
        <v/>
      </c>
      <c r="K125" s="58" t="str">
        <f>IF(基本情報入力シート!AD154="","",基本情報入力シート!AD154)</f>
        <v/>
      </c>
      <c r="L125" s="57" t="str">
        <f>IF(G125="","",VLOOKUP(G125,【参考】数式用!$A$3:$C$46,3,FALSE))</f>
        <v/>
      </c>
      <c r="M125" s="289" t="str">
        <f t="shared" si="18"/>
        <v/>
      </c>
      <c r="N125" s="260"/>
      <c r="O125" s="260"/>
      <c r="P125" s="260"/>
      <c r="Q125" s="213"/>
      <c r="R125" s="213"/>
      <c r="S125" s="216"/>
      <c r="T125" s="59"/>
      <c r="U125" s="670" t="str">
        <f t="shared" si="19"/>
        <v/>
      </c>
      <c r="V125" s="670"/>
      <c r="W125" s="670"/>
      <c r="X125" s="670"/>
      <c r="Y125" s="670"/>
      <c r="Z125" s="670"/>
      <c r="AA125" s="670"/>
      <c r="AB125" s="670"/>
      <c r="AC125" s="670"/>
      <c r="AD125" s="670"/>
      <c r="AE125" s="670"/>
    </row>
    <row r="126" spans="1:31" ht="36.75" customHeight="1">
      <c r="A126" s="286">
        <f t="shared" si="15"/>
        <v>116</v>
      </c>
      <c r="B126" s="287" t="str">
        <f>IF(基本情報入力シート!B155="","",基本情報入力シート!B155)</f>
        <v/>
      </c>
      <c r="C126" s="288" t="str">
        <f>IF(基本情報入力シート!L155="","",基本情報入力シート!L155)</f>
        <v/>
      </c>
      <c r="D126" s="288" t="str">
        <f>IF(基本情報入力シート!Q155="","",基本情報入力シート!Q155)</f>
        <v/>
      </c>
      <c r="E126" s="288" t="str">
        <f>IF(基本情報入力シート!V155="","",基本情報入力シート!V155)</f>
        <v/>
      </c>
      <c r="F126" s="288" t="str">
        <f>IF(基本情報入力シート!W155="","",基本情報入力シート!W155)</f>
        <v/>
      </c>
      <c r="G126" s="288" t="str">
        <f>IF(基本情報入力シート!X155="","",基本情報入力シート!X155)</f>
        <v/>
      </c>
      <c r="H126" s="382" t="str">
        <f>IF(基本情報入力シート!Z155="","",基本情報入力シート!Z155)</f>
        <v/>
      </c>
      <c r="I126" s="383" t="str">
        <f>IF(基本情報入力シート!AE155&lt;&gt;"", 基本情報入力シート!AE155, "")</f>
        <v/>
      </c>
      <c r="J126" s="384" t="str">
        <f>IF(基本情報入力シート!AA155="","",基本情報入力シート!AA155)</f>
        <v/>
      </c>
      <c r="K126" s="58" t="str">
        <f>IF(基本情報入力シート!AD155="","",基本情報入力シート!AD155)</f>
        <v/>
      </c>
      <c r="L126" s="385" t="str">
        <f>IF(G126="","",VLOOKUP(G126,【参考】数式用!$A$3:$C$46,3,FALSE))</f>
        <v/>
      </c>
      <c r="M126" s="289" t="str">
        <f t="shared" si="18"/>
        <v/>
      </c>
      <c r="N126" s="260"/>
      <c r="O126" s="260"/>
      <c r="P126" s="260"/>
      <c r="Q126" s="213"/>
      <c r="R126" s="213"/>
      <c r="S126" s="216"/>
      <c r="T126" s="59"/>
      <c r="U126" s="670" t="str">
        <f t="shared" si="19"/>
        <v/>
      </c>
      <c r="V126" s="670"/>
      <c r="W126" s="670"/>
      <c r="X126" s="670"/>
      <c r="Y126" s="670"/>
      <c r="Z126" s="670"/>
      <c r="AA126" s="670"/>
      <c r="AB126" s="670"/>
      <c r="AC126" s="670"/>
      <c r="AD126" s="670"/>
      <c r="AE126" s="670"/>
    </row>
    <row r="127" spans="1:31" ht="36.75" customHeight="1">
      <c r="A127" s="286">
        <f t="shared" si="15"/>
        <v>117</v>
      </c>
      <c r="B127" s="287" t="str">
        <f>IF(基本情報入力シート!B156="","",基本情報入力シート!B156)</f>
        <v/>
      </c>
      <c r="C127" s="288" t="str">
        <f>IF(基本情報入力シート!L156="","",基本情報入力シート!L156)</f>
        <v/>
      </c>
      <c r="D127" s="288" t="str">
        <f>IF(基本情報入力シート!Q156="","",基本情報入力シート!Q156)</f>
        <v/>
      </c>
      <c r="E127" s="288" t="str">
        <f>IF(基本情報入力シート!V156="","",基本情報入力シート!V156)</f>
        <v/>
      </c>
      <c r="F127" s="288" t="str">
        <f>IF(基本情報入力シート!W156="","",基本情報入力シート!W156)</f>
        <v/>
      </c>
      <c r="G127" s="288" t="str">
        <f>IF(基本情報入力シート!X156="","",基本情報入力シート!X156)</f>
        <v/>
      </c>
      <c r="H127" s="281" t="str">
        <f>IF(基本情報入力シート!Z156="","",基本情報入力シート!Z156)</f>
        <v/>
      </c>
      <c r="I127" s="282" t="str">
        <f>IF(基本情報入力シート!AE156&lt;&gt;"", 基本情報入力シート!AE156, "")</f>
        <v/>
      </c>
      <c r="J127" s="55" t="str">
        <f>IF(基本情報入力シート!AA156="","",基本情報入力シート!AA156)</f>
        <v/>
      </c>
      <c r="K127" s="58" t="str">
        <f>IF(基本情報入力シート!AD156="","",基本情報入力シート!AD156)</f>
        <v/>
      </c>
      <c r="L127" s="57" t="str">
        <f>IF(G127="","",VLOOKUP(G127,【参考】数式用!$A$3:$C$46,3,FALSE))</f>
        <v/>
      </c>
      <c r="M127" s="289" t="str">
        <f t="shared" si="18"/>
        <v/>
      </c>
      <c r="N127" s="260"/>
      <c r="O127" s="260"/>
      <c r="P127" s="260"/>
      <c r="Q127" s="213"/>
      <c r="R127" s="213"/>
      <c r="S127" s="216"/>
      <c r="T127" s="59"/>
      <c r="U127" s="670" t="str">
        <f t="shared" si="19"/>
        <v/>
      </c>
      <c r="V127" s="670"/>
      <c r="W127" s="670"/>
      <c r="X127" s="670"/>
      <c r="Y127" s="670"/>
      <c r="Z127" s="670"/>
      <c r="AA127" s="670"/>
      <c r="AB127" s="670"/>
      <c r="AC127" s="670"/>
      <c r="AD127" s="670"/>
      <c r="AE127" s="670"/>
    </row>
    <row r="128" spans="1:31" ht="36.75" customHeight="1">
      <c r="A128" s="286">
        <f t="shared" si="15"/>
        <v>118</v>
      </c>
      <c r="B128" s="287" t="str">
        <f>IF(基本情報入力シート!B157="","",基本情報入力シート!B157)</f>
        <v/>
      </c>
      <c r="C128" s="288" t="str">
        <f>IF(基本情報入力シート!L157="","",基本情報入力シート!L157)</f>
        <v/>
      </c>
      <c r="D128" s="288" t="str">
        <f>IF(基本情報入力シート!Q157="","",基本情報入力シート!Q157)</f>
        <v/>
      </c>
      <c r="E128" s="288" t="str">
        <f>IF(基本情報入力シート!V157="","",基本情報入力シート!V157)</f>
        <v/>
      </c>
      <c r="F128" s="288" t="str">
        <f>IF(基本情報入力シート!W157="","",基本情報入力シート!W157)</f>
        <v/>
      </c>
      <c r="G128" s="288" t="str">
        <f>IF(基本情報入力シート!X157="","",基本情報入力シート!X157)</f>
        <v/>
      </c>
      <c r="H128" s="382" t="str">
        <f>IF(基本情報入力シート!Z157="","",基本情報入力シート!Z157)</f>
        <v/>
      </c>
      <c r="I128" s="383" t="str">
        <f>IF(基本情報入力シート!AE157&lt;&gt;"", 基本情報入力シート!AE157, "")</f>
        <v/>
      </c>
      <c r="J128" s="384" t="str">
        <f>IF(基本情報入力シート!AA157="","",基本情報入力シート!AA157)</f>
        <v/>
      </c>
      <c r="K128" s="58" t="str">
        <f>IF(基本情報入力シート!AD157="","",基本情報入力シート!AD157)</f>
        <v/>
      </c>
      <c r="L128" s="385" t="str">
        <f>IF(G128="","",VLOOKUP(G128,【参考】数式用!$A$3:$C$46,3,FALSE))</f>
        <v/>
      </c>
      <c r="M128" s="289" t="str">
        <f t="shared" si="18"/>
        <v/>
      </c>
      <c r="N128" s="260"/>
      <c r="O128" s="260"/>
      <c r="P128" s="260"/>
      <c r="Q128" s="213"/>
      <c r="R128" s="213"/>
      <c r="S128" s="216"/>
      <c r="T128" s="59"/>
      <c r="U128" s="670" t="str">
        <f t="shared" si="19"/>
        <v/>
      </c>
      <c r="V128" s="670"/>
      <c r="W128" s="670"/>
      <c r="X128" s="670"/>
      <c r="Y128" s="670"/>
      <c r="Z128" s="670"/>
      <c r="AA128" s="670"/>
      <c r="AB128" s="670"/>
      <c r="AC128" s="670"/>
      <c r="AD128" s="670"/>
      <c r="AE128" s="670"/>
    </row>
    <row r="129" spans="1:31" ht="36.75" customHeight="1">
      <c r="A129" s="286">
        <f t="shared" si="15"/>
        <v>119</v>
      </c>
      <c r="B129" s="287" t="str">
        <f>IF(基本情報入力シート!B158="","",基本情報入力シート!B158)</f>
        <v/>
      </c>
      <c r="C129" s="288" t="str">
        <f>IF(基本情報入力シート!L158="","",基本情報入力シート!L158)</f>
        <v/>
      </c>
      <c r="D129" s="288" t="str">
        <f>IF(基本情報入力シート!Q158="","",基本情報入力シート!Q158)</f>
        <v/>
      </c>
      <c r="E129" s="288" t="str">
        <f>IF(基本情報入力シート!V158="","",基本情報入力シート!V158)</f>
        <v/>
      </c>
      <c r="F129" s="288" t="str">
        <f>IF(基本情報入力シート!W158="","",基本情報入力シート!W158)</f>
        <v/>
      </c>
      <c r="G129" s="288" t="str">
        <f>IF(基本情報入力シート!X158="","",基本情報入力シート!X158)</f>
        <v/>
      </c>
      <c r="H129" s="281" t="str">
        <f>IF(基本情報入力シート!Z158="","",基本情報入力シート!Z158)</f>
        <v/>
      </c>
      <c r="I129" s="282" t="str">
        <f>IF(基本情報入力シート!AE158&lt;&gt;"", 基本情報入力シート!AE158, "")</f>
        <v/>
      </c>
      <c r="J129" s="55" t="str">
        <f>IF(基本情報入力シート!AA158="","",基本情報入力シート!AA158)</f>
        <v/>
      </c>
      <c r="K129" s="58" t="str">
        <f>IF(基本情報入力シート!AD158="","",基本情報入力シート!AD158)</f>
        <v/>
      </c>
      <c r="L129" s="57" t="str">
        <f>IF(G129="","",VLOOKUP(G129,【参考】数式用!$A$3:$C$46,3,FALSE))</f>
        <v/>
      </c>
      <c r="M129" s="289" t="str">
        <f t="shared" si="18"/>
        <v/>
      </c>
      <c r="N129" s="260"/>
      <c r="O129" s="260"/>
      <c r="P129" s="260"/>
      <c r="Q129" s="213"/>
      <c r="R129" s="213"/>
      <c r="S129" s="216"/>
      <c r="T129" s="59"/>
      <c r="U129" s="670" t="str">
        <f t="shared" si="19"/>
        <v/>
      </c>
      <c r="V129" s="670"/>
      <c r="W129" s="670"/>
      <c r="X129" s="670"/>
      <c r="Y129" s="670"/>
      <c r="Z129" s="670"/>
      <c r="AA129" s="670"/>
      <c r="AB129" s="670"/>
      <c r="AC129" s="670"/>
      <c r="AD129" s="670"/>
      <c r="AE129" s="670"/>
    </row>
    <row r="130" spans="1:31" ht="36.75" customHeight="1">
      <c r="A130" s="286">
        <f t="shared" si="15"/>
        <v>120</v>
      </c>
      <c r="B130" s="287" t="str">
        <f>IF(基本情報入力シート!B159="","",基本情報入力シート!B159)</f>
        <v/>
      </c>
      <c r="C130" s="288" t="str">
        <f>IF(基本情報入力シート!L159="","",基本情報入力シート!L159)</f>
        <v/>
      </c>
      <c r="D130" s="288" t="str">
        <f>IF(基本情報入力シート!Q159="","",基本情報入力シート!Q159)</f>
        <v/>
      </c>
      <c r="E130" s="288" t="str">
        <f>IF(基本情報入力シート!V159="","",基本情報入力シート!V159)</f>
        <v/>
      </c>
      <c r="F130" s="288" t="str">
        <f>IF(基本情報入力シート!W159="","",基本情報入力シート!W159)</f>
        <v/>
      </c>
      <c r="G130" s="288" t="str">
        <f>IF(基本情報入力シート!X159="","",基本情報入力シート!X159)</f>
        <v/>
      </c>
      <c r="H130" s="382" t="str">
        <f>IF(基本情報入力シート!Z159="","",基本情報入力シート!Z159)</f>
        <v/>
      </c>
      <c r="I130" s="383" t="str">
        <f>IF(基本情報入力シート!AE159&lt;&gt;"", 基本情報入力シート!AE159, "")</f>
        <v/>
      </c>
      <c r="J130" s="384" t="str">
        <f>IF(基本情報入力シート!AA159="","",基本情報入力シート!AA159)</f>
        <v/>
      </c>
      <c r="K130" s="58" t="str">
        <f>IF(基本情報入力シート!AD159="","",基本情報入力シート!AD159)</f>
        <v/>
      </c>
      <c r="L130" s="385" t="str">
        <f>IF(G130="","",VLOOKUP(G130,【参考】数式用!$A$3:$C$46,3,FALSE))</f>
        <v/>
      </c>
      <c r="M130" s="289" t="str">
        <f t="shared" si="18"/>
        <v/>
      </c>
      <c r="N130" s="260"/>
      <c r="O130" s="260"/>
      <c r="P130" s="260"/>
      <c r="Q130" s="213"/>
      <c r="R130" s="213"/>
      <c r="S130" s="216"/>
      <c r="T130" s="59"/>
      <c r="U130" s="670" t="str">
        <f t="shared" si="19"/>
        <v/>
      </c>
      <c r="V130" s="670"/>
      <c r="W130" s="670"/>
      <c r="X130" s="670"/>
      <c r="Y130" s="670"/>
      <c r="Z130" s="670"/>
      <c r="AA130" s="670"/>
      <c r="AB130" s="670"/>
      <c r="AC130" s="670"/>
      <c r="AD130" s="670"/>
      <c r="AE130" s="670"/>
    </row>
    <row r="131" spans="1:31" ht="36.75" customHeight="1">
      <c r="A131" s="286">
        <f t="shared" si="15"/>
        <v>121</v>
      </c>
      <c r="B131" s="287" t="str">
        <f>IF(基本情報入力シート!B160="","",基本情報入力シート!B160)</f>
        <v/>
      </c>
      <c r="C131" s="288" t="str">
        <f>IF(基本情報入力シート!L160="","",基本情報入力シート!L160)</f>
        <v/>
      </c>
      <c r="D131" s="288" t="str">
        <f>IF(基本情報入力シート!Q160="","",基本情報入力シート!Q160)</f>
        <v/>
      </c>
      <c r="E131" s="288" t="str">
        <f>IF(基本情報入力シート!V160="","",基本情報入力シート!V160)</f>
        <v/>
      </c>
      <c r="F131" s="288" t="str">
        <f>IF(基本情報入力シート!W160="","",基本情報入力シート!W160)</f>
        <v/>
      </c>
      <c r="G131" s="288" t="str">
        <f>IF(基本情報入力シート!X160="","",基本情報入力シート!X160)</f>
        <v/>
      </c>
      <c r="H131" s="281" t="str">
        <f>IF(基本情報入力シート!Z160="","",基本情報入力シート!Z160)</f>
        <v/>
      </c>
      <c r="I131" s="282" t="str">
        <f>IF(基本情報入力シート!AE160&lt;&gt;"", 基本情報入力シート!AE160, "")</f>
        <v/>
      </c>
      <c r="J131" s="55" t="str">
        <f>IF(基本情報入力シート!AA160="","",基本情報入力シート!AA160)</f>
        <v/>
      </c>
      <c r="K131" s="58" t="str">
        <f>IF(基本情報入力シート!AD160="","",基本情報入力シート!AD160)</f>
        <v/>
      </c>
      <c r="L131" s="57" t="str">
        <f>IF(G131="","",VLOOKUP(G131,【参考】数式用!$A$3:$C$46,3,FALSE))</f>
        <v/>
      </c>
      <c r="M131" s="289" t="str">
        <f t="shared" si="18"/>
        <v/>
      </c>
      <c r="N131" s="260"/>
      <c r="O131" s="260"/>
      <c r="P131" s="260"/>
      <c r="Q131" s="213"/>
      <c r="R131" s="213"/>
      <c r="S131" s="216"/>
      <c r="T131" s="59"/>
      <c r="U131" s="670" t="str">
        <f t="shared" si="19"/>
        <v/>
      </c>
      <c r="V131" s="670"/>
      <c r="W131" s="670"/>
      <c r="X131" s="670"/>
      <c r="Y131" s="670"/>
      <c r="Z131" s="670"/>
      <c r="AA131" s="670"/>
      <c r="AB131" s="670"/>
      <c r="AC131" s="670"/>
      <c r="AD131" s="670"/>
      <c r="AE131" s="670"/>
    </row>
    <row r="132" spans="1:31" ht="36.75" customHeight="1">
      <c r="A132" s="286">
        <f t="shared" si="15"/>
        <v>122</v>
      </c>
      <c r="B132" s="287" t="str">
        <f>IF(基本情報入力シート!B161="","",基本情報入力シート!B161)</f>
        <v/>
      </c>
      <c r="C132" s="288" t="str">
        <f>IF(基本情報入力シート!L161="","",基本情報入力シート!L161)</f>
        <v/>
      </c>
      <c r="D132" s="288" t="str">
        <f>IF(基本情報入力シート!Q161="","",基本情報入力シート!Q161)</f>
        <v/>
      </c>
      <c r="E132" s="288" t="str">
        <f>IF(基本情報入力シート!V161="","",基本情報入力シート!V161)</f>
        <v/>
      </c>
      <c r="F132" s="288" t="str">
        <f>IF(基本情報入力シート!W161="","",基本情報入力シート!W161)</f>
        <v/>
      </c>
      <c r="G132" s="288" t="str">
        <f>IF(基本情報入力シート!X161="","",基本情報入力シート!X161)</f>
        <v/>
      </c>
      <c r="H132" s="382" t="str">
        <f>IF(基本情報入力シート!Z161="","",基本情報入力シート!Z161)</f>
        <v/>
      </c>
      <c r="I132" s="383" t="str">
        <f>IF(基本情報入力シート!AE161&lt;&gt;"", 基本情報入力シート!AE161, "")</f>
        <v/>
      </c>
      <c r="J132" s="384" t="str">
        <f>IF(基本情報入力シート!AA161="","",基本情報入力シート!AA161)</f>
        <v/>
      </c>
      <c r="K132" s="58" t="str">
        <f>IF(基本情報入力シート!AD161="","",基本情報入力シート!AD161)</f>
        <v/>
      </c>
      <c r="L132" s="385" t="str">
        <f>IF(G132="","",VLOOKUP(G132,【参考】数式用!$A$3:$C$46,3,FALSE))</f>
        <v/>
      </c>
      <c r="M132" s="289" t="str">
        <f t="shared" si="18"/>
        <v/>
      </c>
      <c r="N132" s="260"/>
      <c r="O132" s="260"/>
      <c r="P132" s="260"/>
      <c r="Q132" s="213"/>
      <c r="R132" s="213"/>
      <c r="S132" s="216"/>
      <c r="T132" s="59"/>
      <c r="U132" s="670" t="str">
        <f t="shared" si="19"/>
        <v/>
      </c>
      <c r="V132" s="670"/>
      <c r="W132" s="670"/>
      <c r="X132" s="670"/>
      <c r="Y132" s="670"/>
      <c r="Z132" s="670"/>
      <c r="AA132" s="670"/>
      <c r="AB132" s="670"/>
      <c r="AC132" s="670"/>
      <c r="AD132" s="670"/>
      <c r="AE132" s="670"/>
    </row>
    <row r="133" spans="1:31" ht="36.75" customHeight="1">
      <c r="A133" s="286">
        <f t="shared" si="15"/>
        <v>123</v>
      </c>
      <c r="B133" s="287" t="str">
        <f>IF(基本情報入力シート!B162="","",基本情報入力シート!B162)</f>
        <v/>
      </c>
      <c r="C133" s="288" t="str">
        <f>IF(基本情報入力シート!L162="","",基本情報入力シート!L162)</f>
        <v/>
      </c>
      <c r="D133" s="288" t="str">
        <f>IF(基本情報入力シート!Q162="","",基本情報入力シート!Q162)</f>
        <v/>
      </c>
      <c r="E133" s="288" t="str">
        <f>IF(基本情報入力シート!V162="","",基本情報入力シート!V162)</f>
        <v/>
      </c>
      <c r="F133" s="288" t="str">
        <f>IF(基本情報入力シート!W162="","",基本情報入力シート!W162)</f>
        <v/>
      </c>
      <c r="G133" s="288" t="str">
        <f>IF(基本情報入力シート!X162="","",基本情報入力シート!X162)</f>
        <v/>
      </c>
      <c r="H133" s="281" t="str">
        <f>IF(基本情報入力シート!Z162="","",基本情報入力シート!Z162)</f>
        <v/>
      </c>
      <c r="I133" s="282" t="str">
        <f>IF(基本情報入力シート!AE162&lt;&gt;"", 基本情報入力シート!AE162, "")</f>
        <v/>
      </c>
      <c r="J133" s="55" t="str">
        <f>IF(基本情報入力シート!AA162="","",基本情報入力シート!AA162)</f>
        <v/>
      </c>
      <c r="K133" s="58" t="str">
        <f>IF(基本情報入力シート!AD162="","",基本情報入力シート!AD162)</f>
        <v/>
      </c>
      <c r="L133" s="57" t="str">
        <f>IF(G133="","",VLOOKUP(G133,【参考】数式用!$A$3:$C$46,3,FALSE))</f>
        <v/>
      </c>
      <c r="M133" s="289" t="str">
        <f t="shared" si="18"/>
        <v/>
      </c>
      <c r="N133" s="260"/>
      <c r="O133" s="260"/>
      <c r="P133" s="260"/>
      <c r="Q133" s="213"/>
      <c r="R133" s="213"/>
      <c r="S133" s="216"/>
      <c r="T133" s="59"/>
      <c r="U133" s="670" t="str">
        <f t="shared" si="19"/>
        <v/>
      </c>
      <c r="V133" s="670"/>
      <c r="W133" s="670"/>
      <c r="X133" s="670"/>
      <c r="Y133" s="670"/>
      <c r="Z133" s="670"/>
      <c r="AA133" s="670"/>
      <c r="AB133" s="670"/>
      <c r="AC133" s="670"/>
      <c r="AD133" s="670"/>
      <c r="AE133" s="670"/>
    </row>
    <row r="134" spans="1:31" ht="36.75" customHeight="1">
      <c r="A134" s="286">
        <f t="shared" si="15"/>
        <v>124</v>
      </c>
      <c r="B134" s="287" t="str">
        <f>IF(基本情報入力シート!B163="","",基本情報入力シート!B163)</f>
        <v/>
      </c>
      <c r="C134" s="288" t="str">
        <f>IF(基本情報入力シート!L163="","",基本情報入力シート!L163)</f>
        <v/>
      </c>
      <c r="D134" s="288" t="str">
        <f>IF(基本情報入力シート!Q163="","",基本情報入力シート!Q163)</f>
        <v/>
      </c>
      <c r="E134" s="288" t="str">
        <f>IF(基本情報入力シート!V163="","",基本情報入力シート!V163)</f>
        <v/>
      </c>
      <c r="F134" s="288" t="str">
        <f>IF(基本情報入力シート!W163="","",基本情報入力シート!W163)</f>
        <v/>
      </c>
      <c r="G134" s="288" t="str">
        <f>IF(基本情報入力シート!X163="","",基本情報入力シート!X163)</f>
        <v/>
      </c>
      <c r="H134" s="382" t="str">
        <f>IF(基本情報入力シート!Z163="","",基本情報入力シート!Z163)</f>
        <v/>
      </c>
      <c r="I134" s="383" t="str">
        <f>IF(基本情報入力シート!AE163&lt;&gt;"", 基本情報入力シート!AE163, "")</f>
        <v/>
      </c>
      <c r="J134" s="384" t="str">
        <f>IF(基本情報入力シート!AA163="","",基本情報入力シート!AA163)</f>
        <v/>
      </c>
      <c r="K134" s="58" t="str">
        <f>IF(基本情報入力シート!AD163="","",基本情報入力シート!AD163)</f>
        <v/>
      </c>
      <c r="L134" s="385" t="str">
        <f>IF(G134="","",VLOOKUP(G134,【参考】数式用!$A$3:$C$46,3,FALSE))</f>
        <v/>
      </c>
      <c r="M134" s="289" t="str">
        <f t="shared" si="18"/>
        <v/>
      </c>
      <c r="N134" s="260"/>
      <c r="O134" s="260"/>
      <c r="P134" s="260"/>
      <c r="Q134" s="213"/>
      <c r="R134" s="213"/>
      <c r="S134" s="216"/>
      <c r="T134" s="59"/>
      <c r="U134" s="670" t="str">
        <f t="shared" si="19"/>
        <v/>
      </c>
      <c r="V134" s="670"/>
      <c r="W134" s="670"/>
      <c r="X134" s="670"/>
      <c r="Y134" s="670"/>
      <c r="Z134" s="670"/>
      <c r="AA134" s="670"/>
      <c r="AB134" s="670"/>
      <c r="AC134" s="670"/>
      <c r="AD134" s="670"/>
      <c r="AE134" s="670"/>
    </row>
    <row r="135" spans="1:31" ht="36.75" customHeight="1">
      <c r="A135" s="286">
        <f t="shared" si="15"/>
        <v>125</v>
      </c>
      <c r="B135" s="287" t="str">
        <f>IF(基本情報入力シート!B164="","",基本情報入力シート!B164)</f>
        <v/>
      </c>
      <c r="C135" s="288" t="str">
        <f>IF(基本情報入力シート!L164="","",基本情報入力シート!L164)</f>
        <v/>
      </c>
      <c r="D135" s="288" t="str">
        <f>IF(基本情報入力シート!Q164="","",基本情報入力シート!Q164)</f>
        <v/>
      </c>
      <c r="E135" s="288" t="str">
        <f>IF(基本情報入力シート!V164="","",基本情報入力シート!V164)</f>
        <v/>
      </c>
      <c r="F135" s="288" t="str">
        <f>IF(基本情報入力シート!W164="","",基本情報入力シート!W164)</f>
        <v/>
      </c>
      <c r="G135" s="288" t="str">
        <f>IF(基本情報入力シート!X164="","",基本情報入力シート!X164)</f>
        <v/>
      </c>
      <c r="H135" s="281" t="str">
        <f>IF(基本情報入力シート!Z164="","",基本情報入力シート!Z164)</f>
        <v/>
      </c>
      <c r="I135" s="282" t="str">
        <f>IF(基本情報入力シート!AE164&lt;&gt;"", 基本情報入力シート!AE164, "")</f>
        <v/>
      </c>
      <c r="J135" s="55" t="str">
        <f>IF(基本情報入力シート!AA164="","",基本情報入力シート!AA164)</f>
        <v/>
      </c>
      <c r="K135" s="58" t="str">
        <f>IF(基本情報入力シート!AD164="","",基本情報入力シート!AD164)</f>
        <v/>
      </c>
      <c r="L135" s="57" t="str">
        <f>IF(G135="","",VLOOKUP(G135,【参考】数式用!$A$3:$C$46,3,FALSE))</f>
        <v/>
      </c>
      <c r="M135" s="289" t="str">
        <f t="shared" si="18"/>
        <v/>
      </c>
      <c r="N135" s="260"/>
      <c r="O135" s="260"/>
      <c r="P135" s="260"/>
      <c r="Q135" s="213"/>
      <c r="R135" s="213"/>
      <c r="S135" s="216"/>
      <c r="T135" s="59"/>
      <c r="U135" s="670" t="str">
        <f t="shared" si="19"/>
        <v/>
      </c>
      <c r="V135" s="670"/>
      <c r="W135" s="670"/>
      <c r="X135" s="670"/>
      <c r="Y135" s="670"/>
      <c r="Z135" s="670"/>
      <c r="AA135" s="670"/>
      <c r="AB135" s="670"/>
      <c r="AC135" s="670"/>
      <c r="AD135" s="670"/>
      <c r="AE135" s="670"/>
    </row>
    <row r="136" spans="1:31" ht="36.75" customHeight="1">
      <c r="A136" s="286">
        <f t="shared" si="15"/>
        <v>126</v>
      </c>
      <c r="B136" s="287" t="str">
        <f>IF(基本情報入力シート!B165="","",基本情報入力シート!B165)</f>
        <v/>
      </c>
      <c r="C136" s="288" t="str">
        <f>IF(基本情報入力シート!L165="","",基本情報入力シート!L165)</f>
        <v/>
      </c>
      <c r="D136" s="288" t="str">
        <f>IF(基本情報入力シート!Q165="","",基本情報入力シート!Q165)</f>
        <v/>
      </c>
      <c r="E136" s="288" t="str">
        <f>IF(基本情報入力シート!V165="","",基本情報入力シート!V165)</f>
        <v/>
      </c>
      <c r="F136" s="288" t="str">
        <f>IF(基本情報入力シート!W165="","",基本情報入力シート!W165)</f>
        <v/>
      </c>
      <c r="G136" s="288" t="str">
        <f>IF(基本情報入力シート!X165="","",基本情報入力シート!X165)</f>
        <v/>
      </c>
      <c r="H136" s="382" t="str">
        <f>IF(基本情報入力シート!Z165="","",基本情報入力シート!Z165)</f>
        <v/>
      </c>
      <c r="I136" s="383" t="str">
        <f>IF(基本情報入力シート!AE165&lt;&gt;"", 基本情報入力シート!AE165, "")</f>
        <v/>
      </c>
      <c r="J136" s="384" t="str">
        <f>IF(基本情報入力シート!AA165="","",基本情報入力シート!AA165)</f>
        <v/>
      </c>
      <c r="K136" s="58" t="str">
        <f>IF(基本情報入力シート!AD165="","",基本情報入力シート!AD165)</f>
        <v/>
      </c>
      <c r="L136" s="385" t="str">
        <f>IF(G136="","",VLOOKUP(G136,【参考】数式用!$A$3:$C$46,3,FALSE))</f>
        <v/>
      </c>
      <c r="M136" s="289" t="str">
        <f t="shared" si="18"/>
        <v/>
      </c>
      <c r="N136" s="260"/>
      <c r="O136" s="260"/>
      <c r="P136" s="260"/>
      <c r="Q136" s="213"/>
      <c r="R136" s="213"/>
      <c r="S136" s="216"/>
      <c r="T136" s="59"/>
      <c r="U136" s="670" t="str">
        <f t="shared" si="19"/>
        <v/>
      </c>
      <c r="V136" s="670"/>
      <c r="W136" s="670"/>
      <c r="X136" s="670"/>
      <c r="Y136" s="670"/>
      <c r="Z136" s="670"/>
      <c r="AA136" s="670"/>
      <c r="AB136" s="670"/>
      <c r="AC136" s="670"/>
      <c r="AD136" s="670"/>
      <c r="AE136" s="670"/>
    </row>
    <row r="137" spans="1:31" ht="36.75" customHeight="1">
      <c r="A137" s="286">
        <f t="shared" si="15"/>
        <v>127</v>
      </c>
      <c r="B137" s="287" t="str">
        <f>IF(基本情報入力シート!B166="","",基本情報入力シート!B166)</f>
        <v/>
      </c>
      <c r="C137" s="288" t="str">
        <f>IF(基本情報入力シート!L166="","",基本情報入力シート!L166)</f>
        <v/>
      </c>
      <c r="D137" s="288" t="str">
        <f>IF(基本情報入力シート!Q166="","",基本情報入力シート!Q166)</f>
        <v/>
      </c>
      <c r="E137" s="288" t="str">
        <f>IF(基本情報入力シート!V166="","",基本情報入力シート!V166)</f>
        <v/>
      </c>
      <c r="F137" s="288" t="str">
        <f>IF(基本情報入力シート!W166="","",基本情報入力シート!W166)</f>
        <v/>
      </c>
      <c r="G137" s="288" t="str">
        <f>IF(基本情報入力シート!X166="","",基本情報入力シート!X166)</f>
        <v/>
      </c>
      <c r="H137" s="281" t="str">
        <f>IF(基本情報入力シート!Z166="","",基本情報入力シート!Z166)</f>
        <v/>
      </c>
      <c r="I137" s="282" t="str">
        <f>IF(基本情報入力シート!AE166&lt;&gt;"", 基本情報入力シート!AE166, "")</f>
        <v/>
      </c>
      <c r="J137" s="55" t="str">
        <f>IF(基本情報入力シート!AA166="","",基本情報入力シート!AA166)</f>
        <v/>
      </c>
      <c r="K137" s="58" t="str">
        <f>IF(基本情報入力シート!AD166="","",基本情報入力シート!AD166)</f>
        <v/>
      </c>
      <c r="L137" s="57" t="str">
        <f>IF(G137="","",VLOOKUP(G137,【参考】数式用!$A$3:$C$46,3,FALSE))</f>
        <v/>
      </c>
      <c r="M137" s="289" t="str">
        <f t="shared" si="18"/>
        <v/>
      </c>
      <c r="N137" s="260"/>
      <c r="O137" s="260"/>
      <c r="P137" s="260"/>
      <c r="Q137" s="213"/>
      <c r="R137" s="213"/>
      <c r="S137" s="216"/>
      <c r="T137" s="59"/>
      <c r="U137" s="670" t="str">
        <f t="shared" si="19"/>
        <v/>
      </c>
      <c r="V137" s="670"/>
      <c r="W137" s="670"/>
      <c r="X137" s="670"/>
      <c r="Y137" s="670"/>
      <c r="Z137" s="670"/>
      <c r="AA137" s="670"/>
      <c r="AB137" s="670"/>
      <c r="AC137" s="670"/>
      <c r="AD137" s="670"/>
      <c r="AE137" s="670"/>
    </row>
    <row r="138" spans="1:31" ht="36.75" customHeight="1">
      <c r="A138" s="286">
        <f t="shared" si="15"/>
        <v>128</v>
      </c>
      <c r="B138" s="287" t="str">
        <f>IF(基本情報入力シート!B167="","",基本情報入力シート!B167)</f>
        <v/>
      </c>
      <c r="C138" s="288" t="str">
        <f>IF(基本情報入力シート!L167="","",基本情報入力シート!L167)</f>
        <v/>
      </c>
      <c r="D138" s="288" t="str">
        <f>IF(基本情報入力シート!Q167="","",基本情報入力シート!Q167)</f>
        <v/>
      </c>
      <c r="E138" s="288" t="str">
        <f>IF(基本情報入力シート!V167="","",基本情報入力シート!V167)</f>
        <v/>
      </c>
      <c r="F138" s="288" t="str">
        <f>IF(基本情報入力シート!W167="","",基本情報入力シート!W167)</f>
        <v/>
      </c>
      <c r="G138" s="288" t="str">
        <f>IF(基本情報入力シート!X167="","",基本情報入力シート!X167)</f>
        <v/>
      </c>
      <c r="H138" s="382" t="str">
        <f>IF(基本情報入力シート!Z167="","",基本情報入力シート!Z167)</f>
        <v/>
      </c>
      <c r="I138" s="383" t="str">
        <f>IF(基本情報入力シート!AE167&lt;&gt;"", 基本情報入力シート!AE167, "")</f>
        <v/>
      </c>
      <c r="J138" s="384" t="str">
        <f>IF(基本情報入力シート!AA167="","",基本情報入力シート!AA167)</f>
        <v/>
      </c>
      <c r="K138" s="58" t="str">
        <f>IF(基本情報入力シート!AD167="","",基本情報入力シート!AD167)</f>
        <v/>
      </c>
      <c r="L138" s="385" t="str">
        <f>IF(G138="","",VLOOKUP(G138,【参考】数式用!$A$3:$C$46,3,FALSE))</f>
        <v/>
      </c>
      <c r="M138" s="289" t="str">
        <f t="shared" si="18"/>
        <v/>
      </c>
      <c r="N138" s="260"/>
      <c r="O138" s="260"/>
      <c r="P138" s="260"/>
      <c r="Q138" s="213"/>
      <c r="R138" s="213"/>
      <c r="S138" s="216"/>
      <c r="T138" s="59"/>
      <c r="U138" s="670" t="str">
        <f t="shared" si="19"/>
        <v/>
      </c>
      <c r="V138" s="670"/>
      <c r="W138" s="670"/>
      <c r="X138" s="670"/>
      <c r="Y138" s="670"/>
      <c r="Z138" s="670"/>
      <c r="AA138" s="670"/>
      <c r="AB138" s="670"/>
      <c r="AC138" s="670"/>
      <c r="AD138" s="670"/>
      <c r="AE138" s="670"/>
    </row>
    <row r="139" spans="1:31" ht="36.75" customHeight="1">
      <c r="A139" s="286">
        <f t="shared" si="15"/>
        <v>129</v>
      </c>
      <c r="B139" s="287" t="str">
        <f>IF(基本情報入力シート!B168="","",基本情報入力シート!B168)</f>
        <v/>
      </c>
      <c r="C139" s="288" t="str">
        <f>IF(基本情報入力シート!L168="","",基本情報入力シート!L168)</f>
        <v/>
      </c>
      <c r="D139" s="288" t="str">
        <f>IF(基本情報入力シート!Q168="","",基本情報入力シート!Q168)</f>
        <v/>
      </c>
      <c r="E139" s="288" t="str">
        <f>IF(基本情報入力シート!V168="","",基本情報入力シート!V168)</f>
        <v/>
      </c>
      <c r="F139" s="288" t="str">
        <f>IF(基本情報入力シート!W168="","",基本情報入力シート!W168)</f>
        <v/>
      </c>
      <c r="G139" s="288" t="str">
        <f>IF(基本情報入力シート!X168="","",基本情報入力シート!X168)</f>
        <v/>
      </c>
      <c r="H139" s="281" t="str">
        <f>IF(基本情報入力シート!Z168="","",基本情報入力シート!Z168)</f>
        <v/>
      </c>
      <c r="I139" s="282" t="str">
        <f>IF(基本情報入力シート!AE168&lt;&gt;"", 基本情報入力シート!AE168, "")</f>
        <v/>
      </c>
      <c r="J139" s="55" t="str">
        <f>IF(基本情報入力シート!AA168="","",基本情報入力シート!AA168)</f>
        <v/>
      </c>
      <c r="K139" s="58" t="str">
        <f>IF(基本情報入力シート!AD168="","",基本情報入力シート!AD168)</f>
        <v/>
      </c>
      <c r="L139" s="57" t="str">
        <f>IF(G139="","",VLOOKUP(G139,【参考】数式用!$A$3:$C$46,3,FALSE))</f>
        <v/>
      </c>
      <c r="M139" s="289" t="str">
        <f t="shared" si="18"/>
        <v/>
      </c>
      <c r="N139" s="260"/>
      <c r="O139" s="260"/>
      <c r="P139" s="260"/>
      <c r="Q139" s="213"/>
      <c r="R139" s="213"/>
      <c r="S139" s="216"/>
      <c r="T139" s="59"/>
      <c r="U139" s="670" t="str">
        <f t="shared" si="19"/>
        <v/>
      </c>
      <c r="V139" s="670"/>
      <c r="W139" s="670"/>
      <c r="X139" s="670"/>
      <c r="Y139" s="670"/>
      <c r="Z139" s="670"/>
      <c r="AA139" s="670"/>
      <c r="AB139" s="670"/>
      <c r="AC139" s="670"/>
      <c r="AD139" s="670"/>
      <c r="AE139" s="670"/>
    </row>
    <row r="140" spans="1:31" ht="36.75" customHeight="1">
      <c r="A140" s="286">
        <f t="shared" si="15"/>
        <v>130</v>
      </c>
      <c r="B140" s="287" t="str">
        <f>IF(基本情報入力シート!B169="","",基本情報入力シート!B169)</f>
        <v/>
      </c>
      <c r="C140" s="288" t="str">
        <f>IF(基本情報入力シート!L169="","",基本情報入力シート!L169)</f>
        <v/>
      </c>
      <c r="D140" s="288" t="str">
        <f>IF(基本情報入力シート!Q169="","",基本情報入力シート!Q169)</f>
        <v/>
      </c>
      <c r="E140" s="288" t="str">
        <f>IF(基本情報入力シート!V169="","",基本情報入力シート!V169)</f>
        <v/>
      </c>
      <c r="F140" s="288" t="str">
        <f>IF(基本情報入力シート!W169="","",基本情報入力シート!W169)</f>
        <v/>
      </c>
      <c r="G140" s="288" t="str">
        <f>IF(基本情報入力シート!X169="","",基本情報入力シート!X169)</f>
        <v/>
      </c>
      <c r="H140" s="382" t="str">
        <f>IF(基本情報入力シート!Z169="","",基本情報入力シート!Z169)</f>
        <v/>
      </c>
      <c r="I140" s="383" t="str">
        <f>IF(基本情報入力シート!AE169&lt;&gt;"", 基本情報入力シート!AE169, "")</f>
        <v/>
      </c>
      <c r="J140" s="384" t="str">
        <f>IF(基本情報入力シート!AA169="","",基本情報入力シート!AA169)</f>
        <v/>
      </c>
      <c r="K140" s="58" t="str">
        <f>IF(基本情報入力シート!AD169="","",基本情報入力シート!AD169)</f>
        <v/>
      </c>
      <c r="L140" s="385" t="str">
        <f>IF(G140="","",VLOOKUP(G140,【参考】数式用!$A$3:$C$46,3,FALSE))</f>
        <v/>
      </c>
      <c r="M140" s="289" t="str">
        <f t="shared" si="18"/>
        <v/>
      </c>
      <c r="N140" s="260"/>
      <c r="O140" s="260"/>
      <c r="P140" s="260"/>
      <c r="Q140" s="213"/>
      <c r="R140" s="213"/>
      <c r="S140" s="216"/>
      <c r="T140" s="59"/>
      <c r="U140" s="670" t="str">
        <f t="shared" si="19"/>
        <v/>
      </c>
      <c r="V140" s="670"/>
      <c r="W140" s="670"/>
      <c r="X140" s="670"/>
      <c r="Y140" s="670"/>
      <c r="Z140" s="670"/>
      <c r="AA140" s="670"/>
      <c r="AB140" s="670"/>
      <c r="AC140" s="670"/>
      <c r="AD140" s="670"/>
      <c r="AE140" s="670"/>
    </row>
    <row r="141" spans="1:31" ht="36.75" customHeight="1">
      <c r="A141" s="286">
        <f t="shared" ref="A141:A204" si="20">A140+1</f>
        <v>131</v>
      </c>
      <c r="B141" s="287" t="str">
        <f>IF(基本情報入力シート!B170="","",基本情報入力シート!B170)</f>
        <v/>
      </c>
      <c r="C141" s="288" t="str">
        <f>IF(基本情報入力シート!L170="","",基本情報入力シート!L170)</f>
        <v/>
      </c>
      <c r="D141" s="288" t="str">
        <f>IF(基本情報入力シート!Q170="","",基本情報入力シート!Q170)</f>
        <v/>
      </c>
      <c r="E141" s="288" t="str">
        <f>IF(基本情報入力シート!V170="","",基本情報入力シート!V170)</f>
        <v/>
      </c>
      <c r="F141" s="288" t="str">
        <f>IF(基本情報入力シート!W170="","",基本情報入力シート!W170)</f>
        <v/>
      </c>
      <c r="G141" s="288" t="str">
        <f>IF(基本情報入力シート!X170="","",基本情報入力シート!X170)</f>
        <v/>
      </c>
      <c r="H141" s="281" t="str">
        <f>IF(基本情報入力シート!Z170="","",基本情報入力シート!Z170)</f>
        <v/>
      </c>
      <c r="I141" s="282" t="str">
        <f>IF(基本情報入力シート!AE170&lt;&gt;"", 基本情報入力シート!AE170, "")</f>
        <v/>
      </c>
      <c r="J141" s="55" t="str">
        <f>IF(基本情報入力シート!AA170="","",基本情報入力シート!AA170)</f>
        <v/>
      </c>
      <c r="K141" s="58" t="str">
        <f>IF(基本情報入力シート!AD170="","",基本情報入力シート!AD170)</f>
        <v/>
      </c>
      <c r="L141" s="57" t="str">
        <f>IF(G141="","",VLOOKUP(G141,【参考】数式用!$A$3:$C$46,3,FALSE))</f>
        <v/>
      </c>
      <c r="M141" s="289" t="str">
        <f t="shared" si="18"/>
        <v/>
      </c>
      <c r="N141" s="260"/>
      <c r="O141" s="260"/>
      <c r="P141" s="260"/>
      <c r="Q141" s="213"/>
      <c r="R141" s="213"/>
      <c r="S141" s="216"/>
      <c r="T141" s="59"/>
      <c r="U141" s="670" t="str">
        <f t="shared" si="19"/>
        <v/>
      </c>
      <c r="V141" s="670"/>
      <c r="W141" s="670"/>
      <c r="X141" s="670"/>
      <c r="Y141" s="670"/>
      <c r="Z141" s="670"/>
      <c r="AA141" s="670"/>
      <c r="AB141" s="670"/>
      <c r="AC141" s="670"/>
      <c r="AD141" s="670"/>
      <c r="AE141" s="670"/>
    </row>
    <row r="142" spans="1:31" ht="36.75" customHeight="1">
      <c r="A142" s="286">
        <f t="shared" si="20"/>
        <v>132</v>
      </c>
      <c r="B142" s="287" t="str">
        <f>IF(基本情報入力シート!B171="","",基本情報入力シート!B171)</f>
        <v/>
      </c>
      <c r="C142" s="288" t="str">
        <f>IF(基本情報入力シート!L171="","",基本情報入力シート!L171)</f>
        <v/>
      </c>
      <c r="D142" s="288" t="str">
        <f>IF(基本情報入力シート!Q171="","",基本情報入力シート!Q171)</f>
        <v/>
      </c>
      <c r="E142" s="288" t="str">
        <f>IF(基本情報入力シート!V171="","",基本情報入力シート!V171)</f>
        <v/>
      </c>
      <c r="F142" s="288" t="str">
        <f>IF(基本情報入力シート!W171="","",基本情報入力シート!W171)</f>
        <v/>
      </c>
      <c r="G142" s="288" t="str">
        <f>IF(基本情報入力シート!X171="","",基本情報入力シート!X171)</f>
        <v/>
      </c>
      <c r="H142" s="382" t="str">
        <f>IF(基本情報入力シート!Z171="","",基本情報入力シート!Z171)</f>
        <v/>
      </c>
      <c r="I142" s="383" t="str">
        <f>IF(基本情報入力シート!AE171&lt;&gt;"", 基本情報入力シート!AE171, "")</f>
        <v/>
      </c>
      <c r="J142" s="384" t="str">
        <f>IF(基本情報入力シート!AA171="","",基本情報入力シート!AA171)</f>
        <v/>
      </c>
      <c r="K142" s="58" t="str">
        <f>IF(基本情報入力シート!AD171="","",基本情報入力シート!AD171)</f>
        <v/>
      </c>
      <c r="L142" s="385" t="str">
        <f>IF(G142="","",VLOOKUP(G142,【参考】数式用!$A$3:$C$46,3,FALSE))</f>
        <v/>
      </c>
      <c r="M142" s="289" t="str">
        <f t="shared" si="18"/>
        <v/>
      </c>
      <c r="N142" s="260"/>
      <c r="O142" s="260"/>
      <c r="P142" s="260"/>
      <c r="Q142" s="213"/>
      <c r="R142" s="213"/>
      <c r="S142" s="216"/>
      <c r="T142" s="59"/>
      <c r="U142" s="670" t="str">
        <f t="shared" si="19"/>
        <v/>
      </c>
      <c r="V142" s="670"/>
      <c r="W142" s="670"/>
      <c r="X142" s="670"/>
      <c r="Y142" s="670"/>
      <c r="Z142" s="670"/>
      <c r="AA142" s="670"/>
      <c r="AB142" s="670"/>
      <c r="AC142" s="670"/>
      <c r="AD142" s="670"/>
      <c r="AE142" s="670"/>
    </row>
    <row r="143" spans="1:31" ht="36.75" customHeight="1">
      <c r="A143" s="286">
        <f t="shared" si="20"/>
        <v>133</v>
      </c>
      <c r="B143" s="287" t="str">
        <f>IF(基本情報入力シート!B172="","",基本情報入力シート!B172)</f>
        <v/>
      </c>
      <c r="C143" s="288" t="str">
        <f>IF(基本情報入力シート!L172="","",基本情報入力シート!L172)</f>
        <v/>
      </c>
      <c r="D143" s="288" t="str">
        <f>IF(基本情報入力シート!Q172="","",基本情報入力シート!Q172)</f>
        <v/>
      </c>
      <c r="E143" s="288" t="str">
        <f>IF(基本情報入力シート!V172="","",基本情報入力シート!V172)</f>
        <v/>
      </c>
      <c r="F143" s="288" t="str">
        <f>IF(基本情報入力シート!W172="","",基本情報入力シート!W172)</f>
        <v/>
      </c>
      <c r="G143" s="288" t="str">
        <f>IF(基本情報入力シート!X172="","",基本情報入力シート!X172)</f>
        <v/>
      </c>
      <c r="H143" s="281" t="str">
        <f>IF(基本情報入力シート!Z172="","",基本情報入力シート!Z172)</f>
        <v/>
      </c>
      <c r="I143" s="282" t="str">
        <f>IF(基本情報入力シート!AE172&lt;&gt;"", 基本情報入力シート!AE172, "")</f>
        <v/>
      </c>
      <c r="J143" s="55" t="str">
        <f>IF(基本情報入力シート!AA172="","",基本情報入力シート!AA172)</f>
        <v/>
      </c>
      <c r="K143" s="58" t="str">
        <f>IF(基本情報入力シート!AD172="","",基本情報入力シート!AD172)</f>
        <v/>
      </c>
      <c r="L143" s="57" t="str">
        <f>IF(G143="","",VLOOKUP(G143,【参考】数式用!$A$3:$C$46,3,FALSE))</f>
        <v/>
      </c>
      <c r="M143" s="289" t="str">
        <f t="shared" si="18"/>
        <v/>
      </c>
      <c r="N143" s="260"/>
      <c r="O143" s="260"/>
      <c r="P143" s="260"/>
      <c r="Q143" s="213"/>
      <c r="R143" s="213"/>
      <c r="S143" s="216"/>
      <c r="T143" s="59"/>
      <c r="U143" s="670" t="str">
        <f t="shared" si="19"/>
        <v/>
      </c>
      <c r="V143" s="670"/>
      <c r="W143" s="670"/>
      <c r="X143" s="670"/>
      <c r="Y143" s="670"/>
      <c r="Z143" s="670"/>
      <c r="AA143" s="670"/>
      <c r="AB143" s="670"/>
      <c r="AC143" s="670"/>
      <c r="AD143" s="670"/>
      <c r="AE143" s="670"/>
    </row>
    <row r="144" spans="1:31" ht="36.75" customHeight="1">
      <c r="A144" s="286">
        <f t="shared" si="20"/>
        <v>134</v>
      </c>
      <c r="B144" s="287" t="str">
        <f>IF(基本情報入力シート!B173="","",基本情報入力シート!B173)</f>
        <v/>
      </c>
      <c r="C144" s="288" t="str">
        <f>IF(基本情報入力シート!L173="","",基本情報入力シート!L173)</f>
        <v/>
      </c>
      <c r="D144" s="288" t="str">
        <f>IF(基本情報入力シート!Q173="","",基本情報入力シート!Q173)</f>
        <v/>
      </c>
      <c r="E144" s="288" t="str">
        <f>IF(基本情報入力シート!V173="","",基本情報入力シート!V173)</f>
        <v/>
      </c>
      <c r="F144" s="288" t="str">
        <f>IF(基本情報入力シート!W173="","",基本情報入力シート!W173)</f>
        <v/>
      </c>
      <c r="G144" s="288" t="str">
        <f>IF(基本情報入力シート!X173="","",基本情報入力シート!X173)</f>
        <v/>
      </c>
      <c r="H144" s="382" t="str">
        <f>IF(基本情報入力シート!Z173="","",基本情報入力シート!Z173)</f>
        <v/>
      </c>
      <c r="I144" s="383" t="str">
        <f>IF(基本情報入力シート!AE173&lt;&gt;"", 基本情報入力シート!AE173, "")</f>
        <v/>
      </c>
      <c r="J144" s="384" t="str">
        <f>IF(基本情報入力シート!AA173="","",基本情報入力シート!AA173)</f>
        <v/>
      </c>
      <c r="K144" s="58" t="str">
        <f>IF(基本情報入力シート!AD173="","",基本情報入力シート!AD173)</f>
        <v/>
      </c>
      <c r="L144" s="385" t="str">
        <f>IF(G144="","",VLOOKUP(G144,【参考】数式用!$A$3:$C$46,3,FALSE))</f>
        <v/>
      </c>
      <c r="M144" s="289" t="str">
        <f t="shared" si="18"/>
        <v/>
      </c>
      <c r="N144" s="260"/>
      <c r="O144" s="260"/>
      <c r="P144" s="260"/>
      <c r="Q144" s="213"/>
      <c r="R144" s="213"/>
      <c r="S144" s="216"/>
      <c r="T144" s="59"/>
      <c r="U144" s="670" t="str">
        <f t="shared" si="19"/>
        <v/>
      </c>
      <c r="V144" s="670"/>
      <c r="W144" s="670"/>
      <c r="X144" s="670"/>
      <c r="Y144" s="670"/>
      <c r="Z144" s="670"/>
      <c r="AA144" s="670"/>
      <c r="AB144" s="670"/>
      <c r="AC144" s="670"/>
      <c r="AD144" s="670"/>
      <c r="AE144" s="670"/>
    </row>
    <row r="145" spans="1:31" ht="36.75" customHeight="1">
      <c r="A145" s="286">
        <f t="shared" si="20"/>
        <v>135</v>
      </c>
      <c r="B145" s="287" t="str">
        <f>IF(基本情報入力シート!B174="","",基本情報入力シート!B174)</f>
        <v/>
      </c>
      <c r="C145" s="288" t="str">
        <f>IF(基本情報入力シート!L174="","",基本情報入力シート!L174)</f>
        <v/>
      </c>
      <c r="D145" s="288" t="str">
        <f>IF(基本情報入力シート!Q174="","",基本情報入力シート!Q174)</f>
        <v/>
      </c>
      <c r="E145" s="288" t="str">
        <f>IF(基本情報入力シート!V174="","",基本情報入力シート!V174)</f>
        <v/>
      </c>
      <c r="F145" s="288" t="str">
        <f>IF(基本情報入力シート!W174="","",基本情報入力シート!W174)</f>
        <v/>
      </c>
      <c r="G145" s="288" t="str">
        <f>IF(基本情報入力シート!X174="","",基本情報入力シート!X174)</f>
        <v/>
      </c>
      <c r="H145" s="281" t="str">
        <f>IF(基本情報入力シート!Z174="","",基本情報入力シート!Z174)</f>
        <v/>
      </c>
      <c r="I145" s="282" t="str">
        <f>IF(基本情報入力シート!AE174&lt;&gt;"", 基本情報入力シート!AE174, "")</f>
        <v/>
      </c>
      <c r="J145" s="55" t="str">
        <f>IF(基本情報入力シート!AA174="","",基本情報入力シート!AA174)</f>
        <v/>
      </c>
      <c r="K145" s="58" t="str">
        <f>IF(基本情報入力シート!AD174="","",基本情報入力シート!AD174)</f>
        <v/>
      </c>
      <c r="L145" s="57" t="str">
        <f>IF(G145="","",VLOOKUP(G145,【参考】数式用!$A$3:$C$46,3,FALSE))</f>
        <v/>
      </c>
      <c r="M145" s="289" t="str">
        <f t="shared" si="18"/>
        <v/>
      </c>
      <c r="N145" s="260"/>
      <c r="O145" s="260"/>
      <c r="P145" s="260"/>
      <c r="Q145" s="213"/>
      <c r="R145" s="213"/>
      <c r="S145" s="216"/>
      <c r="T145" s="59"/>
      <c r="U145" s="670" t="str">
        <f t="shared" si="19"/>
        <v/>
      </c>
      <c r="V145" s="670"/>
      <c r="W145" s="670"/>
      <c r="X145" s="670"/>
      <c r="Y145" s="670"/>
      <c r="Z145" s="670"/>
      <c r="AA145" s="670"/>
      <c r="AB145" s="670"/>
      <c r="AC145" s="670"/>
      <c r="AD145" s="670"/>
      <c r="AE145" s="670"/>
    </row>
    <row r="146" spans="1:31" ht="36.75" customHeight="1">
      <c r="A146" s="286">
        <f t="shared" si="20"/>
        <v>136</v>
      </c>
      <c r="B146" s="287" t="str">
        <f>IF(基本情報入力シート!B175="","",基本情報入力シート!B175)</f>
        <v/>
      </c>
      <c r="C146" s="288" t="str">
        <f>IF(基本情報入力シート!L175="","",基本情報入力シート!L175)</f>
        <v/>
      </c>
      <c r="D146" s="288" t="str">
        <f>IF(基本情報入力シート!Q175="","",基本情報入力シート!Q175)</f>
        <v/>
      </c>
      <c r="E146" s="288" t="str">
        <f>IF(基本情報入力シート!V175="","",基本情報入力シート!V175)</f>
        <v/>
      </c>
      <c r="F146" s="288" t="str">
        <f>IF(基本情報入力シート!W175="","",基本情報入力シート!W175)</f>
        <v/>
      </c>
      <c r="G146" s="288" t="str">
        <f>IF(基本情報入力シート!X175="","",基本情報入力シート!X175)</f>
        <v/>
      </c>
      <c r="H146" s="382" t="str">
        <f>IF(基本情報入力シート!Z175="","",基本情報入力シート!Z175)</f>
        <v/>
      </c>
      <c r="I146" s="383" t="str">
        <f>IF(基本情報入力シート!AE175&lt;&gt;"", 基本情報入力シート!AE175, "")</f>
        <v/>
      </c>
      <c r="J146" s="384" t="str">
        <f>IF(基本情報入力シート!AA175="","",基本情報入力シート!AA175)</f>
        <v/>
      </c>
      <c r="K146" s="58" t="str">
        <f>IF(基本情報入力シート!AD175="","",基本情報入力シート!AD175)</f>
        <v/>
      </c>
      <c r="L146" s="385" t="str">
        <f>IF(G146="","",VLOOKUP(G146,【参考】数式用!$A$3:$C$46,3,FALSE))</f>
        <v/>
      </c>
      <c r="M146" s="289" t="str">
        <f t="shared" si="18"/>
        <v/>
      </c>
      <c r="N146" s="260"/>
      <c r="O146" s="260"/>
      <c r="P146" s="260"/>
      <c r="Q146" s="213"/>
      <c r="R146" s="213"/>
      <c r="S146" s="216"/>
      <c r="T146" s="59"/>
      <c r="U146" s="670" t="str">
        <f t="shared" si="19"/>
        <v/>
      </c>
      <c r="V146" s="670"/>
      <c r="W146" s="670"/>
      <c r="X146" s="670"/>
      <c r="Y146" s="670"/>
      <c r="Z146" s="670"/>
      <c r="AA146" s="670"/>
      <c r="AB146" s="670"/>
      <c r="AC146" s="670"/>
      <c r="AD146" s="670"/>
      <c r="AE146" s="670"/>
    </row>
    <row r="147" spans="1:31" ht="36.75" customHeight="1">
      <c r="A147" s="286">
        <f t="shared" si="20"/>
        <v>137</v>
      </c>
      <c r="B147" s="287" t="str">
        <f>IF(基本情報入力シート!B176="","",基本情報入力シート!B176)</f>
        <v/>
      </c>
      <c r="C147" s="288" t="str">
        <f>IF(基本情報入力シート!L176="","",基本情報入力シート!L176)</f>
        <v/>
      </c>
      <c r="D147" s="288" t="str">
        <f>IF(基本情報入力シート!Q176="","",基本情報入力シート!Q176)</f>
        <v/>
      </c>
      <c r="E147" s="288" t="str">
        <f>IF(基本情報入力シート!V176="","",基本情報入力シート!V176)</f>
        <v/>
      </c>
      <c r="F147" s="288" t="str">
        <f>IF(基本情報入力シート!W176="","",基本情報入力シート!W176)</f>
        <v/>
      </c>
      <c r="G147" s="288" t="str">
        <f>IF(基本情報入力シート!X176="","",基本情報入力シート!X176)</f>
        <v/>
      </c>
      <c r="H147" s="281" t="str">
        <f>IF(基本情報入力シート!Z176="","",基本情報入力シート!Z176)</f>
        <v/>
      </c>
      <c r="I147" s="282" t="str">
        <f>IF(基本情報入力シート!AE176&lt;&gt;"", 基本情報入力シート!AE176, "")</f>
        <v/>
      </c>
      <c r="J147" s="55" t="str">
        <f>IF(基本情報入力シート!AA176="","",基本情報入力シート!AA176)</f>
        <v/>
      </c>
      <c r="K147" s="58" t="str">
        <f>IF(基本情報入力シート!AD176="","",基本情報入力シート!AD176)</f>
        <v/>
      </c>
      <c r="L147" s="57" t="str">
        <f>IF(G147="","",VLOOKUP(G147,【参考】数式用!$A$3:$C$46,3,FALSE))</f>
        <v/>
      </c>
      <c r="M147" s="289" t="str">
        <f t="shared" si="18"/>
        <v/>
      </c>
      <c r="N147" s="260"/>
      <c r="O147" s="260"/>
      <c r="P147" s="260"/>
      <c r="Q147" s="213"/>
      <c r="R147" s="213"/>
      <c r="S147" s="216"/>
      <c r="T147" s="59"/>
      <c r="U147" s="670" t="str">
        <f t="shared" si="19"/>
        <v/>
      </c>
      <c r="V147" s="670"/>
      <c r="W147" s="670"/>
      <c r="X147" s="670"/>
      <c r="Y147" s="670"/>
      <c r="Z147" s="670"/>
      <c r="AA147" s="670"/>
      <c r="AB147" s="670"/>
      <c r="AC147" s="670"/>
      <c r="AD147" s="670"/>
      <c r="AE147" s="670"/>
    </row>
    <row r="148" spans="1:31" ht="36.75" customHeight="1">
      <c r="A148" s="286">
        <f t="shared" si="20"/>
        <v>138</v>
      </c>
      <c r="B148" s="287" t="str">
        <f>IF(基本情報入力シート!B177="","",基本情報入力シート!B177)</f>
        <v/>
      </c>
      <c r="C148" s="288" t="str">
        <f>IF(基本情報入力シート!L177="","",基本情報入力シート!L177)</f>
        <v/>
      </c>
      <c r="D148" s="288" t="str">
        <f>IF(基本情報入力シート!Q177="","",基本情報入力シート!Q177)</f>
        <v/>
      </c>
      <c r="E148" s="288" t="str">
        <f>IF(基本情報入力シート!V177="","",基本情報入力シート!V177)</f>
        <v/>
      </c>
      <c r="F148" s="288" t="str">
        <f>IF(基本情報入力シート!W177="","",基本情報入力シート!W177)</f>
        <v/>
      </c>
      <c r="G148" s="288" t="str">
        <f>IF(基本情報入力シート!X177="","",基本情報入力シート!X177)</f>
        <v/>
      </c>
      <c r="H148" s="382" t="str">
        <f>IF(基本情報入力シート!Z177="","",基本情報入力シート!Z177)</f>
        <v/>
      </c>
      <c r="I148" s="383" t="str">
        <f>IF(基本情報入力シート!AE177&lt;&gt;"", 基本情報入力シート!AE177, "")</f>
        <v/>
      </c>
      <c r="J148" s="384" t="str">
        <f>IF(基本情報入力シート!AA177="","",基本情報入力シート!AA177)</f>
        <v/>
      </c>
      <c r="K148" s="58" t="str">
        <f>IF(基本情報入力シート!AD177="","",基本情報入力シート!AD177)</f>
        <v/>
      </c>
      <c r="L148" s="385" t="str">
        <f>IF(G148="","",VLOOKUP(G148,【参考】数式用!$A$3:$C$46,3,FALSE))</f>
        <v/>
      </c>
      <c r="M148" s="289" t="str">
        <f t="shared" si="18"/>
        <v/>
      </c>
      <c r="N148" s="260"/>
      <c r="O148" s="260"/>
      <c r="P148" s="260"/>
      <c r="Q148" s="213"/>
      <c r="R148" s="213"/>
      <c r="S148" s="216"/>
      <c r="T148" s="59"/>
      <c r="U148" s="670" t="str">
        <f t="shared" si="19"/>
        <v/>
      </c>
      <c r="V148" s="670"/>
      <c r="W148" s="670"/>
      <c r="X148" s="670"/>
      <c r="Y148" s="670"/>
      <c r="Z148" s="670"/>
      <c r="AA148" s="670"/>
      <c r="AB148" s="670"/>
      <c r="AC148" s="670"/>
      <c r="AD148" s="670"/>
      <c r="AE148" s="670"/>
    </row>
    <row r="149" spans="1:31" ht="36.75" customHeight="1">
      <c r="A149" s="286">
        <f t="shared" si="20"/>
        <v>139</v>
      </c>
      <c r="B149" s="287" t="str">
        <f>IF(基本情報入力シート!B178="","",基本情報入力シート!B178)</f>
        <v/>
      </c>
      <c r="C149" s="288" t="str">
        <f>IF(基本情報入力シート!L178="","",基本情報入力シート!L178)</f>
        <v/>
      </c>
      <c r="D149" s="288" t="str">
        <f>IF(基本情報入力シート!Q178="","",基本情報入力シート!Q178)</f>
        <v/>
      </c>
      <c r="E149" s="288" t="str">
        <f>IF(基本情報入力シート!V178="","",基本情報入力シート!V178)</f>
        <v/>
      </c>
      <c r="F149" s="288" t="str">
        <f>IF(基本情報入力シート!W178="","",基本情報入力シート!W178)</f>
        <v/>
      </c>
      <c r="G149" s="288" t="str">
        <f>IF(基本情報入力シート!X178="","",基本情報入力シート!X178)</f>
        <v/>
      </c>
      <c r="H149" s="281" t="str">
        <f>IF(基本情報入力シート!Z178="","",基本情報入力シート!Z178)</f>
        <v/>
      </c>
      <c r="I149" s="282" t="str">
        <f>IF(基本情報入力シート!AE178&lt;&gt;"", 基本情報入力シート!AE178, "")</f>
        <v/>
      </c>
      <c r="J149" s="55" t="str">
        <f>IF(基本情報入力シート!AA178="","",基本情報入力シート!AA178)</f>
        <v/>
      </c>
      <c r="K149" s="58" t="str">
        <f>IF(基本情報入力シート!AD178="","",基本情報入力シート!AD178)</f>
        <v/>
      </c>
      <c r="L149" s="57" t="str">
        <f>IF(G149="","",VLOOKUP(G149,【参考】数式用!$A$3:$C$46,3,FALSE))</f>
        <v/>
      </c>
      <c r="M149" s="289" t="str">
        <f t="shared" si="18"/>
        <v/>
      </c>
      <c r="N149" s="260"/>
      <c r="O149" s="260"/>
      <c r="P149" s="260"/>
      <c r="Q149" s="213"/>
      <c r="R149" s="213"/>
      <c r="S149" s="216"/>
      <c r="T149" s="59"/>
      <c r="U149" s="670" t="str">
        <f t="shared" si="19"/>
        <v/>
      </c>
      <c r="V149" s="670"/>
      <c r="W149" s="670"/>
      <c r="X149" s="670"/>
      <c r="Y149" s="670"/>
      <c r="Z149" s="670"/>
      <c r="AA149" s="670"/>
      <c r="AB149" s="670"/>
      <c r="AC149" s="670"/>
      <c r="AD149" s="670"/>
      <c r="AE149" s="670"/>
    </row>
    <row r="150" spans="1:31" ht="36.75" customHeight="1">
      <c r="A150" s="286">
        <f t="shared" si="20"/>
        <v>140</v>
      </c>
      <c r="B150" s="287" t="str">
        <f>IF(基本情報入力シート!B179="","",基本情報入力シート!B179)</f>
        <v/>
      </c>
      <c r="C150" s="288" t="str">
        <f>IF(基本情報入力シート!L179="","",基本情報入力シート!L179)</f>
        <v/>
      </c>
      <c r="D150" s="288" t="str">
        <f>IF(基本情報入力シート!Q179="","",基本情報入力シート!Q179)</f>
        <v/>
      </c>
      <c r="E150" s="288" t="str">
        <f>IF(基本情報入力シート!V179="","",基本情報入力シート!V179)</f>
        <v/>
      </c>
      <c r="F150" s="288" t="str">
        <f>IF(基本情報入力シート!W179="","",基本情報入力シート!W179)</f>
        <v/>
      </c>
      <c r="G150" s="288" t="str">
        <f>IF(基本情報入力シート!X179="","",基本情報入力シート!X179)</f>
        <v/>
      </c>
      <c r="H150" s="382" t="str">
        <f>IF(基本情報入力シート!Z179="","",基本情報入力シート!Z179)</f>
        <v/>
      </c>
      <c r="I150" s="383" t="str">
        <f>IF(基本情報入力シート!AE179&lt;&gt;"", 基本情報入力シート!AE179, "")</f>
        <v/>
      </c>
      <c r="J150" s="384" t="str">
        <f>IF(基本情報入力シート!AA179="","",基本情報入力シート!AA179)</f>
        <v/>
      </c>
      <c r="K150" s="58" t="str">
        <f>IF(基本情報入力シート!AD179="","",基本情報入力シート!AD179)</f>
        <v/>
      </c>
      <c r="L150" s="385" t="str">
        <f>IF(G150="","",VLOOKUP(G150,【参考】数式用!$A$3:$C$46,3,FALSE))</f>
        <v/>
      </c>
      <c r="M150" s="289" t="str">
        <f t="shared" si="18"/>
        <v/>
      </c>
      <c r="N150" s="260"/>
      <c r="O150" s="260"/>
      <c r="P150" s="260"/>
      <c r="Q150" s="213"/>
      <c r="R150" s="213"/>
      <c r="S150" s="216"/>
      <c r="T150" s="59"/>
      <c r="U150" s="670" t="str">
        <f t="shared" si="19"/>
        <v/>
      </c>
      <c r="V150" s="670"/>
      <c r="W150" s="670"/>
      <c r="X150" s="670"/>
      <c r="Y150" s="670"/>
      <c r="Z150" s="670"/>
      <c r="AA150" s="670"/>
      <c r="AB150" s="670"/>
      <c r="AC150" s="670"/>
      <c r="AD150" s="670"/>
      <c r="AE150" s="670"/>
    </row>
    <row r="151" spans="1:31" ht="36.75" customHeight="1">
      <c r="A151" s="286">
        <f t="shared" si="20"/>
        <v>141</v>
      </c>
      <c r="B151" s="287" t="str">
        <f>IF(基本情報入力シート!B180="","",基本情報入力シート!B180)</f>
        <v/>
      </c>
      <c r="C151" s="288" t="str">
        <f>IF(基本情報入力シート!L180="","",基本情報入力シート!L180)</f>
        <v/>
      </c>
      <c r="D151" s="288" t="str">
        <f>IF(基本情報入力シート!Q180="","",基本情報入力シート!Q180)</f>
        <v/>
      </c>
      <c r="E151" s="288" t="str">
        <f>IF(基本情報入力シート!V180="","",基本情報入力シート!V180)</f>
        <v/>
      </c>
      <c r="F151" s="288" t="str">
        <f>IF(基本情報入力シート!W180="","",基本情報入力シート!W180)</f>
        <v/>
      </c>
      <c r="G151" s="288" t="str">
        <f>IF(基本情報入力シート!X180="","",基本情報入力シート!X180)</f>
        <v/>
      </c>
      <c r="H151" s="281" t="str">
        <f>IF(基本情報入力シート!Z180="","",基本情報入力シート!Z180)</f>
        <v/>
      </c>
      <c r="I151" s="282" t="str">
        <f>IF(基本情報入力シート!AE180&lt;&gt;"", 基本情報入力シート!AE180, "")</f>
        <v/>
      </c>
      <c r="J151" s="55" t="str">
        <f>IF(基本情報入力シート!AA180="","",基本情報入力シート!AA180)</f>
        <v/>
      </c>
      <c r="K151" s="58" t="str">
        <f>IF(基本情報入力シート!AD180="","",基本情報入力シート!AD180)</f>
        <v/>
      </c>
      <c r="L151" s="57" t="str">
        <f>IF(G151="","",VLOOKUP(G151,【参考】数式用!$A$3:$C$46,3,FALSE))</f>
        <v/>
      </c>
      <c r="M151" s="289" t="str">
        <f t="shared" si="18"/>
        <v/>
      </c>
      <c r="N151" s="260"/>
      <c r="O151" s="260"/>
      <c r="P151" s="260"/>
      <c r="Q151" s="213"/>
      <c r="R151" s="213"/>
      <c r="S151" s="216"/>
      <c r="T151" s="59"/>
      <c r="U151" s="670" t="str">
        <f t="shared" si="19"/>
        <v/>
      </c>
      <c r="V151" s="670"/>
      <c r="W151" s="670"/>
      <c r="X151" s="670"/>
      <c r="Y151" s="670"/>
      <c r="Z151" s="670"/>
      <c r="AA151" s="670"/>
      <c r="AB151" s="670"/>
      <c r="AC151" s="670"/>
      <c r="AD151" s="670"/>
      <c r="AE151" s="670"/>
    </row>
    <row r="152" spans="1:31" ht="36.75" customHeight="1">
      <c r="A152" s="286">
        <f t="shared" si="20"/>
        <v>142</v>
      </c>
      <c r="B152" s="287" t="str">
        <f>IF(基本情報入力シート!B181="","",基本情報入力シート!B181)</f>
        <v/>
      </c>
      <c r="C152" s="288" t="str">
        <f>IF(基本情報入力シート!L181="","",基本情報入力シート!L181)</f>
        <v/>
      </c>
      <c r="D152" s="288" t="str">
        <f>IF(基本情報入力シート!Q181="","",基本情報入力シート!Q181)</f>
        <v/>
      </c>
      <c r="E152" s="288" t="str">
        <f>IF(基本情報入力シート!V181="","",基本情報入力シート!V181)</f>
        <v/>
      </c>
      <c r="F152" s="288" t="str">
        <f>IF(基本情報入力シート!W181="","",基本情報入力シート!W181)</f>
        <v/>
      </c>
      <c r="G152" s="288" t="str">
        <f>IF(基本情報入力シート!X181="","",基本情報入力シート!X181)</f>
        <v/>
      </c>
      <c r="H152" s="382" t="str">
        <f>IF(基本情報入力シート!Z181="","",基本情報入力シート!Z181)</f>
        <v/>
      </c>
      <c r="I152" s="383" t="str">
        <f>IF(基本情報入力シート!AE181&lt;&gt;"", 基本情報入力シート!AE181, "")</f>
        <v/>
      </c>
      <c r="J152" s="384" t="str">
        <f>IF(基本情報入力シート!AA181="","",基本情報入力シート!AA181)</f>
        <v/>
      </c>
      <c r="K152" s="58" t="str">
        <f>IF(基本情報入力シート!AD181="","",基本情報入力シート!AD181)</f>
        <v/>
      </c>
      <c r="L152" s="385" t="str">
        <f>IF(G152="","",VLOOKUP(G152,【参考】数式用!$A$3:$C$46,3,FALSE))</f>
        <v/>
      </c>
      <c r="M152" s="289" t="str">
        <f t="shared" si="18"/>
        <v/>
      </c>
      <c r="N152" s="260"/>
      <c r="O152" s="260"/>
      <c r="P152" s="260"/>
      <c r="Q152" s="213"/>
      <c r="R152" s="213"/>
      <c r="S152" s="216"/>
      <c r="T152" s="59"/>
      <c r="U152" s="670" t="str">
        <f t="shared" si="19"/>
        <v/>
      </c>
      <c r="V152" s="670"/>
      <c r="W152" s="670"/>
      <c r="X152" s="670"/>
      <c r="Y152" s="670"/>
      <c r="Z152" s="670"/>
      <c r="AA152" s="670"/>
      <c r="AB152" s="670"/>
      <c r="AC152" s="670"/>
      <c r="AD152" s="670"/>
      <c r="AE152" s="670"/>
    </row>
    <row r="153" spans="1:31" ht="36.75" customHeight="1">
      <c r="A153" s="286">
        <f t="shared" si="20"/>
        <v>143</v>
      </c>
      <c r="B153" s="287" t="str">
        <f>IF(基本情報入力シート!B182="","",基本情報入力シート!B182)</f>
        <v/>
      </c>
      <c r="C153" s="288" t="str">
        <f>IF(基本情報入力シート!L182="","",基本情報入力シート!L182)</f>
        <v/>
      </c>
      <c r="D153" s="288" t="str">
        <f>IF(基本情報入力シート!Q182="","",基本情報入力シート!Q182)</f>
        <v/>
      </c>
      <c r="E153" s="288" t="str">
        <f>IF(基本情報入力シート!V182="","",基本情報入力シート!V182)</f>
        <v/>
      </c>
      <c r="F153" s="288" t="str">
        <f>IF(基本情報入力シート!W182="","",基本情報入力シート!W182)</f>
        <v/>
      </c>
      <c r="G153" s="288" t="str">
        <f>IF(基本情報入力シート!X182="","",基本情報入力シート!X182)</f>
        <v/>
      </c>
      <c r="H153" s="281" t="str">
        <f>IF(基本情報入力シート!Z182="","",基本情報入力シート!Z182)</f>
        <v/>
      </c>
      <c r="I153" s="282" t="str">
        <f>IF(基本情報入力シート!AE182&lt;&gt;"", 基本情報入力シート!AE182, "")</f>
        <v/>
      </c>
      <c r="J153" s="55" t="str">
        <f>IF(基本情報入力シート!AA182="","",基本情報入力シート!AA182)</f>
        <v/>
      </c>
      <c r="K153" s="58" t="str">
        <f>IF(基本情報入力シート!AD182="","",基本情報入力シート!AD182)</f>
        <v/>
      </c>
      <c r="L153" s="57" t="str">
        <f>IF(G153="","",VLOOKUP(G153,【参考】数式用!$A$3:$C$46,3,FALSE))</f>
        <v/>
      </c>
      <c r="M153" s="289" t="str">
        <f t="shared" si="18"/>
        <v/>
      </c>
      <c r="N153" s="260"/>
      <c r="O153" s="260"/>
      <c r="P153" s="260"/>
      <c r="Q153" s="213"/>
      <c r="R153" s="213"/>
      <c r="S153" s="216"/>
      <c r="T153" s="59"/>
      <c r="U153" s="670" t="str">
        <f t="shared" si="19"/>
        <v/>
      </c>
      <c r="V153" s="670"/>
      <c r="W153" s="670"/>
      <c r="X153" s="670"/>
      <c r="Y153" s="670"/>
      <c r="Z153" s="670"/>
      <c r="AA153" s="670"/>
      <c r="AB153" s="670"/>
      <c r="AC153" s="670"/>
      <c r="AD153" s="670"/>
      <c r="AE153" s="670"/>
    </row>
    <row r="154" spans="1:31" ht="36.75" customHeight="1">
      <c r="A154" s="286">
        <f t="shared" si="20"/>
        <v>144</v>
      </c>
      <c r="B154" s="287" t="str">
        <f>IF(基本情報入力シート!B183="","",基本情報入力シート!B183)</f>
        <v/>
      </c>
      <c r="C154" s="288" t="str">
        <f>IF(基本情報入力シート!L183="","",基本情報入力シート!L183)</f>
        <v/>
      </c>
      <c r="D154" s="288" t="str">
        <f>IF(基本情報入力シート!Q183="","",基本情報入力シート!Q183)</f>
        <v/>
      </c>
      <c r="E154" s="288" t="str">
        <f>IF(基本情報入力シート!V183="","",基本情報入力シート!V183)</f>
        <v/>
      </c>
      <c r="F154" s="288" t="str">
        <f>IF(基本情報入力シート!W183="","",基本情報入力シート!W183)</f>
        <v/>
      </c>
      <c r="G154" s="288" t="str">
        <f>IF(基本情報入力シート!X183="","",基本情報入力シート!X183)</f>
        <v/>
      </c>
      <c r="H154" s="382" t="str">
        <f>IF(基本情報入力シート!Z183="","",基本情報入力シート!Z183)</f>
        <v/>
      </c>
      <c r="I154" s="383" t="str">
        <f>IF(基本情報入力シート!AE183&lt;&gt;"", 基本情報入力シート!AE183, "")</f>
        <v/>
      </c>
      <c r="J154" s="384" t="str">
        <f>IF(基本情報入力シート!AA183="","",基本情報入力シート!AA183)</f>
        <v/>
      </c>
      <c r="K154" s="58" t="str">
        <f>IF(基本情報入力シート!AD183="","",基本情報入力シート!AD183)</f>
        <v/>
      </c>
      <c r="L154" s="385" t="str">
        <f>IF(G154="","",VLOOKUP(G154,【参考】数式用!$A$3:$C$46,3,FALSE))</f>
        <v/>
      </c>
      <c r="M154" s="289" t="str">
        <f t="shared" si="18"/>
        <v/>
      </c>
      <c r="N154" s="260"/>
      <c r="O154" s="260"/>
      <c r="P154" s="260"/>
      <c r="Q154" s="213"/>
      <c r="R154" s="213"/>
      <c r="S154" s="216"/>
      <c r="T154" s="59"/>
      <c r="U154" s="670" t="str">
        <f t="shared" si="19"/>
        <v/>
      </c>
      <c r="V154" s="670"/>
      <c r="W154" s="670"/>
      <c r="X154" s="670"/>
      <c r="Y154" s="670"/>
      <c r="Z154" s="670"/>
      <c r="AA154" s="670"/>
      <c r="AB154" s="670"/>
      <c r="AC154" s="670"/>
      <c r="AD154" s="670"/>
      <c r="AE154" s="670"/>
    </row>
    <row r="155" spans="1:31" ht="36.75" customHeight="1">
      <c r="A155" s="286">
        <f t="shared" si="20"/>
        <v>145</v>
      </c>
      <c r="B155" s="287" t="str">
        <f>IF(基本情報入力シート!B184="","",基本情報入力シート!B184)</f>
        <v/>
      </c>
      <c r="C155" s="288" t="str">
        <f>IF(基本情報入力シート!L184="","",基本情報入力シート!L184)</f>
        <v/>
      </c>
      <c r="D155" s="288" t="str">
        <f>IF(基本情報入力シート!Q184="","",基本情報入力シート!Q184)</f>
        <v/>
      </c>
      <c r="E155" s="288" t="str">
        <f>IF(基本情報入力シート!V184="","",基本情報入力シート!V184)</f>
        <v/>
      </c>
      <c r="F155" s="288" t="str">
        <f>IF(基本情報入力シート!W184="","",基本情報入力シート!W184)</f>
        <v/>
      </c>
      <c r="G155" s="288" t="str">
        <f>IF(基本情報入力シート!X184="","",基本情報入力シート!X184)</f>
        <v/>
      </c>
      <c r="H155" s="281" t="str">
        <f>IF(基本情報入力シート!Z184="","",基本情報入力シート!Z184)</f>
        <v/>
      </c>
      <c r="I155" s="282" t="str">
        <f>IF(基本情報入力シート!AE184&lt;&gt;"", 基本情報入力シート!AE184, "")</f>
        <v/>
      </c>
      <c r="J155" s="55" t="str">
        <f>IF(基本情報入力シート!AA184="","",基本情報入力シート!AA184)</f>
        <v/>
      </c>
      <c r="K155" s="58" t="str">
        <f>IF(基本情報入力シート!AD184="","",基本情報入力シート!AD184)</f>
        <v/>
      </c>
      <c r="L155" s="57" t="str">
        <f>IF(G155="","",VLOOKUP(G155,【参考】数式用!$A$3:$C$46,3,FALSE))</f>
        <v/>
      </c>
      <c r="M155" s="289" t="str">
        <f t="shared" si="18"/>
        <v/>
      </c>
      <c r="N155" s="260"/>
      <c r="O155" s="260"/>
      <c r="P155" s="260"/>
      <c r="Q155" s="213"/>
      <c r="R155" s="213"/>
      <c r="S155" s="216"/>
      <c r="T155" s="59"/>
      <c r="U155" s="670" t="str">
        <f t="shared" si="19"/>
        <v/>
      </c>
      <c r="V155" s="670"/>
      <c r="W155" s="670"/>
      <c r="X155" s="670"/>
      <c r="Y155" s="670"/>
      <c r="Z155" s="670"/>
      <c r="AA155" s="670"/>
      <c r="AB155" s="670"/>
      <c r="AC155" s="670"/>
      <c r="AD155" s="670"/>
      <c r="AE155" s="670"/>
    </row>
    <row r="156" spans="1:31" ht="36.75" customHeight="1">
      <c r="A156" s="286">
        <f t="shared" si="20"/>
        <v>146</v>
      </c>
      <c r="B156" s="287" t="str">
        <f>IF(基本情報入力シート!B185="","",基本情報入力シート!B185)</f>
        <v/>
      </c>
      <c r="C156" s="288" t="str">
        <f>IF(基本情報入力シート!L185="","",基本情報入力シート!L185)</f>
        <v/>
      </c>
      <c r="D156" s="288" t="str">
        <f>IF(基本情報入力シート!Q185="","",基本情報入力シート!Q185)</f>
        <v/>
      </c>
      <c r="E156" s="288" t="str">
        <f>IF(基本情報入力シート!V185="","",基本情報入力シート!V185)</f>
        <v/>
      </c>
      <c r="F156" s="288" t="str">
        <f>IF(基本情報入力シート!W185="","",基本情報入力シート!W185)</f>
        <v/>
      </c>
      <c r="G156" s="288" t="str">
        <f>IF(基本情報入力シート!X185="","",基本情報入力シート!X185)</f>
        <v/>
      </c>
      <c r="H156" s="382" t="str">
        <f>IF(基本情報入力シート!Z185="","",基本情報入力シート!Z185)</f>
        <v/>
      </c>
      <c r="I156" s="383" t="str">
        <f>IF(基本情報入力シート!AE185&lt;&gt;"", 基本情報入力シート!AE185, "")</f>
        <v/>
      </c>
      <c r="J156" s="384" t="str">
        <f>IF(基本情報入力シート!AA185="","",基本情報入力シート!AA185)</f>
        <v/>
      </c>
      <c r="K156" s="58" t="str">
        <f>IF(基本情報入力シート!AD185="","",基本情報入力シート!AD185)</f>
        <v/>
      </c>
      <c r="L156" s="385" t="str">
        <f>IF(G156="","",VLOOKUP(G156,【参考】数式用!$A$3:$C$46,3,FALSE))</f>
        <v/>
      </c>
      <c r="M156" s="289" t="str">
        <f t="shared" si="18"/>
        <v/>
      </c>
      <c r="N156" s="260"/>
      <c r="O156" s="260"/>
      <c r="P156" s="260"/>
      <c r="Q156" s="213"/>
      <c r="R156" s="213"/>
      <c r="S156" s="216"/>
      <c r="T156" s="59"/>
      <c r="U156" s="670" t="str">
        <f t="shared" si="19"/>
        <v/>
      </c>
      <c r="V156" s="670"/>
      <c r="W156" s="670"/>
      <c r="X156" s="670"/>
      <c r="Y156" s="670"/>
      <c r="Z156" s="670"/>
      <c r="AA156" s="670"/>
      <c r="AB156" s="670"/>
      <c r="AC156" s="670"/>
      <c r="AD156" s="670"/>
      <c r="AE156" s="670"/>
    </row>
    <row r="157" spans="1:31" ht="36.75" customHeight="1">
      <c r="A157" s="286">
        <f t="shared" si="20"/>
        <v>147</v>
      </c>
      <c r="B157" s="287" t="str">
        <f>IF(基本情報入力シート!B186="","",基本情報入力シート!B186)</f>
        <v/>
      </c>
      <c r="C157" s="288" t="str">
        <f>IF(基本情報入力シート!L186="","",基本情報入力シート!L186)</f>
        <v/>
      </c>
      <c r="D157" s="288" t="str">
        <f>IF(基本情報入力シート!Q186="","",基本情報入力シート!Q186)</f>
        <v/>
      </c>
      <c r="E157" s="288" t="str">
        <f>IF(基本情報入力シート!V186="","",基本情報入力シート!V186)</f>
        <v/>
      </c>
      <c r="F157" s="288" t="str">
        <f>IF(基本情報入力シート!W186="","",基本情報入力シート!W186)</f>
        <v/>
      </c>
      <c r="G157" s="288" t="str">
        <f>IF(基本情報入力シート!X186="","",基本情報入力シート!X186)</f>
        <v/>
      </c>
      <c r="H157" s="281" t="str">
        <f>IF(基本情報入力シート!Z186="","",基本情報入力シート!Z186)</f>
        <v/>
      </c>
      <c r="I157" s="282" t="str">
        <f>IF(基本情報入力シート!AE186&lt;&gt;"", 基本情報入力シート!AE186, "")</f>
        <v/>
      </c>
      <c r="J157" s="55" t="str">
        <f>IF(基本情報入力シート!AA186="","",基本情報入力シート!AA186)</f>
        <v/>
      </c>
      <c r="K157" s="58" t="str">
        <f>IF(基本情報入力シート!AD186="","",基本情報入力シート!AD186)</f>
        <v/>
      </c>
      <c r="L157" s="57" t="str">
        <f>IF(G157="","",VLOOKUP(G157,【参考】数式用!$A$3:$C$46,3,FALSE))</f>
        <v/>
      </c>
      <c r="M157" s="289" t="str">
        <f t="shared" si="18"/>
        <v/>
      </c>
      <c r="N157" s="260"/>
      <c r="O157" s="260"/>
      <c r="P157" s="260"/>
      <c r="Q157" s="213"/>
      <c r="R157" s="213"/>
      <c r="S157" s="216"/>
      <c r="T157" s="59"/>
      <c r="U157" s="670" t="str">
        <f t="shared" si="19"/>
        <v/>
      </c>
      <c r="V157" s="670"/>
      <c r="W157" s="670"/>
      <c r="X157" s="670"/>
      <c r="Y157" s="670"/>
      <c r="Z157" s="670"/>
      <c r="AA157" s="670"/>
      <c r="AB157" s="670"/>
      <c r="AC157" s="670"/>
      <c r="AD157" s="670"/>
      <c r="AE157" s="670"/>
    </row>
    <row r="158" spans="1:31" ht="36.75" customHeight="1">
      <c r="A158" s="286">
        <f t="shared" si="20"/>
        <v>148</v>
      </c>
      <c r="B158" s="287" t="str">
        <f>IF(基本情報入力シート!B187="","",基本情報入力シート!B187)</f>
        <v/>
      </c>
      <c r="C158" s="288" t="str">
        <f>IF(基本情報入力シート!L187="","",基本情報入力シート!L187)</f>
        <v/>
      </c>
      <c r="D158" s="288" t="str">
        <f>IF(基本情報入力シート!Q187="","",基本情報入力シート!Q187)</f>
        <v/>
      </c>
      <c r="E158" s="288" t="str">
        <f>IF(基本情報入力シート!V187="","",基本情報入力シート!V187)</f>
        <v/>
      </c>
      <c r="F158" s="288" t="str">
        <f>IF(基本情報入力シート!W187="","",基本情報入力シート!W187)</f>
        <v/>
      </c>
      <c r="G158" s="288" t="str">
        <f>IF(基本情報入力シート!X187="","",基本情報入力シート!X187)</f>
        <v/>
      </c>
      <c r="H158" s="382" t="str">
        <f>IF(基本情報入力シート!Z187="","",基本情報入力シート!Z187)</f>
        <v/>
      </c>
      <c r="I158" s="383" t="str">
        <f>IF(基本情報入力シート!AE187&lt;&gt;"", 基本情報入力シート!AE187, "")</f>
        <v/>
      </c>
      <c r="J158" s="384" t="str">
        <f>IF(基本情報入力シート!AA187="","",基本情報入力シート!AA187)</f>
        <v/>
      </c>
      <c r="K158" s="58" t="str">
        <f>IF(基本情報入力シート!AD187="","",基本情報入力シート!AD187)</f>
        <v/>
      </c>
      <c r="L158" s="385" t="str">
        <f>IF(G158="","",VLOOKUP(G158,【参考】数式用!$A$3:$C$46,3,FALSE))</f>
        <v/>
      </c>
      <c r="M158" s="289" t="str">
        <f t="shared" si="18"/>
        <v/>
      </c>
      <c r="N158" s="260"/>
      <c r="O158" s="260"/>
      <c r="P158" s="260"/>
      <c r="Q158" s="213"/>
      <c r="R158" s="213"/>
      <c r="S158" s="216"/>
      <c r="T158" s="59"/>
      <c r="U158" s="670" t="str">
        <f t="shared" si="19"/>
        <v/>
      </c>
      <c r="V158" s="670"/>
      <c r="W158" s="670"/>
      <c r="X158" s="670"/>
      <c r="Y158" s="670"/>
      <c r="Z158" s="670"/>
      <c r="AA158" s="670"/>
      <c r="AB158" s="670"/>
      <c r="AC158" s="670"/>
      <c r="AD158" s="670"/>
      <c r="AE158" s="670"/>
    </row>
    <row r="159" spans="1:31" ht="36.75" customHeight="1">
      <c r="A159" s="286">
        <f t="shared" si="20"/>
        <v>149</v>
      </c>
      <c r="B159" s="287" t="str">
        <f>IF(基本情報入力シート!B188="","",基本情報入力シート!B188)</f>
        <v/>
      </c>
      <c r="C159" s="288" t="str">
        <f>IF(基本情報入力シート!L188="","",基本情報入力シート!L188)</f>
        <v/>
      </c>
      <c r="D159" s="288" t="str">
        <f>IF(基本情報入力シート!Q188="","",基本情報入力シート!Q188)</f>
        <v/>
      </c>
      <c r="E159" s="288" t="str">
        <f>IF(基本情報入力シート!V188="","",基本情報入力シート!V188)</f>
        <v/>
      </c>
      <c r="F159" s="288" t="str">
        <f>IF(基本情報入力シート!W188="","",基本情報入力シート!W188)</f>
        <v/>
      </c>
      <c r="G159" s="288" t="str">
        <f>IF(基本情報入力シート!X188="","",基本情報入力シート!X188)</f>
        <v/>
      </c>
      <c r="H159" s="281" t="str">
        <f>IF(基本情報入力シート!Z188="","",基本情報入力シート!Z188)</f>
        <v/>
      </c>
      <c r="I159" s="282" t="str">
        <f>IF(基本情報入力シート!AE188&lt;&gt;"", 基本情報入力シート!AE188, "")</f>
        <v/>
      </c>
      <c r="J159" s="55" t="str">
        <f>IF(基本情報入力シート!AA188="","",基本情報入力シート!AA188)</f>
        <v/>
      </c>
      <c r="K159" s="58" t="str">
        <f>IF(基本情報入力シート!AD188="","",基本情報入力シート!AD188)</f>
        <v/>
      </c>
      <c r="L159" s="57" t="str">
        <f>IF(G159="","",VLOOKUP(G159,【参考】数式用!$A$3:$C$46,3,FALSE))</f>
        <v/>
      </c>
      <c r="M159" s="289" t="str">
        <f t="shared" si="18"/>
        <v/>
      </c>
      <c r="N159" s="260"/>
      <c r="O159" s="260"/>
      <c r="P159" s="260"/>
      <c r="Q159" s="213"/>
      <c r="R159" s="213"/>
      <c r="S159" s="216"/>
      <c r="T159" s="59"/>
      <c r="U159" s="670" t="str">
        <f t="shared" si="19"/>
        <v/>
      </c>
      <c r="V159" s="670"/>
      <c r="W159" s="670"/>
      <c r="X159" s="670"/>
      <c r="Y159" s="670"/>
      <c r="Z159" s="670"/>
      <c r="AA159" s="670"/>
      <c r="AB159" s="670"/>
      <c r="AC159" s="670"/>
      <c r="AD159" s="670"/>
      <c r="AE159" s="670"/>
    </row>
    <row r="160" spans="1:31" ht="36.75" customHeight="1">
      <c r="A160" s="286">
        <f t="shared" si="20"/>
        <v>150</v>
      </c>
      <c r="B160" s="287" t="str">
        <f>IF(基本情報入力シート!B189="","",基本情報入力シート!B189)</f>
        <v/>
      </c>
      <c r="C160" s="288" t="str">
        <f>IF(基本情報入力シート!L189="","",基本情報入力シート!L189)</f>
        <v/>
      </c>
      <c r="D160" s="288" t="str">
        <f>IF(基本情報入力シート!Q189="","",基本情報入力シート!Q189)</f>
        <v/>
      </c>
      <c r="E160" s="288" t="str">
        <f>IF(基本情報入力シート!V189="","",基本情報入力シート!V189)</f>
        <v/>
      </c>
      <c r="F160" s="288" t="str">
        <f>IF(基本情報入力シート!W189="","",基本情報入力シート!W189)</f>
        <v/>
      </c>
      <c r="G160" s="288" t="str">
        <f>IF(基本情報入力シート!X189="","",基本情報入力シート!X189)</f>
        <v/>
      </c>
      <c r="H160" s="382" t="str">
        <f>IF(基本情報入力シート!Z189="","",基本情報入力シート!Z189)</f>
        <v/>
      </c>
      <c r="I160" s="383" t="str">
        <f>IF(基本情報入力シート!AE189&lt;&gt;"", 基本情報入力シート!AE189, "")</f>
        <v/>
      </c>
      <c r="J160" s="384" t="str">
        <f>IF(基本情報入力シート!AA189="","",基本情報入力シート!AA189)</f>
        <v/>
      </c>
      <c r="K160" s="58" t="str">
        <f>IF(基本情報入力シート!AD189="","",基本情報入力シート!AD189)</f>
        <v/>
      </c>
      <c r="L160" s="385" t="str">
        <f>IF(G160="","",VLOOKUP(G160,【参考】数式用!$A$3:$C$46,3,FALSE))</f>
        <v/>
      </c>
      <c r="M160" s="289" t="str">
        <f t="shared" si="18"/>
        <v/>
      </c>
      <c r="N160" s="260"/>
      <c r="O160" s="260"/>
      <c r="P160" s="260"/>
      <c r="Q160" s="213"/>
      <c r="R160" s="213"/>
      <c r="S160" s="216"/>
      <c r="T160" s="59"/>
      <c r="U160" s="670" t="str">
        <f t="shared" si="19"/>
        <v/>
      </c>
      <c r="V160" s="670"/>
      <c r="W160" s="670"/>
      <c r="X160" s="670"/>
      <c r="Y160" s="670"/>
      <c r="Z160" s="670"/>
      <c r="AA160" s="670"/>
      <c r="AB160" s="670"/>
      <c r="AC160" s="670"/>
      <c r="AD160" s="670"/>
      <c r="AE160" s="670"/>
    </row>
    <row r="161" spans="1:31" ht="36.75" customHeight="1">
      <c r="A161" s="286">
        <f t="shared" si="20"/>
        <v>151</v>
      </c>
      <c r="B161" s="287" t="str">
        <f>IF(基本情報入力シート!B190="","",基本情報入力シート!B190)</f>
        <v/>
      </c>
      <c r="C161" s="288" t="str">
        <f>IF(基本情報入力シート!L190="","",基本情報入力シート!L190)</f>
        <v/>
      </c>
      <c r="D161" s="288" t="str">
        <f>IF(基本情報入力シート!Q190="","",基本情報入力シート!Q190)</f>
        <v/>
      </c>
      <c r="E161" s="288" t="str">
        <f>IF(基本情報入力シート!V190="","",基本情報入力シート!V190)</f>
        <v/>
      </c>
      <c r="F161" s="288" t="str">
        <f>IF(基本情報入力シート!W190="","",基本情報入力シート!W190)</f>
        <v/>
      </c>
      <c r="G161" s="288" t="str">
        <f>IF(基本情報入力シート!X190="","",基本情報入力シート!X190)</f>
        <v/>
      </c>
      <c r="H161" s="281" t="str">
        <f>IF(基本情報入力シート!Z190="","",基本情報入力シート!Z190)</f>
        <v/>
      </c>
      <c r="I161" s="282" t="str">
        <f>IF(基本情報入力シート!AE190&lt;&gt;"", 基本情報入力シート!AE190, "")</f>
        <v/>
      </c>
      <c r="J161" s="55" t="str">
        <f>IF(基本情報入力シート!AA190="","",基本情報入力シート!AA190)</f>
        <v/>
      </c>
      <c r="K161" s="58" t="str">
        <f>IF(基本情報入力シート!AD190="","",基本情報入力シート!AD190)</f>
        <v/>
      </c>
      <c r="L161" s="57" t="str">
        <f>IF(G161="","",VLOOKUP(G161,【参考】数式用!$A$3:$C$46,3,FALSE))</f>
        <v/>
      </c>
      <c r="M161" s="289" t="str">
        <f t="shared" si="18"/>
        <v/>
      </c>
      <c r="N161" s="260"/>
      <c r="O161" s="260"/>
      <c r="P161" s="260"/>
      <c r="Q161" s="213"/>
      <c r="R161" s="213"/>
      <c r="S161" s="216"/>
      <c r="T161" s="59"/>
      <c r="U161" s="670" t="str">
        <f t="shared" si="19"/>
        <v/>
      </c>
      <c r="V161" s="670"/>
      <c r="W161" s="670"/>
      <c r="X161" s="670"/>
      <c r="Y161" s="670"/>
      <c r="Z161" s="670"/>
      <c r="AA161" s="670"/>
      <c r="AB161" s="670"/>
      <c r="AC161" s="670"/>
      <c r="AD161" s="670"/>
      <c r="AE161" s="670"/>
    </row>
    <row r="162" spans="1:31" ht="36.75" customHeight="1">
      <c r="A162" s="286">
        <f t="shared" si="20"/>
        <v>152</v>
      </c>
      <c r="B162" s="287" t="str">
        <f>IF(基本情報入力シート!B191="","",基本情報入力シート!B191)</f>
        <v/>
      </c>
      <c r="C162" s="288" t="str">
        <f>IF(基本情報入力シート!L191="","",基本情報入力シート!L191)</f>
        <v/>
      </c>
      <c r="D162" s="288" t="str">
        <f>IF(基本情報入力シート!Q191="","",基本情報入力シート!Q191)</f>
        <v/>
      </c>
      <c r="E162" s="288" t="str">
        <f>IF(基本情報入力シート!V191="","",基本情報入力シート!V191)</f>
        <v/>
      </c>
      <c r="F162" s="288" t="str">
        <f>IF(基本情報入力シート!W191="","",基本情報入力シート!W191)</f>
        <v/>
      </c>
      <c r="G162" s="288" t="str">
        <f>IF(基本情報入力シート!X191="","",基本情報入力シート!X191)</f>
        <v/>
      </c>
      <c r="H162" s="382" t="str">
        <f>IF(基本情報入力シート!Z191="","",基本情報入力シート!Z191)</f>
        <v/>
      </c>
      <c r="I162" s="383" t="str">
        <f>IF(基本情報入力シート!AE191&lt;&gt;"", 基本情報入力シート!AE191, "")</f>
        <v/>
      </c>
      <c r="J162" s="384" t="str">
        <f>IF(基本情報入力シート!AA191="","",基本情報入力シート!AA191)</f>
        <v/>
      </c>
      <c r="K162" s="58" t="str">
        <f>IF(基本情報入力シート!AD191="","",基本情報入力シート!AD191)</f>
        <v/>
      </c>
      <c r="L162" s="385" t="str">
        <f>IF(G162="","",VLOOKUP(G162,【参考】数式用!$A$3:$C$46,3,FALSE))</f>
        <v/>
      </c>
      <c r="M162" s="289" t="str">
        <f t="shared" si="18"/>
        <v/>
      </c>
      <c r="N162" s="260"/>
      <c r="O162" s="260"/>
      <c r="P162" s="260"/>
      <c r="Q162" s="213"/>
      <c r="R162" s="213"/>
      <c r="S162" s="216"/>
      <c r="T162" s="59"/>
      <c r="U162" s="670" t="str">
        <f t="shared" si="19"/>
        <v/>
      </c>
      <c r="V162" s="670"/>
      <c r="W162" s="670"/>
      <c r="X162" s="670"/>
      <c r="Y162" s="670"/>
      <c r="Z162" s="670"/>
      <c r="AA162" s="670"/>
      <c r="AB162" s="670"/>
      <c r="AC162" s="670"/>
      <c r="AD162" s="670"/>
      <c r="AE162" s="670"/>
    </row>
    <row r="163" spans="1:31" ht="36.75" customHeight="1">
      <c r="A163" s="286">
        <f t="shared" si="20"/>
        <v>153</v>
      </c>
      <c r="B163" s="287" t="str">
        <f>IF(基本情報入力シート!B192="","",基本情報入力シート!B192)</f>
        <v/>
      </c>
      <c r="C163" s="288" t="str">
        <f>IF(基本情報入力シート!L192="","",基本情報入力シート!L192)</f>
        <v/>
      </c>
      <c r="D163" s="288" t="str">
        <f>IF(基本情報入力シート!Q192="","",基本情報入力シート!Q192)</f>
        <v/>
      </c>
      <c r="E163" s="288" t="str">
        <f>IF(基本情報入力シート!V192="","",基本情報入力シート!V192)</f>
        <v/>
      </c>
      <c r="F163" s="288" t="str">
        <f>IF(基本情報入力シート!W192="","",基本情報入力シート!W192)</f>
        <v/>
      </c>
      <c r="G163" s="288" t="str">
        <f>IF(基本情報入力シート!X192="","",基本情報入力シート!X192)</f>
        <v/>
      </c>
      <c r="H163" s="281" t="str">
        <f>IF(基本情報入力シート!Z192="","",基本情報入力シート!Z192)</f>
        <v/>
      </c>
      <c r="I163" s="282" t="str">
        <f>IF(基本情報入力シート!AE192&lt;&gt;"", 基本情報入力シート!AE192, "")</f>
        <v/>
      </c>
      <c r="J163" s="55" t="str">
        <f>IF(基本情報入力シート!AA192="","",基本情報入力シート!AA192)</f>
        <v/>
      </c>
      <c r="K163" s="58" t="str">
        <f>IF(基本情報入力シート!AD192="","",基本情報入力シート!AD192)</f>
        <v/>
      </c>
      <c r="L163" s="57" t="str">
        <f>IF(G163="","",VLOOKUP(G163,【参考】数式用!$A$3:$C$46,3,FALSE))</f>
        <v/>
      </c>
      <c r="M163" s="289" t="str">
        <f t="shared" si="18"/>
        <v/>
      </c>
      <c r="N163" s="260"/>
      <c r="O163" s="260"/>
      <c r="P163" s="260"/>
      <c r="Q163" s="213"/>
      <c r="R163" s="213"/>
      <c r="S163" s="216"/>
      <c r="T163" s="59"/>
      <c r="U163" s="670" t="str">
        <f t="shared" si="19"/>
        <v/>
      </c>
      <c r="V163" s="670"/>
      <c r="W163" s="670"/>
      <c r="X163" s="670"/>
      <c r="Y163" s="670"/>
      <c r="Z163" s="670"/>
      <c r="AA163" s="670"/>
      <c r="AB163" s="670"/>
      <c r="AC163" s="670"/>
      <c r="AD163" s="670"/>
      <c r="AE163" s="670"/>
    </row>
    <row r="164" spans="1:31" ht="36.75" customHeight="1">
      <c r="A164" s="286">
        <f t="shared" si="20"/>
        <v>154</v>
      </c>
      <c r="B164" s="287" t="str">
        <f>IF(基本情報入力シート!B193="","",基本情報入力シート!B193)</f>
        <v/>
      </c>
      <c r="C164" s="288" t="str">
        <f>IF(基本情報入力シート!L193="","",基本情報入力シート!L193)</f>
        <v/>
      </c>
      <c r="D164" s="288" t="str">
        <f>IF(基本情報入力シート!Q193="","",基本情報入力シート!Q193)</f>
        <v/>
      </c>
      <c r="E164" s="288" t="str">
        <f>IF(基本情報入力シート!V193="","",基本情報入力シート!V193)</f>
        <v/>
      </c>
      <c r="F164" s="288" t="str">
        <f>IF(基本情報入力シート!W193="","",基本情報入力シート!W193)</f>
        <v/>
      </c>
      <c r="G164" s="288" t="str">
        <f>IF(基本情報入力シート!X193="","",基本情報入力シート!X193)</f>
        <v/>
      </c>
      <c r="H164" s="382" t="str">
        <f>IF(基本情報入力シート!Z193="","",基本情報入力シート!Z193)</f>
        <v/>
      </c>
      <c r="I164" s="383" t="str">
        <f>IF(基本情報入力シート!AE193&lt;&gt;"", 基本情報入力シート!AE193, "")</f>
        <v/>
      </c>
      <c r="J164" s="384" t="str">
        <f>IF(基本情報入力シート!AA193="","",基本情報入力シート!AA193)</f>
        <v/>
      </c>
      <c r="K164" s="58" t="str">
        <f>IF(基本情報入力シート!AD193="","",基本情報入力シート!AD193)</f>
        <v/>
      </c>
      <c r="L164" s="385" t="str">
        <f>IF(G164="","",VLOOKUP(G164,【参考】数式用!$A$3:$C$46,3,FALSE))</f>
        <v/>
      </c>
      <c r="M164" s="289" t="str">
        <f t="shared" si="18"/>
        <v/>
      </c>
      <c r="N164" s="260"/>
      <c r="O164" s="260"/>
      <c r="P164" s="260"/>
      <c r="Q164" s="213"/>
      <c r="R164" s="213"/>
      <c r="S164" s="216"/>
      <c r="T164" s="59"/>
      <c r="U164" s="670" t="str">
        <f t="shared" si="19"/>
        <v/>
      </c>
      <c r="V164" s="670"/>
      <c r="W164" s="670"/>
      <c r="X164" s="670"/>
      <c r="Y164" s="670"/>
      <c r="Z164" s="670"/>
      <c r="AA164" s="670"/>
      <c r="AB164" s="670"/>
      <c r="AC164" s="670"/>
      <c r="AD164" s="670"/>
      <c r="AE164" s="670"/>
    </row>
    <row r="165" spans="1:31" ht="36.75" customHeight="1">
      <c r="A165" s="286">
        <f t="shared" si="20"/>
        <v>155</v>
      </c>
      <c r="B165" s="287" t="str">
        <f>IF(基本情報入力シート!B194="","",基本情報入力シート!B194)</f>
        <v/>
      </c>
      <c r="C165" s="288" t="str">
        <f>IF(基本情報入力シート!L194="","",基本情報入力シート!L194)</f>
        <v/>
      </c>
      <c r="D165" s="288" t="str">
        <f>IF(基本情報入力シート!Q194="","",基本情報入力シート!Q194)</f>
        <v/>
      </c>
      <c r="E165" s="288" t="str">
        <f>IF(基本情報入力シート!V194="","",基本情報入力シート!V194)</f>
        <v/>
      </c>
      <c r="F165" s="288" t="str">
        <f>IF(基本情報入力シート!W194="","",基本情報入力シート!W194)</f>
        <v/>
      </c>
      <c r="G165" s="288" t="str">
        <f>IF(基本情報入力シート!X194="","",基本情報入力シート!X194)</f>
        <v/>
      </c>
      <c r="H165" s="281" t="str">
        <f>IF(基本情報入力シート!Z194="","",基本情報入力シート!Z194)</f>
        <v/>
      </c>
      <c r="I165" s="282" t="str">
        <f>IF(基本情報入力シート!AE194&lt;&gt;"", 基本情報入力シート!AE194, "")</f>
        <v/>
      </c>
      <c r="J165" s="55" t="str">
        <f>IF(基本情報入力シート!AA194="","",基本情報入力シート!AA194)</f>
        <v/>
      </c>
      <c r="K165" s="58" t="str">
        <f>IF(基本情報入力シート!AD194="","",基本情報入力シート!AD194)</f>
        <v/>
      </c>
      <c r="L165" s="57" t="str">
        <f>IF(G165="","",VLOOKUP(G165,【参考】数式用!$A$3:$C$46,3,FALSE))</f>
        <v/>
      </c>
      <c r="M165" s="289" t="str">
        <f t="shared" si="18"/>
        <v/>
      </c>
      <c r="N165" s="260"/>
      <c r="O165" s="260"/>
      <c r="P165" s="260"/>
      <c r="Q165" s="213"/>
      <c r="R165" s="213"/>
      <c r="S165" s="216"/>
      <c r="T165" s="59"/>
      <c r="U165" s="670" t="str">
        <f t="shared" si="19"/>
        <v/>
      </c>
      <c r="V165" s="670"/>
      <c r="W165" s="670"/>
      <c r="X165" s="670"/>
      <c r="Y165" s="670"/>
      <c r="Z165" s="670"/>
      <c r="AA165" s="670"/>
      <c r="AB165" s="670"/>
      <c r="AC165" s="670"/>
      <c r="AD165" s="670"/>
      <c r="AE165" s="670"/>
    </row>
    <row r="166" spans="1:31" ht="36.75" customHeight="1">
      <c r="A166" s="286">
        <f t="shared" si="20"/>
        <v>156</v>
      </c>
      <c r="B166" s="287" t="str">
        <f>IF(基本情報入力シート!B195="","",基本情報入力シート!B195)</f>
        <v/>
      </c>
      <c r="C166" s="288" t="str">
        <f>IF(基本情報入力シート!L195="","",基本情報入力シート!L195)</f>
        <v/>
      </c>
      <c r="D166" s="288" t="str">
        <f>IF(基本情報入力シート!Q195="","",基本情報入力シート!Q195)</f>
        <v/>
      </c>
      <c r="E166" s="288" t="str">
        <f>IF(基本情報入力シート!V195="","",基本情報入力シート!V195)</f>
        <v/>
      </c>
      <c r="F166" s="288" t="str">
        <f>IF(基本情報入力シート!W195="","",基本情報入力シート!W195)</f>
        <v/>
      </c>
      <c r="G166" s="288" t="str">
        <f>IF(基本情報入力シート!X195="","",基本情報入力シート!X195)</f>
        <v/>
      </c>
      <c r="H166" s="382" t="str">
        <f>IF(基本情報入力シート!Z195="","",基本情報入力シート!Z195)</f>
        <v/>
      </c>
      <c r="I166" s="383" t="str">
        <f>IF(基本情報入力シート!AE195&lt;&gt;"", 基本情報入力シート!AE195, "")</f>
        <v/>
      </c>
      <c r="J166" s="384" t="str">
        <f>IF(基本情報入力シート!AA195="","",基本情報入力シート!AA195)</f>
        <v/>
      </c>
      <c r="K166" s="58" t="str">
        <f>IF(基本情報入力シート!AD195="","",基本情報入力シート!AD195)</f>
        <v/>
      </c>
      <c r="L166" s="385" t="str">
        <f>IF(G166="","",VLOOKUP(G166,【参考】数式用!$A$3:$C$46,3,FALSE))</f>
        <v/>
      </c>
      <c r="M166" s="289" t="str">
        <f t="shared" si="18"/>
        <v/>
      </c>
      <c r="N166" s="260"/>
      <c r="O166" s="260"/>
      <c r="P166" s="260"/>
      <c r="Q166" s="213"/>
      <c r="R166" s="213"/>
      <c r="S166" s="216"/>
      <c r="T166" s="59"/>
      <c r="U166" s="670" t="str">
        <f t="shared" si="19"/>
        <v/>
      </c>
      <c r="V166" s="670"/>
      <c r="W166" s="670"/>
      <c r="X166" s="670"/>
      <c r="Y166" s="670"/>
      <c r="Z166" s="670"/>
      <c r="AA166" s="670"/>
      <c r="AB166" s="670"/>
      <c r="AC166" s="670"/>
      <c r="AD166" s="670"/>
      <c r="AE166" s="670"/>
    </row>
    <row r="167" spans="1:31" ht="36.75" customHeight="1">
      <c r="A167" s="286">
        <f t="shared" si="20"/>
        <v>157</v>
      </c>
      <c r="B167" s="287" t="str">
        <f>IF(基本情報入力シート!B196="","",基本情報入力シート!B196)</f>
        <v/>
      </c>
      <c r="C167" s="288" t="str">
        <f>IF(基本情報入力シート!L196="","",基本情報入力シート!L196)</f>
        <v/>
      </c>
      <c r="D167" s="288" t="str">
        <f>IF(基本情報入力シート!Q196="","",基本情報入力シート!Q196)</f>
        <v/>
      </c>
      <c r="E167" s="288" t="str">
        <f>IF(基本情報入力シート!V196="","",基本情報入力シート!V196)</f>
        <v/>
      </c>
      <c r="F167" s="288" t="str">
        <f>IF(基本情報入力シート!W196="","",基本情報入力シート!W196)</f>
        <v/>
      </c>
      <c r="G167" s="288" t="str">
        <f>IF(基本情報入力シート!X196="","",基本情報入力シート!X196)</f>
        <v/>
      </c>
      <c r="H167" s="281" t="str">
        <f>IF(基本情報入力シート!Z196="","",基本情報入力シート!Z196)</f>
        <v/>
      </c>
      <c r="I167" s="282" t="str">
        <f>IF(基本情報入力シート!AE196&lt;&gt;"", 基本情報入力シート!AE196, "")</f>
        <v/>
      </c>
      <c r="J167" s="55" t="str">
        <f>IF(基本情報入力シート!AA196="","",基本情報入力シート!AA196)</f>
        <v/>
      </c>
      <c r="K167" s="58" t="str">
        <f>IF(基本情報入力シート!AD196="","",基本情報入力シート!AD196)</f>
        <v/>
      </c>
      <c r="L167" s="57" t="str">
        <f>IF(G167="","",VLOOKUP(G167,【参考】数式用!$A$3:$C$46,3,FALSE))</f>
        <v/>
      </c>
      <c r="M167" s="289" t="str">
        <f t="shared" si="18"/>
        <v/>
      </c>
      <c r="N167" s="260"/>
      <c r="O167" s="260"/>
      <c r="P167" s="260"/>
      <c r="Q167" s="213"/>
      <c r="R167" s="213"/>
      <c r="S167" s="216"/>
      <c r="T167" s="59"/>
      <c r="U167" s="670" t="str">
        <f t="shared" si="19"/>
        <v/>
      </c>
      <c r="V167" s="670"/>
      <c r="W167" s="670"/>
      <c r="X167" s="670"/>
      <c r="Y167" s="670"/>
      <c r="Z167" s="670"/>
      <c r="AA167" s="670"/>
      <c r="AB167" s="670"/>
      <c r="AC167" s="670"/>
      <c r="AD167" s="670"/>
      <c r="AE167" s="670"/>
    </row>
    <row r="168" spans="1:31" ht="36.75" customHeight="1">
      <c r="A168" s="286">
        <f t="shared" si="20"/>
        <v>158</v>
      </c>
      <c r="B168" s="287" t="str">
        <f>IF(基本情報入力シート!B197="","",基本情報入力シート!B197)</f>
        <v/>
      </c>
      <c r="C168" s="288" t="str">
        <f>IF(基本情報入力シート!L197="","",基本情報入力シート!L197)</f>
        <v/>
      </c>
      <c r="D168" s="288" t="str">
        <f>IF(基本情報入力シート!Q197="","",基本情報入力シート!Q197)</f>
        <v/>
      </c>
      <c r="E168" s="288" t="str">
        <f>IF(基本情報入力シート!V197="","",基本情報入力シート!V197)</f>
        <v/>
      </c>
      <c r="F168" s="288" t="str">
        <f>IF(基本情報入力シート!W197="","",基本情報入力シート!W197)</f>
        <v/>
      </c>
      <c r="G168" s="288" t="str">
        <f>IF(基本情報入力シート!X197="","",基本情報入力シート!X197)</f>
        <v/>
      </c>
      <c r="H168" s="382" t="str">
        <f>IF(基本情報入力シート!Z197="","",基本情報入力シート!Z197)</f>
        <v/>
      </c>
      <c r="I168" s="383" t="str">
        <f>IF(基本情報入力シート!AE197&lt;&gt;"", 基本情報入力シート!AE197, "")</f>
        <v/>
      </c>
      <c r="J168" s="384" t="str">
        <f>IF(基本情報入力シート!AA197="","",基本情報入力シート!AA197)</f>
        <v/>
      </c>
      <c r="K168" s="58" t="str">
        <f>IF(基本情報入力シート!AD197="","",基本情報入力シート!AD197)</f>
        <v/>
      </c>
      <c r="L168" s="385" t="str">
        <f>IF(G168="","",VLOOKUP(G168,【参考】数式用!$A$3:$C$46,3,FALSE))</f>
        <v/>
      </c>
      <c r="M168" s="289" t="str">
        <f t="shared" si="18"/>
        <v/>
      </c>
      <c r="N168" s="260"/>
      <c r="O168" s="260"/>
      <c r="P168" s="260"/>
      <c r="Q168" s="213"/>
      <c r="R168" s="213"/>
      <c r="S168" s="216"/>
      <c r="T168" s="59"/>
      <c r="U168" s="670" t="str">
        <f t="shared" si="19"/>
        <v/>
      </c>
      <c r="V168" s="670"/>
      <c r="W168" s="670"/>
      <c r="X168" s="670"/>
      <c r="Y168" s="670"/>
      <c r="Z168" s="670"/>
      <c r="AA168" s="670"/>
      <c r="AB168" s="670"/>
      <c r="AC168" s="670"/>
      <c r="AD168" s="670"/>
      <c r="AE168" s="670"/>
    </row>
    <row r="169" spans="1:31" ht="36.75" customHeight="1">
      <c r="A169" s="286">
        <f t="shared" si="20"/>
        <v>159</v>
      </c>
      <c r="B169" s="287" t="str">
        <f>IF(基本情報入力シート!B198="","",基本情報入力シート!B198)</f>
        <v/>
      </c>
      <c r="C169" s="288" t="str">
        <f>IF(基本情報入力シート!L198="","",基本情報入力シート!L198)</f>
        <v/>
      </c>
      <c r="D169" s="288" t="str">
        <f>IF(基本情報入力シート!Q198="","",基本情報入力シート!Q198)</f>
        <v/>
      </c>
      <c r="E169" s="288" t="str">
        <f>IF(基本情報入力シート!V198="","",基本情報入力シート!V198)</f>
        <v/>
      </c>
      <c r="F169" s="288" t="str">
        <f>IF(基本情報入力シート!W198="","",基本情報入力シート!W198)</f>
        <v/>
      </c>
      <c r="G169" s="288" t="str">
        <f>IF(基本情報入力シート!X198="","",基本情報入力シート!X198)</f>
        <v/>
      </c>
      <c r="H169" s="281" t="str">
        <f>IF(基本情報入力シート!Z198="","",基本情報入力シート!Z198)</f>
        <v/>
      </c>
      <c r="I169" s="282" t="str">
        <f>IF(基本情報入力シート!AE198&lt;&gt;"", 基本情報入力シート!AE198, "")</f>
        <v/>
      </c>
      <c r="J169" s="55" t="str">
        <f>IF(基本情報入力シート!AA198="","",基本情報入力シート!AA198)</f>
        <v/>
      </c>
      <c r="K169" s="58" t="str">
        <f>IF(基本情報入力シート!AD198="","",基本情報入力シート!AD198)</f>
        <v/>
      </c>
      <c r="L169" s="57" t="str">
        <f>IF(G169="","",VLOOKUP(G169,【参考】数式用!$A$3:$C$46,3,FALSE))</f>
        <v/>
      </c>
      <c r="M169" s="289" t="str">
        <f t="shared" si="18"/>
        <v/>
      </c>
      <c r="N169" s="260"/>
      <c r="O169" s="260"/>
      <c r="P169" s="260"/>
      <c r="Q169" s="213"/>
      <c r="R169" s="213"/>
      <c r="S169" s="216"/>
      <c r="T169" s="59"/>
      <c r="U169" s="670" t="str">
        <f t="shared" si="19"/>
        <v/>
      </c>
      <c r="V169" s="670"/>
      <c r="W169" s="670"/>
      <c r="X169" s="670"/>
      <c r="Y169" s="670"/>
      <c r="Z169" s="670"/>
      <c r="AA169" s="670"/>
      <c r="AB169" s="670"/>
      <c r="AC169" s="670"/>
      <c r="AD169" s="670"/>
      <c r="AE169" s="670"/>
    </row>
    <row r="170" spans="1:31" ht="36.75" customHeight="1">
      <c r="A170" s="286">
        <f t="shared" si="20"/>
        <v>160</v>
      </c>
      <c r="B170" s="287" t="str">
        <f>IF(基本情報入力シート!B199="","",基本情報入力シート!B199)</f>
        <v/>
      </c>
      <c r="C170" s="288" t="str">
        <f>IF(基本情報入力シート!L199="","",基本情報入力シート!L199)</f>
        <v/>
      </c>
      <c r="D170" s="288" t="str">
        <f>IF(基本情報入力シート!Q199="","",基本情報入力シート!Q199)</f>
        <v/>
      </c>
      <c r="E170" s="288" t="str">
        <f>IF(基本情報入力シート!V199="","",基本情報入力シート!V199)</f>
        <v/>
      </c>
      <c r="F170" s="288" t="str">
        <f>IF(基本情報入力シート!W199="","",基本情報入力シート!W199)</f>
        <v/>
      </c>
      <c r="G170" s="288" t="str">
        <f>IF(基本情報入力シート!X199="","",基本情報入力シート!X199)</f>
        <v/>
      </c>
      <c r="H170" s="382" t="str">
        <f>IF(基本情報入力シート!Z199="","",基本情報入力シート!Z199)</f>
        <v/>
      </c>
      <c r="I170" s="383" t="str">
        <f>IF(基本情報入力シート!AE199&lt;&gt;"", 基本情報入力シート!AE199, "")</f>
        <v/>
      </c>
      <c r="J170" s="384" t="str">
        <f>IF(基本情報入力シート!AA199="","",基本情報入力シート!AA199)</f>
        <v/>
      </c>
      <c r="K170" s="58" t="str">
        <f>IF(基本情報入力シート!AD199="","",基本情報入力シート!AD199)</f>
        <v/>
      </c>
      <c r="L170" s="385" t="str">
        <f>IF(G170="","",VLOOKUP(G170,【参考】数式用!$A$3:$C$46,3,FALSE))</f>
        <v/>
      </c>
      <c r="M170" s="289" t="str">
        <f t="shared" si="18"/>
        <v/>
      </c>
      <c r="N170" s="260"/>
      <c r="O170" s="260"/>
      <c r="P170" s="260"/>
      <c r="Q170" s="213"/>
      <c r="R170" s="213"/>
      <c r="S170" s="216"/>
      <c r="T170" s="59"/>
      <c r="U170" s="670" t="str">
        <f t="shared" si="19"/>
        <v/>
      </c>
      <c r="V170" s="670"/>
      <c r="W170" s="670"/>
      <c r="X170" s="670"/>
      <c r="Y170" s="670"/>
      <c r="Z170" s="670"/>
      <c r="AA170" s="670"/>
      <c r="AB170" s="670"/>
      <c r="AC170" s="670"/>
      <c r="AD170" s="670"/>
      <c r="AE170" s="670"/>
    </row>
    <row r="171" spans="1:31" ht="36.75" customHeight="1">
      <c r="A171" s="286">
        <f t="shared" si="20"/>
        <v>161</v>
      </c>
      <c r="B171" s="287" t="str">
        <f>IF(基本情報入力シート!B200="","",基本情報入力シート!B200)</f>
        <v/>
      </c>
      <c r="C171" s="288" t="str">
        <f>IF(基本情報入力シート!L200="","",基本情報入力シート!L200)</f>
        <v/>
      </c>
      <c r="D171" s="288" t="str">
        <f>IF(基本情報入力シート!Q200="","",基本情報入力シート!Q200)</f>
        <v/>
      </c>
      <c r="E171" s="288" t="str">
        <f>IF(基本情報入力シート!V200="","",基本情報入力シート!V200)</f>
        <v/>
      </c>
      <c r="F171" s="288" t="str">
        <f>IF(基本情報入力シート!W200="","",基本情報入力シート!W200)</f>
        <v/>
      </c>
      <c r="G171" s="288" t="str">
        <f>IF(基本情報入力シート!X200="","",基本情報入力シート!X200)</f>
        <v/>
      </c>
      <c r="H171" s="281" t="str">
        <f>IF(基本情報入力シート!Z200="","",基本情報入力シート!Z200)</f>
        <v/>
      </c>
      <c r="I171" s="282" t="str">
        <f>IF(基本情報入力シート!AE200&lt;&gt;"", 基本情報入力シート!AE200, "")</f>
        <v/>
      </c>
      <c r="J171" s="55" t="str">
        <f>IF(基本情報入力シート!AA200="","",基本情報入力シート!AA200)</f>
        <v/>
      </c>
      <c r="K171" s="58" t="str">
        <f>IF(基本情報入力シート!AD200="","",基本情報入力シート!AD200)</f>
        <v/>
      </c>
      <c r="L171" s="57" t="str">
        <f>IF(G171="","",VLOOKUP(G171,【参考】数式用!$A$3:$C$46,3,FALSE))</f>
        <v/>
      </c>
      <c r="M171" s="289" t="str">
        <f t="shared" si="18"/>
        <v/>
      </c>
      <c r="N171" s="260"/>
      <c r="O171" s="260"/>
      <c r="P171" s="260"/>
      <c r="Q171" s="213"/>
      <c r="R171" s="213"/>
      <c r="S171" s="216"/>
      <c r="T171" s="59"/>
      <c r="U171" s="670" t="str">
        <f t="shared" si="19"/>
        <v/>
      </c>
      <c r="V171" s="670"/>
      <c r="W171" s="670"/>
      <c r="X171" s="670"/>
      <c r="Y171" s="670"/>
      <c r="Z171" s="670"/>
      <c r="AA171" s="670"/>
      <c r="AB171" s="670"/>
      <c r="AC171" s="670"/>
      <c r="AD171" s="670"/>
      <c r="AE171" s="670"/>
    </row>
    <row r="172" spans="1:31" ht="36.75" customHeight="1">
      <c r="A172" s="286">
        <f t="shared" si="20"/>
        <v>162</v>
      </c>
      <c r="B172" s="287" t="str">
        <f>IF(基本情報入力シート!B201="","",基本情報入力シート!B201)</f>
        <v/>
      </c>
      <c r="C172" s="288" t="str">
        <f>IF(基本情報入力シート!L201="","",基本情報入力シート!L201)</f>
        <v/>
      </c>
      <c r="D172" s="288" t="str">
        <f>IF(基本情報入力シート!Q201="","",基本情報入力シート!Q201)</f>
        <v/>
      </c>
      <c r="E172" s="288" t="str">
        <f>IF(基本情報入力シート!V201="","",基本情報入力シート!V201)</f>
        <v/>
      </c>
      <c r="F172" s="288" t="str">
        <f>IF(基本情報入力シート!W201="","",基本情報入力シート!W201)</f>
        <v/>
      </c>
      <c r="G172" s="288" t="str">
        <f>IF(基本情報入力シート!X201="","",基本情報入力シート!X201)</f>
        <v/>
      </c>
      <c r="H172" s="382" t="str">
        <f>IF(基本情報入力シート!Z201="","",基本情報入力シート!Z201)</f>
        <v/>
      </c>
      <c r="I172" s="383" t="str">
        <f>IF(基本情報入力シート!AE201&lt;&gt;"", 基本情報入力シート!AE201, "")</f>
        <v/>
      </c>
      <c r="J172" s="384" t="str">
        <f>IF(基本情報入力シート!AA201="","",基本情報入力シート!AA201)</f>
        <v/>
      </c>
      <c r="K172" s="58" t="str">
        <f>IF(基本情報入力シート!AD201="","",基本情報入力シート!AD201)</f>
        <v/>
      </c>
      <c r="L172" s="385" t="str">
        <f>IF(G172="","",VLOOKUP(G172,【参考】数式用!$A$3:$C$46,3,FALSE))</f>
        <v/>
      </c>
      <c r="M172" s="289" t="str">
        <f t="shared" si="18"/>
        <v/>
      </c>
      <c r="N172" s="260"/>
      <c r="O172" s="260"/>
      <c r="P172" s="260"/>
      <c r="Q172" s="213"/>
      <c r="R172" s="213"/>
      <c r="S172" s="216"/>
      <c r="T172" s="59"/>
      <c r="U172" s="670" t="str">
        <f t="shared" si="19"/>
        <v/>
      </c>
      <c r="V172" s="670"/>
      <c r="W172" s="670"/>
      <c r="X172" s="670"/>
      <c r="Y172" s="670"/>
      <c r="Z172" s="670"/>
      <c r="AA172" s="670"/>
      <c r="AB172" s="670"/>
      <c r="AC172" s="670"/>
      <c r="AD172" s="670"/>
      <c r="AE172" s="670"/>
    </row>
    <row r="173" spans="1:31" ht="36.75" customHeight="1">
      <c r="A173" s="286">
        <f t="shared" si="20"/>
        <v>163</v>
      </c>
      <c r="B173" s="287" t="str">
        <f>IF(基本情報入力シート!B202="","",基本情報入力シート!B202)</f>
        <v/>
      </c>
      <c r="C173" s="288" t="str">
        <f>IF(基本情報入力シート!L202="","",基本情報入力シート!L202)</f>
        <v/>
      </c>
      <c r="D173" s="288" t="str">
        <f>IF(基本情報入力シート!Q202="","",基本情報入力シート!Q202)</f>
        <v/>
      </c>
      <c r="E173" s="288" t="str">
        <f>IF(基本情報入力シート!V202="","",基本情報入力シート!V202)</f>
        <v/>
      </c>
      <c r="F173" s="288" t="str">
        <f>IF(基本情報入力シート!W202="","",基本情報入力シート!W202)</f>
        <v/>
      </c>
      <c r="G173" s="288" t="str">
        <f>IF(基本情報入力シート!X202="","",基本情報入力シート!X202)</f>
        <v/>
      </c>
      <c r="H173" s="281" t="str">
        <f>IF(基本情報入力シート!Z202="","",基本情報入力シート!Z202)</f>
        <v/>
      </c>
      <c r="I173" s="282" t="str">
        <f>IF(基本情報入力シート!AE202&lt;&gt;"", 基本情報入力シート!AE202, "")</f>
        <v/>
      </c>
      <c r="J173" s="55" t="str">
        <f>IF(基本情報入力シート!AA202="","",基本情報入力シート!AA202)</f>
        <v/>
      </c>
      <c r="K173" s="58" t="str">
        <f>IF(基本情報入力シート!AD202="","",基本情報入力シート!AD202)</f>
        <v/>
      </c>
      <c r="L173" s="57" t="str">
        <f>IF(G173="","",VLOOKUP(G173,【参考】数式用!$A$3:$C$46,3,FALSE))</f>
        <v/>
      </c>
      <c r="M173" s="289" t="str">
        <f t="shared" si="18"/>
        <v/>
      </c>
      <c r="N173" s="260"/>
      <c r="O173" s="260"/>
      <c r="P173" s="260"/>
      <c r="Q173" s="213"/>
      <c r="R173" s="213"/>
      <c r="S173" s="216"/>
      <c r="T173" s="59"/>
      <c r="U173" s="670" t="str">
        <f t="shared" si="19"/>
        <v/>
      </c>
      <c r="V173" s="670"/>
      <c r="W173" s="670"/>
      <c r="X173" s="670"/>
      <c r="Y173" s="670"/>
      <c r="Z173" s="670"/>
      <c r="AA173" s="670"/>
      <c r="AB173" s="670"/>
      <c r="AC173" s="670"/>
      <c r="AD173" s="670"/>
      <c r="AE173" s="670"/>
    </row>
    <row r="174" spans="1:31" ht="36.75" customHeight="1">
      <c r="A174" s="286">
        <f t="shared" si="20"/>
        <v>164</v>
      </c>
      <c r="B174" s="287" t="str">
        <f>IF(基本情報入力シート!B203="","",基本情報入力シート!B203)</f>
        <v/>
      </c>
      <c r="C174" s="288" t="str">
        <f>IF(基本情報入力シート!L203="","",基本情報入力シート!L203)</f>
        <v/>
      </c>
      <c r="D174" s="288" t="str">
        <f>IF(基本情報入力シート!Q203="","",基本情報入力シート!Q203)</f>
        <v/>
      </c>
      <c r="E174" s="288" t="str">
        <f>IF(基本情報入力シート!V203="","",基本情報入力シート!V203)</f>
        <v/>
      </c>
      <c r="F174" s="288" t="str">
        <f>IF(基本情報入力シート!W203="","",基本情報入力シート!W203)</f>
        <v/>
      </c>
      <c r="G174" s="288" t="str">
        <f>IF(基本情報入力シート!X203="","",基本情報入力シート!X203)</f>
        <v/>
      </c>
      <c r="H174" s="382" t="str">
        <f>IF(基本情報入力シート!Z203="","",基本情報入力シート!Z203)</f>
        <v/>
      </c>
      <c r="I174" s="383" t="str">
        <f>IF(基本情報入力シート!AE203&lt;&gt;"", 基本情報入力シート!AE203, "")</f>
        <v/>
      </c>
      <c r="J174" s="384" t="str">
        <f>IF(基本情報入力シート!AA203="","",基本情報入力シート!AA203)</f>
        <v/>
      </c>
      <c r="K174" s="58" t="str">
        <f>IF(基本情報入力シート!AD203="","",基本情報入力シート!AD203)</f>
        <v/>
      </c>
      <c r="L174" s="385" t="str">
        <f>IF(G174="","",VLOOKUP(G174,【参考】数式用!$A$3:$C$46,3,FALSE))</f>
        <v/>
      </c>
      <c r="M174" s="289" t="str">
        <f t="shared" si="18"/>
        <v/>
      </c>
      <c r="N174" s="260"/>
      <c r="O174" s="260"/>
      <c r="P174" s="260"/>
      <c r="Q174" s="213"/>
      <c r="R174" s="213"/>
      <c r="S174" s="216"/>
      <c r="T174" s="59"/>
      <c r="U174" s="670" t="str">
        <f t="shared" si="19"/>
        <v/>
      </c>
      <c r="V174" s="670"/>
      <c r="W174" s="670"/>
      <c r="X174" s="670"/>
      <c r="Y174" s="670"/>
      <c r="Z174" s="670"/>
      <c r="AA174" s="670"/>
      <c r="AB174" s="670"/>
      <c r="AC174" s="670"/>
      <c r="AD174" s="670"/>
      <c r="AE174" s="670"/>
    </row>
    <row r="175" spans="1:31" ht="36.75" customHeight="1">
      <c r="A175" s="286">
        <f t="shared" si="20"/>
        <v>165</v>
      </c>
      <c r="B175" s="287" t="str">
        <f>IF(基本情報入力シート!B204="","",基本情報入力シート!B204)</f>
        <v/>
      </c>
      <c r="C175" s="288" t="str">
        <f>IF(基本情報入力シート!L204="","",基本情報入力シート!L204)</f>
        <v/>
      </c>
      <c r="D175" s="288" t="str">
        <f>IF(基本情報入力シート!Q204="","",基本情報入力シート!Q204)</f>
        <v/>
      </c>
      <c r="E175" s="288" t="str">
        <f>IF(基本情報入力シート!V204="","",基本情報入力シート!V204)</f>
        <v/>
      </c>
      <c r="F175" s="288" t="str">
        <f>IF(基本情報入力シート!W204="","",基本情報入力シート!W204)</f>
        <v/>
      </c>
      <c r="G175" s="288" t="str">
        <f>IF(基本情報入力シート!X204="","",基本情報入力シート!X204)</f>
        <v/>
      </c>
      <c r="H175" s="281" t="str">
        <f>IF(基本情報入力シート!Z204="","",基本情報入力シート!Z204)</f>
        <v/>
      </c>
      <c r="I175" s="282" t="str">
        <f>IF(基本情報入力シート!AE204&lt;&gt;"", 基本情報入力シート!AE204, "")</f>
        <v/>
      </c>
      <c r="J175" s="55" t="str">
        <f>IF(基本情報入力シート!AA204="","",基本情報入力シート!AA204)</f>
        <v/>
      </c>
      <c r="K175" s="58" t="str">
        <f>IF(基本情報入力シート!AD204="","",基本情報入力シート!AD204)</f>
        <v/>
      </c>
      <c r="L175" s="57" t="str">
        <f>IF(G175="","",VLOOKUP(G175,【参考】数式用!$A$3:$C$46,3,FALSE))</f>
        <v/>
      </c>
      <c r="M175" s="289" t="str">
        <f t="shared" ref="M175:M238" si="21">IFERROR(IF(I175="○",ROUNDDOWN(ROUNDDOWN(J175*K175,0)*L175,0),""), "単価未入力")</f>
        <v/>
      </c>
      <c r="N175" s="260"/>
      <c r="O175" s="260"/>
      <c r="P175" s="260"/>
      <c r="Q175" s="213"/>
      <c r="R175" s="213"/>
      <c r="S175" s="216"/>
      <c r="T175" s="59"/>
      <c r="U175" s="670" t="str">
        <f t="shared" si="19"/>
        <v/>
      </c>
      <c r="V175" s="670"/>
      <c r="W175" s="670"/>
      <c r="X175" s="670"/>
      <c r="Y175" s="670"/>
      <c r="Z175" s="670"/>
      <c r="AA175" s="670"/>
      <c r="AB175" s="670"/>
      <c r="AC175" s="670"/>
      <c r="AD175" s="670"/>
      <c r="AE175" s="670"/>
    </row>
    <row r="176" spans="1:31" ht="36.75" customHeight="1">
      <c r="A176" s="286">
        <f t="shared" si="20"/>
        <v>166</v>
      </c>
      <c r="B176" s="287" t="str">
        <f>IF(基本情報入力シート!B205="","",基本情報入力シート!B205)</f>
        <v/>
      </c>
      <c r="C176" s="288" t="str">
        <f>IF(基本情報入力シート!L205="","",基本情報入力シート!L205)</f>
        <v/>
      </c>
      <c r="D176" s="288" t="str">
        <f>IF(基本情報入力シート!Q205="","",基本情報入力シート!Q205)</f>
        <v/>
      </c>
      <c r="E176" s="288" t="str">
        <f>IF(基本情報入力シート!V205="","",基本情報入力シート!V205)</f>
        <v/>
      </c>
      <c r="F176" s="288" t="str">
        <f>IF(基本情報入力シート!W205="","",基本情報入力シート!W205)</f>
        <v/>
      </c>
      <c r="G176" s="288" t="str">
        <f>IF(基本情報入力シート!X205="","",基本情報入力シート!X205)</f>
        <v/>
      </c>
      <c r="H176" s="382" t="str">
        <f>IF(基本情報入力シート!Z205="","",基本情報入力シート!Z205)</f>
        <v/>
      </c>
      <c r="I176" s="383" t="str">
        <f>IF(基本情報入力シート!AE205&lt;&gt;"", 基本情報入力シート!AE205, "")</f>
        <v/>
      </c>
      <c r="J176" s="384" t="str">
        <f>IF(基本情報入力シート!AA205="","",基本情報入力シート!AA205)</f>
        <v/>
      </c>
      <c r="K176" s="58" t="str">
        <f>IF(基本情報入力シート!AD205="","",基本情報入力シート!AD205)</f>
        <v/>
      </c>
      <c r="L176" s="385" t="str">
        <f>IF(G176="","",VLOOKUP(G176,【参考】数式用!$A$3:$C$46,3,FALSE))</f>
        <v/>
      </c>
      <c r="M176" s="289" t="str">
        <f t="shared" si="21"/>
        <v/>
      </c>
      <c r="N176" s="260"/>
      <c r="O176" s="260"/>
      <c r="P176" s="260"/>
      <c r="Q176" s="213"/>
      <c r="R176" s="213"/>
      <c r="S176" s="216"/>
      <c r="T176" s="59"/>
      <c r="U176" s="670" t="str">
        <f t="shared" ref="U176:U239" si="22">IF(AND(M176&lt;&gt;"",AH176="×"),"！複数の交付対象月を選んでいる、交付対象月が選ばれていない又は補助金を申請予定でないのに交付対象月が選ばれています。", "")</f>
        <v/>
      </c>
      <c r="V176" s="670"/>
      <c r="W176" s="670"/>
      <c r="X176" s="670"/>
      <c r="Y176" s="670"/>
      <c r="Z176" s="670"/>
      <c r="AA176" s="670"/>
      <c r="AB176" s="670"/>
      <c r="AC176" s="670"/>
      <c r="AD176" s="670"/>
      <c r="AE176" s="670"/>
    </row>
    <row r="177" spans="1:31" ht="36.75" customHeight="1">
      <c r="A177" s="286">
        <f t="shared" si="20"/>
        <v>167</v>
      </c>
      <c r="B177" s="287" t="str">
        <f>IF(基本情報入力シート!B206="","",基本情報入力シート!B206)</f>
        <v/>
      </c>
      <c r="C177" s="288" t="str">
        <f>IF(基本情報入力シート!L206="","",基本情報入力シート!L206)</f>
        <v/>
      </c>
      <c r="D177" s="288" t="str">
        <f>IF(基本情報入力シート!Q206="","",基本情報入力シート!Q206)</f>
        <v/>
      </c>
      <c r="E177" s="288" t="str">
        <f>IF(基本情報入力シート!V206="","",基本情報入力シート!V206)</f>
        <v/>
      </c>
      <c r="F177" s="288" t="str">
        <f>IF(基本情報入力シート!W206="","",基本情報入力シート!W206)</f>
        <v/>
      </c>
      <c r="G177" s="288" t="str">
        <f>IF(基本情報入力シート!X206="","",基本情報入力シート!X206)</f>
        <v/>
      </c>
      <c r="H177" s="281" t="str">
        <f>IF(基本情報入力シート!Z206="","",基本情報入力シート!Z206)</f>
        <v/>
      </c>
      <c r="I177" s="282" t="str">
        <f>IF(基本情報入力シート!AE206&lt;&gt;"", 基本情報入力シート!AE206, "")</f>
        <v/>
      </c>
      <c r="J177" s="55" t="str">
        <f>IF(基本情報入力シート!AA206="","",基本情報入力シート!AA206)</f>
        <v/>
      </c>
      <c r="K177" s="58" t="str">
        <f>IF(基本情報入力シート!AD206="","",基本情報入力シート!AD206)</f>
        <v/>
      </c>
      <c r="L177" s="57" t="str">
        <f>IF(G177="","",VLOOKUP(G177,【参考】数式用!$A$3:$C$46,3,FALSE))</f>
        <v/>
      </c>
      <c r="M177" s="289" t="str">
        <f t="shared" si="21"/>
        <v/>
      </c>
      <c r="N177" s="260"/>
      <c r="O177" s="260"/>
      <c r="P177" s="260"/>
      <c r="Q177" s="213"/>
      <c r="R177" s="213"/>
      <c r="S177" s="216"/>
      <c r="T177" s="59"/>
      <c r="U177" s="670" t="str">
        <f t="shared" si="22"/>
        <v/>
      </c>
      <c r="V177" s="670"/>
      <c r="W177" s="670"/>
      <c r="X177" s="670"/>
      <c r="Y177" s="670"/>
      <c r="Z177" s="670"/>
      <c r="AA177" s="670"/>
      <c r="AB177" s="670"/>
      <c r="AC177" s="670"/>
      <c r="AD177" s="670"/>
      <c r="AE177" s="670"/>
    </row>
    <row r="178" spans="1:31" ht="36.75" customHeight="1">
      <c r="A178" s="286">
        <f t="shared" si="20"/>
        <v>168</v>
      </c>
      <c r="B178" s="287" t="str">
        <f>IF(基本情報入力シート!B207="","",基本情報入力シート!B207)</f>
        <v/>
      </c>
      <c r="C178" s="288" t="str">
        <f>IF(基本情報入力シート!L207="","",基本情報入力シート!L207)</f>
        <v/>
      </c>
      <c r="D178" s="288" t="str">
        <f>IF(基本情報入力シート!Q207="","",基本情報入力シート!Q207)</f>
        <v/>
      </c>
      <c r="E178" s="288" t="str">
        <f>IF(基本情報入力シート!V207="","",基本情報入力シート!V207)</f>
        <v/>
      </c>
      <c r="F178" s="288" t="str">
        <f>IF(基本情報入力シート!W207="","",基本情報入力シート!W207)</f>
        <v/>
      </c>
      <c r="G178" s="288" t="str">
        <f>IF(基本情報入力シート!X207="","",基本情報入力シート!X207)</f>
        <v/>
      </c>
      <c r="H178" s="382" t="str">
        <f>IF(基本情報入力シート!Z207="","",基本情報入力シート!Z207)</f>
        <v/>
      </c>
      <c r="I178" s="383" t="str">
        <f>IF(基本情報入力シート!AE207&lt;&gt;"", 基本情報入力シート!AE207, "")</f>
        <v/>
      </c>
      <c r="J178" s="384" t="str">
        <f>IF(基本情報入力シート!AA207="","",基本情報入力シート!AA207)</f>
        <v/>
      </c>
      <c r="K178" s="58" t="str">
        <f>IF(基本情報入力シート!AD207="","",基本情報入力シート!AD207)</f>
        <v/>
      </c>
      <c r="L178" s="385" t="str">
        <f>IF(G178="","",VLOOKUP(G178,【参考】数式用!$A$3:$C$46,3,FALSE))</f>
        <v/>
      </c>
      <c r="M178" s="289" t="str">
        <f t="shared" si="21"/>
        <v/>
      </c>
      <c r="N178" s="260"/>
      <c r="O178" s="260"/>
      <c r="P178" s="260"/>
      <c r="Q178" s="213"/>
      <c r="R178" s="213"/>
      <c r="S178" s="216"/>
      <c r="T178" s="59"/>
      <c r="U178" s="670" t="str">
        <f t="shared" si="22"/>
        <v/>
      </c>
      <c r="V178" s="670"/>
      <c r="W178" s="670"/>
      <c r="X178" s="670"/>
      <c r="Y178" s="670"/>
      <c r="Z178" s="670"/>
      <c r="AA178" s="670"/>
      <c r="AB178" s="670"/>
      <c r="AC178" s="670"/>
      <c r="AD178" s="670"/>
      <c r="AE178" s="670"/>
    </row>
    <row r="179" spans="1:31" ht="36.75" customHeight="1">
      <c r="A179" s="286">
        <f t="shared" si="20"/>
        <v>169</v>
      </c>
      <c r="B179" s="287" t="str">
        <f>IF(基本情報入力シート!B208="","",基本情報入力シート!B208)</f>
        <v/>
      </c>
      <c r="C179" s="288" t="str">
        <f>IF(基本情報入力シート!L208="","",基本情報入力シート!L208)</f>
        <v/>
      </c>
      <c r="D179" s="288" t="str">
        <f>IF(基本情報入力シート!Q208="","",基本情報入力シート!Q208)</f>
        <v/>
      </c>
      <c r="E179" s="288" t="str">
        <f>IF(基本情報入力シート!V208="","",基本情報入力シート!V208)</f>
        <v/>
      </c>
      <c r="F179" s="288" t="str">
        <f>IF(基本情報入力シート!W208="","",基本情報入力シート!W208)</f>
        <v/>
      </c>
      <c r="G179" s="288" t="str">
        <f>IF(基本情報入力シート!X208="","",基本情報入力シート!X208)</f>
        <v/>
      </c>
      <c r="H179" s="281" t="str">
        <f>IF(基本情報入力シート!Z208="","",基本情報入力シート!Z208)</f>
        <v/>
      </c>
      <c r="I179" s="282" t="str">
        <f>IF(基本情報入力シート!AE208&lt;&gt;"", 基本情報入力シート!AE208, "")</f>
        <v/>
      </c>
      <c r="J179" s="55" t="str">
        <f>IF(基本情報入力シート!AA208="","",基本情報入力シート!AA208)</f>
        <v/>
      </c>
      <c r="K179" s="58" t="str">
        <f>IF(基本情報入力シート!AD208="","",基本情報入力シート!AD208)</f>
        <v/>
      </c>
      <c r="L179" s="57" t="str">
        <f>IF(G179="","",VLOOKUP(G179,【参考】数式用!$A$3:$C$46,3,FALSE))</f>
        <v/>
      </c>
      <c r="M179" s="289" t="str">
        <f t="shared" si="21"/>
        <v/>
      </c>
      <c r="N179" s="260"/>
      <c r="O179" s="260"/>
      <c r="P179" s="260"/>
      <c r="Q179" s="213"/>
      <c r="R179" s="213"/>
      <c r="S179" s="216"/>
      <c r="T179" s="59"/>
      <c r="U179" s="670" t="str">
        <f t="shared" si="22"/>
        <v/>
      </c>
      <c r="V179" s="670"/>
      <c r="W179" s="670"/>
      <c r="X179" s="670"/>
      <c r="Y179" s="670"/>
      <c r="Z179" s="670"/>
      <c r="AA179" s="670"/>
      <c r="AB179" s="670"/>
      <c r="AC179" s="670"/>
      <c r="AD179" s="670"/>
      <c r="AE179" s="670"/>
    </row>
    <row r="180" spans="1:31" ht="36.75" customHeight="1">
      <c r="A180" s="286">
        <f t="shared" si="20"/>
        <v>170</v>
      </c>
      <c r="B180" s="287" t="str">
        <f>IF(基本情報入力シート!B209="","",基本情報入力シート!B209)</f>
        <v/>
      </c>
      <c r="C180" s="288" t="str">
        <f>IF(基本情報入力シート!L209="","",基本情報入力シート!L209)</f>
        <v/>
      </c>
      <c r="D180" s="288" t="str">
        <f>IF(基本情報入力シート!Q209="","",基本情報入力シート!Q209)</f>
        <v/>
      </c>
      <c r="E180" s="288" t="str">
        <f>IF(基本情報入力シート!V209="","",基本情報入力シート!V209)</f>
        <v/>
      </c>
      <c r="F180" s="288" t="str">
        <f>IF(基本情報入力シート!W209="","",基本情報入力シート!W209)</f>
        <v/>
      </c>
      <c r="G180" s="288" t="str">
        <f>IF(基本情報入力シート!X209="","",基本情報入力シート!X209)</f>
        <v/>
      </c>
      <c r="H180" s="382" t="str">
        <f>IF(基本情報入力シート!Z209="","",基本情報入力シート!Z209)</f>
        <v/>
      </c>
      <c r="I180" s="383" t="str">
        <f>IF(基本情報入力シート!AE209&lt;&gt;"", 基本情報入力シート!AE209, "")</f>
        <v/>
      </c>
      <c r="J180" s="384" t="str">
        <f>IF(基本情報入力シート!AA209="","",基本情報入力シート!AA209)</f>
        <v/>
      </c>
      <c r="K180" s="58" t="str">
        <f>IF(基本情報入力シート!AD209="","",基本情報入力シート!AD209)</f>
        <v/>
      </c>
      <c r="L180" s="385" t="str">
        <f>IF(G180="","",VLOOKUP(G180,【参考】数式用!$A$3:$C$46,3,FALSE))</f>
        <v/>
      </c>
      <c r="M180" s="289" t="str">
        <f t="shared" si="21"/>
        <v/>
      </c>
      <c r="N180" s="260"/>
      <c r="O180" s="260"/>
      <c r="P180" s="260"/>
      <c r="Q180" s="213"/>
      <c r="R180" s="213"/>
      <c r="S180" s="216"/>
      <c r="T180" s="59"/>
      <c r="U180" s="670" t="str">
        <f t="shared" si="22"/>
        <v/>
      </c>
      <c r="V180" s="670"/>
      <c r="W180" s="670"/>
      <c r="X180" s="670"/>
      <c r="Y180" s="670"/>
      <c r="Z180" s="670"/>
      <c r="AA180" s="670"/>
      <c r="AB180" s="670"/>
      <c r="AC180" s="670"/>
      <c r="AD180" s="670"/>
      <c r="AE180" s="670"/>
    </row>
    <row r="181" spans="1:31" ht="36.75" customHeight="1">
      <c r="A181" s="286">
        <f t="shared" si="20"/>
        <v>171</v>
      </c>
      <c r="B181" s="287" t="str">
        <f>IF(基本情報入力シート!B210="","",基本情報入力シート!B210)</f>
        <v/>
      </c>
      <c r="C181" s="288" t="str">
        <f>IF(基本情報入力シート!L210="","",基本情報入力シート!L210)</f>
        <v/>
      </c>
      <c r="D181" s="288" t="str">
        <f>IF(基本情報入力シート!Q210="","",基本情報入力シート!Q210)</f>
        <v/>
      </c>
      <c r="E181" s="288" t="str">
        <f>IF(基本情報入力シート!V210="","",基本情報入力シート!V210)</f>
        <v/>
      </c>
      <c r="F181" s="288" t="str">
        <f>IF(基本情報入力シート!W210="","",基本情報入力シート!W210)</f>
        <v/>
      </c>
      <c r="G181" s="288" t="str">
        <f>IF(基本情報入力シート!X210="","",基本情報入力シート!X210)</f>
        <v/>
      </c>
      <c r="H181" s="281" t="str">
        <f>IF(基本情報入力シート!Z210="","",基本情報入力シート!Z210)</f>
        <v/>
      </c>
      <c r="I181" s="282" t="str">
        <f>IF(基本情報入力シート!AE210&lt;&gt;"", 基本情報入力シート!AE210, "")</f>
        <v/>
      </c>
      <c r="J181" s="55" t="str">
        <f>IF(基本情報入力シート!AA210="","",基本情報入力シート!AA210)</f>
        <v/>
      </c>
      <c r="K181" s="58" t="str">
        <f>IF(基本情報入力シート!AD210="","",基本情報入力シート!AD210)</f>
        <v/>
      </c>
      <c r="L181" s="57" t="str">
        <f>IF(G181="","",VLOOKUP(G181,【参考】数式用!$A$3:$C$46,3,FALSE))</f>
        <v/>
      </c>
      <c r="M181" s="289" t="str">
        <f t="shared" si="21"/>
        <v/>
      </c>
      <c r="N181" s="260"/>
      <c r="O181" s="260"/>
      <c r="P181" s="260"/>
      <c r="Q181" s="213"/>
      <c r="R181" s="213"/>
      <c r="S181" s="216"/>
      <c r="T181" s="59"/>
      <c r="U181" s="670" t="str">
        <f t="shared" si="22"/>
        <v/>
      </c>
      <c r="V181" s="670"/>
      <c r="W181" s="670"/>
      <c r="X181" s="670"/>
      <c r="Y181" s="670"/>
      <c r="Z181" s="670"/>
      <c r="AA181" s="670"/>
      <c r="AB181" s="670"/>
      <c r="AC181" s="670"/>
      <c r="AD181" s="670"/>
      <c r="AE181" s="670"/>
    </row>
    <row r="182" spans="1:31" ht="36.75" customHeight="1">
      <c r="A182" s="286">
        <f t="shared" si="20"/>
        <v>172</v>
      </c>
      <c r="B182" s="287" t="str">
        <f>IF(基本情報入力シート!B211="","",基本情報入力シート!B211)</f>
        <v/>
      </c>
      <c r="C182" s="288" t="str">
        <f>IF(基本情報入力シート!L211="","",基本情報入力シート!L211)</f>
        <v/>
      </c>
      <c r="D182" s="288" t="str">
        <f>IF(基本情報入力シート!Q211="","",基本情報入力シート!Q211)</f>
        <v/>
      </c>
      <c r="E182" s="288" t="str">
        <f>IF(基本情報入力シート!V211="","",基本情報入力シート!V211)</f>
        <v/>
      </c>
      <c r="F182" s="288" t="str">
        <f>IF(基本情報入力シート!W211="","",基本情報入力シート!W211)</f>
        <v/>
      </c>
      <c r="G182" s="288" t="str">
        <f>IF(基本情報入力シート!X211="","",基本情報入力シート!X211)</f>
        <v/>
      </c>
      <c r="H182" s="382" t="str">
        <f>IF(基本情報入力シート!Z211="","",基本情報入力シート!Z211)</f>
        <v/>
      </c>
      <c r="I182" s="383" t="str">
        <f>IF(基本情報入力シート!AE211&lt;&gt;"", 基本情報入力シート!AE211, "")</f>
        <v/>
      </c>
      <c r="J182" s="384" t="str">
        <f>IF(基本情報入力シート!AA211="","",基本情報入力シート!AA211)</f>
        <v/>
      </c>
      <c r="K182" s="58" t="str">
        <f>IF(基本情報入力シート!AD211="","",基本情報入力シート!AD211)</f>
        <v/>
      </c>
      <c r="L182" s="385" t="str">
        <f>IF(G182="","",VLOOKUP(G182,【参考】数式用!$A$3:$C$46,3,FALSE))</f>
        <v/>
      </c>
      <c r="M182" s="289" t="str">
        <f t="shared" si="21"/>
        <v/>
      </c>
      <c r="N182" s="260"/>
      <c r="O182" s="260"/>
      <c r="P182" s="260"/>
      <c r="Q182" s="213"/>
      <c r="R182" s="213"/>
      <c r="S182" s="216"/>
      <c r="T182" s="59"/>
      <c r="U182" s="670" t="str">
        <f t="shared" si="22"/>
        <v/>
      </c>
      <c r="V182" s="670"/>
      <c r="W182" s="670"/>
      <c r="X182" s="670"/>
      <c r="Y182" s="670"/>
      <c r="Z182" s="670"/>
      <c r="AA182" s="670"/>
      <c r="AB182" s="670"/>
      <c r="AC182" s="670"/>
      <c r="AD182" s="670"/>
      <c r="AE182" s="670"/>
    </row>
    <row r="183" spans="1:31" ht="36.75" customHeight="1">
      <c r="A183" s="286">
        <f t="shared" si="20"/>
        <v>173</v>
      </c>
      <c r="B183" s="287" t="str">
        <f>IF(基本情報入力シート!B212="","",基本情報入力シート!B212)</f>
        <v/>
      </c>
      <c r="C183" s="288" t="str">
        <f>IF(基本情報入力シート!L212="","",基本情報入力シート!L212)</f>
        <v/>
      </c>
      <c r="D183" s="288" t="str">
        <f>IF(基本情報入力シート!Q212="","",基本情報入力シート!Q212)</f>
        <v/>
      </c>
      <c r="E183" s="288" t="str">
        <f>IF(基本情報入力シート!V212="","",基本情報入力シート!V212)</f>
        <v/>
      </c>
      <c r="F183" s="288" t="str">
        <f>IF(基本情報入力シート!W212="","",基本情報入力シート!W212)</f>
        <v/>
      </c>
      <c r="G183" s="288" t="str">
        <f>IF(基本情報入力シート!X212="","",基本情報入力シート!X212)</f>
        <v/>
      </c>
      <c r="H183" s="281" t="str">
        <f>IF(基本情報入力シート!Z212="","",基本情報入力シート!Z212)</f>
        <v/>
      </c>
      <c r="I183" s="282" t="str">
        <f>IF(基本情報入力シート!AE212&lt;&gt;"", 基本情報入力シート!AE212, "")</f>
        <v/>
      </c>
      <c r="J183" s="55" t="str">
        <f>IF(基本情報入力シート!AA212="","",基本情報入力シート!AA212)</f>
        <v/>
      </c>
      <c r="K183" s="58" t="str">
        <f>IF(基本情報入力シート!AD212="","",基本情報入力シート!AD212)</f>
        <v/>
      </c>
      <c r="L183" s="57" t="str">
        <f>IF(G183="","",VLOOKUP(G183,【参考】数式用!$A$3:$C$46,3,FALSE))</f>
        <v/>
      </c>
      <c r="M183" s="289" t="str">
        <f t="shared" si="21"/>
        <v/>
      </c>
      <c r="N183" s="260"/>
      <c r="O183" s="260"/>
      <c r="P183" s="260"/>
      <c r="Q183" s="213"/>
      <c r="R183" s="213"/>
      <c r="S183" s="216"/>
      <c r="T183" s="59"/>
      <c r="U183" s="670" t="str">
        <f t="shared" si="22"/>
        <v/>
      </c>
      <c r="V183" s="670"/>
      <c r="W183" s="670"/>
      <c r="X183" s="670"/>
      <c r="Y183" s="670"/>
      <c r="Z183" s="670"/>
      <c r="AA183" s="670"/>
      <c r="AB183" s="670"/>
      <c r="AC183" s="670"/>
      <c r="AD183" s="670"/>
      <c r="AE183" s="670"/>
    </row>
    <row r="184" spans="1:31" ht="36.75" customHeight="1">
      <c r="A184" s="286">
        <f t="shared" si="20"/>
        <v>174</v>
      </c>
      <c r="B184" s="287" t="str">
        <f>IF(基本情報入力シート!B213="","",基本情報入力シート!B213)</f>
        <v/>
      </c>
      <c r="C184" s="288" t="str">
        <f>IF(基本情報入力シート!L213="","",基本情報入力シート!L213)</f>
        <v/>
      </c>
      <c r="D184" s="288" t="str">
        <f>IF(基本情報入力シート!Q213="","",基本情報入力シート!Q213)</f>
        <v/>
      </c>
      <c r="E184" s="288" t="str">
        <f>IF(基本情報入力シート!V213="","",基本情報入力シート!V213)</f>
        <v/>
      </c>
      <c r="F184" s="288" t="str">
        <f>IF(基本情報入力シート!W213="","",基本情報入力シート!W213)</f>
        <v/>
      </c>
      <c r="G184" s="288" t="str">
        <f>IF(基本情報入力シート!X213="","",基本情報入力シート!X213)</f>
        <v/>
      </c>
      <c r="H184" s="382" t="str">
        <f>IF(基本情報入力シート!Z213="","",基本情報入力シート!Z213)</f>
        <v/>
      </c>
      <c r="I184" s="383" t="str">
        <f>IF(基本情報入力シート!AE213&lt;&gt;"", 基本情報入力シート!AE213, "")</f>
        <v/>
      </c>
      <c r="J184" s="384" t="str">
        <f>IF(基本情報入力シート!AA213="","",基本情報入力シート!AA213)</f>
        <v/>
      </c>
      <c r="K184" s="58" t="str">
        <f>IF(基本情報入力シート!AD213="","",基本情報入力シート!AD213)</f>
        <v/>
      </c>
      <c r="L184" s="385" t="str">
        <f>IF(G184="","",VLOOKUP(G184,【参考】数式用!$A$3:$C$46,3,FALSE))</f>
        <v/>
      </c>
      <c r="M184" s="289" t="str">
        <f t="shared" si="21"/>
        <v/>
      </c>
      <c r="N184" s="260"/>
      <c r="O184" s="260"/>
      <c r="P184" s="260"/>
      <c r="Q184" s="213"/>
      <c r="R184" s="213"/>
      <c r="S184" s="216"/>
      <c r="T184" s="59"/>
      <c r="U184" s="670" t="str">
        <f t="shared" si="22"/>
        <v/>
      </c>
      <c r="V184" s="670"/>
      <c r="W184" s="670"/>
      <c r="X184" s="670"/>
      <c r="Y184" s="670"/>
      <c r="Z184" s="670"/>
      <c r="AA184" s="670"/>
      <c r="AB184" s="670"/>
      <c r="AC184" s="670"/>
      <c r="AD184" s="670"/>
      <c r="AE184" s="670"/>
    </row>
    <row r="185" spans="1:31" ht="36.75" customHeight="1">
      <c r="A185" s="286">
        <f t="shared" si="20"/>
        <v>175</v>
      </c>
      <c r="B185" s="287" t="str">
        <f>IF(基本情報入力シート!B214="","",基本情報入力シート!B214)</f>
        <v/>
      </c>
      <c r="C185" s="288" t="str">
        <f>IF(基本情報入力シート!L214="","",基本情報入力シート!L214)</f>
        <v/>
      </c>
      <c r="D185" s="288" t="str">
        <f>IF(基本情報入力シート!Q214="","",基本情報入力シート!Q214)</f>
        <v/>
      </c>
      <c r="E185" s="288" t="str">
        <f>IF(基本情報入力シート!V214="","",基本情報入力シート!V214)</f>
        <v/>
      </c>
      <c r="F185" s="288" t="str">
        <f>IF(基本情報入力シート!W214="","",基本情報入力シート!W214)</f>
        <v/>
      </c>
      <c r="G185" s="288" t="str">
        <f>IF(基本情報入力シート!X214="","",基本情報入力シート!X214)</f>
        <v/>
      </c>
      <c r="H185" s="281" t="str">
        <f>IF(基本情報入力シート!Z214="","",基本情報入力シート!Z214)</f>
        <v/>
      </c>
      <c r="I185" s="282" t="str">
        <f>IF(基本情報入力シート!AE214&lt;&gt;"", 基本情報入力シート!AE214, "")</f>
        <v/>
      </c>
      <c r="J185" s="55" t="str">
        <f>IF(基本情報入力シート!AA214="","",基本情報入力シート!AA214)</f>
        <v/>
      </c>
      <c r="K185" s="58" t="str">
        <f>IF(基本情報入力シート!AD214="","",基本情報入力シート!AD214)</f>
        <v/>
      </c>
      <c r="L185" s="57" t="str">
        <f>IF(G185="","",VLOOKUP(G185,【参考】数式用!$A$3:$C$46,3,FALSE))</f>
        <v/>
      </c>
      <c r="M185" s="289" t="str">
        <f t="shared" si="21"/>
        <v/>
      </c>
      <c r="N185" s="260"/>
      <c r="O185" s="260"/>
      <c r="P185" s="260"/>
      <c r="Q185" s="213"/>
      <c r="R185" s="213"/>
      <c r="S185" s="216"/>
      <c r="T185" s="59"/>
      <c r="U185" s="670" t="str">
        <f t="shared" si="22"/>
        <v/>
      </c>
      <c r="V185" s="670"/>
      <c r="W185" s="670"/>
      <c r="X185" s="670"/>
      <c r="Y185" s="670"/>
      <c r="Z185" s="670"/>
      <c r="AA185" s="670"/>
      <c r="AB185" s="670"/>
      <c r="AC185" s="670"/>
      <c r="AD185" s="670"/>
      <c r="AE185" s="670"/>
    </row>
    <row r="186" spans="1:31" ht="36.75" customHeight="1">
      <c r="A186" s="286">
        <f t="shared" si="20"/>
        <v>176</v>
      </c>
      <c r="B186" s="287" t="str">
        <f>IF(基本情報入力シート!B215="","",基本情報入力シート!B215)</f>
        <v/>
      </c>
      <c r="C186" s="288" t="str">
        <f>IF(基本情報入力シート!L215="","",基本情報入力シート!L215)</f>
        <v/>
      </c>
      <c r="D186" s="288" t="str">
        <f>IF(基本情報入力シート!Q215="","",基本情報入力シート!Q215)</f>
        <v/>
      </c>
      <c r="E186" s="288" t="str">
        <f>IF(基本情報入力シート!V215="","",基本情報入力シート!V215)</f>
        <v/>
      </c>
      <c r="F186" s="288" t="str">
        <f>IF(基本情報入力シート!W215="","",基本情報入力シート!W215)</f>
        <v/>
      </c>
      <c r="G186" s="288" t="str">
        <f>IF(基本情報入力シート!X215="","",基本情報入力シート!X215)</f>
        <v/>
      </c>
      <c r="H186" s="382" t="str">
        <f>IF(基本情報入力シート!Z215="","",基本情報入力シート!Z215)</f>
        <v/>
      </c>
      <c r="I186" s="383" t="str">
        <f>IF(基本情報入力シート!AE215&lt;&gt;"", 基本情報入力シート!AE215, "")</f>
        <v/>
      </c>
      <c r="J186" s="384" t="str">
        <f>IF(基本情報入力シート!AA215="","",基本情報入力シート!AA215)</f>
        <v/>
      </c>
      <c r="K186" s="58" t="str">
        <f>IF(基本情報入力シート!AD215="","",基本情報入力シート!AD215)</f>
        <v/>
      </c>
      <c r="L186" s="385" t="str">
        <f>IF(G186="","",VLOOKUP(G186,【参考】数式用!$A$3:$C$46,3,FALSE))</f>
        <v/>
      </c>
      <c r="M186" s="289" t="str">
        <f t="shared" si="21"/>
        <v/>
      </c>
      <c r="N186" s="260"/>
      <c r="O186" s="260"/>
      <c r="P186" s="260"/>
      <c r="Q186" s="213"/>
      <c r="R186" s="213"/>
      <c r="S186" s="216"/>
      <c r="T186" s="59"/>
      <c r="U186" s="670" t="str">
        <f t="shared" si="22"/>
        <v/>
      </c>
      <c r="V186" s="670"/>
      <c r="W186" s="670"/>
      <c r="X186" s="670"/>
      <c r="Y186" s="670"/>
      <c r="Z186" s="670"/>
      <c r="AA186" s="670"/>
      <c r="AB186" s="670"/>
      <c r="AC186" s="670"/>
      <c r="AD186" s="670"/>
      <c r="AE186" s="670"/>
    </row>
    <row r="187" spans="1:31" ht="36.75" customHeight="1">
      <c r="A187" s="286">
        <f t="shared" si="20"/>
        <v>177</v>
      </c>
      <c r="B187" s="287" t="str">
        <f>IF(基本情報入力シート!B216="","",基本情報入力シート!B216)</f>
        <v/>
      </c>
      <c r="C187" s="288" t="str">
        <f>IF(基本情報入力シート!L216="","",基本情報入力シート!L216)</f>
        <v/>
      </c>
      <c r="D187" s="288" t="str">
        <f>IF(基本情報入力シート!Q216="","",基本情報入力シート!Q216)</f>
        <v/>
      </c>
      <c r="E187" s="288" t="str">
        <f>IF(基本情報入力シート!V216="","",基本情報入力シート!V216)</f>
        <v/>
      </c>
      <c r="F187" s="288" t="str">
        <f>IF(基本情報入力シート!W216="","",基本情報入力シート!W216)</f>
        <v/>
      </c>
      <c r="G187" s="288" t="str">
        <f>IF(基本情報入力シート!X216="","",基本情報入力シート!X216)</f>
        <v/>
      </c>
      <c r="H187" s="281" t="str">
        <f>IF(基本情報入力シート!Z216="","",基本情報入力シート!Z216)</f>
        <v/>
      </c>
      <c r="I187" s="282" t="str">
        <f>IF(基本情報入力シート!AE216&lt;&gt;"", 基本情報入力シート!AE216, "")</f>
        <v/>
      </c>
      <c r="J187" s="55" t="str">
        <f>IF(基本情報入力シート!AA216="","",基本情報入力シート!AA216)</f>
        <v/>
      </c>
      <c r="K187" s="58" t="str">
        <f>IF(基本情報入力シート!AD216="","",基本情報入力シート!AD216)</f>
        <v/>
      </c>
      <c r="L187" s="57" t="str">
        <f>IF(G187="","",VLOOKUP(G187,【参考】数式用!$A$3:$C$46,3,FALSE))</f>
        <v/>
      </c>
      <c r="M187" s="289" t="str">
        <f t="shared" si="21"/>
        <v/>
      </c>
      <c r="N187" s="260"/>
      <c r="O187" s="260"/>
      <c r="P187" s="260"/>
      <c r="Q187" s="213"/>
      <c r="R187" s="213"/>
      <c r="S187" s="216"/>
      <c r="T187" s="59"/>
      <c r="U187" s="670" t="str">
        <f t="shared" si="22"/>
        <v/>
      </c>
      <c r="V187" s="670"/>
      <c r="W187" s="670"/>
      <c r="X187" s="670"/>
      <c r="Y187" s="670"/>
      <c r="Z187" s="670"/>
      <c r="AA187" s="670"/>
      <c r="AB187" s="670"/>
      <c r="AC187" s="670"/>
      <c r="AD187" s="670"/>
      <c r="AE187" s="670"/>
    </row>
    <row r="188" spans="1:31" ht="36.75" customHeight="1">
      <c r="A188" s="286">
        <f t="shared" si="20"/>
        <v>178</v>
      </c>
      <c r="B188" s="287" t="str">
        <f>IF(基本情報入力シート!B217="","",基本情報入力シート!B217)</f>
        <v/>
      </c>
      <c r="C188" s="288" t="str">
        <f>IF(基本情報入力シート!L217="","",基本情報入力シート!L217)</f>
        <v/>
      </c>
      <c r="D188" s="288" t="str">
        <f>IF(基本情報入力シート!Q217="","",基本情報入力シート!Q217)</f>
        <v/>
      </c>
      <c r="E188" s="288" t="str">
        <f>IF(基本情報入力シート!V217="","",基本情報入力シート!V217)</f>
        <v/>
      </c>
      <c r="F188" s="288" t="str">
        <f>IF(基本情報入力シート!W217="","",基本情報入力シート!W217)</f>
        <v/>
      </c>
      <c r="G188" s="288" t="str">
        <f>IF(基本情報入力シート!X217="","",基本情報入力シート!X217)</f>
        <v/>
      </c>
      <c r="H188" s="382" t="str">
        <f>IF(基本情報入力シート!Z217="","",基本情報入力シート!Z217)</f>
        <v/>
      </c>
      <c r="I188" s="383" t="str">
        <f>IF(基本情報入力シート!AE217&lt;&gt;"", 基本情報入力シート!AE217, "")</f>
        <v/>
      </c>
      <c r="J188" s="384" t="str">
        <f>IF(基本情報入力シート!AA217="","",基本情報入力シート!AA217)</f>
        <v/>
      </c>
      <c r="K188" s="58" t="str">
        <f>IF(基本情報入力シート!AD217="","",基本情報入力シート!AD217)</f>
        <v/>
      </c>
      <c r="L188" s="385" t="str">
        <f>IF(G188="","",VLOOKUP(G188,【参考】数式用!$A$3:$C$46,3,FALSE))</f>
        <v/>
      </c>
      <c r="M188" s="289" t="str">
        <f t="shared" si="21"/>
        <v/>
      </c>
      <c r="N188" s="260"/>
      <c r="O188" s="260"/>
      <c r="P188" s="260"/>
      <c r="Q188" s="213"/>
      <c r="R188" s="213"/>
      <c r="S188" s="216"/>
      <c r="T188" s="59"/>
      <c r="U188" s="670" t="str">
        <f t="shared" si="22"/>
        <v/>
      </c>
      <c r="V188" s="670"/>
      <c r="W188" s="670"/>
      <c r="X188" s="670"/>
      <c r="Y188" s="670"/>
      <c r="Z188" s="670"/>
      <c r="AA188" s="670"/>
      <c r="AB188" s="670"/>
      <c r="AC188" s="670"/>
      <c r="AD188" s="670"/>
      <c r="AE188" s="670"/>
    </row>
    <row r="189" spans="1:31" ht="36.75" customHeight="1">
      <c r="A189" s="286">
        <f t="shared" si="20"/>
        <v>179</v>
      </c>
      <c r="B189" s="287" t="str">
        <f>IF(基本情報入力シート!B218="","",基本情報入力シート!B218)</f>
        <v/>
      </c>
      <c r="C189" s="288" t="str">
        <f>IF(基本情報入力シート!L218="","",基本情報入力シート!L218)</f>
        <v/>
      </c>
      <c r="D189" s="288" t="str">
        <f>IF(基本情報入力シート!Q218="","",基本情報入力シート!Q218)</f>
        <v/>
      </c>
      <c r="E189" s="288" t="str">
        <f>IF(基本情報入力シート!V218="","",基本情報入力シート!V218)</f>
        <v/>
      </c>
      <c r="F189" s="288" t="str">
        <f>IF(基本情報入力シート!W218="","",基本情報入力シート!W218)</f>
        <v/>
      </c>
      <c r="G189" s="288" t="str">
        <f>IF(基本情報入力シート!X218="","",基本情報入力シート!X218)</f>
        <v/>
      </c>
      <c r="H189" s="281" t="str">
        <f>IF(基本情報入力シート!Z218="","",基本情報入力シート!Z218)</f>
        <v/>
      </c>
      <c r="I189" s="282" t="str">
        <f>IF(基本情報入力シート!AE218&lt;&gt;"", 基本情報入力シート!AE218, "")</f>
        <v/>
      </c>
      <c r="J189" s="55" t="str">
        <f>IF(基本情報入力シート!AA218="","",基本情報入力シート!AA218)</f>
        <v/>
      </c>
      <c r="K189" s="58" t="str">
        <f>IF(基本情報入力シート!AD218="","",基本情報入力シート!AD218)</f>
        <v/>
      </c>
      <c r="L189" s="57" t="str">
        <f>IF(G189="","",VLOOKUP(G189,【参考】数式用!$A$3:$C$46,3,FALSE))</f>
        <v/>
      </c>
      <c r="M189" s="289" t="str">
        <f t="shared" si="21"/>
        <v/>
      </c>
      <c r="N189" s="260"/>
      <c r="O189" s="260"/>
      <c r="P189" s="260"/>
      <c r="Q189" s="213"/>
      <c r="R189" s="213"/>
      <c r="S189" s="216"/>
      <c r="T189" s="59"/>
      <c r="U189" s="670" t="str">
        <f t="shared" si="22"/>
        <v/>
      </c>
      <c r="V189" s="670"/>
      <c r="W189" s="670"/>
      <c r="X189" s="670"/>
      <c r="Y189" s="670"/>
      <c r="Z189" s="670"/>
      <c r="AA189" s="670"/>
      <c r="AB189" s="670"/>
      <c r="AC189" s="670"/>
      <c r="AD189" s="670"/>
      <c r="AE189" s="670"/>
    </row>
    <row r="190" spans="1:31" ht="36.75" customHeight="1">
      <c r="A190" s="286">
        <f t="shared" si="20"/>
        <v>180</v>
      </c>
      <c r="B190" s="287" t="str">
        <f>IF(基本情報入力シート!B219="","",基本情報入力シート!B219)</f>
        <v/>
      </c>
      <c r="C190" s="288" t="str">
        <f>IF(基本情報入力シート!L219="","",基本情報入力シート!L219)</f>
        <v/>
      </c>
      <c r="D190" s="288" t="str">
        <f>IF(基本情報入力シート!Q219="","",基本情報入力シート!Q219)</f>
        <v/>
      </c>
      <c r="E190" s="288" t="str">
        <f>IF(基本情報入力シート!V219="","",基本情報入力シート!V219)</f>
        <v/>
      </c>
      <c r="F190" s="288" t="str">
        <f>IF(基本情報入力シート!W219="","",基本情報入力シート!W219)</f>
        <v/>
      </c>
      <c r="G190" s="288" t="str">
        <f>IF(基本情報入力シート!X219="","",基本情報入力シート!X219)</f>
        <v/>
      </c>
      <c r="H190" s="382" t="str">
        <f>IF(基本情報入力シート!Z219="","",基本情報入力シート!Z219)</f>
        <v/>
      </c>
      <c r="I190" s="383" t="str">
        <f>IF(基本情報入力シート!AE219&lt;&gt;"", 基本情報入力シート!AE219, "")</f>
        <v/>
      </c>
      <c r="J190" s="384" t="str">
        <f>IF(基本情報入力シート!AA219="","",基本情報入力シート!AA219)</f>
        <v/>
      </c>
      <c r="K190" s="58" t="str">
        <f>IF(基本情報入力シート!AD219="","",基本情報入力シート!AD219)</f>
        <v/>
      </c>
      <c r="L190" s="385" t="str">
        <f>IF(G190="","",VLOOKUP(G190,【参考】数式用!$A$3:$C$46,3,FALSE))</f>
        <v/>
      </c>
      <c r="M190" s="289" t="str">
        <f t="shared" si="21"/>
        <v/>
      </c>
      <c r="N190" s="260"/>
      <c r="O190" s="260"/>
      <c r="P190" s="260"/>
      <c r="Q190" s="213"/>
      <c r="R190" s="213"/>
      <c r="S190" s="216"/>
      <c r="T190" s="59"/>
      <c r="U190" s="670" t="str">
        <f t="shared" si="22"/>
        <v/>
      </c>
      <c r="V190" s="670"/>
      <c r="W190" s="670"/>
      <c r="X190" s="670"/>
      <c r="Y190" s="670"/>
      <c r="Z190" s="670"/>
      <c r="AA190" s="670"/>
      <c r="AB190" s="670"/>
      <c r="AC190" s="670"/>
      <c r="AD190" s="670"/>
      <c r="AE190" s="670"/>
    </row>
    <row r="191" spans="1:31" ht="36.75" customHeight="1">
      <c r="A191" s="286">
        <f t="shared" si="20"/>
        <v>181</v>
      </c>
      <c r="B191" s="287" t="str">
        <f>IF(基本情報入力シート!B220="","",基本情報入力シート!B220)</f>
        <v/>
      </c>
      <c r="C191" s="288" t="str">
        <f>IF(基本情報入力シート!L220="","",基本情報入力シート!L220)</f>
        <v/>
      </c>
      <c r="D191" s="288" t="str">
        <f>IF(基本情報入力シート!Q220="","",基本情報入力シート!Q220)</f>
        <v/>
      </c>
      <c r="E191" s="288" t="str">
        <f>IF(基本情報入力シート!V220="","",基本情報入力シート!V220)</f>
        <v/>
      </c>
      <c r="F191" s="288" t="str">
        <f>IF(基本情報入力シート!W220="","",基本情報入力シート!W220)</f>
        <v/>
      </c>
      <c r="G191" s="288" t="str">
        <f>IF(基本情報入力シート!X220="","",基本情報入力シート!X220)</f>
        <v/>
      </c>
      <c r="H191" s="281" t="str">
        <f>IF(基本情報入力シート!Z220="","",基本情報入力シート!Z220)</f>
        <v/>
      </c>
      <c r="I191" s="282" t="str">
        <f>IF(基本情報入力シート!AE220&lt;&gt;"", 基本情報入力シート!AE220, "")</f>
        <v/>
      </c>
      <c r="J191" s="55" t="str">
        <f>IF(基本情報入力シート!AA220="","",基本情報入力シート!AA220)</f>
        <v/>
      </c>
      <c r="K191" s="58" t="str">
        <f>IF(基本情報入力シート!AD220="","",基本情報入力シート!AD220)</f>
        <v/>
      </c>
      <c r="L191" s="57" t="str">
        <f>IF(G191="","",VLOOKUP(G191,【参考】数式用!$A$3:$C$46,3,FALSE))</f>
        <v/>
      </c>
      <c r="M191" s="289" t="str">
        <f t="shared" si="21"/>
        <v/>
      </c>
      <c r="N191" s="260"/>
      <c r="O191" s="260"/>
      <c r="P191" s="260"/>
      <c r="Q191" s="213"/>
      <c r="R191" s="213"/>
      <c r="S191" s="216"/>
      <c r="T191" s="59"/>
      <c r="U191" s="670" t="str">
        <f t="shared" si="22"/>
        <v/>
      </c>
      <c r="V191" s="670"/>
      <c r="W191" s="670"/>
      <c r="X191" s="670"/>
      <c r="Y191" s="670"/>
      <c r="Z191" s="670"/>
      <c r="AA191" s="670"/>
      <c r="AB191" s="670"/>
      <c r="AC191" s="670"/>
      <c r="AD191" s="670"/>
      <c r="AE191" s="670"/>
    </row>
    <row r="192" spans="1:31" ht="36.75" customHeight="1">
      <c r="A192" s="286">
        <f t="shared" si="20"/>
        <v>182</v>
      </c>
      <c r="B192" s="287" t="str">
        <f>IF(基本情報入力シート!B221="","",基本情報入力シート!B221)</f>
        <v/>
      </c>
      <c r="C192" s="288" t="str">
        <f>IF(基本情報入力シート!L221="","",基本情報入力シート!L221)</f>
        <v/>
      </c>
      <c r="D192" s="288" t="str">
        <f>IF(基本情報入力シート!Q221="","",基本情報入力シート!Q221)</f>
        <v/>
      </c>
      <c r="E192" s="288" t="str">
        <f>IF(基本情報入力シート!V221="","",基本情報入力シート!V221)</f>
        <v/>
      </c>
      <c r="F192" s="288" t="str">
        <f>IF(基本情報入力シート!W221="","",基本情報入力シート!W221)</f>
        <v/>
      </c>
      <c r="G192" s="288" t="str">
        <f>IF(基本情報入力シート!X221="","",基本情報入力シート!X221)</f>
        <v/>
      </c>
      <c r="H192" s="382" t="str">
        <f>IF(基本情報入力シート!Z221="","",基本情報入力シート!Z221)</f>
        <v/>
      </c>
      <c r="I192" s="383" t="str">
        <f>IF(基本情報入力シート!AE221&lt;&gt;"", 基本情報入力シート!AE221, "")</f>
        <v/>
      </c>
      <c r="J192" s="384" t="str">
        <f>IF(基本情報入力シート!AA221="","",基本情報入力シート!AA221)</f>
        <v/>
      </c>
      <c r="K192" s="58" t="str">
        <f>IF(基本情報入力シート!AD221="","",基本情報入力シート!AD221)</f>
        <v/>
      </c>
      <c r="L192" s="385" t="str">
        <f>IF(G192="","",VLOOKUP(G192,【参考】数式用!$A$3:$C$46,3,FALSE))</f>
        <v/>
      </c>
      <c r="M192" s="289" t="str">
        <f t="shared" si="21"/>
        <v/>
      </c>
      <c r="N192" s="260"/>
      <c r="O192" s="260"/>
      <c r="P192" s="260"/>
      <c r="Q192" s="213"/>
      <c r="R192" s="213"/>
      <c r="S192" s="216"/>
      <c r="T192" s="59"/>
      <c r="U192" s="670" t="str">
        <f t="shared" si="22"/>
        <v/>
      </c>
      <c r="V192" s="670"/>
      <c r="W192" s="670"/>
      <c r="X192" s="670"/>
      <c r="Y192" s="670"/>
      <c r="Z192" s="670"/>
      <c r="AA192" s="670"/>
      <c r="AB192" s="670"/>
      <c r="AC192" s="670"/>
      <c r="AD192" s="670"/>
      <c r="AE192" s="670"/>
    </row>
    <row r="193" spans="1:31" ht="36.75" customHeight="1">
      <c r="A193" s="286">
        <f t="shared" si="20"/>
        <v>183</v>
      </c>
      <c r="B193" s="287" t="str">
        <f>IF(基本情報入力シート!B222="","",基本情報入力シート!B222)</f>
        <v/>
      </c>
      <c r="C193" s="288" t="str">
        <f>IF(基本情報入力シート!L222="","",基本情報入力シート!L222)</f>
        <v/>
      </c>
      <c r="D193" s="288" t="str">
        <f>IF(基本情報入力シート!Q222="","",基本情報入力シート!Q222)</f>
        <v/>
      </c>
      <c r="E193" s="288" t="str">
        <f>IF(基本情報入力シート!V222="","",基本情報入力シート!V222)</f>
        <v/>
      </c>
      <c r="F193" s="288" t="str">
        <f>IF(基本情報入力シート!W222="","",基本情報入力シート!W222)</f>
        <v/>
      </c>
      <c r="G193" s="288" t="str">
        <f>IF(基本情報入力シート!X222="","",基本情報入力シート!X222)</f>
        <v/>
      </c>
      <c r="H193" s="281" t="str">
        <f>IF(基本情報入力シート!Z222="","",基本情報入力シート!Z222)</f>
        <v/>
      </c>
      <c r="I193" s="282" t="str">
        <f>IF(基本情報入力シート!AE222&lt;&gt;"", 基本情報入力シート!AE222, "")</f>
        <v/>
      </c>
      <c r="J193" s="55" t="str">
        <f>IF(基本情報入力シート!AA222="","",基本情報入力シート!AA222)</f>
        <v/>
      </c>
      <c r="K193" s="58" t="str">
        <f>IF(基本情報入力シート!AD222="","",基本情報入力シート!AD222)</f>
        <v/>
      </c>
      <c r="L193" s="57" t="str">
        <f>IF(G193="","",VLOOKUP(G193,【参考】数式用!$A$3:$C$46,3,FALSE))</f>
        <v/>
      </c>
      <c r="M193" s="289" t="str">
        <f t="shared" si="21"/>
        <v/>
      </c>
      <c r="N193" s="260"/>
      <c r="O193" s="260"/>
      <c r="P193" s="260"/>
      <c r="Q193" s="213"/>
      <c r="R193" s="213"/>
      <c r="S193" s="216"/>
      <c r="T193" s="59"/>
      <c r="U193" s="670" t="str">
        <f t="shared" si="22"/>
        <v/>
      </c>
      <c r="V193" s="670"/>
      <c r="W193" s="670"/>
      <c r="X193" s="670"/>
      <c r="Y193" s="670"/>
      <c r="Z193" s="670"/>
      <c r="AA193" s="670"/>
      <c r="AB193" s="670"/>
      <c r="AC193" s="670"/>
      <c r="AD193" s="670"/>
      <c r="AE193" s="670"/>
    </row>
    <row r="194" spans="1:31" ht="36.75" customHeight="1">
      <c r="A194" s="286">
        <f t="shared" si="20"/>
        <v>184</v>
      </c>
      <c r="B194" s="287" t="str">
        <f>IF(基本情報入力シート!B223="","",基本情報入力シート!B223)</f>
        <v/>
      </c>
      <c r="C194" s="288" t="str">
        <f>IF(基本情報入力シート!L223="","",基本情報入力シート!L223)</f>
        <v/>
      </c>
      <c r="D194" s="288" t="str">
        <f>IF(基本情報入力シート!Q223="","",基本情報入力シート!Q223)</f>
        <v/>
      </c>
      <c r="E194" s="288" t="str">
        <f>IF(基本情報入力シート!V223="","",基本情報入力シート!V223)</f>
        <v/>
      </c>
      <c r="F194" s="288" t="str">
        <f>IF(基本情報入力シート!W223="","",基本情報入力シート!W223)</f>
        <v/>
      </c>
      <c r="G194" s="288" t="str">
        <f>IF(基本情報入力シート!X223="","",基本情報入力シート!X223)</f>
        <v/>
      </c>
      <c r="H194" s="382" t="str">
        <f>IF(基本情報入力シート!Z223="","",基本情報入力シート!Z223)</f>
        <v/>
      </c>
      <c r="I194" s="383" t="str">
        <f>IF(基本情報入力シート!AE223&lt;&gt;"", 基本情報入力シート!AE223, "")</f>
        <v/>
      </c>
      <c r="J194" s="384" t="str">
        <f>IF(基本情報入力シート!AA223="","",基本情報入力シート!AA223)</f>
        <v/>
      </c>
      <c r="K194" s="58" t="str">
        <f>IF(基本情報入力シート!AD223="","",基本情報入力シート!AD223)</f>
        <v/>
      </c>
      <c r="L194" s="385" t="str">
        <f>IF(G194="","",VLOOKUP(G194,【参考】数式用!$A$3:$C$46,3,FALSE))</f>
        <v/>
      </c>
      <c r="M194" s="289" t="str">
        <f t="shared" si="21"/>
        <v/>
      </c>
      <c r="N194" s="260"/>
      <c r="O194" s="260"/>
      <c r="P194" s="260"/>
      <c r="Q194" s="213"/>
      <c r="R194" s="213"/>
      <c r="S194" s="216"/>
      <c r="T194" s="59"/>
      <c r="U194" s="670" t="str">
        <f t="shared" si="22"/>
        <v/>
      </c>
      <c r="V194" s="670"/>
      <c r="W194" s="670"/>
      <c r="X194" s="670"/>
      <c r="Y194" s="670"/>
      <c r="Z194" s="670"/>
      <c r="AA194" s="670"/>
      <c r="AB194" s="670"/>
      <c r="AC194" s="670"/>
      <c r="AD194" s="670"/>
      <c r="AE194" s="670"/>
    </row>
    <row r="195" spans="1:31" ht="36.75" customHeight="1">
      <c r="A195" s="286">
        <f t="shared" si="20"/>
        <v>185</v>
      </c>
      <c r="B195" s="287" t="str">
        <f>IF(基本情報入力シート!B224="","",基本情報入力シート!B224)</f>
        <v/>
      </c>
      <c r="C195" s="288" t="str">
        <f>IF(基本情報入力シート!L224="","",基本情報入力シート!L224)</f>
        <v/>
      </c>
      <c r="D195" s="288" t="str">
        <f>IF(基本情報入力シート!Q224="","",基本情報入力シート!Q224)</f>
        <v/>
      </c>
      <c r="E195" s="288" t="str">
        <f>IF(基本情報入力シート!V224="","",基本情報入力シート!V224)</f>
        <v/>
      </c>
      <c r="F195" s="288" t="str">
        <f>IF(基本情報入力シート!W224="","",基本情報入力シート!W224)</f>
        <v/>
      </c>
      <c r="G195" s="288" t="str">
        <f>IF(基本情報入力シート!X224="","",基本情報入力シート!X224)</f>
        <v/>
      </c>
      <c r="H195" s="281" t="str">
        <f>IF(基本情報入力シート!Z224="","",基本情報入力シート!Z224)</f>
        <v/>
      </c>
      <c r="I195" s="282" t="str">
        <f>IF(基本情報入力シート!AE224&lt;&gt;"", 基本情報入力シート!AE224, "")</f>
        <v/>
      </c>
      <c r="J195" s="55" t="str">
        <f>IF(基本情報入力シート!AA224="","",基本情報入力シート!AA224)</f>
        <v/>
      </c>
      <c r="K195" s="58" t="str">
        <f>IF(基本情報入力シート!AD224="","",基本情報入力シート!AD224)</f>
        <v/>
      </c>
      <c r="L195" s="57" t="str">
        <f>IF(G195="","",VLOOKUP(G195,【参考】数式用!$A$3:$C$46,3,FALSE))</f>
        <v/>
      </c>
      <c r="M195" s="289" t="str">
        <f t="shared" si="21"/>
        <v/>
      </c>
      <c r="N195" s="260"/>
      <c r="O195" s="260"/>
      <c r="P195" s="260"/>
      <c r="Q195" s="213"/>
      <c r="R195" s="213"/>
      <c r="S195" s="216"/>
      <c r="T195" s="59"/>
      <c r="U195" s="670" t="str">
        <f t="shared" si="22"/>
        <v/>
      </c>
      <c r="V195" s="670"/>
      <c r="W195" s="670"/>
      <c r="X195" s="670"/>
      <c r="Y195" s="670"/>
      <c r="Z195" s="670"/>
      <c r="AA195" s="670"/>
      <c r="AB195" s="670"/>
      <c r="AC195" s="670"/>
      <c r="AD195" s="670"/>
      <c r="AE195" s="670"/>
    </row>
    <row r="196" spans="1:31" ht="36.75" customHeight="1">
      <c r="A196" s="286">
        <f t="shared" si="20"/>
        <v>186</v>
      </c>
      <c r="B196" s="287" t="str">
        <f>IF(基本情報入力シート!B225="","",基本情報入力シート!B225)</f>
        <v/>
      </c>
      <c r="C196" s="288" t="str">
        <f>IF(基本情報入力シート!L225="","",基本情報入力シート!L225)</f>
        <v/>
      </c>
      <c r="D196" s="288" t="str">
        <f>IF(基本情報入力シート!Q225="","",基本情報入力シート!Q225)</f>
        <v/>
      </c>
      <c r="E196" s="288" t="str">
        <f>IF(基本情報入力シート!V225="","",基本情報入力シート!V225)</f>
        <v/>
      </c>
      <c r="F196" s="288" t="str">
        <f>IF(基本情報入力シート!W225="","",基本情報入力シート!W225)</f>
        <v/>
      </c>
      <c r="G196" s="288" t="str">
        <f>IF(基本情報入力シート!X225="","",基本情報入力シート!X225)</f>
        <v/>
      </c>
      <c r="H196" s="382" t="str">
        <f>IF(基本情報入力シート!Z225="","",基本情報入力シート!Z225)</f>
        <v/>
      </c>
      <c r="I196" s="383" t="str">
        <f>IF(基本情報入力シート!AE225&lt;&gt;"", 基本情報入力シート!AE225, "")</f>
        <v/>
      </c>
      <c r="J196" s="384" t="str">
        <f>IF(基本情報入力シート!AA225="","",基本情報入力シート!AA225)</f>
        <v/>
      </c>
      <c r="K196" s="58" t="str">
        <f>IF(基本情報入力シート!AD225="","",基本情報入力シート!AD225)</f>
        <v/>
      </c>
      <c r="L196" s="385" t="str">
        <f>IF(G196="","",VLOOKUP(G196,【参考】数式用!$A$3:$C$46,3,FALSE))</f>
        <v/>
      </c>
      <c r="M196" s="289" t="str">
        <f t="shared" si="21"/>
        <v/>
      </c>
      <c r="N196" s="260"/>
      <c r="O196" s="260"/>
      <c r="P196" s="260"/>
      <c r="Q196" s="213"/>
      <c r="R196" s="213"/>
      <c r="S196" s="216"/>
      <c r="T196" s="59"/>
      <c r="U196" s="670" t="str">
        <f t="shared" si="22"/>
        <v/>
      </c>
      <c r="V196" s="670"/>
      <c r="W196" s="670"/>
      <c r="X196" s="670"/>
      <c r="Y196" s="670"/>
      <c r="Z196" s="670"/>
      <c r="AA196" s="670"/>
      <c r="AB196" s="670"/>
      <c r="AC196" s="670"/>
      <c r="AD196" s="670"/>
      <c r="AE196" s="670"/>
    </row>
    <row r="197" spans="1:31" ht="36.75" customHeight="1">
      <c r="A197" s="286">
        <f t="shared" si="20"/>
        <v>187</v>
      </c>
      <c r="B197" s="287" t="str">
        <f>IF(基本情報入力シート!B226="","",基本情報入力シート!B226)</f>
        <v/>
      </c>
      <c r="C197" s="288" t="str">
        <f>IF(基本情報入力シート!L226="","",基本情報入力シート!L226)</f>
        <v/>
      </c>
      <c r="D197" s="288" t="str">
        <f>IF(基本情報入力シート!Q226="","",基本情報入力シート!Q226)</f>
        <v/>
      </c>
      <c r="E197" s="288" t="str">
        <f>IF(基本情報入力シート!V226="","",基本情報入力シート!V226)</f>
        <v/>
      </c>
      <c r="F197" s="288" t="str">
        <f>IF(基本情報入力シート!W226="","",基本情報入力シート!W226)</f>
        <v/>
      </c>
      <c r="G197" s="288" t="str">
        <f>IF(基本情報入力シート!X226="","",基本情報入力シート!X226)</f>
        <v/>
      </c>
      <c r="H197" s="281" t="str">
        <f>IF(基本情報入力シート!Z226="","",基本情報入力シート!Z226)</f>
        <v/>
      </c>
      <c r="I197" s="282" t="str">
        <f>IF(基本情報入力シート!AE226&lt;&gt;"", 基本情報入力シート!AE226, "")</f>
        <v/>
      </c>
      <c r="J197" s="55" t="str">
        <f>IF(基本情報入力シート!AA226="","",基本情報入力シート!AA226)</f>
        <v/>
      </c>
      <c r="K197" s="58" t="str">
        <f>IF(基本情報入力シート!AD226="","",基本情報入力シート!AD226)</f>
        <v/>
      </c>
      <c r="L197" s="57" t="str">
        <f>IF(G197="","",VLOOKUP(G197,【参考】数式用!$A$3:$C$46,3,FALSE))</f>
        <v/>
      </c>
      <c r="M197" s="289" t="str">
        <f t="shared" si="21"/>
        <v/>
      </c>
      <c r="N197" s="260"/>
      <c r="O197" s="260"/>
      <c r="P197" s="260"/>
      <c r="Q197" s="213"/>
      <c r="R197" s="213"/>
      <c r="S197" s="216"/>
      <c r="T197" s="59"/>
      <c r="U197" s="670" t="str">
        <f t="shared" si="22"/>
        <v/>
      </c>
      <c r="V197" s="670"/>
      <c r="W197" s="670"/>
      <c r="X197" s="670"/>
      <c r="Y197" s="670"/>
      <c r="Z197" s="670"/>
      <c r="AA197" s="670"/>
      <c r="AB197" s="670"/>
      <c r="AC197" s="670"/>
      <c r="AD197" s="670"/>
      <c r="AE197" s="670"/>
    </row>
    <row r="198" spans="1:31" ht="36.75" customHeight="1">
      <c r="A198" s="286">
        <f t="shared" si="20"/>
        <v>188</v>
      </c>
      <c r="B198" s="287" t="str">
        <f>IF(基本情報入力シート!B227="","",基本情報入力シート!B227)</f>
        <v/>
      </c>
      <c r="C198" s="288" t="str">
        <f>IF(基本情報入力シート!L227="","",基本情報入力シート!L227)</f>
        <v/>
      </c>
      <c r="D198" s="288" t="str">
        <f>IF(基本情報入力シート!Q227="","",基本情報入力シート!Q227)</f>
        <v/>
      </c>
      <c r="E198" s="288" t="str">
        <f>IF(基本情報入力シート!V227="","",基本情報入力シート!V227)</f>
        <v/>
      </c>
      <c r="F198" s="288" t="str">
        <f>IF(基本情報入力シート!W227="","",基本情報入力シート!W227)</f>
        <v/>
      </c>
      <c r="G198" s="288" t="str">
        <f>IF(基本情報入力シート!X227="","",基本情報入力シート!X227)</f>
        <v/>
      </c>
      <c r="H198" s="382" t="str">
        <f>IF(基本情報入力シート!Z227="","",基本情報入力シート!Z227)</f>
        <v/>
      </c>
      <c r="I198" s="383" t="str">
        <f>IF(基本情報入力シート!AE227&lt;&gt;"", 基本情報入力シート!AE227, "")</f>
        <v/>
      </c>
      <c r="J198" s="384" t="str">
        <f>IF(基本情報入力シート!AA227="","",基本情報入力シート!AA227)</f>
        <v/>
      </c>
      <c r="K198" s="58" t="str">
        <f>IF(基本情報入力シート!AD227="","",基本情報入力シート!AD227)</f>
        <v/>
      </c>
      <c r="L198" s="385" t="str">
        <f>IF(G198="","",VLOOKUP(G198,【参考】数式用!$A$3:$C$46,3,FALSE))</f>
        <v/>
      </c>
      <c r="M198" s="289" t="str">
        <f t="shared" si="21"/>
        <v/>
      </c>
      <c r="N198" s="260"/>
      <c r="O198" s="260"/>
      <c r="P198" s="260"/>
      <c r="Q198" s="213"/>
      <c r="R198" s="213"/>
      <c r="S198" s="216"/>
      <c r="T198" s="59"/>
      <c r="U198" s="670" t="str">
        <f t="shared" si="22"/>
        <v/>
      </c>
      <c r="V198" s="670"/>
      <c r="W198" s="670"/>
      <c r="X198" s="670"/>
      <c r="Y198" s="670"/>
      <c r="Z198" s="670"/>
      <c r="AA198" s="670"/>
      <c r="AB198" s="670"/>
      <c r="AC198" s="670"/>
      <c r="AD198" s="670"/>
      <c r="AE198" s="670"/>
    </row>
    <row r="199" spans="1:31" ht="36.75" customHeight="1">
      <c r="A199" s="286">
        <f t="shared" si="20"/>
        <v>189</v>
      </c>
      <c r="B199" s="287" t="str">
        <f>IF(基本情報入力シート!B228="","",基本情報入力シート!B228)</f>
        <v/>
      </c>
      <c r="C199" s="288" t="str">
        <f>IF(基本情報入力シート!L228="","",基本情報入力シート!L228)</f>
        <v/>
      </c>
      <c r="D199" s="288" t="str">
        <f>IF(基本情報入力シート!Q228="","",基本情報入力シート!Q228)</f>
        <v/>
      </c>
      <c r="E199" s="288" t="str">
        <f>IF(基本情報入力シート!V228="","",基本情報入力シート!V228)</f>
        <v/>
      </c>
      <c r="F199" s="288" t="str">
        <f>IF(基本情報入力シート!W228="","",基本情報入力シート!W228)</f>
        <v/>
      </c>
      <c r="G199" s="288" t="str">
        <f>IF(基本情報入力シート!X228="","",基本情報入力シート!X228)</f>
        <v/>
      </c>
      <c r="H199" s="281" t="str">
        <f>IF(基本情報入力シート!Z228="","",基本情報入力シート!Z228)</f>
        <v/>
      </c>
      <c r="I199" s="282" t="str">
        <f>IF(基本情報入力シート!AE228&lt;&gt;"", 基本情報入力シート!AE228, "")</f>
        <v/>
      </c>
      <c r="J199" s="55" t="str">
        <f>IF(基本情報入力シート!AA228="","",基本情報入力シート!AA228)</f>
        <v/>
      </c>
      <c r="K199" s="58" t="str">
        <f>IF(基本情報入力シート!AD228="","",基本情報入力シート!AD228)</f>
        <v/>
      </c>
      <c r="L199" s="57" t="str">
        <f>IF(G199="","",VLOOKUP(G199,【参考】数式用!$A$3:$C$46,3,FALSE))</f>
        <v/>
      </c>
      <c r="M199" s="289" t="str">
        <f t="shared" si="21"/>
        <v/>
      </c>
      <c r="N199" s="260"/>
      <c r="O199" s="260"/>
      <c r="P199" s="260"/>
      <c r="Q199" s="213"/>
      <c r="R199" s="213"/>
      <c r="S199" s="216"/>
      <c r="T199" s="59"/>
      <c r="U199" s="670" t="str">
        <f t="shared" si="22"/>
        <v/>
      </c>
      <c r="V199" s="670"/>
      <c r="W199" s="670"/>
      <c r="X199" s="670"/>
      <c r="Y199" s="670"/>
      <c r="Z199" s="670"/>
      <c r="AA199" s="670"/>
      <c r="AB199" s="670"/>
      <c r="AC199" s="670"/>
      <c r="AD199" s="670"/>
      <c r="AE199" s="670"/>
    </row>
    <row r="200" spans="1:31" ht="36.75" customHeight="1">
      <c r="A200" s="286">
        <f t="shared" si="20"/>
        <v>190</v>
      </c>
      <c r="B200" s="287" t="str">
        <f>IF(基本情報入力シート!B229="","",基本情報入力シート!B229)</f>
        <v/>
      </c>
      <c r="C200" s="288" t="str">
        <f>IF(基本情報入力シート!L229="","",基本情報入力シート!L229)</f>
        <v/>
      </c>
      <c r="D200" s="288" t="str">
        <f>IF(基本情報入力シート!Q229="","",基本情報入力シート!Q229)</f>
        <v/>
      </c>
      <c r="E200" s="288" t="str">
        <f>IF(基本情報入力シート!V229="","",基本情報入力シート!V229)</f>
        <v/>
      </c>
      <c r="F200" s="288" t="str">
        <f>IF(基本情報入力シート!W229="","",基本情報入力シート!W229)</f>
        <v/>
      </c>
      <c r="G200" s="288" t="str">
        <f>IF(基本情報入力シート!X229="","",基本情報入力シート!X229)</f>
        <v/>
      </c>
      <c r="H200" s="382" t="str">
        <f>IF(基本情報入力シート!Z229="","",基本情報入力シート!Z229)</f>
        <v/>
      </c>
      <c r="I200" s="383" t="str">
        <f>IF(基本情報入力シート!AE229&lt;&gt;"", 基本情報入力シート!AE229, "")</f>
        <v/>
      </c>
      <c r="J200" s="384" t="str">
        <f>IF(基本情報入力シート!AA229="","",基本情報入力シート!AA229)</f>
        <v/>
      </c>
      <c r="K200" s="58" t="str">
        <f>IF(基本情報入力シート!AD229="","",基本情報入力シート!AD229)</f>
        <v/>
      </c>
      <c r="L200" s="385" t="str">
        <f>IF(G200="","",VLOOKUP(G200,【参考】数式用!$A$3:$C$46,3,FALSE))</f>
        <v/>
      </c>
      <c r="M200" s="289" t="str">
        <f t="shared" si="21"/>
        <v/>
      </c>
      <c r="N200" s="260"/>
      <c r="O200" s="260"/>
      <c r="P200" s="260"/>
      <c r="Q200" s="213"/>
      <c r="R200" s="213"/>
      <c r="S200" s="216"/>
      <c r="T200" s="59"/>
      <c r="U200" s="670" t="str">
        <f t="shared" si="22"/>
        <v/>
      </c>
      <c r="V200" s="670"/>
      <c r="W200" s="670"/>
      <c r="X200" s="670"/>
      <c r="Y200" s="670"/>
      <c r="Z200" s="670"/>
      <c r="AA200" s="670"/>
      <c r="AB200" s="670"/>
      <c r="AC200" s="670"/>
      <c r="AD200" s="670"/>
      <c r="AE200" s="670"/>
    </row>
    <row r="201" spans="1:31" ht="36.75" customHeight="1">
      <c r="A201" s="286">
        <f t="shared" si="20"/>
        <v>191</v>
      </c>
      <c r="B201" s="287" t="str">
        <f>IF(基本情報入力シート!B230="","",基本情報入力シート!B230)</f>
        <v/>
      </c>
      <c r="C201" s="288" t="str">
        <f>IF(基本情報入力シート!L230="","",基本情報入力シート!L230)</f>
        <v/>
      </c>
      <c r="D201" s="288" t="str">
        <f>IF(基本情報入力シート!Q230="","",基本情報入力シート!Q230)</f>
        <v/>
      </c>
      <c r="E201" s="288" t="str">
        <f>IF(基本情報入力シート!V230="","",基本情報入力シート!V230)</f>
        <v/>
      </c>
      <c r="F201" s="288" t="str">
        <f>IF(基本情報入力シート!W230="","",基本情報入力シート!W230)</f>
        <v/>
      </c>
      <c r="G201" s="288" t="str">
        <f>IF(基本情報入力シート!X230="","",基本情報入力シート!X230)</f>
        <v/>
      </c>
      <c r="H201" s="281" t="str">
        <f>IF(基本情報入力シート!Z230="","",基本情報入力シート!Z230)</f>
        <v/>
      </c>
      <c r="I201" s="282" t="str">
        <f>IF(基本情報入力シート!AE230&lt;&gt;"", 基本情報入力シート!AE230, "")</f>
        <v/>
      </c>
      <c r="J201" s="55" t="str">
        <f>IF(基本情報入力シート!AA230="","",基本情報入力シート!AA230)</f>
        <v/>
      </c>
      <c r="K201" s="58" t="str">
        <f>IF(基本情報入力シート!AD230="","",基本情報入力シート!AD230)</f>
        <v/>
      </c>
      <c r="L201" s="57" t="str">
        <f>IF(G201="","",VLOOKUP(G201,【参考】数式用!$A$3:$C$46,3,FALSE))</f>
        <v/>
      </c>
      <c r="M201" s="289" t="str">
        <f t="shared" si="21"/>
        <v/>
      </c>
      <c r="N201" s="260"/>
      <c r="O201" s="260"/>
      <c r="P201" s="260"/>
      <c r="Q201" s="213"/>
      <c r="R201" s="213"/>
      <c r="S201" s="216"/>
      <c r="T201" s="59"/>
      <c r="U201" s="670" t="str">
        <f t="shared" si="22"/>
        <v/>
      </c>
      <c r="V201" s="670"/>
      <c r="W201" s="670"/>
      <c r="X201" s="670"/>
      <c r="Y201" s="670"/>
      <c r="Z201" s="670"/>
      <c r="AA201" s="670"/>
      <c r="AB201" s="670"/>
      <c r="AC201" s="670"/>
      <c r="AD201" s="670"/>
      <c r="AE201" s="670"/>
    </row>
    <row r="202" spans="1:31" ht="36.75" customHeight="1">
      <c r="A202" s="286">
        <f t="shared" si="20"/>
        <v>192</v>
      </c>
      <c r="B202" s="287" t="str">
        <f>IF(基本情報入力シート!B231="","",基本情報入力シート!B231)</f>
        <v/>
      </c>
      <c r="C202" s="288" t="str">
        <f>IF(基本情報入力シート!L231="","",基本情報入力シート!L231)</f>
        <v/>
      </c>
      <c r="D202" s="288" t="str">
        <f>IF(基本情報入力シート!Q231="","",基本情報入力シート!Q231)</f>
        <v/>
      </c>
      <c r="E202" s="288" t="str">
        <f>IF(基本情報入力シート!V231="","",基本情報入力シート!V231)</f>
        <v/>
      </c>
      <c r="F202" s="288" t="str">
        <f>IF(基本情報入力シート!W231="","",基本情報入力シート!W231)</f>
        <v/>
      </c>
      <c r="G202" s="288" t="str">
        <f>IF(基本情報入力シート!X231="","",基本情報入力シート!X231)</f>
        <v/>
      </c>
      <c r="H202" s="382" t="str">
        <f>IF(基本情報入力シート!Z231="","",基本情報入力シート!Z231)</f>
        <v/>
      </c>
      <c r="I202" s="383" t="str">
        <f>IF(基本情報入力シート!AE231&lt;&gt;"", 基本情報入力シート!AE231, "")</f>
        <v/>
      </c>
      <c r="J202" s="384" t="str">
        <f>IF(基本情報入力シート!AA231="","",基本情報入力シート!AA231)</f>
        <v/>
      </c>
      <c r="K202" s="58" t="str">
        <f>IF(基本情報入力シート!AD231="","",基本情報入力シート!AD231)</f>
        <v/>
      </c>
      <c r="L202" s="385" t="str">
        <f>IF(G202="","",VLOOKUP(G202,【参考】数式用!$A$3:$C$46,3,FALSE))</f>
        <v/>
      </c>
      <c r="M202" s="289" t="str">
        <f t="shared" si="21"/>
        <v/>
      </c>
      <c r="N202" s="260"/>
      <c r="O202" s="260"/>
      <c r="P202" s="260"/>
      <c r="Q202" s="213"/>
      <c r="R202" s="213"/>
      <c r="S202" s="216"/>
      <c r="T202" s="59"/>
      <c r="U202" s="670" t="str">
        <f t="shared" si="22"/>
        <v/>
      </c>
      <c r="V202" s="670"/>
      <c r="W202" s="670"/>
      <c r="X202" s="670"/>
      <c r="Y202" s="670"/>
      <c r="Z202" s="670"/>
      <c r="AA202" s="670"/>
      <c r="AB202" s="670"/>
      <c r="AC202" s="670"/>
      <c r="AD202" s="670"/>
      <c r="AE202" s="670"/>
    </row>
    <row r="203" spans="1:31" ht="36.75" customHeight="1">
      <c r="A203" s="286">
        <f t="shared" si="20"/>
        <v>193</v>
      </c>
      <c r="B203" s="287" t="str">
        <f>IF(基本情報入力シート!B232="","",基本情報入力シート!B232)</f>
        <v/>
      </c>
      <c r="C203" s="288" t="str">
        <f>IF(基本情報入力シート!L232="","",基本情報入力シート!L232)</f>
        <v/>
      </c>
      <c r="D203" s="288" t="str">
        <f>IF(基本情報入力シート!Q232="","",基本情報入力シート!Q232)</f>
        <v/>
      </c>
      <c r="E203" s="288" t="str">
        <f>IF(基本情報入力シート!V232="","",基本情報入力シート!V232)</f>
        <v/>
      </c>
      <c r="F203" s="288" t="str">
        <f>IF(基本情報入力シート!W232="","",基本情報入力シート!W232)</f>
        <v/>
      </c>
      <c r="G203" s="288" t="str">
        <f>IF(基本情報入力シート!X232="","",基本情報入力シート!X232)</f>
        <v/>
      </c>
      <c r="H203" s="281" t="str">
        <f>IF(基本情報入力シート!Z232="","",基本情報入力シート!Z232)</f>
        <v/>
      </c>
      <c r="I203" s="282" t="str">
        <f>IF(基本情報入力シート!AE232&lt;&gt;"", 基本情報入力シート!AE232, "")</f>
        <v/>
      </c>
      <c r="J203" s="55" t="str">
        <f>IF(基本情報入力シート!AA232="","",基本情報入力シート!AA232)</f>
        <v/>
      </c>
      <c r="K203" s="58" t="str">
        <f>IF(基本情報入力シート!AD232="","",基本情報入力シート!AD232)</f>
        <v/>
      </c>
      <c r="L203" s="57" t="str">
        <f>IF(G203="","",VLOOKUP(G203,【参考】数式用!$A$3:$C$46,3,FALSE))</f>
        <v/>
      </c>
      <c r="M203" s="289" t="str">
        <f t="shared" si="21"/>
        <v/>
      </c>
      <c r="N203" s="260"/>
      <c r="O203" s="260"/>
      <c r="P203" s="260"/>
      <c r="Q203" s="213"/>
      <c r="R203" s="213"/>
      <c r="S203" s="216"/>
      <c r="T203" s="59"/>
      <c r="U203" s="670" t="str">
        <f t="shared" si="22"/>
        <v/>
      </c>
      <c r="V203" s="670"/>
      <c r="W203" s="670"/>
      <c r="X203" s="670"/>
      <c r="Y203" s="670"/>
      <c r="Z203" s="670"/>
      <c r="AA203" s="670"/>
      <c r="AB203" s="670"/>
      <c r="AC203" s="670"/>
      <c r="AD203" s="670"/>
      <c r="AE203" s="670"/>
    </row>
    <row r="204" spans="1:31" ht="36.75" customHeight="1">
      <c r="A204" s="286">
        <f t="shared" si="20"/>
        <v>194</v>
      </c>
      <c r="B204" s="287" t="str">
        <f>IF(基本情報入力シート!B233="","",基本情報入力シート!B233)</f>
        <v/>
      </c>
      <c r="C204" s="288" t="str">
        <f>IF(基本情報入力シート!L233="","",基本情報入力シート!L233)</f>
        <v/>
      </c>
      <c r="D204" s="288" t="str">
        <f>IF(基本情報入力シート!Q233="","",基本情報入力シート!Q233)</f>
        <v/>
      </c>
      <c r="E204" s="288" t="str">
        <f>IF(基本情報入力シート!V233="","",基本情報入力シート!V233)</f>
        <v/>
      </c>
      <c r="F204" s="288" t="str">
        <f>IF(基本情報入力シート!W233="","",基本情報入力シート!W233)</f>
        <v/>
      </c>
      <c r="G204" s="288" t="str">
        <f>IF(基本情報入力シート!X233="","",基本情報入力シート!X233)</f>
        <v/>
      </c>
      <c r="H204" s="382" t="str">
        <f>IF(基本情報入力シート!Z233="","",基本情報入力シート!Z233)</f>
        <v/>
      </c>
      <c r="I204" s="383" t="str">
        <f>IF(基本情報入力シート!AE233&lt;&gt;"", 基本情報入力シート!AE233, "")</f>
        <v/>
      </c>
      <c r="J204" s="384" t="str">
        <f>IF(基本情報入力シート!AA233="","",基本情報入力シート!AA233)</f>
        <v/>
      </c>
      <c r="K204" s="58" t="str">
        <f>IF(基本情報入力シート!AD233="","",基本情報入力シート!AD233)</f>
        <v/>
      </c>
      <c r="L204" s="385" t="str">
        <f>IF(G204="","",VLOOKUP(G204,【参考】数式用!$A$3:$C$46,3,FALSE))</f>
        <v/>
      </c>
      <c r="M204" s="289" t="str">
        <f t="shared" si="21"/>
        <v/>
      </c>
      <c r="N204" s="260"/>
      <c r="O204" s="260"/>
      <c r="P204" s="260"/>
      <c r="Q204" s="213"/>
      <c r="R204" s="213"/>
      <c r="S204" s="216"/>
      <c r="T204" s="59"/>
      <c r="U204" s="670" t="str">
        <f t="shared" si="22"/>
        <v/>
      </c>
      <c r="V204" s="670"/>
      <c r="W204" s="670"/>
      <c r="X204" s="670"/>
      <c r="Y204" s="670"/>
      <c r="Z204" s="670"/>
      <c r="AA204" s="670"/>
      <c r="AB204" s="670"/>
      <c r="AC204" s="670"/>
      <c r="AD204" s="670"/>
      <c r="AE204" s="670"/>
    </row>
    <row r="205" spans="1:31" ht="36.75" customHeight="1">
      <c r="A205" s="286">
        <f t="shared" ref="A205:A268" si="23">A204+1</f>
        <v>195</v>
      </c>
      <c r="B205" s="287" t="str">
        <f>IF(基本情報入力シート!B234="","",基本情報入力シート!B234)</f>
        <v/>
      </c>
      <c r="C205" s="288" t="str">
        <f>IF(基本情報入力シート!L234="","",基本情報入力シート!L234)</f>
        <v/>
      </c>
      <c r="D205" s="288" t="str">
        <f>IF(基本情報入力シート!Q234="","",基本情報入力シート!Q234)</f>
        <v/>
      </c>
      <c r="E205" s="288" t="str">
        <f>IF(基本情報入力シート!V234="","",基本情報入力シート!V234)</f>
        <v/>
      </c>
      <c r="F205" s="288" t="str">
        <f>IF(基本情報入力シート!W234="","",基本情報入力シート!W234)</f>
        <v/>
      </c>
      <c r="G205" s="288" t="str">
        <f>IF(基本情報入力シート!X234="","",基本情報入力シート!X234)</f>
        <v/>
      </c>
      <c r="H205" s="281" t="str">
        <f>IF(基本情報入力シート!Z234="","",基本情報入力シート!Z234)</f>
        <v/>
      </c>
      <c r="I205" s="282" t="str">
        <f>IF(基本情報入力シート!AE234&lt;&gt;"", 基本情報入力シート!AE234, "")</f>
        <v/>
      </c>
      <c r="J205" s="55" t="str">
        <f>IF(基本情報入力シート!AA234="","",基本情報入力シート!AA234)</f>
        <v/>
      </c>
      <c r="K205" s="58" t="str">
        <f>IF(基本情報入力シート!AD234="","",基本情報入力シート!AD234)</f>
        <v/>
      </c>
      <c r="L205" s="57" t="str">
        <f>IF(G205="","",VLOOKUP(G205,【参考】数式用!$A$3:$C$46,3,FALSE))</f>
        <v/>
      </c>
      <c r="M205" s="289" t="str">
        <f t="shared" si="21"/>
        <v/>
      </c>
      <c r="N205" s="260"/>
      <c r="O205" s="260"/>
      <c r="P205" s="260"/>
      <c r="Q205" s="213"/>
      <c r="R205" s="213"/>
      <c r="S205" s="216"/>
      <c r="T205" s="59"/>
      <c r="U205" s="670" t="str">
        <f t="shared" si="22"/>
        <v/>
      </c>
      <c r="V205" s="670"/>
      <c r="W205" s="670"/>
      <c r="X205" s="670"/>
      <c r="Y205" s="670"/>
      <c r="Z205" s="670"/>
      <c r="AA205" s="670"/>
      <c r="AB205" s="670"/>
      <c r="AC205" s="670"/>
      <c r="AD205" s="670"/>
      <c r="AE205" s="670"/>
    </row>
    <row r="206" spans="1:31" ht="36.75" customHeight="1">
      <c r="A206" s="286">
        <f t="shared" si="23"/>
        <v>196</v>
      </c>
      <c r="B206" s="287" t="str">
        <f>IF(基本情報入力シート!B235="","",基本情報入力シート!B235)</f>
        <v/>
      </c>
      <c r="C206" s="288" t="str">
        <f>IF(基本情報入力シート!L235="","",基本情報入力シート!L235)</f>
        <v/>
      </c>
      <c r="D206" s="288" t="str">
        <f>IF(基本情報入力シート!Q235="","",基本情報入力シート!Q235)</f>
        <v/>
      </c>
      <c r="E206" s="288" t="str">
        <f>IF(基本情報入力シート!V235="","",基本情報入力シート!V235)</f>
        <v/>
      </c>
      <c r="F206" s="288" t="str">
        <f>IF(基本情報入力シート!W235="","",基本情報入力シート!W235)</f>
        <v/>
      </c>
      <c r="G206" s="288" t="str">
        <f>IF(基本情報入力シート!X235="","",基本情報入力シート!X235)</f>
        <v/>
      </c>
      <c r="H206" s="382" t="str">
        <f>IF(基本情報入力シート!Z235="","",基本情報入力シート!Z235)</f>
        <v/>
      </c>
      <c r="I206" s="383" t="str">
        <f>IF(基本情報入力シート!AE235&lt;&gt;"", 基本情報入力シート!AE235, "")</f>
        <v/>
      </c>
      <c r="J206" s="384" t="str">
        <f>IF(基本情報入力シート!AA235="","",基本情報入力シート!AA235)</f>
        <v/>
      </c>
      <c r="K206" s="58" t="str">
        <f>IF(基本情報入力シート!AD235="","",基本情報入力シート!AD235)</f>
        <v/>
      </c>
      <c r="L206" s="385" t="str">
        <f>IF(G206="","",VLOOKUP(G206,【参考】数式用!$A$3:$C$46,3,FALSE))</f>
        <v/>
      </c>
      <c r="M206" s="289" t="str">
        <f t="shared" si="21"/>
        <v/>
      </c>
      <c r="N206" s="260"/>
      <c r="O206" s="260"/>
      <c r="P206" s="260"/>
      <c r="Q206" s="213"/>
      <c r="R206" s="213"/>
      <c r="S206" s="216"/>
      <c r="T206" s="59"/>
      <c r="U206" s="670" t="str">
        <f t="shared" si="22"/>
        <v/>
      </c>
      <c r="V206" s="670"/>
      <c r="W206" s="670"/>
      <c r="X206" s="670"/>
      <c r="Y206" s="670"/>
      <c r="Z206" s="670"/>
      <c r="AA206" s="670"/>
      <c r="AB206" s="670"/>
      <c r="AC206" s="670"/>
      <c r="AD206" s="670"/>
      <c r="AE206" s="670"/>
    </row>
    <row r="207" spans="1:31" ht="36.75" customHeight="1">
      <c r="A207" s="286">
        <f t="shared" si="23"/>
        <v>197</v>
      </c>
      <c r="B207" s="287" t="str">
        <f>IF(基本情報入力シート!B236="","",基本情報入力シート!B236)</f>
        <v/>
      </c>
      <c r="C207" s="288" t="str">
        <f>IF(基本情報入力シート!L236="","",基本情報入力シート!L236)</f>
        <v/>
      </c>
      <c r="D207" s="288" t="str">
        <f>IF(基本情報入力シート!Q236="","",基本情報入力シート!Q236)</f>
        <v/>
      </c>
      <c r="E207" s="288" t="str">
        <f>IF(基本情報入力シート!V236="","",基本情報入力シート!V236)</f>
        <v/>
      </c>
      <c r="F207" s="288" t="str">
        <f>IF(基本情報入力シート!W236="","",基本情報入力シート!W236)</f>
        <v/>
      </c>
      <c r="G207" s="288" t="str">
        <f>IF(基本情報入力シート!X236="","",基本情報入力シート!X236)</f>
        <v/>
      </c>
      <c r="H207" s="281" t="str">
        <f>IF(基本情報入力シート!Z236="","",基本情報入力シート!Z236)</f>
        <v/>
      </c>
      <c r="I207" s="282" t="str">
        <f>IF(基本情報入力シート!AE236&lt;&gt;"", 基本情報入力シート!AE236, "")</f>
        <v/>
      </c>
      <c r="J207" s="55" t="str">
        <f>IF(基本情報入力シート!AA236="","",基本情報入力シート!AA236)</f>
        <v/>
      </c>
      <c r="K207" s="58" t="str">
        <f>IF(基本情報入力シート!AD236="","",基本情報入力シート!AD236)</f>
        <v/>
      </c>
      <c r="L207" s="57" t="str">
        <f>IF(G207="","",VLOOKUP(G207,【参考】数式用!$A$3:$C$46,3,FALSE))</f>
        <v/>
      </c>
      <c r="M207" s="289" t="str">
        <f t="shared" si="21"/>
        <v/>
      </c>
      <c r="N207" s="260"/>
      <c r="O207" s="260"/>
      <c r="P207" s="260"/>
      <c r="Q207" s="213"/>
      <c r="R207" s="213"/>
      <c r="S207" s="216"/>
      <c r="T207" s="59"/>
      <c r="U207" s="670" t="str">
        <f t="shared" si="22"/>
        <v/>
      </c>
      <c r="V207" s="670"/>
      <c r="W207" s="670"/>
      <c r="X207" s="670"/>
      <c r="Y207" s="670"/>
      <c r="Z207" s="670"/>
      <c r="AA207" s="670"/>
      <c r="AB207" s="670"/>
      <c r="AC207" s="670"/>
      <c r="AD207" s="670"/>
      <c r="AE207" s="670"/>
    </row>
    <row r="208" spans="1:31" ht="36.75" customHeight="1">
      <c r="A208" s="286">
        <f t="shared" si="23"/>
        <v>198</v>
      </c>
      <c r="B208" s="287" t="str">
        <f>IF(基本情報入力シート!B237="","",基本情報入力シート!B237)</f>
        <v/>
      </c>
      <c r="C208" s="288" t="str">
        <f>IF(基本情報入力シート!L237="","",基本情報入力シート!L237)</f>
        <v/>
      </c>
      <c r="D208" s="288" t="str">
        <f>IF(基本情報入力シート!Q237="","",基本情報入力シート!Q237)</f>
        <v/>
      </c>
      <c r="E208" s="288" t="str">
        <f>IF(基本情報入力シート!V237="","",基本情報入力シート!V237)</f>
        <v/>
      </c>
      <c r="F208" s="288" t="str">
        <f>IF(基本情報入力シート!W237="","",基本情報入力シート!W237)</f>
        <v/>
      </c>
      <c r="G208" s="288" t="str">
        <f>IF(基本情報入力シート!X237="","",基本情報入力シート!X237)</f>
        <v/>
      </c>
      <c r="H208" s="382" t="str">
        <f>IF(基本情報入力シート!Z237="","",基本情報入力シート!Z237)</f>
        <v/>
      </c>
      <c r="I208" s="383" t="str">
        <f>IF(基本情報入力シート!AE237&lt;&gt;"", 基本情報入力シート!AE237, "")</f>
        <v/>
      </c>
      <c r="J208" s="384" t="str">
        <f>IF(基本情報入力シート!AA237="","",基本情報入力シート!AA237)</f>
        <v/>
      </c>
      <c r="K208" s="58" t="str">
        <f>IF(基本情報入力シート!AD237="","",基本情報入力シート!AD237)</f>
        <v/>
      </c>
      <c r="L208" s="385" t="str">
        <f>IF(G208="","",VLOOKUP(G208,【参考】数式用!$A$3:$C$46,3,FALSE))</f>
        <v/>
      </c>
      <c r="M208" s="289" t="str">
        <f t="shared" si="21"/>
        <v/>
      </c>
      <c r="N208" s="260"/>
      <c r="O208" s="260"/>
      <c r="P208" s="260"/>
      <c r="Q208" s="213"/>
      <c r="R208" s="213"/>
      <c r="S208" s="216"/>
      <c r="T208" s="59"/>
      <c r="U208" s="670" t="str">
        <f t="shared" si="22"/>
        <v/>
      </c>
      <c r="V208" s="670"/>
      <c r="W208" s="670"/>
      <c r="X208" s="670"/>
      <c r="Y208" s="670"/>
      <c r="Z208" s="670"/>
      <c r="AA208" s="670"/>
      <c r="AB208" s="670"/>
      <c r="AC208" s="670"/>
      <c r="AD208" s="670"/>
      <c r="AE208" s="670"/>
    </row>
    <row r="209" spans="1:31" ht="36.75" customHeight="1">
      <c r="A209" s="286">
        <f t="shared" si="23"/>
        <v>199</v>
      </c>
      <c r="B209" s="287" t="str">
        <f>IF(基本情報入力シート!B238="","",基本情報入力シート!B238)</f>
        <v/>
      </c>
      <c r="C209" s="288" t="str">
        <f>IF(基本情報入力シート!L238="","",基本情報入力シート!L238)</f>
        <v/>
      </c>
      <c r="D209" s="288" t="str">
        <f>IF(基本情報入力シート!Q238="","",基本情報入力シート!Q238)</f>
        <v/>
      </c>
      <c r="E209" s="288" t="str">
        <f>IF(基本情報入力シート!V238="","",基本情報入力シート!V238)</f>
        <v/>
      </c>
      <c r="F209" s="288" t="str">
        <f>IF(基本情報入力シート!W238="","",基本情報入力シート!W238)</f>
        <v/>
      </c>
      <c r="G209" s="288" t="str">
        <f>IF(基本情報入力シート!X238="","",基本情報入力シート!X238)</f>
        <v/>
      </c>
      <c r="H209" s="281" t="str">
        <f>IF(基本情報入力シート!Z238="","",基本情報入力シート!Z238)</f>
        <v/>
      </c>
      <c r="I209" s="282" t="str">
        <f>IF(基本情報入力シート!AE238&lt;&gt;"", 基本情報入力シート!AE238, "")</f>
        <v/>
      </c>
      <c r="J209" s="55" t="str">
        <f>IF(基本情報入力シート!AA238="","",基本情報入力シート!AA238)</f>
        <v/>
      </c>
      <c r="K209" s="58" t="str">
        <f>IF(基本情報入力シート!AD238="","",基本情報入力シート!AD238)</f>
        <v/>
      </c>
      <c r="L209" s="57" t="str">
        <f>IF(G209="","",VLOOKUP(G209,【参考】数式用!$A$3:$C$46,3,FALSE))</f>
        <v/>
      </c>
      <c r="M209" s="289" t="str">
        <f t="shared" si="21"/>
        <v/>
      </c>
      <c r="N209" s="260"/>
      <c r="O209" s="260"/>
      <c r="P209" s="260"/>
      <c r="Q209" s="213"/>
      <c r="R209" s="213"/>
      <c r="S209" s="216"/>
      <c r="T209" s="59"/>
      <c r="U209" s="670" t="str">
        <f t="shared" si="22"/>
        <v/>
      </c>
      <c r="V209" s="670"/>
      <c r="W209" s="670"/>
      <c r="X209" s="670"/>
      <c r="Y209" s="670"/>
      <c r="Z209" s="670"/>
      <c r="AA209" s="670"/>
      <c r="AB209" s="670"/>
      <c r="AC209" s="670"/>
      <c r="AD209" s="670"/>
      <c r="AE209" s="670"/>
    </row>
    <row r="210" spans="1:31" ht="36.75" customHeight="1">
      <c r="A210" s="286">
        <f t="shared" si="23"/>
        <v>200</v>
      </c>
      <c r="B210" s="287" t="str">
        <f>IF(基本情報入力シート!B239="","",基本情報入力シート!B239)</f>
        <v/>
      </c>
      <c r="C210" s="288" t="str">
        <f>IF(基本情報入力シート!L239="","",基本情報入力シート!L239)</f>
        <v/>
      </c>
      <c r="D210" s="288" t="str">
        <f>IF(基本情報入力シート!Q239="","",基本情報入力シート!Q239)</f>
        <v/>
      </c>
      <c r="E210" s="288" t="str">
        <f>IF(基本情報入力シート!V239="","",基本情報入力シート!V239)</f>
        <v/>
      </c>
      <c r="F210" s="288" t="str">
        <f>IF(基本情報入力シート!W239="","",基本情報入力シート!W239)</f>
        <v/>
      </c>
      <c r="G210" s="288" t="str">
        <f>IF(基本情報入力シート!X239="","",基本情報入力シート!X239)</f>
        <v/>
      </c>
      <c r="H210" s="382" t="str">
        <f>IF(基本情報入力シート!Z239="","",基本情報入力シート!Z239)</f>
        <v/>
      </c>
      <c r="I210" s="383" t="str">
        <f>IF(基本情報入力シート!AE239&lt;&gt;"", 基本情報入力シート!AE239, "")</f>
        <v/>
      </c>
      <c r="J210" s="384" t="str">
        <f>IF(基本情報入力シート!AA239="","",基本情報入力シート!AA239)</f>
        <v/>
      </c>
      <c r="K210" s="58" t="str">
        <f>IF(基本情報入力シート!AD239="","",基本情報入力シート!AD239)</f>
        <v/>
      </c>
      <c r="L210" s="385" t="str">
        <f>IF(G210="","",VLOOKUP(G210,【参考】数式用!$A$3:$C$46,3,FALSE))</f>
        <v/>
      </c>
      <c r="M210" s="289" t="str">
        <f t="shared" si="21"/>
        <v/>
      </c>
      <c r="N210" s="260"/>
      <c r="O210" s="260"/>
      <c r="P210" s="260"/>
      <c r="Q210" s="213"/>
      <c r="R210" s="213"/>
      <c r="S210" s="216"/>
      <c r="T210" s="59"/>
      <c r="U210" s="670" t="str">
        <f t="shared" si="22"/>
        <v/>
      </c>
      <c r="V210" s="670"/>
      <c r="W210" s="670"/>
      <c r="X210" s="670"/>
      <c r="Y210" s="670"/>
      <c r="Z210" s="670"/>
      <c r="AA210" s="670"/>
      <c r="AB210" s="670"/>
      <c r="AC210" s="670"/>
      <c r="AD210" s="670"/>
      <c r="AE210" s="670"/>
    </row>
    <row r="211" spans="1:31" ht="36.75" customHeight="1">
      <c r="A211" s="286">
        <f t="shared" si="23"/>
        <v>201</v>
      </c>
      <c r="B211" s="287" t="str">
        <f>IF(基本情報入力シート!B240="","",基本情報入力シート!B240)</f>
        <v/>
      </c>
      <c r="C211" s="288" t="str">
        <f>IF(基本情報入力シート!L240="","",基本情報入力シート!L240)</f>
        <v/>
      </c>
      <c r="D211" s="288" t="str">
        <f>IF(基本情報入力シート!Q240="","",基本情報入力シート!Q240)</f>
        <v/>
      </c>
      <c r="E211" s="288" t="str">
        <f>IF(基本情報入力シート!V240="","",基本情報入力シート!V240)</f>
        <v/>
      </c>
      <c r="F211" s="288" t="str">
        <f>IF(基本情報入力シート!W240="","",基本情報入力シート!W240)</f>
        <v/>
      </c>
      <c r="G211" s="288" t="str">
        <f>IF(基本情報入力シート!X240="","",基本情報入力シート!X240)</f>
        <v/>
      </c>
      <c r="H211" s="281" t="str">
        <f>IF(基本情報入力シート!Z240="","",基本情報入力シート!Z240)</f>
        <v/>
      </c>
      <c r="I211" s="282" t="str">
        <f>IF(基本情報入力シート!AE240&lt;&gt;"", 基本情報入力シート!AE240, "")</f>
        <v/>
      </c>
      <c r="J211" s="55" t="str">
        <f>IF(基本情報入力シート!AA240="","",基本情報入力シート!AA240)</f>
        <v/>
      </c>
      <c r="K211" s="58" t="str">
        <f>IF(基本情報入力シート!AD240="","",基本情報入力シート!AD240)</f>
        <v/>
      </c>
      <c r="L211" s="57" t="str">
        <f>IF(G211="","",VLOOKUP(G211,【参考】数式用!$A$3:$C$46,3,FALSE))</f>
        <v/>
      </c>
      <c r="M211" s="289" t="str">
        <f t="shared" si="21"/>
        <v/>
      </c>
      <c r="N211" s="260"/>
      <c r="O211" s="260"/>
      <c r="P211" s="260"/>
      <c r="Q211" s="213"/>
      <c r="R211" s="213"/>
      <c r="S211" s="216"/>
      <c r="T211" s="59"/>
      <c r="U211" s="670" t="str">
        <f t="shared" si="22"/>
        <v/>
      </c>
      <c r="V211" s="670"/>
      <c r="W211" s="670"/>
      <c r="X211" s="670"/>
      <c r="Y211" s="670"/>
      <c r="Z211" s="670"/>
      <c r="AA211" s="670"/>
      <c r="AB211" s="670"/>
      <c r="AC211" s="670"/>
      <c r="AD211" s="670"/>
      <c r="AE211" s="670"/>
    </row>
    <row r="212" spans="1:31" ht="36.75" customHeight="1">
      <c r="A212" s="286">
        <f t="shared" si="23"/>
        <v>202</v>
      </c>
      <c r="B212" s="287" t="str">
        <f>IF(基本情報入力シート!B241="","",基本情報入力シート!B241)</f>
        <v/>
      </c>
      <c r="C212" s="288" t="str">
        <f>IF(基本情報入力シート!L241="","",基本情報入力シート!L241)</f>
        <v/>
      </c>
      <c r="D212" s="288" t="str">
        <f>IF(基本情報入力シート!Q241="","",基本情報入力シート!Q241)</f>
        <v/>
      </c>
      <c r="E212" s="288" t="str">
        <f>IF(基本情報入力シート!V241="","",基本情報入力シート!V241)</f>
        <v/>
      </c>
      <c r="F212" s="288" t="str">
        <f>IF(基本情報入力シート!W241="","",基本情報入力シート!W241)</f>
        <v/>
      </c>
      <c r="G212" s="288" t="str">
        <f>IF(基本情報入力シート!X241="","",基本情報入力シート!X241)</f>
        <v/>
      </c>
      <c r="H212" s="382" t="str">
        <f>IF(基本情報入力シート!Z241="","",基本情報入力シート!Z241)</f>
        <v/>
      </c>
      <c r="I212" s="383" t="str">
        <f>IF(基本情報入力シート!AE241&lt;&gt;"", 基本情報入力シート!AE241, "")</f>
        <v/>
      </c>
      <c r="J212" s="384" t="str">
        <f>IF(基本情報入力シート!AA241="","",基本情報入力シート!AA241)</f>
        <v/>
      </c>
      <c r="K212" s="58" t="str">
        <f>IF(基本情報入力シート!AD241="","",基本情報入力シート!AD241)</f>
        <v/>
      </c>
      <c r="L212" s="385" t="str">
        <f>IF(G212="","",VLOOKUP(G212,【参考】数式用!$A$3:$C$46,3,FALSE))</f>
        <v/>
      </c>
      <c r="M212" s="289" t="str">
        <f t="shared" si="21"/>
        <v/>
      </c>
      <c r="N212" s="260"/>
      <c r="O212" s="260"/>
      <c r="P212" s="260"/>
      <c r="Q212" s="213"/>
      <c r="R212" s="213"/>
      <c r="S212" s="216"/>
      <c r="T212" s="59"/>
      <c r="U212" s="670" t="str">
        <f t="shared" si="22"/>
        <v/>
      </c>
      <c r="V212" s="670"/>
      <c r="W212" s="670"/>
      <c r="X212" s="670"/>
      <c r="Y212" s="670"/>
      <c r="Z212" s="670"/>
      <c r="AA212" s="670"/>
      <c r="AB212" s="670"/>
      <c r="AC212" s="670"/>
      <c r="AD212" s="670"/>
      <c r="AE212" s="670"/>
    </row>
    <row r="213" spans="1:31" ht="36.75" customHeight="1">
      <c r="A213" s="286">
        <f t="shared" si="23"/>
        <v>203</v>
      </c>
      <c r="B213" s="287" t="str">
        <f>IF(基本情報入力シート!B242="","",基本情報入力シート!B242)</f>
        <v/>
      </c>
      <c r="C213" s="288" t="str">
        <f>IF(基本情報入力シート!L242="","",基本情報入力シート!L242)</f>
        <v/>
      </c>
      <c r="D213" s="288" t="str">
        <f>IF(基本情報入力シート!Q242="","",基本情報入力シート!Q242)</f>
        <v/>
      </c>
      <c r="E213" s="288" t="str">
        <f>IF(基本情報入力シート!V242="","",基本情報入力シート!V242)</f>
        <v/>
      </c>
      <c r="F213" s="288" t="str">
        <f>IF(基本情報入力シート!W242="","",基本情報入力シート!W242)</f>
        <v/>
      </c>
      <c r="G213" s="288" t="str">
        <f>IF(基本情報入力シート!X242="","",基本情報入力シート!X242)</f>
        <v/>
      </c>
      <c r="H213" s="281" t="str">
        <f>IF(基本情報入力シート!Z242="","",基本情報入力シート!Z242)</f>
        <v/>
      </c>
      <c r="I213" s="282" t="str">
        <f>IF(基本情報入力シート!AE242&lt;&gt;"", 基本情報入力シート!AE242, "")</f>
        <v/>
      </c>
      <c r="J213" s="55" t="str">
        <f>IF(基本情報入力シート!AA242="","",基本情報入力シート!AA242)</f>
        <v/>
      </c>
      <c r="K213" s="58" t="str">
        <f>IF(基本情報入力シート!AD242="","",基本情報入力シート!AD242)</f>
        <v/>
      </c>
      <c r="L213" s="57" t="str">
        <f>IF(G213="","",VLOOKUP(G213,【参考】数式用!$A$3:$C$46,3,FALSE))</f>
        <v/>
      </c>
      <c r="M213" s="289" t="str">
        <f t="shared" si="21"/>
        <v/>
      </c>
      <c r="N213" s="260"/>
      <c r="O213" s="260"/>
      <c r="P213" s="260"/>
      <c r="Q213" s="213"/>
      <c r="R213" s="213"/>
      <c r="S213" s="216"/>
      <c r="T213" s="59"/>
      <c r="U213" s="670" t="str">
        <f t="shared" si="22"/>
        <v/>
      </c>
      <c r="V213" s="670"/>
      <c r="W213" s="670"/>
      <c r="X213" s="670"/>
      <c r="Y213" s="670"/>
      <c r="Z213" s="670"/>
      <c r="AA213" s="670"/>
      <c r="AB213" s="670"/>
      <c r="AC213" s="670"/>
      <c r="AD213" s="670"/>
      <c r="AE213" s="670"/>
    </row>
    <row r="214" spans="1:31" ht="36.75" customHeight="1">
      <c r="A214" s="286">
        <f t="shared" si="23"/>
        <v>204</v>
      </c>
      <c r="B214" s="287" t="str">
        <f>IF(基本情報入力シート!B243="","",基本情報入力シート!B243)</f>
        <v/>
      </c>
      <c r="C214" s="288" t="str">
        <f>IF(基本情報入力シート!L243="","",基本情報入力シート!L243)</f>
        <v/>
      </c>
      <c r="D214" s="288" t="str">
        <f>IF(基本情報入力シート!Q243="","",基本情報入力シート!Q243)</f>
        <v/>
      </c>
      <c r="E214" s="288" t="str">
        <f>IF(基本情報入力シート!V243="","",基本情報入力シート!V243)</f>
        <v/>
      </c>
      <c r="F214" s="288" t="str">
        <f>IF(基本情報入力シート!W243="","",基本情報入力シート!W243)</f>
        <v/>
      </c>
      <c r="G214" s="288" t="str">
        <f>IF(基本情報入力シート!X243="","",基本情報入力シート!X243)</f>
        <v/>
      </c>
      <c r="H214" s="382" t="str">
        <f>IF(基本情報入力シート!Z243="","",基本情報入力シート!Z243)</f>
        <v/>
      </c>
      <c r="I214" s="383" t="str">
        <f>IF(基本情報入力シート!AE243&lt;&gt;"", 基本情報入力シート!AE243, "")</f>
        <v/>
      </c>
      <c r="J214" s="384" t="str">
        <f>IF(基本情報入力シート!AA243="","",基本情報入力シート!AA243)</f>
        <v/>
      </c>
      <c r="K214" s="58" t="str">
        <f>IF(基本情報入力シート!AD243="","",基本情報入力シート!AD243)</f>
        <v/>
      </c>
      <c r="L214" s="385" t="str">
        <f>IF(G214="","",VLOOKUP(G214,【参考】数式用!$A$3:$C$46,3,FALSE))</f>
        <v/>
      </c>
      <c r="M214" s="289" t="str">
        <f t="shared" si="21"/>
        <v/>
      </c>
      <c r="N214" s="260"/>
      <c r="O214" s="260"/>
      <c r="P214" s="260"/>
      <c r="Q214" s="213"/>
      <c r="R214" s="213"/>
      <c r="S214" s="216"/>
      <c r="T214" s="59"/>
      <c r="U214" s="670" t="str">
        <f t="shared" si="22"/>
        <v/>
      </c>
      <c r="V214" s="670"/>
      <c r="W214" s="670"/>
      <c r="X214" s="670"/>
      <c r="Y214" s="670"/>
      <c r="Z214" s="670"/>
      <c r="AA214" s="670"/>
      <c r="AB214" s="670"/>
      <c r="AC214" s="670"/>
      <c r="AD214" s="670"/>
      <c r="AE214" s="670"/>
    </row>
    <row r="215" spans="1:31" ht="36.75" customHeight="1">
      <c r="A215" s="286">
        <f t="shared" si="23"/>
        <v>205</v>
      </c>
      <c r="B215" s="287" t="str">
        <f>IF(基本情報入力シート!B244="","",基本情報入力シート!B244)</f>
        <v/>
      </c>
      <c r="C215" s="288" t="str">
        <f>IF(基本情報入力シート!L244="","",基本情報入力シート!L244)</f>
        <v/>
      </c>
      <c r="D215" s="288" t="str">
        <f>IF(基本情報入力シート!Q244="","",基本情報入力シート!Q244)</f>
        <v/>
      </c>
      <c r="E215" s="288" t="str">
        <f>IF(基本情報入力シート!V244="","",基本情報入力シート!V244)</f>
        <v/>
      </c>
      <c r="F215" s="288" t="str">
        <f>IF(基本情報入力シート!W244="","",基本情報入力シート!W244)</f>
        <v/>
      </c>
      <c r="G215" s="288" t="str">
        <f>IF(基本情報入力シート!X244="","",基本情報入力シート!X244)</f>
        <v/>
      </c>
      <c r="H215" s="281" t="str">
        <f>IF(基本情報入力シート!Z244="","",基本情報入力シート!Z244)</f>
        <v/>
      </c>
      <c r="I215" s="282" t="str">
        <f>IF(基本情報入力シート!AE244&lt;&gt;"", 基本情報入力シート!AE244, "")</f>
        <v/>
      </c>
      <c r="J215" s="55" t="str">
        <f>IF(基本情報入力シート!AA244="","",基本情報入力シート!AA244)</f>
        <v/>
      </c>
      <c r="K215" s="58" t="str">
        <f>IF(基本情報入力シート!AD244="","",基本情報入力シート!AD244)</f>
        <v/>
      </c>
      <c r="L215" s="57" t="str">
        <f>IF(G215="","",VLOOKUP(G215,【参考】数式用!$A$3:$C$46,3,FALSE))</f>
        <v/>
      </c>
      <c r="M215" s="289" t="str">
        <f t="shared" si="21"/>
        <v/>
      </c>
      <c r="N215" s="260"/>
      <c r="O215" s="260"/>
      <c r="P215" s="260"/>
      <c r="Q215" s="213"/>
      <c r="R215" s="213"/>
      <c r="S215" s="216"/>
      <c r="T215" s="59"/>
      <c r="U215" s="670" t="str">
        <f t="shared" si="22"/>
        <v/>
      </c>
      <c r="V215" s="670"/>
      <c r="W215" s="670"/>
      <c r="X215" s="670"/>
      <c r="Y215" s="670"/>
      <c r="Z215" s="670"/>
      <c r="AA215" s="670"/>
      <c r="AB215" s="670"/>
      <c r="AC215" s="670"/>
      <c r="AD215" s="670"/>
      <c r="AE215" s="670"/>
    </row>
    <row r="216" spans="1:31" ht="36.75" customHeight="1">
      <c r="A216" s="286">
        <f t="shared" si="23"/>
        <v>206</v>
      </c>
      <c r="B216" s="287" t="str">
        <f>IF(基本情報入力シート!B245="","",基本情報入力シート!B245)</f>
        <v/>
      </c>
      <c r="C216" s="288" t="str">
        <f>IF(基本情報入力シート!L245="","",基本情報入力シート!L245)</f>
        <v/>
      </c>
      <c r="D216" s="288" t="str">
        <f>IF(基本情報入力シート!Q245="","",基本情報入力シート!Q245)</f>
        <v/>
      </c>
      <c r="E216" s="288" t="str">
        <f>IF(基本情報入力シート!V245="","",基本情報入力シート!V245)</f>
        <v/>
      </c>
      <c r="F216" s="288" t="str">
        <f>IF(基本情報入力シート!W245="","",基本情報入力シート!W245)</f>
        <v/>
      </c>
      <c r="G216" s="288" t="str">
        <f>IF(基本情報入力シート!X245="","",基本情報入力シート!X245)</f>
        <v/>
      </c>
      <c r="H216" s="382" t="str">
        <f>IF(基本情報入力シート!Z245="","",基本情報入力シート!Z245)</f>
        <v/>
      </c>
      <c r="I216" s="383" t="str">
        <f>IF(基本情報入力シート!AE245&lt;&gt;"", 基本情報入力シート!AE245, "")</f>
        <v/>
      </c>
      <c r="J216" s="384" t="str">
        <f>IF(基本情報入力シート!AA245="","",基本情報入力シート!AA245)</f>
        <v/>
      </c>
      <c r="K216" s="58" t="str">
        <f>IF(基本情報入力シート!AD245="","",基本情報入力シート!AD245)</f>
        <v/>
      </c>
      <c r="L216" s="385" t="str">
        <f>IF(G216="","",VLOOKUP(G216,【参考】数式用!$A$3:$C$46,3,FALSE))</f>
        <v/>
      </c>
      <c r="M216" s="289" t="str">
        <f t="shared" si="21"/>
        <v/>
      </c>
      <c r="N216" s="260"/>
      <c r="O216" s="260"/>
      <c r="P216" s="260"/>
      <c r="Q216" s="213"/>
      <c r="R216" s="213"/>
      <c r="S216" s="216"/>
      <c r="T216" s="59"/>
      <c r="U216" s="670" t="str">
        <f t="shared" si="22"/>
        <v/>
      </c>
      <c r="V216" s="670"/>
      <c r="W216" s="670"/>
      <c r="X216" s="670"/>
      <c r="Y216" s="670"/>
      <c r="Z216" s="670"/>
      <c r="AA216" s="670"/>
      <c r="AB216" s="670"/>
      <c r="AC216" s="670"/>
      <c r="AD216" s="670"/>
      <c r="AE216" s="670"/>
    </row>
    <row r="217" spans="1:31" ht="36.75" customHeight="1">
      <c r="A217" s="286">
        <f t="shared" si="23"/>
        <v>207</v>
      </c>
      <c r="B217" s="287" t="str">
        <f>IF(基本情報入力シート!B246="","",基本情報入力シート!B246)</f>
        <v/>
      </c>
      <c r="C217" s="288" t="str">
        <f>IF(基本情報入力シート!L246="","",基本情報入力シート!L246)</f>
        <v/>
      </c>
      <c r="D217" s="288" t="str">
        <f>IF(基本情報入力シート!Q246="","",基本情報入力シート!Q246)</f>
        <v/>
      </c>
      <c r="E217" s="288" t="str">
        <f>IF(基本情報入力シート!V246="","",基本情報入力シート!V246)</f>
        <v/>
      </c>
      <c r="F217" s="288" t="str">
        <f>IF(基本情報入力シート!W246="","",基本情報入力シート!W246)</f>
        <v/>
      </c>
      <c r="G217" s="288" t="str">
        <f>IF(基本情報入力シート!X246="","",基本情報入力シート!X246)</f>
        <v/>
      </c>
      <c r="H217" s="281" t="str">
        <f>IF(基本情報入力シート!Z246="","",基本情報入力シート!Z246)</f>
        <v/>
      </c>
      <c r="I217" s="282" t="str">
        <f>IF(基本情報入力シート!AE246&lt;&gt;"", 基本情報入力シート!AE246, "")</f>
        <v/>
      </c>
      <c r="J217" s="55" t="str">
        <f>IF(基本情報入力シート!AA246="","",基本情報入力シート!AA246)</f>
        <v/>
      </c>
      <c r="K217" s="58" t="str">
        <f>IF(基本情報入力シート!AD246="","",基本情報入力シート!AD246)</f>
        <v/>
      </c>
      <c r="L217" s="57" t="str">
        <f>IF(G217="","",VLOOKUP(G217,【参考】数式用!$A$3:$C$46,3,FALSE))</f>
        <v/>
      </c>
      <c r="M217" s="289" t="str">
        <f t="shared" si="21"/>
        <v/>
      </c>
      <c r="N217" s="260"/>
      <c r="O217" s="260"/>
      <c r="P217" s="260"/>
      <c r="Q217" s="213"/>
      <c r="R217" s="213"/>
      <c r="S217" s="216"/>
      <c r="T217" s="59"/>
      <c r="U217" s="670" t="str">
        <f t="shared" si="22"/>
        <v/>
      </c>
      <c r="V217" s="670"/>
      <c r="W217" s="670"/>
      <c r="X217" s="670"/>
      <c r="Y217" s="670"/>
      <c r="Z217" s="670"/>
      <c r="AA217" s="670"/>
      <c r="AB217" s="670"/>
      <c r="AC217" s="670"/>
      <c r="AD217" s="670"/>
      <c r="AE217" s="670"/>
    </row>
    <row r="218" spans="1:31" ht="36.75" customHeight="1">
      <c r="A218" s="286">
        <f t="shared" si="23"/>
        <v>208</v>
      </c>
      <c r="B218" s="287" t="str">
        <f>IF(基本情報入力シート!B247="","",基本情報入力シート!B247)</f>
        <v/>
      </c>
      <c r="C218" s="288" t="str">
        <f>IF(基本情報入力シート!L247="","",基本情報入力シート!L247)</f>
        <v/>
      </c>
      <c r="D218" s="288" t="str">
        <f>IF(基本情報入力シート!Q247="","",基本情報入力シート!Q247)</f>
        <v/>
      </c>
      <c r="E218" s="288" t="str">
        <f>IF(基本情報入力シート!V247="","",基本情報入力シート!V247)</f>
        <v/>
      </c>
      <c r="F218" s="288" t="str">
        <f>IF(基本情報入力シート!W247="","",基本情報入力シート!W247)</f>
        <v/>
      </c>
      <c r="G218" s="288" t="str">
        <f>IF(基本情報入力シート!X247="","",基本情報入力シート!X247)</f>
        <v/>
      </c>
      <c r="H218" s="382" t="str">
        <f>IF(基本情報入力シート!Z247="","",基本情報入力シート!Z247)</f>
        <v/>
      </c>
      <c r="I218" s="383" t="str">
        <f>IF(基本情報入力シート!AE247&lt;&gt;"", 基本情報入力シート!AE247, "")</f>
        <v/>
      </c>
      <c r="J218" s="384" t="str">
        <f>IF(基本情報入力シート!AA247="","",基本情報入力シート!AA247)</f>
        <v/>
      </c>
      <c r="K218" s="58" t="str">
        <f>IF(基本情報入力シート!AD247="","",基本情報入力シート!AD247)</f>
        <v/>
      </c>
      <c r="L218" s="385" t="str">
        <f>IF(G218="","",VLOOKUP(G218,【参考】数式用!$A$3:$C$46,3,FALSE))</f>
        <v/>
      </c>
      <c r="M218" s="289" t="str">
        <f t="shared" si="21"/>
        <v/>
      </c>
      <c r="N218" s="260"/>
      <c r="O218" s="260"/>
      <c r="P218" s="260"/>
      <c r="Q218" s="213"/>
      <c r="R218" s="213"/>
      <c r="S218" s="216"/>
      <c r="T218" s="59"/>
      <c r="U218" s="670" t="str">
        <f t="shared" si="22"/>
        <v/>
      </c>
      <c r="V218" s="670"/>
      <c r="W218" s="670"/>
      <c r="X218" s="670"/>
      <c r="Y218" s="670"/>
      <c r="Z218" s="670"/>
      <c r="AA218" s="670"/>
      <c r="AB218" s="670"/>
      <c r="AC218" s="670"/>
      <c r="AD218" s="670"/>
      <c r="AE218" s="670"/>
    </row>
    <row r="219" spans="1:31" ht="36.75" customHeight="1">
      <c r="A219" s="286">
        <f t="shared" si="23"/>
        <v>209</v>
      </c>
      <c r="B219" s="287" t="str">
        <f>IF(基本情報入力シート!B248="","",基本情報入力シート!B248)</f>
        <v/>
      </c>
      <c r="C219" s="288" t="str">
        <f>IF(基本情報入力シート!L248="","",基本情報入力シート!L248)</f>
        <v/>
      </c>
      <c r="D219" s="288" t="str">
        <f>IF(基本情報入力シート!Q248="","",基本情報入力シート!Q248)</f>
        <v/>
      </c>
      <c r="E219" s="288" t="str">
        <f>IF(基本情報入力シート!V248="","",基本情報入力シート!V248)</f>
        <v/>
      </c>
      <c r="F219" s="288" t="str">
        <f>IF(基本情報入力シート!W248="","",基本情報入力シート!W248)</f>
        <v/>
      </c>
      <c r="G219" s="288" t="str">
        <f>IF(基本情報入力シート!X248="","",基本情報入力シート!X248)</f>
        <v/>
      </c>
      <c r="H219" s="281" t="str">
        <f>IF(基本情報入力シート!Z248="","",基本情報入力シート!Z248)</f>
        <v/>
      </c>
      <c r="I219" s="282" t="str">
        <f>IF(基本情報入力シート!AE248&lt;&gt;"", 基本情報入力シート!AE248, "")</f>
        <v/>
      </c>
      <c r="J219" s="55" t="str">
        <f>IF(基本情報入力シート!AA248="","",基本情報入力シート!AA248)</f>
        <v/>
      </c>
      <c r="K219" s="58" t="str">
        <f>IF(基本情報入力シート!AD248="","",基本情報入力シート!AD248)</f>
        <v/>
      </c>
      <c r="L219" s="57" t="str">
        <f>IF(G219="","",VLOOKUP(G219,【参考】数式用!$A$3:$C$46,3,FALSE))</f>
        <v/>
      </c>
      <c r="M219" s="289" t="str">
        <f t="shared" si="21"/>
        <v/>
      </c>
      <c r="N219" s="260"/>
      <c r="O219" s="260"/>
      <c r="P219" s="260"/>
      <c r="Q219" s="213"/>
      <c r="R219" s="213"/>
      <c r="S219" s="216"/>
      <c r="T219" s="59"/>
      <c r="U219" s="670" t="str">
        <f t="shared" si="22"/>
        <v/>
      </c>
      <c r="V219" s="670"/>
      <c r="W219" s="670"/>
      <c r="X219" s="670"/>
      <c r="Y219" s="670"/>
      <c r="Z219" s="670"/>
      <c r="AA219" s="670"/>
      <c r="AB219" s="670"/>
      <c r="AC219" s="670"/>
      <c r="AD219" s="670"/>
      <c r="AE219" s="670"/>
    </row>
    <row r="220" spans="1:31" ht="36.75" customHeight="1">
      <c r="A220" s="286">
        <f t="shared" si="23"/>
        <v>210</v>
      </c>
      <c r="B220" s="287" t="str">
        <f>IF(基本情報入力シート!B249="","",基本情報入力シート!B249)</f>
        <v/>
      </c>
      <c r="C220" s="288" t="str">
        <f>IF(基本情報入力シート!L249="","",基本情報入力シート!L249)</f>
        <v/>
      </c>
      <c r="D220" s="288" t="str">
        <f>IF(基本情報入力シート!Q249="","",基本情報入力シート!Q249)</f>
        <v/>
      </c>
      <c r="E220" s="288" t="str">
        <f>IF(基本情報入力シート!V249="","",基本情報入力シート!V249)</f>
        <v/>
      </c>
      <c r="F220" s="288" t="str">
        <f>IF(基本情報入力シート!W249="","",基本情報入力シート!W249)</f>
        <v/>
      </c>
      <c r="G220" s="288" t="str">
        <f>IF(基本情報入力シート!X249="","",基本情報入力シート!X249)</f>
        <v/>
      </c>
      <c r="H220" s="382" t="str">
        <f>IF(基本情報入力シート!Z249="","",基本情報入力シート!Z249)</f>
        <v/>
      </c>
      <c r="I220" s="383" t="str">
        <f>IF(基本情報入力シート!AE249&lt;&gt;"", 基本情報入力シート!AE249, "")</f>
        <v/>
      </c>
      <c r="J220" s="384" t="str">
        <f>IF(基本情報入力シート!AA249="","",基本情報入力シート!AA249)</f>
        <v/>
      </c>
      <c r="K220" s="58" t="str">
        <f>IF(基本情報入力シート!AD249="","",基本情報入力シート!AD249)</f>
        <v/>
      </c>
      <c r="L220" s="385" t="str">
        <f>IF(G220="","",VLOOKUP(G220,【参考】数式用!$A$3:$C$46,3,FALSE))</f>
        <v/>
      </c>
      <c r="M220" s="289" t="str">
        <f t="shared" si="21"/>
        <v/>
      </c>
      <c r="N220" s="260"/>
      <c r="O220" s="260"/>
      <c r="P220" s="260"/>
      <c r="Q220" s="213"/>
      <c r="R220" s="213"/>
      <c r="S220" s="216"/>
      <c r="T220" s="59"/>
      <c r="U220" s="670" t="str">
        <f t="shared" si="22"/>
        <v/>
      </c>
      <c r="V220" s="670"/>
      <c r="W220" s="670"/>
      <c r="X220" s="670"/>
      <c r="Y220" s="670"/>
      <c r="Z220" s="670"/>
      <c r="AA220" s="670"/>
      <c r="AB220" s="670"/>
      <c r="AC220" s="670"/>
      <c r="AD220" s="670"/>
      <c r="AE220" s="670"/>
    </row>
    <row r="221" spans="1:31" ht="36.75" customHeight="1">
      <c r="A221" s="286">
        <f t="shared" si="23"/>
        <v>211</v>
      </c>
      <c r="B221" s="287" t="str">
        <f>IF(基本情報入力シート!B250="","",基本情報入力シート!B250)</f>
        <v/>
      </c>
      <c r="C221" s="288" t="str">
        <f>IF(基本情報入力シート!L250="","",基本情報入力シート!L250)</f>
        <v/>
      </c>
      <c r="D221" s="288" t="str">
        <f>IF(基本情報入力シート!Q250="","",基本情報入力シート!Q250)</f>
        <v/>
      </c>
      <c r="E221" s="288" t="str">
        <f>IF(基本情報入力シート!V250="","",基本情報入力シート!V250)</f>
        <v/>
      </c>
      <c r="F221" s="288" t="str">
        <f>IF(基本情報入力シート!W250="","",基本情報入力シート!W250)</f>
        <v/>
      </c>
      <c r="G221" s="288" t="str">
        <f>IF(基本情報入力シート!X250="","",基本情報入力シート!X250)</f>
        <v/>
      </c>
      <c r="H221" s="281" t="str">
        <f>IF(基本情報入力シート!Z250="","",基本情報入力シート!Z250)</f>
        <v/>
      </c>
      <c r="I221" s="282" t="str">
        <f>IF(基本情報入力シート!AE250&lt;&gt;"", 基本情報入力シート!AE250, "")</f>
        <v/>
      </c>
      <c r="J221" s="55" t="str">
        <f>IF(基本情報入力シート!AA250="","",基本情報入力シート!AA250)</f>
        <v/>
      </c>
      <c r="K221" s="58" t="str">
        <f>IF(基本情報入力シート!AD250="","",基本情報入力シート!AD250)</f>
        <v/>
      </c>
      <c r="L221" s="57" t="str">
        <f>IF(G221="","",VLOOKUP(G221,【参考】数式用!$A$3:$C$46,3,FALSE))</f>
        <v/>
      </c>
      <c r="M221" s="289" t="str">
        <f t="shared" si="21"/>
        <v/>
      </c>
      <c r="N221" s="260"/>
      <c r="O221" s="260"/>
      <c r="P221" s="260"/>
      <c r="Q221" s="213"/>
      <c r="R221" s="213"/>
      <c r="S221" s="216"/>
      <c r="T221" s="59"/>
      <c r="U221" s="670" t="str">
        <f t="shared" si="22"/>
        <v/>
      </c>
      <c r="V221" s="670"/>
      <c r="W221" s="670"/>
      <c r="X221" s="670"/>
      <c r="Y221" s="670"/>
      <c r="Z221" s="670"/>
      <c r="AA221" s="670"/>
      <c r="AB221" s="670"/>
      <c r="AC221" s="670"/>
      <c r="AD221" s="670"/>
      <c r="AE221" s="670"/>
    </row>
    <row r="222" spans="1:31" ht="36.75" customHeight="1">
      <c r="A222" s="286">
        <f t="shared" si="23"/>
        <v>212</v>
      </c>
      <c r="B222" s="287" t="str">
        <f>IF(基本情報入力シート!B251="","",基本情報入力シート!B251)</f>
        <v/>
      </c>
      <c r="C222" s="288" t="str">
        <f>IF(基本情報入力シート!L251="","",基本情報入力シート!L251)</f>
        <v/>
      </c>
      <c r="D222" s="288" t="str">
        <f>IF(基本情報入力シート!Q251="","",基本情報入力シート!Q251)</f>
        <v/>
      </c>
      <c r="E222" s="288" t="str">
        <f>IF(基本情報入力シート!V251="","",基本情報入力シート!V251)</f>
        <v/>
      </c>
      <c r="F222" s="288" t="str">
        <f>IF(基本情報入力シート!W251="","",基本情報入力シート!W251)</f>
        <v/>
      </c>
      <c r="G222" s="288" t="str">
        <f>IF(基本情報入力シート!X251="","",基本情報入力シート!X251)</f>
        <v/>
      </c>
      <c r="H222" s="382" t="str">
        <f>IF(基本情報入力シート!Z251="","",基本情報入力シート!Z251)</f>
        <v/>
      </c>
      <c r="I222" s="383" t="str">
        <f>IF(基本情報入力シート!AE251&lt;&gt;"", 基本情報入力シート!AE251, "")</f>
        <v/>
      </c>
      <c r="J222" s="384" t="str">
        <f>IF(基本情報入力シート!AA251="","",基本情報入力シート!AA251)</f>
        <v/>
      </c>
      <c r="K222" s="58" t="str">
        <f>IF(基本情報入力シート!AD251="","",基本情報入力シート!AD251)</f>
        <v/>
      </c>
      <c r="L222" s="385" t="str">
        <f>IF(G222="","",VLOOKUP(G222,【参考】数式用!$A$3:$C$46,3,FALSE))</f>
        <v/>
      </c>
      <c r="M222" s="289" t="str">
        <f t="shared" si="21"/>
        <v/>
      </c>
      <c r="N222" s="260"/>
      <c r="O222" s="260"/>
      <c r="P222" s="260"/>
      <c r="Q222" s="213"/>
      <c r="R222" s="213"/>
      <c r="S222" s="216"/>
      <c r="T222" s="59"/>
      <c r="U222" s="670" t="str">
        <f t="shared" si="22"/>
        <v/>
      </c>
      <c r="V222" s="670"/>
      <c r="W222" s="670"/>
      <c r="X222" s="670"/>
      <c r="Y222" s="670"/>
      <c r="Z222" s="670"/>
      <c r="AA222" s="670"/>
      <c r="AB222" s="670"/>
      <c r="AC222" s="670"/>
      <c r="AD222" s="670"/>
      <c r="AE222" s="670"/>
    </row>
    <row r="223" spans="1:31" ht="36.75" customHeight="1">
      <c r="A223" s="286">
        <f t="shared" si="23"/>
        <v>213</v>
      </c>
      <c r="B223" s="287" t="str">
        <f>IF(基本情報入力シート!B252="","",基本情報入力シート!B252)</f>
        <v/>
      </c>
      <c r="C223" s="288" t="str">
        <f>IF(基本情報入力シート!L252="","",基本情報入力シート!L252)</f>
        <v/>
      </c>
      <c r="D223" s="288" t="str">
        <f>IF(基本情報入力シート!Q252="","",基本情報入力シート!Q252)</f>
        <v/>
      </c>
      <c r="E223" s="288" t="str">
        <f>IF(基本情報入力シート!V252="","",基本情報入力シート!V252)</f>
        <v/>
      </c>
      <c r="F223" s="288" t="str">
        <f>IF(基本情報入力シート!W252="","",基本情報入力シート!W252)</f>
        <v/>
      </c>
      <c r="G223" s="288" t="str">
        <f>IF(基本情報入力シート!X252="","",基本情報入力シート!X252)</f>
        <v/>
      </c>
      <c r="H223" s="281" t="str">
        <f>IF(基本情報入力シート!Z252="","",基本情報入力シート!Z252)</f>
        <v/>
      </c>
      <c r="I223" s="282" t="str">
        <f>IF(基本情報入力シート!AE252&lt;&gt;"", 基本情報入力シート!AE252, "")</f>
        <v/>
      </c>
      <c r="J223" s="55" t="str">
        <f>IF(基本情報入力シート!AA252="","",基本情報入力シート!AA252)</f>
        <v/>
      </c>
      <c r="K223" s="58" t="str">
        <f>IF(基本情報入力シート!AD252="","",基本情報入力シート!AD252)</f>
        <v/>
      </c>
      <c r="L223" s="57" t="str">
        <f>IF(G223="","",VLOOKUP(G223,【参考】数式用!$A$3:$C$46,3,FALSE))</f>
        <v/>
      </c>
      <c r="M223" s="289" t="str">
        <f t="shared" si="21"/>
        <v/>
      </c>
      <c r="N223" s="260"/>
      <c r="O223" s="260"/>
      <c r="P223" s="260"/>
      <c r="Q223" s="213"/>
      <c r="R223" s="213"/>
      <c r="S223" s="216"/>
      <c r="T223" s="59"/>
      <c r="U223" s="670" t="str">
        <f t="shared" si="22"/>
        <v/>
      </c>
      <c r="V223" s="670"/>
      <c r="W223" s="670"/>
      <c r="X223" s="670"/>
      <c r="Y223" s="670"/>
      <c r="Z223" s="670"/>
      <c r="AA223" s="670"/>
      <c r="AB223" s="670"/>
      <c r="AC223" s="670"/>
      <c r="AD223" s="670"/>
      <c r="AE223" s="670"/>
    </row>
    <row r="224" spans="1:31" ht="36.75" customHeight="1">
      <c r="A224" s="286">
        <f t="shared" si="23"/>
        <v>214</v>
      </c>
      <c r="B224" s="287" t="str">
        <f>IF(基本情報入力シート!B253="","",基本情報入力シート!B253)</f>
        <v/>
      </c>
      <c r="C224" s="288" t="str">
        <f>IF(基本情報入力シート!L253="","",基本情報入力シート!L253)</f>
        <v/>
      </c>
      <c r="D224" s="288" t="str">
        <f>IF(基本情報入力シート!Q253="","",基本情報入力シート!Q253)</f>
        <v/>
      </c>
      <c r="E224" s="288" t="str">
        <f>IF(基本情報入力シート!V253="","",基本情報入力シート!V253)</f>
        <v/>
      </c>
      <c r="F224" s="288" t="str">
        <f>IF(基本情報入力シート!W253="","",基本情報入力シート!W253)</f>
        <v/>
      </c>
      <c r="G224" s="288" t="str">
        <f>IF(基本情報入力シート!X253="","",基本情報入力シート!X253)</f>
        <v/>
      </c>
      <c r="H224" s="382" t="str">
        <f>IF(基本情報入力シート!Z253="","",基本情報入力シート!Z253)</f>
        <v/>
      </c>
      <c r="I224" s="383" t="str">
        <f>IF(基本情報入力シート!AE253&lt;&gt;"", 基本情報入力シート!AE253, "")</f>
        <v/>
      </c>
      <c r="J224" s="384" t="str">
        <f>IF(基本情報入力シート!AA253="","",基本情報入力シート!AA253)</f>
        <v/>
      </c>
      <c r="K224" s="58" t="str">
        <f>IF(基本情報入力シート!AD253="","",基本情報入力シート!AD253)</f>
        <v/>
      </c>
      <c r="L224" s="385" t="str">
        <f>IF(G224="","",VLOOKUP(G224,【参考】数式用!$A$3:$C$46,3,FALSE))</f>
        <v/>
      </c>
      <c r="M224" s="289" t="str">
        <f t="shared" si="21"/>
        <v/>
      </c>
      <c r="N224" s="260"/>
      <c r="O224" s="260"/>
      <c r="P224" s="260"/>
      <c r="Q224" s="213"/>
      <c r="R224" s="213"/>
      <c r="S224" s="216"/>
      <c r="T224" s="59"/>
      <c r="U224" s="670" t="str">
        <f t="shared" si="22"/>
        <v/>
      </c>
      <c r="V224" s="670"/>
      <c r="W224" s="670"/>
      <c r="X224" s="670"/>
      <c r="Y224" s="670"/>
      <c r="Z224" s="670"/>
      <c r="AA224" s="670"/>
      <c r="AB224" s="670"/>
      <c r="AC224" s="670"/>
      <c r="AD224" s="670"/>
      <c r="AE224" s="670"/>
    </row>
    <row r="225" spans="1:31" ht="36.75" customHeight="1">
      <c r="A225" s="286">
        <f t="shared" si="23"/>
        <v>215</v>
      </c>
      <c r="B225" s="287" t="str">
        <f>IF(基本情報入力シート!B254="","",基本情報入力シート!B254)</f>
        <v/>
      </c>
      <c r="C225" s="288" t="str">
        <f>IF(基本情報入力シート!L254="","",基本情報入力シート!L254)</f>
        <v/>
      </c>
      <c r="D225" s="288" t="str">
        <f>IF(基本情報入力シート!Q254="","",基本情報入力シート!Q254)</f>
        <v/>
      </c>
      <c r="E225" s="288" t="str">
        <f>IF(基本情報入力シート!V254="","",基本情報入力シート!V254)</f>
        <v/>
      </c>
      <c r="F225" s="288" t="str">
        <f>IF(基本情報入力シート!W254="","",基本情報入力シート!W254)</f>
        <v/>
      </c>
      <c r="G225" s="288" t="str">
        <f>IF(基本情報入力シート!X254="","",基本情報入力シート!X254)</f>
        <v/>
      </c>
      <c r="H225" s="281" t="str">
        <f>IF(基本情報入力シート!Z254="","",基本情報入力シート!Z254)</f>
        <v/>
      </c>
      <c r="I225" s="282" t="str">
        <f>IF(基本情報入力シート!AE254&lt;&gt;"", 基本情報入力シート!AE254, "")</f>
        <v/>
      </c>
      <c r="J225" s="55" t="str">
        <f>IF(基本情報入力シート!AA254="","",基本情報入力シート!AA254)</f>
        <v/>
      </c>
      <c r="K225" s="58" t="str">
        <f>IF(基本情報入力シート!AD254="","",基本情報入力シート!AD254)</f>
        <v/>
      </c>
      <c r="L225" s="57" t="str">
        <f>IF(G225="","",VLOOKUP(G225,【参考】数式用!$A$3:$C$46,3,FALSE))</f>
        <v/>
      </c>
      <c r="M225" s="289" t="str">
        <f t="shared" si="21"/>
        <v/>
      </c>
      <c r="N225" s="260"/>
      <c r="O225" s="260"/>
      <c r="P225" s="260"/>
      <c r="Q225" s="213"/>
      <c r="R225" s="213"/>
      <c r="S225" s="216"/>
      <c r="T225" s="59"/>
      <c r="U225" s="670" t="str">
        <f t="shared" si="22"/>
        <v/>
      </c>
      <c r="V225" s="670"/>
      <c r="W225" s="670"/>
      <c r="X225" s="670"/>
      <c r="Y225" s="670"/>
      <c r="Z225" s="670"/>
      <c r="AA225" s="670"/>
      <c r="AB225" s="670"/>
      <c r="AC225" s="670"/>
      <c r="AD225" s="670"/>
      <c r="AE225" s="670"/>
    </row>
    <row r="226" spans="1:31" ht="36.75" customHeight="1">
      <c r="A226" s="286">
        <f t="shared" si="23"/>
        <v>216</v>
      </c>
      <c r="B226" s="287" t="str">
        <f>IF(基本情報入力シート!B255="","",基本情報入力シート!B255)</f>
        <v/>
      </c>
      <c r="C226" s="288" t="str">
        <f>IF(基本情報入力シート!L255="","",基本情報入力シート!L255)</f>
        <v/>
      </c>
      <c r="D226" s="288" t="str">
        <f>IF(基本情報入力シート!Q255="","",基本情報入力シート!Q255)</f>
        <v/>
      </c>
      <c r="E226" s="288" t="str">
        <f>IF(基本情報入力シート!V255="","",基本情報入力シート!V255)</f>
        <v/>
      </c>
      <c r="F226" s="288" t="str">
        <f>IF(基本情報入力シート!W255="","",基本情報入力シート!W255)</f>
        <v/>
      </c>
      <c r="G226" s="288" t="str">
        <f>IF(基本情報入力シート!X255="","",基本情報入力シート!X255)</f>
        <v/>
      </c>
      <c r="H226" s="382" t="str">
        <f>IF(基本情報入力シート!Z255="","",基本情報入力シート!Z255)</f>
        <v/>
      </c>
      <c r="I226" s="383" t="str">
        <f>IF(基本情報入力シート!AE255&lt;&gt;"", 基本情報入力シート!AE255, "")</f>
        <v/>
      </c>
      <c r="J226" s="384" t="str">
        <f>IF(基本情報入力シート!AA255="","",基本情報入力シート!AA255)</f>
        <v/>
      </c>
      <c r="K226" s="58" t="str">
        <f>IF(基本情報入力シート!AD255="","",基本情報入力シート!AD255)</f>
        <v/>
      </c>
      <c r="L226" s="385" t="str">
        <f>IF(G226="","",VLOOKUP(G226,【参考】数式用!$A$3:$C$46,3,FALSE))</f>
        <v/>
      </c>
      <c r="M226" s="289" t="str">
        <f t="shared" si="21"/>
        <v/>
      </c>
      <c r="N226" s="260"/>
      <c r="O226" s="260"/>
      <c r="P226" s="260"/>
      <c r="Q226" s="213"/>
      <c r="R226" s="213"/>
      <c r="S226" s="216"/>
      <c r="T226" s="59"/>
      <c r="U226" s="670" t="str">
        <f t="shared" si="22"/>
        <v/>
      </c>
      <c r="V226" s="670"/>
      <c r="W226" s="670"/>
      <c r="X226" s="670"/>
      <c r="Y226" s="670"/>
      <c r="Z226" s="670"/>
      <c r="AA226" s="670"/>
      <c r="AB226" s="670"/>
      <c r="AC226" s="670"/>
      <c r="AD226" s="670"/>
      <c r="AE226" s="670"/>
    </row>
    <row r="227" spans="1:31" ht="36.75" customHeight="1">
      <c r="A227" s="286">
        <f t="shared" si="23"/>
        <v>217</v>
      </c>
      <c r="B227" s="287" t="str">
        <f>IF(基本情報入力シート!B256="","",基本情報入力シート!B256)</f>
        <v/>
      </c>
      <c r="C227" s="288" t="str">
        <f>IF(基本情報入力シート!L256="","",基本情報入力シート!L256)</f>
        <v/>
      </c>
      <c r="D227" s="288" t="str">
        <f>IF(基本情報入力シート!Q256="","",基本情報入力シート!Q256)</f>
        <v/>
      </c>
      <c r="E227" s="288" t="str">
        <f>IF(基本情報入力シート!V256="","",基本情報入力シート!V256)</f>
        <v/>
      </c>
      <c r="F227" s="288" t="str">
        <f>IF(基本情報入力シート!W256="","",基本情報入力シート!W256)</f>
        <v/>
      </c>
      <c r="G227" s="288" t="str">
        <f>IF(基本情報入力シート!X256="","",基本情報入力シート!X256)</f>
        <v/>
      </c>
      <c r="H227" s="281" t="str">
        <f>IF(基本情報入力シート!Z256="","",基本情報入力シート!Z256)</f>
        <v/>
      </c>
      <c r="I227" s="282" t="str">
        <f>IF(基本情報入力シート!AE256&lt;&gt;"", 基本情報入力シート!AE256, "")</f>
        <v/>
      </c>
      <c r="J227" s="55" t="str">
        <f>IF(基本情報入力シート!AA256="","",基本情報入力シート!AA256)</f>
        <v/>
      </c>
      <c r="K227" s="58" t="str">
        <f>IF(基本情報入力シート!AD256="","",基本情報入力シート!AD256)</f>
        <v/>
      </c>
      <c r="L227" s="57" t="str">
        <f>IF(G227="","",VLOOKUP(G227,【参考】数式用!$A$3:$C$46,3,FALSE))</f>
        <v/>
      </c>
      <c r="M227" s="289" t="str">
        <f t="shared" si="21"/>
        <v/>
      </c>
      <c r="N227" s="260"/>
      <c r="O227" s="260"/>
      <c r="P227" s="260"/>
      <c r="Q227" s="213"/>
      <c r="R227" s="213"/>
      <c r="S227" s="216"/>
      <c r="T227" s="59"/>
      <c r="U227" s="670" t="str">
        <f t="shared" si="22"/>
        <v/>
      </c>
      <c r="V227" s="670"/>
      <c r="W227" s="670"/>
      <c r="X227" s="670"/>
      <c r="Y227" s="670"/>
      <c r="Z227" s="670"/>
      <c r="AA227" s="670"/>
      <c r="AB227" s="670"/>
      <c r="AC227" s="670"/>
      <c r="AD227" s="670"/>
      <c r="AE227" s="670"/>
    </row>
    <row r="228" spans="1:31" ht="36.75" customHeight="1">
      <c r="A228" s="286">
        <f t="shared" si="23"/>
        <v>218</v>
      </c>
      <c r="B228" s="287" t="str">
        <f>IF(基本情報入力シート!B257="","",基本情報入力シート!B257)</f>
        <v/>
      </c>
      <c r="C228" s="288" t="str">
        <f>IF(基本情報入力シート!L257="","",基本情報入力シート!L257)</f>
        <v/>
      </c>
      <c r="D228" s="288" t="str">
        <f>IF(基本情報入力シート!Q257="","",基本情報入力シート!Q257)</f>
        <v/>
      </c>
      <c r="E228" s="288" t="str">
        <f>IF(基本情報入力シート!V257="","",基本情報入力シート!V257)</f>
        <v/>
      </c>
      <c r="F228" s="288" t="str">
        <f>IF(基本情報入力シート!W257="","",基本情報入力シート!W257)</f>
        <v/>
      </c>
      <c r="G228" s="288" t="str">
        <f>IF(基本情報入力シート!X257="","",基本情報入力シート!X257)</f>
        <v/>
      </c>
      <c r="H228" s="382" t="str">
        <f>IF(基本情報入力シート!Z257="","",基本情報入力シート!Z257)</f>
        <v/>
      </c>
      <c r="I228" s="383" t="str">
        <f>IF(基本情報入力シート!AE257&lt;&gt;"", 基本情報入力シート!AE257, "")</f>
        <v/>
      </c>
      <c r="J228" s="384" t="str">
        <f>IF(基本情報入力シート!AA257="","",基本情報入力シート!AA257)</f>
        <v/>
      </c>
      <c r="K228" s="58" t="str">
        <f>IF(基本情報入力シート!AD257="","",基本情報入力シート!AD257)</f>
        <v/>
      </c>
      <c r="L228" s="385" t="str">
        <f>IF(G228="","",VLOOKUP(G228,【参考】数式用!$A$3:$C$46,3,FALSE))</f>
        <v/>
      </c>
      <c r="M228" s="289" t="str">
        <f t="shared" si="21"/>
        <v/>
      </c>
      <c r="N228" s="260"/>
      <c r="O228" s="260"/>
      <c r="P228" s="260"/>
      <c r="Q228" s="213"/>
      <c r="R228" s="213"/>
      <c r="S228" s="216"/>
      <c r="T228" s="59"/>
      <c r="U228" s="670" t="str">
        <f t="shared" si="22"/>
        <v/>
      </c>
      <c r="V228" s="670"/>
      <c r="W228" s="670"/>
      <c r="X228" s="670"/>
      <c r="Y228" s="670"/>
      <c r="Z228" s="670"/>
      <c r="AA228" s="670"/>
      <c r="AB228" s="670"/>
      <c r="AC228" s="670"/>
      <c r="AD228" s="670"/>
      <c r="AE228" s="670"/>
    </row>
    <row r="229" spans="1:31" ht="36.75" customHeight="1">
      <c r="A229" s="286">
        <f t="shared" si="23"/>
        <v>219</v>
      </c>
      <c r="B229" s="287" t="str">
        <f>IF(基本情報入力シート!B258="","",基本情報入力シート!B258)</f>
        <v/>
      </c>
      <c r="C229" s="288" t="str">
        <f>IF(基本情報入力シート!L258="","",基本情報入力シート!L258)</f>
        <v/>
      </c>
      <c r="D229" s="288" t="str">
        <f>IF(基本情報入力シート!Q258="","",基本情報入力シート!Q258)</f>
        <v/>
      </c>
      <c r="E229" s="288" t="str">
        <f>IF(基本情報入力シート!V258="","",基本情報入力シート!V258)</f>
        <v/>
      </c>
      <c r="F229" s="288" t="str">
        <f>IF(基本情報入力シート!W258="","",基本情報入力シート!W258)</f>
        <v/>
      </c>
      <c r="G229" s="288" t="str">
        <f>IF(基本情報入力シート!X258="","",基本情報入力シート!X258)</f>
        <v/>
      </c>
      <c r="H229" s="281" t="str">
        <f>IF(基本情報入力シート!Z258="","",基本情報入力シート!Z258)</f>
        <v/>
      </c>
      <c r="I229" s="282" t="str">
        <f>IF(基本情報入力シート!AE258&lt;&gt;"", 基本情報入力シート!AE258, "")</f>
        <v/>
      </c>
      <c r="J229" s="55" t="str">
        <f>IF(基本情報入力シート!AA258="","",基本情報入力シート!AA258)</f>
        <v/>
      </c>
      <c r="K229" s="58" t="str">
        <f>IF(基本情報入力シート!AD258="","",基本情報入力シート!AD258)</f>
        <v/>
      </c>
      <c r="L229" s="57" t="str">
        <f>IF(G229="","",VLOOKUP(G229,【参考】数式用!$A$3:$C$46,3,FALSE))</f>
        <v/>
      </c>
      <c r="M229" s="289" t="str">
        <f t="shared" si="21"/>
        <v/>
      </c>
      <c r="N229" s="260"/>
      <c r="O229" s="260"/>
      <c r="P229" s="260"/>
      <c r="Q229" s="213"/>
      <c r="R229" s="213"/>
      <c r="S229" s="216"/>
      <c r="T229" s="59"/>
      <c r="U229" s="670" t="str">
        <f t="shared" si="22"/>
        <v/>
      </c>
      <c r="V229" s="670"/>
      <c r="W229" s="670"/>
      <c r="X229" s="670"/>
      <c r="Y229" s="670"/>
      <c r="Z229" s="670"/>
      <c r="AA229" s="670"/>
      <c r="AB229" s="670"/>
      <c r="AC229" s="670"/>
      <c r="AD229" s="670"/>
      <c r="AE229" s="670"/>
    </row>
    <row r="230" spans="1:31" ht="36.75" customHeight="1">
      <c r="A230" s="286">
        <f t="shared" si="23"/>
        <v>220</v>
      </c>
      <c r="B230" s="287" t="str">
        <f>IF(基本情報入力シート!B259="","",基本情報入力シート!B259)</f>
        <v/>
      </c>
      <c r="C230" s="288" t="str">
        <f>IF(基本情報入力シート!L259="","",基本情報入力シート!L259)</f>
        <v/>
      </c>
      <c r="D230" s="288" t="str">
        <f>IF(基本情報入力シート!Q259="","",基本情報入力シート!Q259)</f>
        <v/>
      </c>
      <c r="E230" s="288" t="str">
        <f>IF(基本情報入力シート!V259="","",基本情報入力シート!V259)</f>
        <v/>
      </c>
      <c r="F230" s="288" t="str">
        <f>IF(基本情報入力シート!W259="","",基本情報入力シート!W259)</f>
        <v/>
      </c>
      <c r="G230" s="288" t="str">
        <f>IF(基本情報入力シート!X259="","",基本情報入力シート!X259)</f>
        <v/>
      </c>
      <c r="H230" s="382" t="str">
        <f>IF(基本情報入力シート!Z259="","",基本情報入力シート!Z259)</f>
        <v/>
      </c>
      <c r="I230" s="383" t="str">
        <f>IF(基本情報入力シート!AE259&lt;&gt;"", 基本情報入力シート!AE259, "")</f>
        <v/>
      </c>
      <c r="J230" s="384" t="str">
        <f>IF(基本情報入力シート!AA259="","",基本情報入力シート!AA259)</f>
        <v/>
      </c>
      <c r="K230" s="58" t="str">
        <f>IF(基本情報入力シート!AD259="","",基本情報入力シート!AD259)</f>
        <v/>
      </c>
      <c r="L230" s="385" t="str">
        <f>IF(G230="","",VLOOKUP(G230,【参考】数式用!$A$3:$C$46,3,FALSE))</f>
        <v/>
      </c>
      <c r="M230" s="289" t="str">
        <f t="shared" si="21"/>
        <v/>
      </c>
      <c r="N230" s="260"/>
      <c r="O230" s="260"/>
      <c r="P230" s="260"/>
      <c r="Q230" s="213"/>
      <c r="R230" s="213"/>
      <c r="S230" s="216"/>
      <c r="T230" s="59"/>
      <c r="U230" s="670" t="str">
        <f t="shared" si="22"/>
        <v/>
      </c>
      <c r="V230" s="670"/>
      <c r="W230" s="670"/>
      <c r="X230" s="670"/>
      <c r="Y230" s="670"/>
      <c r="Z230" s="670"/>
      <c r="AA230" s="670"/>
      <c r="AB230" s="670"/>
      <c r="AC230" s="670"/>
      <c r="AD230" s="670"/>
      <c r="AE230" s="670"/>
    </row>
    <row r="231" spans="1:31" ht="36.75" customHeight="1">
      <c r="A231" s="286">
        <f t="shared" si="23"/>
        <v>221</v>
      </c>
      <c r="B231" s="287" t="str">
        <f>IF(基本情報入力シート!B260="","",基本情報入力シート!B260)</f>
        <v/>
      </c>
      <c r="C231" s="288" t="str">
        <f>IF(基本情報入力シート!L260="","",基本情報入力シート!L260)</f>
        <v/>
      </c>
      <c r="D231" s="288" t="str">
        <f>IF(基本情報入力シート!Q260="","",基本情報入力シート!Q260)</f>
        <v/>
      </c>
      <c r="E231" s="288" t="str">
        <f>IF(基本情報入力シート!V260="","",基本情報入力シート!V260)</f>
        <v/>
      </c>
      <c r="F231" s="288" t="str">
        <f>IF(基本情報入力シート!W260="","",基本情報入力シート!W260)</f>
        <v/>
      </c>
      <c r="G231" s="288" t="str">
        <f>IF(基本情報入力シート!X260="","",基本情報入力シート!X260)</f>
        <v/>
      </c>
      <c r="H231" s="281" t="str">
        <f>IF(基本情報入力シート!Z260="","",基本情報入力シート!Z260)</f>
        <v/>
      </c>
      <c r="I231" s="282" t="str">
        <f>IF(基本情報入力シート!AE260&lt;&gt;"", 基本情報入力シート!AE260, "")</f>
        <v/>
      </c>
      <c r="J231" s="55" t="str">
        <f>IF(基本情報入力シート!AA260="","",基本情報入力シート!AA260)</f>
        <v/>
      </c>
      <c r="K231" s="58" t="str">
        <f>IF(基本情報入力シート!AD260="","",基本情報入力シート!AD260)</f>
        <v/>
      </c>
      <c r="L231" s="57" t="str">
        <f>IF(G231="","",VLOOKUP(G231,【参考】数式用!$A$3:$C$46,3,FALSE))</f>
        <v/>
      </c>
      <c r="M231" s="289" t="str">
        <f t="shared" si="21"/>
        <v/>
      </c>
      <c r="N231" s="260"/>
      <c r="O231" s="260"/>
      <c r="P231" s="260"/>
      <c r="Q231" s="213"/>
      <c r="R231" s="213"/>
      <c r="S231" s="216"/>
      <c r="T231" s="59"/>
      <c r="U231" s="670" t="str">
        <f t="shared" si="22"/>
        <v/>
      </c>
      <c r="V231" s="670"/>
      <c r="W231" s="670"/>
      <c r="X231" s="670"/>
      <c r="Y231" s="670"/>
      <c r="Z231" s="670"/>
      <c r="AA231" s="670"/>
      <c r="AB231" s="670"/>
      <c r="AC231" s="670"/>
      <c r="AD231" s="670"/>
      <c r="AE231" s="670"/>
    </row>
    <row r="232" spans="1:31" ht="36.75" customHeight="1">
      <c r="A232" s="286">
        <f t="shared" si="23"/>
        <v>222</v>
      </c>
      <c r="B232" s="287" t="str">
        <f>IF(基本情報入力シート!B261="","",基本情報入力シート!B261)</f>
        <v/>
      </c>
      <c r="C232" s="288" t="str">
        <f>IF(基本情報入力シート!L261="","",基本情報入力シート!L261)</f>
        <v/>
      </c>
      <c r="D232" s="288" t="str">
        <f>IF(基本情報入力シート!Q261="","",基本情報入力シート!Q261)</f>
        <v/>
      </c>
      <c r="E232" s="288" t="str">
        <f>IF(基本情報入力シート!V261="","",基本情報入力シート!V261)</f>
        <v/>
      </c>
      <c r="F232" s="288" t="str">
        <f>IF(基本情報入力シート!W261="","",基本情報入力シート!W261)</f>
        <v/>
      </c>
      <c r="G232" s="288" t="str">
        <f>IF(基本情報入力シート!X261="","",基本情報入力シート!X261)</f>
        <v/>
      </c>
      <c r="H232" s="382" t="str">
        <f>IF(基本情報入力シート!Z261="","",基本情報入力シート!Z261)</f>
        <v/>
      </c>
      <c r="I232" s="383" t="str">
        <f>IF(基本情報入力シート!AE261&lt;&gt;"", 基本情報入力シート!AE261, "")</f>
        <v/>
      </c>
      <c r="J232" s="384" t="str">
        <f>IF(基本情報入力シート!AA261="","",基本情報入力シート!AA261)</f>
        <v/>
      </c>
      <c r="K232" s="58" t="str">
        <f>IF(基本情報入力シート!AD261="","",基本情報入力シート!AD261)</f>
        <v/>
      </c>
      <c r="L232" s="385" t="str">
        <f>IF(G232="","",VLOOKUP(G232,【参考】数式用!$A$3:$C$46,3,FALSE))</f>
        <v/>
      </c>
      <c r="M232" s="289" t="str">
        <f t="shared" si="21"/>
        <v/>
      </c>
      <c r="N232" s="260"/>
      <c r="O232" s="260"/>
      <c r="P232" s="260"/>
      <c r="Q232" s="213"/>
      <c r="R232" s="213"/>
      <c r="S232" s="216"/>
      <c r="T232" s="59"/>
      <c r="U232" s="670" t="str">
        <f t="shared" si="22"/>
        <v/>
      </c>
      <c r="V232" s="670"/>
      <c r="W232" s="670"/>
      <c r="X232" s="670"/>
      <c r="Y232" s="670"/>
      <c r="Z232" s="670"/>
      <c r="AA232" s="670"/>
      <c r="AB232" s="670"/>
      <c r="AC232" s="670"/>
      <c r="AD232" s="670"/>
      <c r="AE232" s="670"/>
    </row>
    <row r="233" spans="1:31" ht="36.75" customHeight="1">
      <c r="A233" s="286">
        <f t="shared" si="23"/>
        <v>223</v>
      </c>
      <c r="B233" s="287" t="str">
        <f>IF(基本情報入力シート!B262="","",基本情報入力シート!B262)</f>
        <v/>
      </c>
      <c r="C233" s="288" t="str">
        <f>IF(基本情報入力シート!L262="","",基本情報入力シート!L262)</f>
        <v/>
      </c>
      <c r="D233" s="288" t="str">
        <f>IF(基本情報入力シート!Q262="","",基本情報入力シート!Q262)</f>
        <v/>
      </c>
      <c r="E233" s="288" t="str">
        <f>IF(基本情報入力シート!V262="","",基本情報入力シート!V262)</f>
        <v/>
      </c>
      <c r="F233" s="288" t="str">
        <f>IF(基本情報入力シート!W262="","",基本情報入力シート!W262)</f>
        <v/>
      </c>
      <c r="G233" s="288" t="str">
        <f>IF(基本情報入力シート!X262="","",基本情報入力シート!X262)</f>
        <v/>
      </c>
      <c r="H233" s="281" t="str">
        <f>IF(基本情報入力シート!Z262="","",基本情報入力シート!Z262)</f>
        <v/>
      </c>
      <c r="I233" s="282" t="str">
        <f>IF(基本情報入力シート!AE262&lt;&gt;"", 基本情報入力シート!AE262, "")</f>
        <v/>
      </c>
      <c r="J233" s="55" t="str">
        <f>IF(基本情報入力シート!AA262="","",基本情報入力シート!AA262)</f>
        <v/>
      </c>
      <c r="K233" s="58" t="str">
        <f>IF(基本情報入力シート!AD262="","",基本情報入力シート!AD262)</f>
        <v/>
      </c>
      <c r="L233" s="57" t="str">
        <f>IF(G233="","",VLOOKUP(G233,【参考】数式用!$A$3:$C$46,3,FALSE))</f>
        <v/>
      </c>
      <c r="M233" s="289" t="str">
        <f t="shared" si="21"/>
        <v/>
      </c>
      <c r="N233" s="260"/>
      <c r="O233" s="260"/>
      <c r="P233" s="260"/>
      <c r="Q233" s="213"/>
      <c r="R233" s="213"/>
      <c r="S233" s="216"/>
      <c r="T233" s="59"/>
      <c r="U233" s="670" t="str">
        <f t="shared" si="22"/>
        <v/>
      </c>
      <c r="V233" s="670"/>
      <c r="W233" s="670"/>
      <c r="X233" s="670"/>
      <c r="Y233" s="670"/>
      <c r="Z233" s="670"/>
      <c r="AA233" s="670"/>
      <c r="AB233" s="670"/>
      <c r="AC233" s="670"/>
      <c r="AD233" s="670"/>
      <c r="AE233" s="670"/>
    </row>
    <row r="234" spans="1:31" ht="36.75" customHeight="1">
      <c r="A234" s="286">
        <f t="shared" si="23"/>
        <v>224</v>
      </c>
      <c r="B234" s="287" t="str">
        <f>IF(基本情報入力シート!B263="","",基本情報入力シート!B263)</f>
        <v/>
      </c>
      <c r="C234" s="288" t="str">
        <f>IF(基本情報入力シート!L263="","",基本情報入力シート!L263)</f>
        <v/>
      </c>
      <c r="D234" s="288" t="str">
        <f>IF(基本情報入力シート!Q263="","",基本情報入力シート!Q263)</f>
        <v/>
      </c>
      <c r="E234" s="288" t="str">
        <f>IF(基本情報入力シート!V263="","",基本情報入力シート!V263)</f>
        <v/>
      </c>
      <c r="F234" s="288" t="str">
        <f>IF(基本情報入力シート!W263="","",基本情報入力シート!W263)</f>
        <v/>
      </c>
      <c r="G234" s="288" t="str">
        <f>IF(基本情報入力シート!X263="","",基本情報入力シート!X263)</f>
        <v/>
      </c>
      <c r="H234" s="382" t="str">
        <f>IF(基本情報入力シート!Z263="","",基本情報入力シート!Z263)</f>
        <v/>
      </c>
      <c r="I234" s="383" t="str">
        <f>IF(基本情報入力シート!AE263&lt;&gt;"", 基本情報入力シート!AE263, "")</f>
        <v/>
      </c>
      <c r="J234" s="384" t="str">
        <f>IF(基本情報入力シート!AA263="","",基本情報入力シート!AA263)</f>
        <v/>
      </c>
      <c r="K234" s="58" t="str">
        <f>IF(基本情報入力シート!AD263="","",基本情報入力シート!AD263)</f>
        <v/>
      </c>
      <c r="L234" s="385" t="str">
        <f>IF(G234="","",VLOOKUP(G234,【参考】数式用!$A$3:$C$46,3,FALSE))</f>
        <v/>
      </c>
      <c r="M234" s="289" t="str">
        <f t="shared" si="21"/>
        <v/>
      </c>
      <c r="N234" s="260"/>
      <c r="O234" s="260"/>
      <c r="P234" s="260"/>
      <c r="Q234" s="213"/>
      <c r="R234" s="213"/>
      <c r="S234" s="216"/>
      <c r="T234" s="59"/>
      <c r="U234" s="670" t="str">
        <f t="shared" si="22"/>
        <v/>
      </c>
      <c r="V234" s="670"/>
      <c r="W234" s="670"/>
      <c r="X234" s="670"/>
      <c r="Y234" s="670"/>
      <c r="Z234" s="670"/>
      <c r="AA234" s="670"/>
      <c r="AB234" s="670"/>
      <c r="AC234" s="670"/>
      <c r="AD234" s="670"/>
      <c r="AE234" s="670"/>
    </row>
    <row r="235" spans="1:31" ht="36.75" customHeight="1">
      <c r="A235" s="286">
        <f t="shared" si="23"/>
        <v>225</v>
      </c>
      <c r="B235" s="287" t="str">
        <f>IF(基本情報入力シート!B264="","",基本情報入力シート!B264)</f>
        <v/>
      </c>
      <c r="C235" s="288" t="str">
        <f>IF(基本情報入力シート!L264="","",基本情報入力シート!L264)</f>
        <v/>
      </c>
      <c r="D235" s="288" t="str">
        <f>IF(基本情報入力シート!Q264="","",基本情報入力シート!Q264)</f>
        <v/>
      </c>
      <c r="E235" s="288" t="str">
        <f>IF(基本情報入力シート!V264="","",基本情報入力シート!V264)</f>
        <v/>
      </c>
      <c r="F235" s="288" t="str">
        <f>IF(基本情報入力シート!W264="","",基本情報入力シート!W264)</f>
        <v/>
      </c>
      <c r="G235" s="288" t="str">
        <f>IF(基本情報入力シート!X264="","",基本情報入力シート!X264)</f>
        <v/>
      </c>
      <c r="H235" s="281" t="str">
        <f>IF(基本情報入力シート!Z264="","",基本情報入力シート!Z264)</f>
        <v/>
      </c>
      <c r="I235" s="282" t="str">
        <f>IF(基本情報入力シート!AE264&lt;&gt;"", 基本情報入力シート!AE264, "")</f>
        <v/>
      </c>
      <c r="J235" s="55" t="str">
        <f>IF(基本情報入力シート!AA264="","",基本情報入力シート!AA264)</f>
        <v/>
      </c>
      <c r="K235" s="58" t="str">
        <f>IF(基本情報入力シート!AD264="","",基本情報入力シート!AD264)</f>
        <v/>
      </c>
      <c r="L235" s="57" t="str">
        <f>IF(G235="","",VLOOKUP(G235,【参考】数式用!$A$3:$C$46,3,FALSE))</f>
        <v/>
      </c>
      <c r="M235" s="289" t="str">
        <f t="shared" si="21"/>
        <v/>
      </c>
      <c r="N235" s="260"/>
      <c r="O235" s="260"/>
      <c r="P235" s="260"/>
      <c r="Q235" s="213"/>
      <c r="R235" s="213"/>
      <c r="S235" s="216"/>
      <c r="T235" s="59"/>
      <c r="U235" s="670" t="str">
        <f t="shared" si="22"/>
        <v/>
      </c>
      <c r="V235" s="670"/>
      <c r="W235" s="670"/>
      <c r="X235" s="670"/>
      <c r="Y235" s="670"/>
      <c r="Z235" s="670"/>
      <c r="AA235" s="670"/>
      <c r="AB235" s="670"/>
      <c r="AC235" s="670"/>
      <c r="AD235" s="670"/>
      <c r="AE235" s="670"/>
    </row>
    <row r="236" spans="1:31" ht="36.75" customHeight="1">
      <c r="A236" s="286">
        <f t="shared" si="23"/>
        <v>226</v>
      </c>
      <c r="B236" s="287" t="str">
        <f>IF(基本情報入力シート!B265="","",基本情報入力シート!B265)</f>
        <v/>
      </c>
      <c r="C236" s="288" t="str">
        <f>IF(基本情報入力シート!L265="","",基本情報入力シート!L265)</f>
        <v/>
      </c>
      <c r="D236" s="288" t="str">
        <f>IF(基本情報入力シート!Q265="","",基本情報入力シート!Q265)</f>
        <v/>
      </c>
      <c r="E236" s="288" t="str">
        <f>IF(基本情報入力シート!V265="","",基本情報入力シート!V265)</f>
        <v/>
      </c>
      <c r="F236" s="288" t="str">
        <f>IF(基本情報入力シート!W265="","",基本情報入力シート!W265)</f>
        <v/>
      </c>
      <c r="G236" s="288" t="str">
        <f>IF(基本情報入力シート!X265="","",基本情報入力シート!X265)</f>
        <v/>
      </c>
      <c r="H236" s="382" t="str">
        <f>IF(基本情報入力シート!Z265="","",基本情報入力シート!Z265)</f>
        <v/>
      </c>
      <c r="I236" s="383" t="str">
        <f>IF(基本情報入力シート!AE265&lt;&gt;"", 基本情報入力シート!AE265, "")</f>
        <v/>
      </c>
      <c r="J236" s="384" t="str">
        <f>IF(基本情報入力シート!AA265="","",基本情報入力シート!AA265)</f>
        <v/>
      </c>
      <c r="K236" s="58" t="str">
        <f>IF(基本情報入力シート!AD265="","",基本情報入力シート!AD265)</f>
        <v/>
      </c>
      <c r="L236" s="385" t="str">
        <f>IF(G236="","",VLOOKUP(G236,【参考】数式用!$A$3:$C$46,3,FALSE))</f>
        <v/>
      </c>
      <c r="M236" s="289" t="str">
        <f t="shared" si="21"/>
        <v/>
      </c>
      <c r="N236" s="260"/>
      <c r="O236" s="260"/>
      <c r="P236" s="260"/>
      <c r="Q236" s="213"/>
      <c r="R236" s="213"/>
      <c r="S236" s="216"/>
      <c r="T236" s="59"/>
      <c r="U236" s="670" t="str">
        <f t="shared" si="22"/>
        <v/>
      </c>
      <c r="V236" s="670"/>
      <c r="W236" s="670"/>
      <c r="X236" s="670"/>
      <c r="Y236" s="670"/>
      <c r="Z236" s="670"/>
      <c r="AA236" s="670"/>
      <c r="AB236" s="670"/>
      <c r="AC236" s="670"/>
      <c r="AD236" s="670"/>
      <c r="AE236" s="670"/>
    </row>
    <row r="237" spans="1:31" ht="36.75" customHeight="1">
      <c r="A237" s="286">
        <f t="shared" si="23"/>
        <v>227</v>
      </c>
      <c r="B237" s="287" t="str">
        <f>IF(基本情報入力シート!B266="","",基本情報入力シート!B266)</f>
        <v/>
      </c>
      <c r="C237" s="288" t="str">
        <f>IF(基本情報入力シート!L266="","",基本情報入力シート!L266)</f>
        <v/>
      </c>
      <c r="D237" s="288" t="str">
        <f>IF(基本情報入力シート!Q266="","",基本情報入力シート!Q266)</f>
        <v/>
      </c>
      <c r="E237" s="288" t="str">
        <f>IF(基本情報入力シート!V266="","",基本情報入力シート!V266)</f>
        <v/>
      </c>
      <c r="F237" s="288" t="str">
        <f>IF(基本情報入力シート!W266="","",基本情報入力シート!W266)</f>
        <v/>
      </c>
      <c r="G237" s="288" t="str">
        <f>IF(基本情報入力シート!X266="","",基本情報入力シート!X266)</f>
        <v/>
      </c>
      <c r="H237" s="281" t="str">
        <f>IF(基本情報入力シート!Z266="","",基本情報入力シート!Z266)</f>
        <v/>
      </c>
      <c r="I237" s="282" t="str">
        <f>IF(基本情報入力シート!AE266&lt;&gt;"", 基本情報入力シート!AE266, "")</f>
        <v/>
      </c>
      <c r="J237" s="55" t="str">
        <f>IF(基本情報入力シート!AA266="","",基本情報入力シート!AA266)</f>
        <v/>
      </c>
      <c r="K237" s="58" t="str">
        <f>IF(基本情報入力シート!AD266="","",基本情報入力シート!AD266)</f>
        <v/>
      </c>
      <c r="L237" s="57" t="str">
        <f>IF(G237="","",VLOOKUP(G237,【参考】数式用!$A$3:$C$46,3,FALSE))</f>
        <v/>
      </c>
      <c r="M237" s="289" t="str">
        <f t="shared" si="21"/>
        <v/>
      </c>
      <c r="N237" s="260"/>
      <c r="O237" s="260"/>
      <c r="P237" s="260"/>
      <c r="Q237" s="213"/>
      <c r="R237" s="213"/>
      <c r="S237" s="216"/>
      <c r="T237" s="59"/>
      <c r="U237" s="670" t="str">
        <f t="shared" si="22"/>
        <v/>
      </c>
      <c r="V237" s="670"/>
      <c r="W237" s="670"/>
      <c r="X237" s="670"/>
      <c r="Y237" s="670"/>
      <c r="Z237" s="670"/>
      <c r="AA237" s="670"/>
      <c r="AB237" s="670"/>
      <c r="AC237" s="670"/>
      <c r="AD237" s="670"/>
      <c r="AE237" s="670"/>
    </row>
    <row r="238" spans="1:31" ht="36.75" customHeight="1">
      <c r="A238" s="286">
        <f t="shared" si="23"/>
        <v>228</v>
      </c>
      <c r="B238" s="287" t="str">
        <f>IF(基本情報入力シート!B267="","",基本情報入力シート!B267)</f>
        <v/>
      </c>
      <c r="C238" s="288" t="str">
        <f>IF(基本情報入力シート!L267="","",基本情報入力シート!L267)</f>
        <v/>
      </c>
      <c r="D238" s="288" t="str">
        <f>IF(基本情報入力シート!Q267="","",基本情報入力シート!Q267)</f>
        <v/>
      </c>
      <c r="E238" s="288" t="str">
        <f>IF(基本情報入力シート!V267="","",基本情報入力シート!V267)</f>
        <v/>
      </c>
      <c r="F238" s="288" t="str">
        <f>IF(基本情報入力シート!W267="","",基本情報入力シート!W267)</f>
        <v/>
      </c>
      <c r="G238" s="288" t="str">
        <f>IF(基本情報入力シート!X267="","",基本情報入力シート!X267)</f>
        <v/>
      </c>
      <c r="H238" s="382" t="str">
        <f>IF(基本情報入力シート!Z267="","",基本情報入力シート!Z267)</f>
        <v/>
      </c>
      <c r="I238" s="383" t="str">
        <f>IF(基本情報入力シート!AE267&lt;&gt;"", 基本情報入力シート!AE267, "")</f>
        <v/>
      </c>
      <c r="J238" s="384" t="str">
        <f>IF(基本情報入力シート!AA267="","",基本情報入力シート!AA267)</f>
        <v/>
      </c>
      <c r="K238" s="58" t="str">
        <f>IF(基本情報入力シート!AD267="","",基本情報入力シート!AD267)</f>
        <v/>
      </c>
      <c r="L238" s="385" t="str">
        <f>IF(G238="","",VLOOKUP(G238,【参考】数式用!$A$3:$C$46,3,FALSE))</f>
        <v/>
      </c>
      <c r="M238" s="289" t="str">
        <f t="shared" si="21"/>
        <v/>
      </c>
      <c r="N238" s="260"/>
      <c r="O238" s="260"/>
      <c r="P238" s="260"/>
      <c r="Q238" s="213"/>
      <c r="R238" s="213"/>
      <c r="S238" s="216"/>
      <c r="T238" s="59"/>
      <c r="U238" s="670" t="str">
        <f t="shared" si="22"/>
        <v/>
      </c>
      <c r="V238" s="670"/>
      <c r="W238" s="670"/>
      <c r="X238" s="670"/>
      <c r="Y238" s="670"/>
      <c r="Z238" s="670"/>
      <c r="AA238" s="670"/>
      <c r="AB238" s="670"/>
      <c r="AC238" s="670"/>
      <c r="AD238" s="670"/>
      <c r="AE238" s="670"/>
    </row>
    <row r="239" spans="1:31" ht="36.75" customHeight="1">
      <c r="A239" s="286">
        <f t="shared" si="23"/>
        <v>229</v>
      </c>
      <c r="B239" s="287" t="str">
        <f>IF(基本情報入力シート!B268="","",基本情報入力シート!B268)</f>
        <v/>
      </c>
      <c r="C239" s="288" t="str">
        <f>IF(基本情報入力シート!L268="","",基本情報入力シート!L268)</f>
        <v/>
      </c>
      <c r="D239" s="288" t="str">
        <f>IF(基本情報入力シート!Q268="","",基本情報入力シート!Q268)</f>
        <v/>
      </c>
      <c r="E239" s="288" t="str">
        <f>IF(基本情報入力シート!V268="","",基本情報入力シート!V268)</f>
        <v/>
      </c>
      <c r="F239" s="288" t="str">
        <f>IF(基本情報入力シート!W268="","",基本情報入力シート!W268)</f>
        <v/>
      </c>
      <c r="G239" s="288" t="str">
        <f>IF(基本情報入力シート!X268="","",基本情報入力シート!X268)</f>
        <v/>
      </c>
      <c r="H239" s="281" t="str">
        <f>IF(基本情報入力シート!Z268="","",基本情報入力シート!Z268)</f>
        <v/>
      </c>
      <c r="I239" s="282" t="str">
        <f>IF(基本情報入力シート!AE268&lt;&gt;"", 基本情報入力シート!AE268, "")</f>
        <v/>
      </c>
      <c r="J239" s="55" t="str">
        <f>IF(基本情報入力シート!AA268="","",基本情報入力シート!AA268)</f>
        <v/>
      </c>
      <c r="K239" s="58" t="str">
        <f>IF(基本情報入力シート!AD268="","",基本情報入力シート!AD268)</f>
        <v/>
      </c>
      <c r="L239" s="57" t="str">
        <f>IF(G239="","",VLOOKUP(G239,【参考】数式用!$A$3:$C$46,3,FALSE))</f>
        <v/>
      </c>
      <c r="M239" s="289" t="str">
        <f t="shared" ref="M239:M296" si="24">IFERROR(IF(I239="○",ROUNDDOWN(ROUNDDOWN(J239*K239,0)*L239,0),""), "単価未入力")</f>
        <v/>
      </c>
      <c r="N239" s="260"/>
      <c r="O239" s="260"/>
      <c r="P239" s="260"/>
      <c r="Q239" s="213"/>
      <c r="R239" s="213"/>
      <c r="S239" s="216"/>
      <c r="T239" s="59"/>
      <c r="U239" s="670" t="str">
        <f t="shared" si="22"/>
        <v/>
      </c>
      <c r="V239" s="670"/>
      <c r="W239" s="670"/>
      <c r="X239" s="670"/>
      <c r="Y239" s="670"/>
      <c r="Z239" s="670"/>
      <c r="AA239" s="670"/>
      <c r="AB239" s="670"/>
      <c r="AC239" s="670"/>
      <c r="AD239" s="670"/>
      <c r="AE239" s="670"/>
    </row>
    <row r="240" spans="1:31" ht="36.75" customHeight="1">
      <c r="A240" s="286">
        <f t="shared" si="23"/>
        <v>230</v>
      </c>
      <c r="B240" s="287" t="str">
        <f>IF(基本情報入力シート!B269="","",基本情報入力シート!B269)</f>
        <v/>
      </c>
      <c r="C240" s="288" t="str">
        <f>IF(基本情報入力シート!L269="","",基本情報入力シート!L269)</f>
        <v/>
      </c>
      <c r="D240" s="288" t="str">
        <f>IF(基本情報入力シート!Q269="","",基本情報入力シート!Q269)</f>
        <v/>
      </c>
      <c r="E240" s="288" t="str">
        <f>IF(基本情報入力シート!V269="","",基本情報入力シート!V269)</f>
        <v/>
      </c>
      <c r="F240" s="288" t="str">
        <f>IF(基本情報入力シート!W269="","",基本情報入力シート!W269)</f>
        <v/>
      </c>
      <c r="G240" s="288" t="str">
        <f>IF(基本情報入力シート!X269="","",基本情報入力シート!X269)</f>
        <v/>
      </c>
      <c r="H240" s="382" t="str">
        <f>IF(基本情報入力シート!Z269="","",基本情報入力シート!Z269)</f>
        <v/>
      </c>
      <c r="I240" s="383" t="str">
        <f>IF(基本情報入力シート!AE269&lt;&gt;"", 基本情報入力シート!AE269, "")</f>
        <v/>
      </c>
      <c r="J240" s="384" t="str">
        <f>IF(基本情報入力シート!AA269="","",基本情報入力シート!AA269)</f>
        <v/>
      </c>
      <c r="K240" s="58" t="str">
        <f>IF(基本情報入力シート!AD269="","",基本情報入力シート!AD269)</f>
        <v/>
      </c>
      <c r="L240" s="385" t="str">
        <f>IF(G240="","",VLOOKUP(G240,【参考】数式用!$A$3:$C$46,3,FALSE))</f>
        <v/>
      </c>
      <c r="M240" s="289" t="str">
        <f t="shared" si="24"/>
        <v/>
      </c>
      <c r="N240" s="260"/>
      <c r="O240" s="260"/>
      <c r="P240" s="260"/>
      <c r="Q240" s="213"/>
      <c r="R240" s="213"/>
      <c r="S240" s="216"/>
      <c r="T240" s="59"/>
      <c r="U240" s="670" t="str">
        <f t="shared" ref="U240:U296" si="25">IF(AND(M240&lt;&gt;"",AH240="×"),"！複数の交付対象月を選んでいる、交付対象月が選ばれていない又は補助金を申請予定でないのに交付対象月が選ばれています。", "")</f>
        <v/>
      </c>
      <c r="V240" s="670"/>
      <c r="W240" s="670"/>
      <c r="X240" s="670"/>
      <c r="Y240" s="670"/>
      <c r="Z240" s="670"/>
      <c r="AA240" s="670"/>
      <c r="AB240" s="670"/>
      <c r="AC240" s="670"/>
      <c r="AD240" s="670"/>
      <c r="AE240" s="670"/>
    </row>
    <row r="241" spans="1:31" ht="36.75" customHeight="1">
      <c r="A241" s="286">
        <f t="shared" si="23"/>
        <v>231</v>
      </c>
      <c r="B241" s="287" t="str">
        <f>IF(基本情報入力シート!B270="","",基本情報入力シート!B270)</f>
        <v/>
      </c>
      <c r="C241" s="288" t="str">
        <f>IF(基本情報入力シート!L270="","",基本情報入力シート!L270)</f>
        <v/>
      </c>
      <c r="D241" s="288" t="str">
        <f>IF(基本情報入力シート!Q270="","",基本情報入力シート!Q270)</f>
        <v/>
      </c>
      <c r="E241" s="288" t="str">
        <f>IF(基本情報入力シート!V270="","",基本情報入力シート!V270)</f>
        <v/>
      </c>
      <c r="F241" s="288" t="str">
        <f>IF(基本情報入力シート!W270="","",基本情報入力シート!W270)</f>
        <v/>
      </c>
      <c r="G241" s="288" t="str">
        <f>IF(基本情報入力シート!X270="","",基本情報入力シート!X270)</f>
        <v/>
      </c>
      <c r="H241" s="281" t="str">
        <f>IF(基本情報入力シート!Z270="","",基本情報入力シート!Z270)</f>
        <v/>
      </c>
      <c r="I241" s="282" t="str">
        <f>IF(基本情報入力シート!AE270&lt;&gt;"", 基本情報入力シート!AE270, "")</f>
        <v/>
      </c>
      <c r="J241" s="55" t="str">
        <f>IF(基本情報入力シート!AA270="","",基本情報入力シート!AA270)</f>
        <v/>
      </c>
      <c r="K241" s="58" t="str">
        <f>IF(基本情報入力シート!AD270="","",基本情報入力シート!AD270)</f>
        <v/>
      </c>
      <c r="L241" s="57" t="str">
        <f>IF(G241="","",VLOOKUP(G241,【参考】数式用!$A$3:$C$46,3,FALSE))</f>
        <v/>
      </c>
      <c r="M241" s="289" t="str">
        <f t="shared" si="24"/>
        <v/>
      </c>
      <c r="N241" s="260"/>
      <c r="O241" s="260"/>
      <c r="P241" s="260"/>
      <c r="Q241" s="213"/>
      <c r="R241" s="213"/>
      <c r="S241" s="216"/>
      <c r="T241" s="59"/>
      <c r="U241" s="670" t="str">
        <f t="shared" si="25"/>
        <v/>
      </c>
      <c r="V241" s="670"/>
      <c r="W241" s="670"/>
      <c r="X241" s="670"/>
      <c r="Y241" s="670"/>
      <c r="Z241" s="670"/>
      <c r="AA241" s="670"/>
      <c r="AB241" s="670"/>
      <c r="AC241" s="670"/>
      <c r="AD241" s="670"/>
      <c r="AE241" s="670"/>
    </row>
    <row r="242" spans="1:31" ht="36.75" customHeight="1">
      <c r="A242" s="286">
        <f t="shared" si="23"/>
        <v>232</v>
      </c>
      <c r="B242" s="287" t="str">
        <f>IF(基本情報入力シート!B271="","",基本情報入力シート!B271)</f>
        <v/>
      </c>
      <c r="C242" s="288" t="str">
        <f>IF(基本情報入力シート!L271="","",基本情報入力シート!L271)</f>
        <v/>
      </c>
      <c r="D242" s="288" t="str">
        <f>IF(基本情報入力シート!Q271="","",基本情報入力シート!Q271)</f>
        <v/>
      </c>
      <c r="E242" s="288" t="str">
        <f>IF(基本情報入力シート!V271="","",基本情報入力シート!V271)</f>
        <v/>
      </c>
      <c r="F242" s="288" t="str">
        <f>IF(基本情報入力シート!W271="","",基本情報入力シート!W271)</f>
        <v/>
      </c>
      <c r="G242" s="288" t="str">
        <f>IF(基本情報入力シート!X271="","",基本情報入力シート!X271)</f>
        <v/>
      </c>
      <c r="H242" s="382" t="str">
        <f>IF(基本情報入力シート!Z271="","",基本情報入力シート!Z271)</f>
        <v/>
      </c>
      <c r="I242" s="383" t="str">
        <f>IF(基本情報入力シート!AE271&lt;&gt;"", 基本情報入力シート!AE271, "")</f>
        <v/>
      </c>
      <c r="J242" s="384" t="str">
        <f>IF(基本情報入力シート!AA271="","",基本情報入力シート!AA271)</f>
        <v/>
      </c>
      <c r="K242" s="58" t="str">
        <f>IF(基本情報入力シート!AD271="","",基本情報入力シート!AD271)</f>
        <v/>
      </c>
      <c r="L242" s="385" t="str">
        <f>IF(G242="","",VLOOKUP(G242,【参考】数式用!$A$3:$C$46,3,FALSE))</f>
        <v/>
      </c>
      <c r="M242" s="289" t="str">
        <f t="shared" si="24"/>
        <v/>
      </c>
      <c r="N242" s="260"/>
      <c r="O242" s="260"/>
      <c r="P242" s="260"/>
      <c r="Q242" s="213"/>
      <c r="R242" s="213"/>
      <c r="S242" s="216"/>
      <c r="T242" s="59"/>
      <c r="U242" s="670" t="str">
        <f t="shared" si="25"/>
        <v/>
      </c>
      <c r="V242" s="670"/>
      <c r="W242" s="670"/>
      <c r="X242" s="670"/>
      <c r="Y242" s="670"/>
      <c r="Z242" s="670"/>
      <c r="AA242" s="670"/>
      <c r="AB242" s="670"/>
      <c r="AC242" s="670"/>
      <c r="AD242" s="670"/>
      <c r="AE242" s="670"/>
    </row>
    <row r="243" spans="1:31" ht="36.75" customHeight="1">
      <c r="A243" s="286">
        <f t="shared" si="23"/>
        <v>233</v>
      </c>
      <c r="B243" s="287" t="str">
        <f>IF(基本情報入力シート!B272="","",基本情報入力シート!B272)</f>
        <v/>
      </c>
      <c r="C243" s="288" t="str">
        <f>IF(基本情報入力シート!L272="","",基本情報入力シート!L272)</f>
        <v/>
      </c>
      <c r="D243" s="288" t="str">
        <f>IF(基本情報入力シート!Q272="","",基本情報入力シート!Q272)</f>
        <v/>
      </c>
      <c r="E243" s="288" t="str">
        <f>IF(基本情報入力シート!V272="","",基本情報入力シート!V272)</f>
        <v/>
      </c>
      <c r="F243" s="288" t="str">
        <f>IF(基本情報入力シート!W272="","",基本情報入力シート!W272)</f>
        <v/>
      </c>
      <c r="G243" s="288" t="str">
        <f>IF(基本情報入力シート!X272="","",基本情報入力シート!X272)</f>
        <v/>
      </c>
      <c r="H243" s="281" t="str">
        <f>IF(基本情報入力シート!Z272="","",基本情報入力シート!Z272)</f>
        <v/>
      </c>
      <c r="I243" s="282" t="str">
        <f>IF(基本情報入力シート!AE272&lt;&gt;"", 基本情報入力シート!AE272, "")</f>
        <v/>
      </c>
      <c r="J243" s="55" t="str">
        <f>IF(基本情報入力シート!AA272="","",基本情報入力シート!AA272)</f>
        <v/>
      </c>
      <c r="K243" s="58" t="str">
        <f>IF(基本情報入力シート!AD272="","",基本情報入力シート!AD272)</f>
        <v/>
      </c>
      <c r="L243" s="57" t="str">
        <f>IF(G243="","",VLOOKUP(G243,【参考】数式用!$A$3:$C$46,3,FALSE))</f>
        <v/>
      </c>
      <c r="M243" s="289" t="str">
        <f t="shared" si="24"/>
        <v/>
      </c>
      <c r="N243" s="260"/>
      <c r="O243" s="260"/>
      <c r="P243" s="260"/>
      <c r="Q243" s="213"/>
      <c r="R243" s="213"/>
      <c r="S243" s="216"/>
      <c r="T243" s="59"/>
      <c r="U243" s="670" t="str">
        <f t="shared" si="25"/>
        <v/>
      </c>
      <c r="V243" s="670"/>
      <c r="W243" s="670"/>
      <c r="X243" s="670"/>
      <c r="Y243" s="670"/>
      <c r="Z243" s="670"/>
      <c r="AA243" s="670"/>
      <c r="AB243" s="670"/>
      <c r="AC243" s="670"/>
      <c r="AD243" s="670"/>
      <c r="AE243" s="670"/>
    </row>
    <row r="244" spans="1:31" ht="36.75" customHeight="1">
      <c r="A244" s="286">
        <f t="shared" si="23"/>
        <v>234</v>
      </c>
      <c r="B244" s="287" t="str">
        <f>IF(基本情報入力シート!B273="","",基本情報入力シート!B273)</f>
        <v/>
      </c>
      <c r="C244" s="288" t="str">
        <f>IF(基本情報入力シート!L273="","",基本情報入力シート!L273)</f>
        <v/>
      </c>
      <c r="D244" s="288" t="str">
        <f>IF(基本情報入力シート!Q273="","",基本情報入力シート!Q273)</f>
        <v/>
      </c>
      <c r="E244" s="288" t="str">
        <f>IF(基本情報入力シート!V273="","",基本情報入力シート!V273)</f>
        <v/>
      </c>
      <c r="F244" s="288" t="str">
        <f>IF(基本情報入力シート!W273="","",基本情報入力シート!W273)</f>
        <v/>
      </c>
      <c r="G244" s="288" t="str">
        <f>IF(基本情報入力シート!X273="","",基本情報入力シート!X273)</f>
        <v/>
      </c>
      <c r="H244" s="382" t="str">
        <f>IF(基本情報入力シート!Z273="","",基本情報入力シート!Z273)</f>
        <v/>
      </c>
      <c r="I244" s="383" t="str">
        <f>IF(基本情報入力シート!AE273&lt;&gt;"", 基本情報入力シート!AE273, "")</f>
        <v/>
      </c>
      <c r="J244" s="384" t="str">
        <f>IF(基本情報入力シート!AA273="","",基本情報入力シート!AA273)</f>
        <v/>
      </c>
      <c r="K244" s="58" t="str">
        <f>IF(基本情報入力シート!AD273="","",基本情報入力シート!AD273)</f>
        <v/>
      </c>
      <c r="L244" s="385" t="str">
        <f>IF(G244="","",VLOOKUP(G244,【参考】数式用!$A$3:$C$46,3,FALSE))</f>
        <v/>
      </c>
      <c r="M244" s="289" t="str">
        <f t="shared" si="24"/>
        <v/>
      </c>
      <c r="N244" s="260"/>
      <c r="O244" s="260"/>
      <c r="P244" s="260"/>
      <c r="Q244" s="213"/>
      <c r="R244" s="213"/>
      <c r="S244" s="216"/>
      <c r="T244" s="59"/>
      <c r="U244" s="670" t="str">
        <f t="shared" si="25"/>
        <v/>
      </c>
      <c r="V244" s="670"/>
      <c r="W244" s="670"/>
      <c r="X244" s="670"/>
      <c r="Y244" s="670"/>
      <c r="Z244" s="670"/>
      <c r="AA244" s="670"/>
      <c r="AB244" s="670"/>
      <c r="AC244" s="670"/>
      <c r="AD244" s="670"/>
      <c r="AE244" s="670"/>
    </row>
    <row r="245" spans="1:31" ht="36.75" customHeight="1">
      <c r="A245" s="286">
        <f t="shared" si="23"/>
        <v>235</v>
      </c>
      <c r="B245" s="287" t="str">
        <f>IF(基本情報入力シート!B274="","",基本情報入力シート!B274)</f>
        <v/>
      </c>
      <c r="C245" s="288" t="str">
        <f>IF(基本情報入力シート!L274="","",基本情報入力シート!L274)</f>
        <v/>
      </c>
      <c r="D245" s="288" t="str">
        <f>IF(基本情報入力シート!Q274="","",基本情報入力シート!Q274)</f>
        <v/>
      </c>
      <c r="E245" s="288" t="str">
        <f>IF(基本情報入力シート!V274="","",基本情報入力シート!V274)</f>
        <v/>
      </c>
      <c r="F245" s="288" t="str">
        <f>IF(基本情報入力シート!W274="","",基本情報入力シート!W274)</f>
        <v/>
      </c>
      <c r="G245" s="288" t="str">
        <f>IF(基本情報入力シート!X274="","",基本情報入力シート!X274)</f>
        <v/>
      </c>
      <c r="H245" s="281" t="str">
        <f>IF(基本情報入力シート!Z274="","",基本情報入力シート!Z274)</f>
        <v/>
      </c>
      <c r="I245" s="282" t="str">
        <f>IF(基本情報入力シート!AE274&lt;&gt;"", 基本情報入力シート!AE274, "")</f>
        <v/>
      </c>
      <c r="J245" s="55" t="str">
        <f>IF(基本情報入力シート!AA274="","",基本情報入力シート!AA274)</f>
        <v/>
      </c>
      <c r="K245" s="58" t="str">
        <f>IF(基本情報入力シート!AD274="","",基本情報入力シート!AD274)</f>
        <v/>
      </c>
      <c r="L245" s="57" t="str">
        <f>IF(G245="","",VLOOKUP(G245,【参考】数式用!$A$3:$C$46,3,FALSE))</f>
        <v/>
      </c>
      <c r="M245" s="289" t="str">
        <f t="shared" si="24"/>
        <v/>
      </c>
      <c r="N245" s="260"/>
      <c r="O245" s="260"/>
      <c r="P245" s="260"/>
      <c r="Q245" s="213"/>
      <c r="R245" s="213"/>
      <c r="S245" s="216"/>
      <c r="T245" s="59"/>
      <c r="U245" s="670" t="str">
        <f t="shared" si="25"/>
        <v/>
      </c>
      <c r="V245" s="670"/>
      <c r="W245" s="670"/>
      <c r="X245" s="670"/>
      <c r="Y245" s="670"/>
      <c r="Z245" s="670"/>
      <c r="AA245" s="670"/>
      <c r="AB245" s="670"/>
      <c r="AC245" s="670"/>
      <c r="AD245" s="670"/>
      <c r="AE245" s="670"/>
    </row>
    <row r="246" spans="1:31" ht="36.75" customHeight="1">
      <c r="A246" s="286">
        <f t="shared" si="23"/>
        <v>236</v>
      </c>
      <c r="B246" s="287" t="str">
        <f>IF(基本情報入力シート!B275="","",基本情報入力シート!B275)</f>
        <v/>
      </c>
      <c r="C246" s="288" t="str">
        <f>IF(基本情報入力シート!L275="","",基本情報入力シート!L275)</f>
        <v/>
      </c>
      <c r="D246" s="288" t="str">
        <f>IF(基本情報入力シート!Q275="","",基本情報入力シート!Q275)</f>
        <v/>
      </c>
      <c r="E246" s="288" t="str">
        <f>IF(基本情報入力シート!V275="","",基本情報入力シート!V275)</f>
        <v/>
      </c>
      <c r="F246" s="288" t="str">
        <f>IF(基本情報入力シート!W275="","",基本情報入力シート!W275)</f>
        <v/>
      </c>
      <c r="G246" s="288" t="str">
        <f>IF(基本情報入力シート!X275="","",基本情報入力シート!X275)</f>
        <v/>
      </c>
      <c r="H246" s="382" t="str">
        <f>IF(基本情報入力シート!Z275="","",基本情報入力シート!Z275)</f>
        <v/>
      </c>
      <c r="I246" s="383" t="str">
        <f>IF(基本情報入力シート!AE275&lt;&gt;"", 基本情報入力シート!AE275, "")</f>
        <v/>
      </c>
      <c r="J246" s="384" t="str">
        <f>IF(基本情報入力シート!AA275="","",基本情報入力シート!AA275)</f>
        <v/>
      </c>
      <c r="K246" s="58" t="str">
        <f>IF(基本情報入力シート!AD275="","",基本情報入力シート!AD275)</f>
        <v/>
      </c>
      <c r="L246" s="385" t="str">
        <f>IF(G246="","",VLOOKUP(G246,【参考】数式用!$A$3:$C$46,3,FALSE))</f>
        <v/>
      </c>
      <c r="M246" s="289" t="str">
        <f t="shared" si="24"/>
        <v/>
      </c>
      <c r="N246" s="260"/>
      <c r="O246" s="260"/>
      <c r="P246" s="260"/>
      <c r="Q246" s="213"/>
      <c r="R246" s="213"/>
      <c r="S246" s="216"/>
      <c r="T246" s="59"/>
      <c r="U246" s="670" t="str">
        <f t="shared" si="25"/>
        <v/>
      </c>
      <c r="V246" s="670"/>
      <c r="W246" s="670"/>
      <c r="X246" s="670"/>
      <c r="Y246" s="670"/>
      <c r="Z246" s="670"/>
      <c r="AA246" s="670"/>
      <c r="AB246" s="670"/>
      <c r="AC246" s="670"/>
      <c r="AD246" s="670"/>
      <c r="AE246" s="670"/>
    </row>
    <row r="247" spans="1:31" ht="36.75" customHeight="1">
      <c r="A247" s="286">
        <f t="shared" si="23"/>
        <v>237</v>
      </c>
      <c r="B247" s="287" t="str">
        <f>IF(基本情報入力シート!B276="","",基本情報入力シート!B276)</f>
        <v/>
      </c>
      <c r="C247" s="288" t="str">
        <f>IF(基本情報入力シート!L276="","",基本情報入力シート!L276)</f>
        <v/>
      </c>
      <c r="D247" s="288" t="str">
        <f>IF(基本情報入力シート!Q276="","",基本情報入力シート!Q276)</f>
        <v/>
      </c>
      <c r="E247" s="288" t="str">
        <f>IF(基本情報入力シート!V276="","",基本情報入力シート!V276)</f>
        <v/>
      </c>
      <c r="F247" s="288" t="str">
        <f>IF(基本情報入力シート!W276="","",基本情報入力シート!W276)</f>
        <v/>
      </c>
      <c r="G247" s="288" t="str">
        <f>IF(基本情報入力シート!X276="","",基本情報入力シート!X276)</f>
        <v/>
      </c>
      <c r="H247" s="281" t="str">
        <f>IF(基本情報入力シート!Z276="","",基本情報入力シート!Z276)</f>
        <v/>
      </c>
      <c r="I247" s="282" t="str">
        <f>IF(基本情報入力シート!AE276&lt;&gt;"", 基本情報入力シート!AE276, "")</f>
        <v/>
      </c>
      <c r="J247" s="55" t="str">
        <f>IF(基本情報入力シート!AA276="","",基本情報入力シート!AA276)</f>
        <v/>
      </c>
      <c r="K247" s="58" t="str">
        <f>IF(基本情報入力シート!AD276="","",基本情報入力シート!AD276)</f>
        <v/>
      </c>
      <c r="L247" s="57" t="str">
        <f>IF(G247="","",VLOOKUP(G247,【参考】数式用!$A$3:$C$46,3,FALSE))</f>
        <v/>
      </c>
      <c r="M247" s="289" t="str">
        <f t="shared" si="24"/>
        <v/>
      </c>
      <c r="N247" s="260"/>
      <c r="O247" s="260"/>
      <c r="P247" s="260"/>
      <c r="Q247" s="213"/>
      <c r="R247" s="213"/>
      <c r="S247" s="216"/>
      <c r="T247" s="59"/>
      <c r="U247" s="670" t="str">
        <f t="shared" si="25"/>
        <v/>
      </c>
      <c r="V247" s="670"/>
      <c r="W247" s="670"/>
      <c r="X247" s="670"/>
      <c r="Y247" s="670"/>
      <c r="Z247" s="670"/>
      <c r="AA247" s="670"/>
      <c r="AB247" s="670"/>
      <c r="AC247" s="670"/>
      <c r="AD247" s="670"/>
      <c r="AE247" s="670"/>
    </row>
    <row r="248" spans="1:31" ht="36.75" customHeight="1">
      <c r="A248" s="286">
        <f t="shared" si="23"/>
        <v>238</v>
      </c>
      <c r="B248" s="287" t="str">
        <f>IF(基本情報入力シート!B277="","",基本情報入力シート!B277)</f>
        <v/>
      </c>
      <c r="C248" s="288" t="str">
        <f>IF(基本情報入力シート!L277="","",基本情報入力シート!L277)</f>
        <v/>
      </c>
      <c r="D248" s="288" t="str">
        <f>IF(基本情報入力シート!Q277="","",基本情報入力シート!Q277)</f>
        <v/>
      </c>
      <c r="E248" s="288" t="str">
        <f>IF(基本情報入力シート!V277="","",基本情報入力シート!V277)</f>
        <v/>
      </c>
      <c r="F248" s="288" t="str">
        <f>IF(基本情報入力シート!W277="","",基本情報入力シート!W277)</f>
        <v/>
      </c>
      <c r="G248" s="288" t="str">
        <f>IF(基本情報入力シート!X277="","",基本情報入力シート!X277)</f>
        <v/>
      </c>
      <c r="H248" s="382" t="str">
        <f>IF(基本情報入力シート!Z277="","",基本情報入力シート!Z277)</f>
        <v/>
      </c>
      <c r="I248" s="383" t="str">
        <f>IF(基本情報入力シート!AE277&lt;&gt;"", 基本情報入力シート!AE277, "")</f>
        <v/>
      </c>
      <c r="J248" s="384" t="str">
        <f>IF(基本情報入力シート!AA277="","",基本情報入力シート!AA277)</f>
        <v/>
      </c>
      <c r="K248" s="58" t="str">
        <f>IF(基本情報入力シート!AD277="","",基本情報入力シート!AD277)</f>
        <v/>
      </c>
      <c r="L248" s="385" t="str">
        <f>IF(G248="","",VLOOKUP(G248,【参考】数式用!$A$3:$C$46,3,FALSE))</f>
        <v/>
      </c>
      <c r="M248" s="289" t="str">
        <f t="shared" si="24"/>
        <v/>
      </c>
      <c r="N248" s="260"/>
      <c r="O248" s="260"/>
      <c r="P248" s="260"/>
      <c r="Q248" s="213"/>
      <c r="R248" s="213"/>
      <c r="S248" s="216"/>
      <c r="T248" s="59"/>
      <c r="U248" s="670" t="str">
        <f t="shared" si="25"/>
        <v/>
      </c>
      <c r="V248" s="670"/>
      <c r="W248" s="670"/>
      <c r="X248" s="670"/>
      <c r="Y248" s="670"/>
      <c r="Z248" s="670"/>
      <c r="AA248" s="670"/>
      <c r="AB248" s="670"/>
      <c r="AC248" s="670"/>
      <c r="AD248" s="670"/>
      <c r="AE248" s="670"/>
    </row>
    <row r="249" spans="1:31" ht="36.75" customHeight="1">
      <c r="A249" s="286">
        <f t="shared" si="23"/>
        <v>239</v>
      </c>
      <c r="B249" s="287" t="str">
        <f>IF(基本情報入力シート!B278="","",基本情報入力シート!B278)</f>
        <v/>
      </c>
      <c r="C249" s="288" t="str">
        <f>IF(基本情報入力シート!L278="","",基本情報入力シート!L278)</f>
        <v/>
      </c>
      <c r="D249" s="288" t="str">
        <f>IF(基本情報入力シート!Q278="","",基本情報入力シート!Q278)</f>
        <v/>
      </c>
      <c r="E249" s="288" t="str">
        <f>IF(基本情報入力シート!V278="","",基本情報入力シート!V278)</f>
        <v/>
      </c>
      <c r="F249" s="288" t="str">
        <f>IF(基本情報入力シート!W278="","",基本情報入力シート!W278)</f>
        <v/>
      </c>
      <c r="G249" s="288" t="str">
        <f>IF(基本情報入力シート!X278="","",基本情報入力シート!X278)</f>
        <v/>
      </c>
      <c r="H249" s="281" t="str">
        <f>IF(基本情報入力シート!Z278="","",基本情報入力シート!Z278)</f>
        <v/>
      </c>
      <c r="I249" s="282" t="str">
        <f>IF(基本情報入力シート!AE278&lt;&gt;"", 基本情報入力シート!AE278, "")</f>
        <v/>
      </c>
      <c r="J249" s="55" t="str">
        <f>IF(基本情報入力シート!AA278="","",基本情報入力シート!AA278)</f>
        <v/>
      </c>
      <c r="K249" s="58" t="str">
        <f>IF(基本情報入力シート!AD278="","",基本情報入力シート!AD278)</f>
        <v/>
      </c>
      <c r="L249" s="57" t="str">
        <f>IF(G249="","",VLOOKUP(G249,【参考】数式用!$A$3:$C$46,3,FALSE))</f>
        <v/>
      </c>
      <c r="M249" s="289" t="str">
        <f t="shared" si="24"/>
        <v/>
      </c>
      <c r="N249" s="260"/>
      <c r="O249" s="260"/>
      <c r="P249" s="260"/>
      <c r="Q249" s="213"/>
      <c r="R249" s="213"/>
      <c r="S249" s="216"/>
      <c r="T249" s="59"/>
      <c r="U249" s="670" t="str">
        <f t="shared" si="25"/>
        <v/>
      </c>
      <c r="V249" s="670"/>
      <c r="W249" s="670"/>
      <c r="X249" s="670"/>
      <c r="Y249" s="670"/>
      <c r="Z249" s="670"/>
      <c r="AA249" s="670"/>
      <c r="AB249" s="670"/>
      <c r="AC249" s="670"/>
      <c r="AD249" s="670"/>
      <c r="AE249" s="670"/>
    </row>
    <row r="250" spans="1:31" ht="36.75" customHeight="1">
      <c r="A250" s="286">
        <f t="shared" si="23"/>
        <v>240</v>
      </c>
      <c r="B250" s="287" t="str">
        <f>IF(基本情報入力シート!B279="","",基本情報入力シート!B279)</f>
        <v/>
      </c>
      <c r="C250" s="288" t="str">
        <f>IF(基本情報入力シート!L279="","",基本情報入力シート!L279)</f>
        <v/>
      </c>
      <c r="D250" s="288" t="str">
        <f>IF(基本情報入力シート!Q279="","",基本情報入力シート!Q279)</f>
        <v/>
      </c>
      <c r="E250" s="288" t="str">
        <f>IF(基本情報入力シート!V279="","",基本情報入力シート!V279)</f>
        <v/>
      </c>
      <c r="F250" s="288" t="str">
        <f>IF(基本情報入力シート!W279="","",基本情報入力シート!W279)</f>
        <v/>
      </c>
      <c r="G250" s="288" t="str">
        <f>IF(基本情報入力シート!X279="","",基本情報入力シート!X279)</f>
        <v/>
      </c>
      <c r="H250" s="382" t="str">
        <f>IF(基本情報入力シート!Z279="","",基本情報入力シート!Z279)</f>
        <v/>
      </c>
      <c r="I250" s="383" t="str">
        <f>IF(基本情報入力シート!AE279&lt;&gt;"", 基本情報入力シート!AE279, "")</f>
        <v/>
      </c>
      <c r="J250" s="384" t="str">
        <f>IF(基本情報入力シート!AA279="","",基本情報入力シート!AA279)</f>
        <v/>
      </c>
      <c r="K250" s="58" t="str">
        <f>IF(基本情報入力シート!AD279="","",基本情報入力シート!AD279)</f>
        <v/>
      </c>
      <c r="L250" s="385" t="str">
        <f>IF(G250="","",VLOOKUP(G250,【参考】数式用!$A$3:$C$46,3,FALSE))</f>
        <v/>
      </c>
      <c r="M250" s="289" t="str">
        <f t="shared" si="24"/>
        <v/>
      </c>
      <c r="N250" s="260"/>
      <c r="O250" s="260"/>
      <c r="P250" s="260"/>
      <c r="Q250" s="213"/>
      <c r="R250" s="213"/>
      <c r="S250" s="216"/>
      <c r="T250" s="59"/>
      <c r="U250" s="670" t="str">
        <f t="shared" si="25"/>
        <v/>
      </c>
      <c r="V250" s="670"/>
      <c r="W250" s="670"/>
      <c r="X250" s="670"/>
      <c r="Y250" s="670"/>
      <c r="Z250" s="670"/>
      <c r="AA250" s="670"/>
      <c r="AB250" s="670"/>
      <c r="AC250" s="670"/>
      <c r="AD250" s="670"/>
      <c r="AE250" s="670"/>
    </row>
    <row r="251" spans="1:31" ht="36.75" customHeight="1">
      <c r="A251" s="286">
        <f t="shared" si="23"/>
        <v>241</v>
      </c>
      <c r="B251" s="287" t="str">
        <f>IF(基本情報入力シート!B280="","",基本情報入力シート!B280)</f>
        <v/>
      </c>
      <c r="C251" s="288" t="str">
        <f>IF(基本情報入力シート!L280="","",基本情報入力シート!L280)</f>
        <v/>
      </c>
      <c r="D251" s="288" t="str">
        <f>IF(基本情報入力シート!Q280="","",基本情報入力シート!Q280)</f>
        <v/>
      </c>
      <c r="E251" s="288" t="str">
        <f>IF(基本情報入力シート!V280="","",基本情報入力シート!V280)</f>
        <v/>
      </c>
      <c r="F251" s="288" t="str">
        <f>IF(基本情報入力シート!W280="","",基本情報入力シート!W280)</f>
        <v/>
      </c>
      <c r="G251" s="288" t="str">
        <f>IF(基本情報入力シート!X280="","",基本情報入力シート!X280)</f>
        <v/>
      </c>
      <c r="H251" s="281" t="str">
        <f>IF(基本情報入力シート!Z280="","",基本情報入力シート!Z280)</f>
        <v/>
      </c>
      <c r="I251" s="282" t="str">
        <f>IF(基本情報入力シート!AE280&lt;&gt;"", 基本情報入力シート!AE280, "")</f>
        <v/>
      </c>
      <c r="J251" s="55" t="str">
        <f>IF(基本情報入力シート!AA280="","",基本情報入力シート!AA280)</f>
        <v/>
      </c>
      <c r="K251" s="58" t="str">
        <f>IF(基本情報入力シート!AD280="","",基本情報入力シート!AD280)</f>
        <v/>
      </c>
      <c r="L251" s="57" t="str">
        <f>IF(G251="","",VLOOKUP(G251,【参考】数式用!$A$3:$C$46,3,FALSE))</f>
        <v/>
      </c>
      <c r="M251" s="289" t="str">
        <f t="shared" si="24"/>
        <v/>
      </c>
      <c r="N251" s="260"/>
      <c r="O251" s="260"/>
      <c r="P251" s="260"/>
      <c r="Q251" s="213"/>
      <c r="R251" s="213"/>
      <c r="S251" s="216"/>
      <c r="T251" s="59"/>
      <c r="U251" s="670" t="str">
        <f t="shared" si="25"/>
        <v/>
      </c>
      <c r="V251" s="670"/>
      <c r="W251" s="670"/>
      <c r="X251" s="670"/>
      <c r="Y251" s="670"/>
      <c r="Z251" s="670"/>
      <c r="AA251" s="670"/>
      <c r="AB251" s="670"/>
      <c r="AC251" s="670"/>
      <c r="AD251" s="670"/>
      <c r="AE251" s="670"/>
    </row>
    <row r="252" spans="1:31" ht="36.75" customHeight="1">
      <c r="A252" s="286">
        <f t="shared" si="23"/>
        <v>242</v>
      </c>
      <c r="B252" s="287" t="str">
        <f>IF(基本情報入力シート!B281="","",基本情報入力シート!B281)</f>
        <v/>
      </c>
      <c r="C252" s="288" t="str">
        <f>IF(基本情報入力シート!L281="","",基本情報入力シート!L281)</f>
        <v/>
      </c>
      <c r="D252" s="288" t="str">
        <f>IF(基本情報入力シート!Q281="","",基本情報入力シート!Q281)</f>
        <v/>
      </c>
      <c r="E252" s="288" t="str">
        <f>IF(基本情報入力シート!V281="","",基本情報入力シート!V281)</f>
        <v/>
      </c>
      <c r="F252" s="288" t="str">
        <f>IF(基本情報入力シート!W281="","",基本情報入力シート!W281)</f>
        <v/>
      </c>
      <c r="G252" s="288" t="str">
        <f>IF(基本情報入力シート!X281="","",基本情報入力シート!X281)</f>
        <v/>
      </c>
      <c r="H252" s="382" t="str">
        <f>IF(基本情報入力シート!Z281="","",基本情報入力シート!Z281)</f>
        <v/>
      </c>
      <c r="I252" s="383" t="str">
        <f>IF(基本情報入力シート!AE281&lt;&gt;"", 基本情報入力シート!AE281, "")</f>
        <v/>
      </c>
      <c r="J252" s="384" t="str">
        <f>IF(基本情報入力シート!AA281="","",基本情報入力シート!AA281)</f>
        <v/>
      </c>
      <c r="K252" s="58" t="str">
        <f>IF(基本情報入力シート!AD281="","",基本情報入力シート!AD281)</f>
        <v/>
      </c>
      <c r="L252" s="385" t="str">
        <f>IF(G252="","",VLOOKUP(G252,【参考】数式用!$A$3:$C$46,3,FALSE))</f>
        <v/>
      </c>
      <c r="M252" s="289" t="str">
        <f t="shared" si="24"/>
        <v/>
      </c>
      <c r="N252" s="260"/>
      <c r="O252" s="260"/>
      <c r="P252" s="260"/>
      <c r="Q252" s="213"/>
      <c r="R252" s="213"/>
      <c r="S252" s="216"/>
      <c r="T252" s="59"/>
      <c r="U252" s="670" t="str">
        <f t="shared" si="25"/>
        <v/>
      </c>
      <c r="V252" s="670"/>
      <c r="W252" s="670"/>
      <c r="X252" s="670"/>
      <c r="Y252" s="670"/>
      <c r="Z252" s="670"/>
      <c r="AA252" s="670"/>
      <c r="AB252" s="670"/>
      <c r="AC252" s="670"/>
      <c r="AD252" s="670"/>
      <c r="AE252" s="670"/>
    </row>
    <row r="253" spans="1:31" ht="36.75" customHeight="1">
      <c r="A253" s="286">
        <f t="shared" si="23"/>
        <v>243</v>
      </c>
      <c r="B253" s="287" t="str">
        <f>IF(基本情報入力シート!B282="","",基本情報入力シート!B282)</f>
        <v/>
      </c>
      <c r="C253" s="288" t="str">
        <f>IF(基本情報入力シート!L282="","",基本情報入力シート!L282)</f>
        <v/>
      </c>
      <c r="D253" s="288" t="str">
        <f>IF(基本情報入力シート!Q282="","",基本情報入力シート!Q282)</f>
        <v/>
      </c>
      <c r="E253" s="288" t="str">
        <f>IF(基本情報入力シート!V282="","",基本情報入力シート!V282)</f>
        <v/>
      </c>
      <c r="F253" s="288" t="str">
        <f>IF(基本情報入力シート!W282="","",基本情報入力シート!W282)</f>
        <v/>
      </c>
      <c r="G253" s="288" t="str">
        <f>IF(基本情報入力シート!X282="","",基本情報入力シート!X282)</f>
        <v/>
      </c>
      <c r="H253" s="281" t="str">
        <f>IF(基本情報入力シート!Z282="","",基本情報入力シート!Z282)</f>
        <v/>
      </c>
      <c r="I253" s="282" t="str">
        <f>IF(基本情報入力シート!AE282&lt;&gt;"", 基本情報入力シート!AE282, "")</f>
        <v/>
      </c>
      <c r="J253" s="55" t="str">
        <f>IF(基本情報入力シート!AA282="","",基本情報入力シート!AA282)</f>
        <v/>
      </c>
      <c r="K253" s="58" t="str">
        <f>IF(基本情報入力シート!AD282="","",基本情報入力シート!AD282)</f>
        <v/>
      </c>
      <c r="L253" s="57" t="str">
        <f>IF(G253="","",VLOOKUP(G253,【参考】数式用!$A$3:$C$46,3,FALSE))</f>
        <v/>
      </c>
      <c r="M253" s="289" t="str">
        <f t="shared" si="24"/>
        <v/>
      </c>
      <c r="N253" s="260"/>
      <c r="O253" s="260"/>
      <c r="P253" s="260"/>
      <c r="Q253" s="213"/>
      <c r="R253" s="213"/>
      <c r="S253" s="216"/>
      <c r="T253" s="59"/>
      <c r="U253" s="670" t="str">
        <f t="shared" si="25"/>
        <v/>
      </c>
      <c r="V253" s="670"/>
      <c r="W253" s="670"/>
      <c r="X253" s="670"/>
      <c r="Y253" s="670"/>
      <c r="Z253" s="670"/>
      <c r="AA253" s="670"/>
      <c r="AB253" s="670"/>
      <c r="AC253" s="670"/>
      <c r="AD253" s="670"/>
      <c r="AE253" s="670"/>
    </row>
    <row r="254" spans="1:31" ht="36.75" customHeight="1">
      <c r="A254" s="286">
        <f t="shared" si="23"/>
        <v>244</v>
      </c>
      <c r="B254" s="287" t="str">
        <f>IF(基本情報入力シート!B283="","",基本情報入力シート!B283)</f>
        <v/>
      </c>
      <c r="C254" s="288" t="str">
        <f>IF(基本情報入力シート!L283="","",基本情報入力シート!L283)</f>
        <v/>
      </c>
      <c r="D254" s="288" t="str">
        <f>IF(基本情報入力シート!Q283="","",基本情報入力シート!Q283)</f>
        <v/>
      </c>
      <c r="E254" s="288" t="str">
        <f>IF(基本情報入力シート!V283="","",基本情報入力シート!V283)</f>
        <v/>
      </c>
      <c r="F254" s="288" t="str">
        <f>IF(基本情報入力シート!W283="","",基本情報入力シート!W283)</f>
        <v/>
      </c>
      <c r="G254" s="288" t="str">
        <f>IF(基本情報入力シート!X283="","",基本情報入力シート!X283)</f>
        <v/>
      </c>
      <c r="H254" s="382" t="str">
        <f>IF(基本情報入力シート!Z283="","",基本情報入力シート!Z283)</f>
        <v/>
      </c>
      <c r="I254" s="383" t="str">
        <f>IF(基本情報入力シート!AE283&lt;&gt;"", 基本情報入力シート!AE283, "")</f>
        <v/>
      </c>
      <c r="J254" s="384" t="str">
        <f>IF(基本情報入力シート!AA283="","",基本情報入力シート!AA283)</f>
        <v/>
      </c>
      <c r="K254" s="58" t="str">
        <f>IF(基本情報入力シート!AD283="","",基本情報入力シート!AD283)</f>
        <v/>
      </c>
      <c r="L254" s="385" t="str">
        <f>IF(G254="","",VLOOKUP(G254,【参考】数式用!$A$3:$C$46,3,FALSE))</f>
        <v/>
      </c>
      <c r="M254" s="289" t="str">
        <f t="shared" si="24"/>
        <v/>
      </c>
      <c r="N254" s="260"/>
      <c r="O254" s="260"/>
      <c r="P254" s="260"/>
      <c r="Q254" s="213"/>
      <c r="R254" s="213"/>
      <c r="S254" s="216"/>
      <c r="T254" s="59"/>
      <c r="U254" s="670" t="str">
        <f t="shared" si="25"/>
        <v/>
      </c>
      <c r="V254" s="670"/>
      <c r="W254" s="670"/>
      <c r="X254" s="670"/>
      <c r="Y254" s="670"/>
      <c r="Z254" s="670"/>
      <c r="AA254" s="670"/>
      <c r="AB254" s="670"/>
      <c r="AC254" s="670"/>
      <c r="AD254" s="670"/>
      <c r="AE254" s="670"/>
    </row>
    <row r="255" spans="1:31" ht="36.75" customHeight="1">
      <c r="A255" s="286">
        <f t="shared" si="23"/>
        <v>245</v>
      </c>
      <c r="B255" s="287" t="str">
        <f>IF(基本情報入力シート!B284="","",基本情報入力シート!B284)</f>
        <v/>
      </c>
      <c r="C255" s="288" t="str">
        <f>IF(基本情報入力シート!L284="","",基本情報入力シート!L284)</f>
        <v/>
      </c>
      <c r="D255" s="288" t="str">
        <f>IF(基本情報入力シート!Q284="","",基本情報入力シート!Q284)</f>
        <v/>
      </c>
      <c r="E255" s="288" t="str">
        <f>IF(基本情報入力シート!V284="","",基本情報入力シート!V284)</f>
        <v/>
      </c>
      <c r="F255" s="288" t="str">
        <f>IF(基本情報入力シート!W284="","",基本情報入力シート!W284)</f>
        <v/>
      </c>
      <c r="G255" s="288" t="str">
        <f>IF(基本情報入力シート!X284="","",基本情報入力シート!X284)</f>
        <v/>
      </c>
      <c r="H255" s="281" t="str">
        <f>IF(基本情報入力シート!Z284="","",基本情報入力シート!Z284)</f>
        <v/>
      </c>
      <c r="I255" s="282" t="str">
        <f>IF(基本情報入力シート!AE284&lt;&gt;"", 基本情報入力シート!AE284, "")</f>
        <v/>
      </c>
      <c r="J255" s="55" t="str">
        <f>IF(基本情報入力シート!AA284="","",基本情報入力シート!AA284)</f>
        <v/>
      </c>
      <c r="K255" s="58" t="str">
        <f>IF(基本情報入力シート!AD284="","",基本情報入力シート!AD284)</f>
        <v/>
      </c>
      <c r="L255" s="57" t="str">
        <f>IF(G255="","",VLOOKUP(G255,【参考】数式用!$A$3:$C$46,3,FALSE))</f>
        <v/>
      </c>
      <c r="M255" s="289" t="str">
        <f t="shared" si="24"/>
        <v/>
      </c>
      <c r="N255" s="260"/>
      <c r="O255" s="260"/>
      <c r="P255" s="260"/>
      <c r="Q255" s="213"/>
      <c r="R255" s="213"/>
      <c r="S255" s="216"/>
      <c r="T255" s="59"/>
      <c r="U255" s="670" t="str">
        <f t="shared" si="25"/>
        <v/>
      </c>
      <c r="V255" s="670"/>
      <c r="W255" s="670"/>
      <c r="X255" s="670"/>
      <c r="Y255" s="670"/>
      <c r="Z255" s="670"/>
      <c r="AA255" s="670"/>
      <c r="AB255" s="670"/>
      <c r="AC255" s="670"/>
      <c r="AD255" s="670"/>
      <c r="AE255" s="670"/>
    </row>
    <row r="256" spans="1:31" ht="36.75" customHeight="1">
      <c r="A256" s="286">
        <f t="shared" si="23"/>
        <v>246</v>
      </c>
      <c r="B256" s="287" t="str">
        <f>IF(基本情報入力シート!B285="","",基本情報入力シート!B285)</f>
        <v/>
      </c>
      <c r="C256" s="288" t="str">
        <f>IF(基本情報入力シート!L285="","",基本情報入力シート!L285)</f>
        <v/>
      </c>
      <c r="D256" s="288" t="str">
        <f>IF(基本情報入力シート!Q285="","",基本情報入力シート!Q285)</f>
        <v/>
      </c>
      <c r="E256" s="288" t="str">
        <f>IF(基本情報入力シート!V285="","",基本情報入力シート!V285)</f>
        <v/>
      </c>
      <c r="F256" s="288" t="str">
        <f>IF(基本情報入力シート!W285="","",基本情報入力シート!W285)</f>
        <v/>
      </c>
      <c r="G256" s="288" t="str">
        <f>IF(基本情報入力シート!X285="","",基本情報入力シート!X285)</f>
        <v/>
      </c>
      <c r="H256" s="382" t="str">
        <f>IF(基本情報入力シート!Z285="","",基本情報入力シート!Z285)</f>
        <v/>
      </c>
      <c r="I256" s="383" t="str">
        <f>IF(基本情報入力シート!AE285&lt;&gt;"", 基本情報入力シート!AE285, "")</f>
        <v/>
      </c>
      <c r="J256" s="384" t="str">
        <f>IF(基本情報入力シート!AA285="","",基本情報入力シート!AA285)</f>
        <v/>
      </c>
      <c r="K256" s="58" t="str">
        <f>IF(基本情報入力シート!AD285="","",基本情報入力シート!AD285)</f>
        <v/>
      </c>
      <c r="L256" s="385" t="str">
        <f>IF(G256="","",VLOOKUP(G256,【参考】数式用!$A$3:$C$46,3,FALSE))</f>
        <v/>
      </c>
      <c r="M256" s="289" t="str">
        <f t="shared" si="24"/>
        <v/>
      </c>
      <c r="N256" s="260"/>
      <c r="O256" s="260"/>
      <c r="P256" s="260"/>
      <c r="Q256" s="213"/>
      <c r="R256" s="213"/>
      <c r="S256" s="216"/>
      <c r="T256" s="59"/>
      <c r="U256" s="670" t="str">
        <f t="shared" si="25"/>
        <v/>
      </c>
      <c r="V256" s="670"/>
      <c r="W256" s="670"/>
      <c r="X256" s="670"/>
      <c r="Y256" s="670"/>
      <c r="Z256" s="670"/>
      <c r="AA256" s="670"/>
      <c r="AB256" s="670"/>
      <c r="AC256" s="670"/>
      <c r="AD256" s="670"/>
      <c r="AE256" s="670"/>
    </row>
    <row r="257" spans="1:31" ht="36.75" customHeight="1">
      <c r="A257" s="286">
        <f t="shared" si="23"/>
        <v>247</v>
      </c>
      <c r="B257" s="287" t="str">
        <f>IF(基本情報入力シート!B286="","",基本情報入力シート!B286)</f>
        <v/>
      </c>
      <c r="C257" s="288" t="str">
        <f>IF(基本情報入力シート!L286="","",基本情報入力シート!L286)</f>
        <v/>
      </c>
      <c r="D257" s="288" t="str">
        <f>IF(基本情報入力シート!Q286="","",基本情報入力シート!Q286)</f>
        <v/>
      </c>
      <c r="E257" s="288" t="str">
        <f>IF(基本情報入力シート!V286="","",基本情報入力シート!V286)</f>
        <v/>
      </c>
      <c r="F257" s="288" t="str">
        <f>IF(基本情報入力シート!W286="","",基本情報入力シート!W286)</f>
        <v/>
      </c>
      <c r="G257" s="288" t="str">
        <f>IF(基本情報入力シート!X286="","",基本情報入力シート!X286)</f>
        <v/>
      </c>
      <c r="H257" s="281" t="str">
        <f>IF(基本情報入力シート!Z286="","",基本情報入力シート!Z286)</f>
        <v/>
      </c>
      <c r="I257" s="282" t="str">
        <f>IF(基本情報入力シート!AE286&lt;&gt;"", 基本情報入力シート!AE286, "")</f>
        <v/>
      </c>
      <c r="J257" s="55" t="str">
        <f>IF(基本情報入力シート!AA286="","",基本情報入力シート!AA286)</f>
        <v/>
      </c>
      <c r="K257" s="58" t="str">
        <f>IF(基本情報入力シート!AD286="","",基本情報入力シート!AD286)</f>
        <v/>
      </c>
      <c r="L257" s="57" t="str">
        <f>IF(G257="","",VLOOKUP(G257,【参考】数式用!$A$3:$C$46,3,FALSE))</f>
        <v/>
      </c>
      <c r="M257" s="289" t="str">
        <f t="shared" si="24"/>
        <v/>
      </c>
      <c r="N257" s="260"/>
      <c r="O257" s="260"/>
      <c r="P257" s="260"/>
      <c r="Q257" s="213"/>
      <c r="R257" s="213"/>
      <c r="S257" s="216"/>
      <c r="T257" s="59"/>
      <c r="U257" s="670" t="str">
        <f t="shared" si="25"/>
        <v/>
      </c>
      <c r="V257" s="670"/>
      <c r="W257" s="670"/>
      <c r="X257" s="670"/>
      <c r="Y257" s="670"/>
      <c r="Z257" s="670"/>
      <c r="AA257" s="670"/>
      <c r="AB257" s="670"/>
      <c r="AC257" s="670"/>
      <c r="AD257" s="670"/>
      <c r="AE257" s="670"/>
    </row>
    <row r="258" spans="1:31" ht="36.75" customHeight="1">
      <c r="A258" s="286">
        <f t="shared" si="23"/>
        <v>248</v>
      </c>
      <c r="B258" s="287" t="str">
        <f>IF(基本情報入力シート!B287="","",基本情報入力シート!B287)</f>
        <v/>
      </c>
      <c r="C258" s="288" t="str">
        <f>IF(基本情報入力シート!L287="","",基本情報入力シート!L287)</f>
        <v/>
      </c>
      <c r="D258" s="288" t="str">
        <f>IF(基本情報入力シート!Q287="","",基本情報入力シート!Q287)</f>
        <v/>
      </c>
      <c r="E258" s="288" t="str">
        <f>IF(基本情報入力シート!V287="","",基本情報入力シート!V287)</f>
        <v/>
      </c>
      <c r="F258" s="288" t="str">
        <f>IF(基本情報入力シート!W287="","",基本情報入力シート!W287)</f>
        <v/>
      </c>
      <c r="G258" s="288" t="str">
        <f>IF(基本情報入力シート!X287="","",基本情報入力シート!X287)</f>
        <v/>
      </c>
      <c r="H258" s="382" t="str">
        <f>IF(基本情報入力シート!Z287="","",基本情報入力シート!Z287)</f>
        <v/>
      </c>
      <c r="I258" s="383" t="str">
        <f>IF(基本情報入力シート!AE287&lt;&gt;"", 基本情報入力シート!AE287, "")</f>
        <v/>
      </c>
      <c r="J258" s="384" t="str">
        <f>IF(基本情報入力シート!AA287="","",基本情報入力シート!AA287)</f>
        <v/>
      </c>
      <c r="K258" s="58" t="str">
        <f>IF(基本情報入力シート!AD287="","",基本情報入力シート!AD287)</f>
        <v/>
      </c>
      <c r="L258" s="385" t="str">
        <f>IF(G258="","",VLOOKUP(G258,【参考】数式用!$A$3:$C$46,3,FALSE))</f>
        <v/>
      </c>
      <c r="M258" s="289" t="str">
        <f t="shared" si="24"/>
        <v/>
      </c>
      <c r="N258" s="260"/>
      <c r="O258" s="260"/>
      <c r="P258" s="260"/>
      <c r="Q258" s="213"/>
      <c r="R258" s="213"/>
      <c r="S258" s="216"/>
      <c r="T258" s="59"/>
      <c r="U258" s="670" t="str">
        <f t="shared" si="25"/>
        <v/>
      </c>
      <c r="V258" s="670"/>
      <c r="W258" s="670"/>
      <c r="X258" s="670"/>
      <c r="Y258" s="670"/>
      <c r="Z258" s="670"/>
      <c r="AA258" s="670"/>
      <c r="AB258" s="670"/>
      <c r="AC258" s="670"/>
      <c r="AD258" s="670"/>
      <c r="AE258" s="670"/>
    </row>
    <row r="259" spans="1:31" ht="36.75" customHeight="1">
      <c r="A259" s="286">
        <f t="shared" si="23"/>
        <v>249</v>
      </c>
      <c r="B259" s="287" t="str">
        <f>IF(基本情報入力シート!B288="","",基本情報入力シート!B288)</f>
        <v/>
      </c>
      <c r="C259" s="288" t="str">
        <f>IF(基本情報入力シート!L288="","",基本情報入力シート!L288)</f>
        <v/>
      </c>
      <c r="D259" s="288" t="str">
        <f>IF(基本情報入力シート!Q288="","",基本情報入力シート!Q288)</f>
        <v/>
      </c>
      <c r="E259" s="288" t="str">
        <f>IF(基本情報入力シート!V288="","",基本情報入力シート!V288)</f>
        <v/>
      </c>
      <c r="F259" s="288" t="str">
        <f>IF(基本情報入力シート!W288="","",基本情報入力シート!W288)</f>
        <v/>
      </c>
      <c r="G259" s="288" t="str">
        <f>IF(基本情報入力シート!X288="","",基本情報入力シート!X288)</f>
        <v/>
      </c>
      <c r="H259" s="281" t="str">
        <f>IF(基本情報入力シート!Z288="","",基本情報入力シート!Z288)</f>
        <v/>
      </c>
      <c r="I259" s="282" t="str">
        <f>IF(基本情報入力シート!AE288&lt;&gt;"", 基本情報入力シート!AE288, "")</f>
        <v/>
      </c>
      <c r="J259" s="55" t="str">
        <f>IF(基本情報入力シート!AA288="","",基本情報入力シート!AA288)</f>
        <v/>
      </c>
      <c r="K259" s="58" t="str">
        <f>IF(基本情報入力シート!AD288="","",基本情報入力シート!AD288)</f>
        <v/>
      </c>
      <c r="L259" s="57" t="str">
        <f>IF(G259="","",VLOOKUP(G259,【参考】数式用!$A$3:$C$46,3,FALSE))</f>
        <v/>
      </c>
      <c r="M259" s="289" t="str">
        <f t="shared" si="24"/>
        <v/>
      </c>
      <c r="N259" s="260"/>
      <c r="O259" s="260"/>
      <c r="P259" s="260"/>
      <c r="Q259" s="213"/>
      <c r="R259" s="213"/>
      <c r="S259" s="216"/>
      <c r="T259" s="59"/>
      <c r="U259" s="670" t="str">
        <f t="shared" si="25"/>
        <v/>
      </c>
      <c r="V259" s="670"/>
      <c r="W259" s="670"/>
      <c r="X259" s="670"/>
      <c r="Y259" s="670"/>
      <c r="Z259" s="670"/>
      <c r="AA259" s="670"/>
      <c r="AB259" s="670"/>
      <c r="AC259" s="670"/>
      <c r="AD259" s="670"/>
      <c r="AE259" s="670"/>
    </row>
    <row r="260" spans="1:31" ht="36.75" customHeight="1">
      <c r="A260" s="286">
        <f t="shared" si="23"/>
        <v>250</v>
      </c>
      <c r="B260" s="287" t="str">
        <f>IF(基本情報入力シート!B289="","",基本情報入力シート!B289)</f>
        <v/>
      </c>
      <c r="C260" s="288" t="str">
        <f>IF(基本情報入力シート!L289="","",基本情報入力シート!L289)</f>
        <v/>
      </c>
      <c r="D260" s="288" t="str">
        <f>IF(基本情報入力シート!Q289="","",基本情報入力シート!Q289)</f>
        <v/>
      </c>
      <c r="E260" s="288" t="str">
        <f>IF(基本情報入力シート!V289="","",基本情報入力シート!V289)</f>
        <v/>
      </c>
      <c r="F260" s="288" t="str">
        <f>IF(基本情報入力シート!W289="","",基本情報入力シート!W289)</f>
        <v/>
      </c>
      <c r="G260" s="288" t="str">
        <f>IF(基本情報入力シート!X289="","",基本情報入力シート!X289)</f>
        <v/>
      </c>
      <c r="H260" s="382" t="str">
        <f>IF(基本情報入力シート!Z289="","",基本情報入力シート!Z289)</f>
        <v/>
      </c>
      <c r="I260" s="383" t="str">
        <f>IF(基本情報入力シート!AE289&lt;&gt;"", 基本情報入力シート!AE289, "")</f>
        <v/>
      </c>
      <c r="J260" s="384" t="str">
        <f>IF(基本情報入力シート!AA289="","",基本情報入力シート!AA289)</f>
        <v/>
      </c>
      <c r="K260" s="58" t="str">
        <f>IF(基本情報入力シート!AD289="","",基本情報入力シート!AD289)</f>
        <v/>
      </c>
      <c r="L260" s="385" t="str">
        <f>IF(G260="","",VLOOKUP(G260,【参考】数式用!$A$3:$C$46,3,FALSE))</f>
        <v/>
      </c>
      <c r="M260" s="289" t="str">
        <f t="shared" si="24"/>
        <v/>
      </c>
      <c r="N260" s="260"/>
      <c r="O260" s="260"/>
      <c r="P260" s="260"/>
      <c r="Q260" s="213"/>
      <c r="R260" s="213"/>
      <c r="S260" s="216"/>
      <c r="T260" s="59"/>
      <c r="U260" s="670" t="str">
        <f t="shared" si="25"/>
        <v/>
      </c>
      <c r="V260" s="670"/>
      <c r="W260" s="670"/>
      <c r="X260" s="670"/>
      <c r="Y260" s="670"/>
      <c r="Z260" s="670"/>
      <c r="AA260" s="670"/>
      <c r="AB260" s="670"/>
      <c r="AC260" s="670"/>
      <c r="AD260" s="670"/>
      <c r="AE260" s="670"/>
    </row>
    <row r="261" spans="1:31" ht="36.75" customHeight="1">
      <c r="A261" s="286">
        <f t="shared" si="23"/>
        <v>251</v>
      </c>
      <c r="B261" s="287" t="str">
        <f>IF(基本情報入力シート!B290="","",基本情報入力シート!B290)</f>
        <v/>
      </c>
      <c r="C261" s="288" t="str">
        <f>IF(基本情報入力シート!L290="","",基本情報入力シート!L290)</f>
        <v/>
      </c>
      <c r="D261" s="288" t="str">
        <f>IF(基本情報入力シート!Q290="","",基本情報入力シート!Q290)</f>
        <v/>
      </c>
      <c r="E261" s="288" t="str">
        <f>IF(基本情報入力シート!V290="","",基本情報入力シート!V290)</f>
        <v/>
      </c>
      <c r="F261" s="288" t="str">
        <f>IF(基本情報入力シート!W290="","",基本情報入力シート!W290)</f>
        <v/>
      </c>
      <c r="G261" s="288" t="str">
        <f>IF(基本情報入力シート!X290="","",基本情報入力シート!X290)</f>
        <v/>
      </c>
      <c r="H261" s="281" t="str">
        <f>IF(基本情報入力シート!Z290="","",基本情報入力シート!Z290)</f>
        <v/>
      </c>
      <c r="I261" s="282" t="str">
        <f>IF(基本情報入力シート!AE290&lt;&gt;"", 基本情報入力シート!AE290, "")</f>
        <v/>
      </c>
      <c r="J261" s="55" t="str">
        <f>IF(基本情報入力シート!AA290="","",基本情報入力シート!AA290)</f>
        <v/>
      </c>
      <c r="K261" s="58" t="str">
        <f>IF(基本情報入力シート!AD290="","",基本情報入力シート!AD290)</f>
        <v/>
      </c>
      <c r="L261" s="57" t="str">
        <f>IF(G261="","",VLOOKUP(G261,【参考】数式用!$A$3:$C$46,3,FALSE))</f>
        <v/>
      </c>
      <c r="M261" s="289" t="str">
        <f t="shared" si="24"/>
        <v/>
      </c>
      <c r="N261" s="260"/>
      <c r="O261" s="260"/>
      <c r="P261" s="260"/>
      <c r="Q261" s="213"/>
      <c r="R261" s="213"/>
      <c r="S261" s="216"/>
      <c r="T261" s="59"/>
      <c r="U261" s="670" t="str">
        <f t="shared" si="25"/>
        <v/>
      </c>
      <c r="V261" s="670"/>
      <c r="W261" s="670"/>
      <c r="X261" s="670"/>
      <c r="Y261" s="670"/>
      <c r="Z261" s="670"/>
      <c r="AA261" s="670"/>
      <c r="AB261" s="670"/>
      <c r="AC261" s="670"/>
      <c r="AD261" s="670"/>
      <c r="AE261" s="670"/>
    </row>
    <row r="262" spans="1:31" ht="36.75" customHeight="1">
      <c r="A262" s="286">
        <f t="shared" si="23"/>
        <v>252</v>
      </c>
      <c r="B262" s="287" t="str">
        <f>IF(基本情報入力シート!B291="","",基本情報入力シート!B291)</f>
        <v/>
      </c>
      <c r="C262" s="288" t="str">
        <f>IF(基本情報入力シート!L291="","",基本情報入力シート!L291)</f>
        <v/>
      </c>
      <c r="D262" s="288" t="str">
        <f>IF(基本情報入力シート!Q291="","",基本情報入力シート!Q291)</f>
        <v/>
      </c>
      <c r="E262" s="288" t="str">
        <f>IF(基本情報入力シート!V291="","",基本情報入力シート!V291)</f>
        <v/>
      </c>
      <c r="F262" s="288" t="str">
        <f>IF(基本情報入力シート!W291="","",基本情報入力シート!W291)</f>
        <v/>
      </c>
      <c r="G262" s="288" t="str">
        <f>IF(基本情報入力シート!X291="","",基本情報入力シート!X291)</f>
        <v/>
      </c>
      <c r="H262" s="382" t="str">
        <f>IF(基本情報入力シート!Z291="","",基本情報入力シート!Z291)</f>
        <v/>
      </c>
      <c r="I262" s="383" t="str">
        <f>IF(基本情報入力シート!AE291&lt;&gt;"", 基本情報入力シート!AE291, "")</f>
        <v/>
      </c>
      <c r="J262" s="384" t="str">
        <f>IF(基本情報入力シート!AA291="","",基本情報入力シート!AA291)</f>
        <v/>
      </c>
      <c r="K262" s="58" t="str">
        <f>IF(基本情報入力シート!AD291="","",基本情報入力シート!AD291)</f>
        <v/>
      </c>
      <c r="L262" s="385" t="str">
        <f>IF(G262="","",VLOOKUP(G262,【参考】数式用!$A$3:$C$46,3,FALSE))</f>
        <v/>
      </c>
      <c r="M262" s="289" t="str">
        <f t="shared" si="24"/>
        <v/>
      </c>
      <c r="N262" s="260"/>
      <c r="O262" s="260"/>
      <c r="P262" s="260"/>
      <c r="Q262" s="213"/>
      <c r="R262" s="213"/>
      <c r="S262" s="216"/>
      <c r="T262" s="59"/>
      <c r="U262" s="670" t="str">
        <f t="shared" si="25"/>
        <v/>
      </c>
      <c r="V262" s="670"/>
      <c r="W262" s="670"/>
      <c r="X262" s="670"/>
      <c r="Y262" s="670"/>
      <c r="Z262" s="670"/>
      <c r="AA262" s="670"/>
      <c r="AB262" s="670"/>
      <c r="AC262" s="670"/>
      <c r="AD262" s="670"/>
      <c r="AE262" s="670"/>
    </row>
    <row r="263" spans="1:31" ht="36.75" customHeight="1">
      <c r="A263" s="286">
        <f t="shared" si="23"/>
        <v>253</v>
      </c>
      <c r="B263" s="287" t="str">
        <f>IF(基本情報入力シート!B292="","",基本情報入力シート!B292)</f>
        <v/>
      </c>
      <c r="C263" s="288" t="str">
        <f>IF(基本情報入力シート!L292="","",基本情報入力シート!L292)</f>
        <v/>
      </c>
      <c r="D263" s="288" t="str">
        <f>IF(基本情報入力シート!Q292="","",基本情報入力シート!Q292)</f>
        <v/>
      </c>
      <c r="E263" s="288" t="str">
        <f>IF(基本情報入力シート!V292="","",基本情報入力シート!V292)</f>
        <v/>
      </c>
      <c r="F263" s="288" t="str">
        <f>IF(基本情報入力シート!W292="","",基本情報入力シート!W292)</f>
        <v/>
      </c>
      <c r="G263" s="288" t="str">
        <f>IF(基本情報入力シート!X292="","",基本情報入力シート!X292)</f>
        <v/>
      </c>
      <c r="H263" s="281" t="str">
        <f>IF(基本情報入力シート!Z292="","",基本情報入力シート!Z292)</f>
        <v/>
      </c>
      <c r="I263" s="282" t="str">
        <f>IF(基本情報入力シート!AE292&lt;&gt;"", 基本情報入力シート!AE292, "")</f>
        <v/>
      </c>
      <c r="J263" s="55" t="str">
        <f>IF(基本情報入力シート!AA292="","",基本情報入力シート!AA292)</f>
        <v/>
      </c>
      <c r="K263" s="58" t="str">
        <f>IF(基本情報入力シート!AD292="","",基本情報入力シート!AD292)</f>
        <v/>
      </c>
      <c r="L263" s="57" t="str">
        <f>IF(G263="","",VLOOKUP(G263,【参考】数式用!$A$3:$C$46,3,FALSE))</f>
        <v/>
      </c>
      <c r="M263" s="289" t="str">
        <f t="shared" si="24"/>
        <v/>
      </c>
      <c r="N263" s="260"/>
      <c r="O263" s="260"/>
      <c r="P263" s="260"/>
      <c r="Q263" s="213"/>
      <c r="R263" s="213"/>
      <c r="S263" s="216"/>
      <c r="T263" s="59"/>
      <c r="U263" s="670" t="str">
        <f t="shared" si="25"/>
        <v/>
      </c>
      <c r="V263" s="670"/>
      <c r="W263" s="670"/>
      <c r="X263" s="670"/>
      <c r="Y263" s="670"/>
      <c r="Z263" s="670"/>
      <c r="AA263" s="670"/>
      <c r="AB263" s="670"/>
      <c r="AC263" s="670"/>
      <c r="AD263" s="670"/>
      <c r="AE263" s="670"/>
    </row>
    <row r="264" spans="1:31" ht="36.75" customHeight="1">
      <c r="A264" s="286">
        <f t="shared" si="23"/>
        <v>254</v>
      </c>
      <c r="B264" s="287" t="str">
        <f>IF(基本情報入力シート!B293="","",基本情報入力シート!B293)</f>
        <v/>
      </c>
      <c r="C264" s="288" t="str">
        <f>IF(基本情報入力シート!L293="","",基本情報入力シート!L293)</f>
        <v/>
      </c>
      <c r="D264" s="288" t="str">
        <f>IF(基本情報入力シート!Q293="","",基本情報入力シート!Q293)</f>
        <v/>
      </c>
      <c r="E264" s="288" t="str">
        <f>IF(基本情報入力シート!V293="","",基本情報入力シート!V293)</f>
        <v/>
      </c>
      <c r="F264" s="288" t="str">
        <f>IF(基本情報入力シート!W293="","",基本情報入力シート!W293)</f>
        <v/>
      </c>
      <c r="G264" s="288" t="str">
        <f>IF(基本情報入力シート!X293="","",基本情報入力シート!X293)</f>
        <v/>
      </c>
      <c r="H264" s="382" t="str">
        <f>IF(基本情報入力シート!Z293="","",基本情報入力シート!Z293)</f>
        <v/>
      </c>
      <c r="I264" s="383" t="str">
        <f>IF(基本情報入力シート!AE293&lt;&gt;"", 基本情報入力シート!AE293, "")</f>
        <v/>
      </c>
      <c r="J264" s="384" t="str">
        <f>IF(基本情報入力シート!AA293="","",基本情報入力シート!AA293)</f>
        <v/>
      </c>
      <c r="K264" s="58" t="str">
        <f>IF(基本情報入力シート!AD293="","",基本情報入力シート!AD293)</f>
        <v/>
      </c>
      <c r="L264" s="385" t="str">
        <f>IF(G264="","",VLOOKUP(G264,【参考】数式用!$A$3:$C$46,3,FALSE))</f>
        <v/>
      </c>
      <c r="M264" s="289" t="str">
        <f t="shared" si="24"/>
        <v/>
      </c>
      <c r="N264" s="260"/>
      <c r="O264" s="260"/>
      <c r="P264" s="260"/>
      <c r="Q264" s="213"/>
      <c r="R264" s="213"/>
      <c r="S264" s="216"/>
      <c r="T264" s="59"/>
      <c r="U264" s="670" t="str">
        <f t="shared" si="25"/>
        <v/>
      </c>
      <c r="V264" s="670"/>
      <c r="W264" s="670"/>
      <c r="X264" s="670"/>
      <c r="Y264" s="670"/>
      <c r="Z264" s="670"/>
      <c r="AA264" s="670"/>
      <c r="AB264" s="670"/>
      <c r="AC264" s="670"/>
      <c r="AD264" s="670"/>
      <c r="AE264" s="670"/>
    </row>
    <row r="265" spans="1:31" ht="36.75" customHeight="1">
      <c r="A265" s="286">
        <f t="shared" si="23"/>
        <v>255</v>
      </c>
      <c r="B265" s="287" t="str">
        <f>IF(基本情報入力シート!B294="","",基本情報入力シート!B294)</f>
        <v/>
      </c>
      <c r="C265" s="288" t="str">
        <f>IF(基本情報入力シート!L294="","",基本情報入力シート!L294)</f>
        <v/>
      </c>
      <c r="D265" s="288" t="str">
        <f>IF(基本情報入力シート!Q294="","",基本情報入力シート!Q294)</f>
        <v/>
      </c>
      <c r="E265" s="288" t="str">
        <f>IF(基本情報入力シート!V294="","",基本情報入力シート!V294)</f>
        <v/>
      </c>
      <c r="F265" s="288" t="str">
        <f>IF(基本情報入力シート!W294="","",基本情報入力シート!W294)</f>
        <v/>
      </c>
      <c r="G265" s="288" t="str">
        <f>IF(基本情報入力シート!X294="","",基本情報入力シート!X294)</f>
        <v/>
      </c>
      <c r="H265" s="281" t="str">
        <f>IF(基本情報入力シート!Z294="","",基本情報入力シート!Z294)</f>
        <v/>
      </c>
      <c r="I265" s="282" t="str">
        <f>IF(基本情報入力シート!AE294&lt;&gt;"", 基本情報入力シート!AE294, "")</f>
        <v/>
      </c>
      <c r="J265" s="55" t="str">
        <f>IF(基本情報入力シート!AA294="","",基本情報入力シート!AA294)</f>
        <v/>
      </c>
      <c r="K265" s="58" t="str">
        <f>IF(基本情報入力シート!AD294="","",基本情報入力シート!AD294)</f>
        <v/>
      </c>
      <c r="L265" s="57" t="str">
        <f>IF(G265="","",VLOOKUP(G265,【参考】数式用!$A$3:$C$46,3,FALSE))</f>
        <v/>
      </c>
      <c r="M265" s="289" t="str">
        <f t="shared" si="24"/>
        <v/>
      </c>
      <c r="N265" s="260"/>
      <c r="O265" s="260"/>
      <c r="P265" s="260"/>
      <c r="Q265" s="213"/>
      <c r="R265" s="213"/>
      <c r="S265" s="216"/>
      <c r="T265" s="59"/>
      <c r="U265" s="670" t="str">
        <f t="shared" si="25"/>
        <v/>
      </c>
      <c r="V265" s="670"/>
      <c r="W265" s="670"/>
      <c r="X265" s="670"/>
      <c r="Y265" s="670"/>
      <c r="Z265" s="670"/>
      <c r="AA265" s="670"/>
      <c r="AB265" s="670"/>
      <c r="AC265" s="670"/>
      <c r="AD265" s="670"/>
      <c r="AE265" s="670"/>
    </row>
    <row r="266" spans="1:31" ht="36.75" customHeight="1">
      <c r="A266" s="286">
        <f t="shared" si="23"/>
        <v>256</v>
      </c>
      <c r="B266" s="287" t="str">
        <f>IF(基本情報入力シート!B295="","",基本情報入力シート!B295)</f>
        <v/>
      </c>
      <c r="C266" s="288" t="str">
        <f>IF(基本情報入力シート!L295="","",基本情報入力シート!L295)</f>
        <v/>
      </c>
      <c r="D266" s="288" t="str">
        <f>IF(基本情報入力シート!Q295="","",基本情報入力シート!Q295)</f>
        <v/>
      </c>
      <c r="E266" s="288" t="str">
        <f>IF(基本情報入力シート!V295="","",基本情報入力シート!V295)</f>
        <v/>
      </c>
      <c r="F266" s="288" t="str">
        <f>IF(基本情報入力シート!W295="","",基本情報入力シート!W295)</f>
        <v/>
      </c>
      <c r="G266" s="288" t="str">
        <f>IF(基本情報入力シート!X295="","",基本情報入力シート!X295)</f>
        <v/>
      </c>
      <c r="H266" s="382" t="str">
        <f>IF(基本情報入力シート!Z295="","",基本情報入力シート!Z295)</f>
        <v/>
      </c>
      <c r="I266" s="383" t="str">
        <f>IF(基本情報入力シート!AE295&lt;&gt;"", 基本情報入力シート!AE295, "")</f>
        <v/>
      </c>
      <c r="J266" s="384" t="str">
        <f>IF(基本情報入力シート!AA295="","",基本情報入力シート!AA295)</f>
        <v/>
      </c>
      <c r="K266" s="58" t="str">
        <f>IF(基本情報入力シート!AD295="","",基本情報入力シート!AD295)</f>
        <v/>
      </c>
      <c r="L266" s="385" t="str">
        <f>IF(G266="","",VLOOKUP(G266,【参考】数式用!$A$3:$C$46,3,FALSE))</f>
        <v/>
      </c>
      <c r="M266" s="289" t="str">
        <f t="shared" si="24"/>
        <v/>
      </c>
      <c r="N266" s="260"/>
      <c r="O266" s="260"/>
      <c r="P266" s="260"/>
      <c r="Q266" s="213"/>
      <c r="R266" s="213"/>
      <c r="S266" s="216"/>
      <c r="T266" s="59"/>
      <c r="U266" s="670" t="str">
        <f t="shared" si="25"/>
        <v/>
      </c>
      <c r="V266" s="670"/>
      <c r="W266" s="670"/>
      <c r="X266" s="670"/>
      <c r="Y266" s="670"/>
      <c r="Z266" s="670"/>
      <c r="AA266" s="670"/>
      <c r="AB266" s="670"/>
      <c r="AC266" s="670"/>
      <c r="AD266" s="670"/>
      <c r="AE266" s="670"/>
    </row>
    <row r="267" spans="1:31" ht="36.75" customHeight="1">
      <c r="A267" s="286">
        <f t="shared" si="23"/>
        <v>257</v>
      </c>
      <c r="B267" s="287" t="str">
        <f>IF(基本情報入力シート!B296="","",基本情報入力シート!B296)</f>
        <v/>
      </c>
      <c r="C267" s="288" t="str">
        <f>IF(基本情報入力シート!L296="","",基本情報入力シート!L296)</f>
        <v/>
      </c>
      <c r="D267" s="288" t="str">
        <f>IF(基本情報入力シート!Q296="","",基本情報入力シート!Q296)</f>
        <v/>
      </c>
      <c r="E267" s="288" t="str">
        <f>IF(基本情報入力シート!V296="","",基本情報入力シート!V296)</f>
        <v/>
      </c>
      <c r="F267" s="288" t="str">
        <f>IF(基本情報入力シート!W296="","",基本情報入力シート!W296)</f>
        <v/>
      </c>
      <c r="G267" s="288" t="str">
        <f>IF(基本情報入力シート!X296="","",基本情報入力シート!X296)</f>
        <v/>
      </c>
      <c r="H267" s="281" t="str">
        <f>IF(基本情報入力シート!Z296="","",基本情報入力シート!Z296)</f>
        <v/>
      </c>
      <c r="I267" s="282" t="str">
        <f>IF(基本情報入力シート!AE296&lt;&gt;"", 基本情報入力シート!AE296, "")</f>
        <v/>
      </c>
      <c r="J267" s="55" t="str">
        <f>IF(基本情報入力シート!AA296="","",基本情報入力シート!AA296)</f>
        <v/>
      </c>
      <c r="K267" s="58" t="str">
        <f>IF(基本情報入力シート!AD296="","",基本情報入力シート!AD296)</f>
        <v/>
      </c>
      <c r="L267" s="57" t="str">
        <f>IF(G267="","",VLOOKUP(G267,【参考】数式用!$A$3:$C$46,3,FALSE))</f>
        <v/>
      </c>
      <c r="M267" s="289" t="str">
        <f t="shared" si="24"/>
        <v/>
      </c>
      <c r="N267" s="260"/>
      <c r="O267" s="260"/>
      <c r="P267" s="260"/>
      <c r="Q267" s="213"/>
      <c r="R267" s="213"/>
      <c r="S267" s="216"/>
      <c r="T267" s="59"/>
      <c r="U267" s="670" t="str">
        <f t="shared" si="25"/>
        <v/>
      </c>
      <c r="V267" s="670"/>
      <c r="W267" s="670"/>
      <c r="X267" s="670"/>
      <c r="Y267" s="670"/>
      <c r="Z267" s="670"/>
      <c r="AA267" s="670"/>
      <c r="AB267" s="670"/>
      <c r="AC267" s="670"/>
      <c r="AD267" s="670"/>
      <c r="AE267" s="670"/>
    </row>
    <row r="268" spans="1:31" ht="36.75" customHeight="1">
      <c r="A268" s="286">
        <f t="shared" si="23"/>
        <v>258</v>
      </c>
      <c r="B268" s="287" t="str">
        <f>IF(基本情報入力シート!B297="","",基本情報入力シート!B297)</f>
        <v/>
      </c>
      <c r="C268" s="288" t="str">
        <f>IF(基本情報入力シート!L297="","",基本情報入力シート!L297)</f>
        <v/>
      </c>
      <c r="D268" s="288" t="str">
        <f>IF(基本情報入力シート!Q297="","",基本情報入力シート!Q297)</f>
        <v/>
      </c>
      <c r="E268" s="288" t="str">
        <f>IF(基本情報入力シート!V297="","",基本情報入力シート!V297)</f>
        <v/>
      </c>
      <c r="F268" s="288" t="str">
        <f>IF(基本情報入力シート!W297="","",基本情報入力シート!W297)</f>
        <v/>
      </c>
      <c r="G268" s="288" t="str">
        <f>IF(基本情報入力シート!X297="","",基本情報入力シート!X297)</f>
        <v/>
      </c>
      <c r="H268" s="382" t="str">
        <f>IF(基本情報入力シート!Z297="","",基本情報入力シート!Z297)</f>
        <v/>
      </c>
      <c r="I268" s="383" t="str">
        <f>IF(基本情報入力シート!AE297&lt;&gt;"", 基本情報入力シート!AE297, "")</f>
        <v/>
      </c>
      <c r="J268" s="384" t="str">
        <f>IF(基本情報入力シート!AA297="","",基本情報入力シート!AA297)</f>
        <v/>
      </c>
      <c r="K268" s="58" t="str">
        <f>IF(基本情報入力シート!AD297="","",基本情報入力シート!AD297)</f>
        <v/>
      </c>
      <c r="L268" s="385" t="str">
        <f>IF(G268="","",VLOOKUP(G268,【参考】数式用!$A$3:$C$46,3,FALSE))</f>
        <v/>
      </c>
      <c r="M268" s="289" t="str">
        <f t="shared" si="24"/>
        <v/>
      </c>
      <c r="N268" s="260"/>
      <c r="O268" s="260"/>
      <c r="P268" s="260"/>
      <c r="Q268" s="213"/>
      <c r="R268" s="213"/>
      <c r="S268" s="216"/>
      <c r="T268" s="59"/>
      <c r="U268" s="670" t="str">
        <f t="shared" si="25"/>
        <v/>
      </c>
      <c r="V268" s="670"/>
      <c r="W268" s="670"/>
      <c r="X268" s="670"/>
      <c r="Y268" s="670"/>
      <c r="Z268" s="670"/>
      <c r="AA268" s="670"/>
      <c r="AB268" s="670"/>
      <c r="AC268" s="670"/>
      <c r="AD268" s="670"/>
      <c r="AE268" s="670"/>
    </row>
    <row r="269" spans="1:31" ht="36.75" customHeight="1">
      <c r="A269" s="286">
        <f t="shared" ref="A269:A310" si="26">A268+1</f>
        <v>259</v>
      </c>
      <c r="B269" s="287" t="str">
        <f>IF(基本情報入力シート!B298="","",基本情報入力シート!B298)</f>
        <v/>
      </c>
      <c r="C269" s="288" t="str">
        <f>IF(基本情報入力シート!L298="","",基本情報入力シート!L298)</f>
        <v/>
      </c>
      <c r="D269" s="288" t="str">
        <f>IF(基本情報入力シート!Q298="","",基本情報入力シート!Q298)</f>
        <v/>
      </c>
      <c r="E269" s="288" t="str">
        <f>IF(基本情報入力シート!V298="","",基本情報入力シート!V298)</f>
        <v/>
      </c>
      <c r="F269" s="288" t="str">
        <f>IF(基本情報入力シート!W298="","",基本情報入力シート!W298)</f>
        <v/>
      </c>
      <c r="G269" s="288" t="str">
        <f>IF(基本情報入力シート!X298="","",基本情報入力シート!X298)</f>
        <v/>
      </c>
      <c r="H269" s="281" t="str">
        <f>IF(基本情報入力シート!Z298="","",基本情報入力シート!Z298)</f>
        <v/>
      </c>
      <c r="I269" s="282" t="str">
        <f>IF(基本情報入力シート!AE298&lt;&gt;"", 基本情報入力シート!AE298, "")</f>
        <v/>
      </c>
      <c r="J269" s="55" t="str">
        <f>IF(基本情報入力シート!AA298="","",基本情報入力シート!AA298)</f>
        <v/>
      </c>
      <c r="K269" s="58" t="str">
        <f>IF(基本情報入力シート!AD298="","",基本情報入力シート!AD298)</f>
        <v/>
      </c>
      <c r="L269" s="57" t="str">
        <f>IF(G269="","",VLOOKUP(G269,【参考】数式用!$A$3:$C$46,3,FALSE))</f>
        <v/>
      </c>
      <c r="M269" s="289" t="str">
        <f t="shared" si="24"/>
        <v/>
      </c>
      <c r="N269" s="260"/>
      <c r="O269" s="260"/>
      <c r="P269" s="260"/>
      <c r="Q269" s="213"/>
      <c r="R269" s="213"/>
      <c r="S269" s="216"/>
      <c r="T269" s="59"/>
      <c r="U269" s="670" t="str">
        <f t="shared" si="25"/>
        <v/>
      </c>
      <c r="V269" s="670"/>
      <c r="W269" s="670"/>
      <c r="X269" s="670"/>
      <c r="Y269" s="670"/>
      <c r="Z269" s="670"/>
      <c r="AA269" s="670"/>
      <c r="AB269" s="670"/>
      <c r="AC269" s="670"/>
      <c r="AD269" s="670"/>
      <c r="AE269" s="670"/>
    </row>
    <row r="270" spans="1:31" ht="36.75" customHeight="1">
      <c r="A270" s="286">
        <f t="shared" si="26"/>
        <v>260</v>
      </c>
      <c r="B270" s="287" t="str">
        <f>IF(基本情報入力シート!B299="","",基本情報入力シート!B299)</f>
        <v/>
      </c>
      <c r="C270" s="288" t="str">
        <f>IF(基本情報入力シート!L299="","",基本情報入力シート!L299)</f>
        <v/>
      </c>
      <c r="D270" s="288" t="str">
        <f>IF(基本情報入力シート!Q299="","",基本情報入力シート!Q299)</f>
        <v/>
      </c>
      <c r="E270" s="288" t="str">
        <f>IF(基本情報入力シート!V299="","",基本情報入力シート!V299)</f>
        <v/>
      </c>
      <c r="F270" s="288" t="str">
        <f>IF(基本情報入力シート!W299="","",基本情報入力シート!W299)</f>
        <v/>
      </c>
      <c r="G270" s="288" t="str">
        <f>IF(基本情報入力シート!X299="","",基本情報入力シート!X299)</f>
        <v/>
      </c>
      <c r="H270" s="382" t="str">
        <f>IF(基本情報入力シート!Z299="","",基本情報入力シート!Z299)</f>
        <v/>
      </c>
      <c r="I270" s="383" t="str">
        <f>IF(基本情報入力シート!AE299&lt;&gt;"", 基本情報入力シート!AE299, "")</f>
        <v/>
      </c>
      <c r="J270" s="384" t="str">
        <f>IF(基本情報入力シート!AA299="","",基本情報入力シート!AA299)</f>
        <v/>
      </c>
      <c r="K270" s="58" t="str">
        <f>IF(基本情報入力シート!AD299="","",基本情報入力シート!AD299)</f>
        <v/>
      </c>
      <c r="L270" s="385" t="str">
        <f>IF(G270="","",VLOOKUP(G270,【参考】数式用!$A$3:$C$46,3,FALSE))</f>
        <v/>
      </c>
      <c r="M270" s="289" t="str">
        <f t="shared" si="24"/>
        <v/>
      </c>
      <c r="N270" s="260"/>
      <c r="O270" s="260"/>
      <c r="P270" s="260"/>
      <c r="Q270" s="213"/>
      <c r="R270" s="213"/>
      <c r="S270" s="216"/>
      <c r="T270" s="59"/>
      <c r="U270" s="670" t="str">
        <f t="shared" si="25"/>
        <v/>
      </c>
      <c r="V270" s="670"/>
      <c r="W270" s="670"/>
      <c r="X270" s="670"/>
      <c r="Y270" s="670"/>
      <c r="Z270" s="670"/>
      <c r="AA270" s="670"/>
      <c r="AB270" s="670"/>
      <c r="AC270" s="670"/>
      <c r="AD270" s="670"/>
      <c r="AE270" s="670"/>
    </row>
    <row r="271" spans="1:31" ht="36.75" customHeight="1">
      <c r="A271" s="286">
        <f t="shared" si="26"/>
        <v>261</v>
      </c>
      <c r="B271" s="287" t="str">
        <f>IF(基本情報入力シート!B300="","",基本情報入力シート!B300)</f>
        <v/>
      </c>
      <c r="C271" s="288" t="str">
        <f>IF(基本情報入力シート!L300="","",基本情報入力シート!L300)</f>
        <v/>
      </c>
      <c r="D271" s="288" t="str">
        <f>IF(基本情報入力シート!Q300="","",基本情報入力シート!Q300)</f>
        <v/>
      </c>
      <c r="E271" s="288" t="str">
        <f>IF(基本情報入力シート!V300="","",基本情報入力シート!V300)</f>
        <v/>
      </c>
      <c r="F271" s="288" t="str">
        <f>IF(基本情報入力シート!W300="","",基本情報入力シート!W300)</f>
        <v/>
      </c>
      <c r="G271" s="288" t="str">
        <f>IF(基本情報入力シート!X300="","",基本情報入力シート!X300)</f>
        <v/>
      </c>
      <c r="H271" s="281" t="str">
        <f>IF(基本情報入力シート!Z300="","",基本情報入力シート!Z300)</f>
        <v/>
      </c>
      <c r="I271" s="282" t="str">
        <f>IF(基本情報入力シート!AE300&lt;&gt;"", 基本情報入力シート!AE300, "")</f>
        <v/>
      </c>
      <c r="J271" s="55" t="str">
        <f>IF(基本情報入力シート!AA300="","",基本情報入力シート!AA300)</f>
        <v/>
      </c>
      <c r="K271" s="58" t="str">
        <f>IF(基本情報入力シート!AD300="","",基本情報入力シート!AD300)</f>
        <v/>
      </c>
      <c r="L271" s="57" t="str">
        <f>IF(G271="","",VLOOKUP(G271,【参考】数式用!$A$3:$C$46,3,FALSE))</f>
        <v/>
      </c>
      <c r="M271" s="289" t="str">
        <f t="shared" si="24"/>
        <v/>
      </c>
      <c r="N271" s="260"/>
      <c r="O271" s="260"/>
      <c r="P271" s="260"/>
      <c r="Q271" s="213"/>
      <c r="R271" s="213"/>
      <c r="S271" s="216"/>
      <c r="T271" s="59"/>
      <c r="U271" s="670" t="str">
        <f t="shared" si="25"/>
        <v/>
      </c>
      <c r="V271" s="670"/>
      <c r="W271" s="670"/>
      <c r="X271" s="670"/>
      <c r="Y271" s="670"/>
      <c r="Z271" s="670"/>
      <c r="AA271" s="670"/>
      <c r="AB271" s="670"/>
      <c r="AC271" s="670"/>
      <c r="AD271" s="670"/>
      <c r="AE271" s="670"/>
    </row>
    <row r="272" spans="1:31" ht="36.75" customHeight="1">
      <c r="A272" s="286">
        <f t="shared" si="26"/>
        <v>262</v>
      </c>
      <c r="B272" s="287" t="str">
        <f>IF(基本情報入力シート!B301="","",基本情報入力シート!B301)</f>
        <v/>
      </c>
      <c r="C272" s="288" t="str">
        <f>IF(基本情報入力シート!L301="","",基本情報入力シート!L301)</f>
        <v/>
      </c>
      <c r="D272" s="288" t="str">
        <f>IF(基本情報入力シート!Q301="","",基本情報入力シート!Q301)</f>
        <v/>
      </c>
      <c r="E272" s="288" t="str">
        <f>IF(基本情報入力シート!V301="","",基本情報入力シート!V301)</f>
        <v/>
      </c>
      <c r="F272" s="288" t="str">
        <f>IF(基本情報入力シート!W301="","",基本情報入力シート!W301)</f>
        <v/>
      </c>
      <c r="G272" s="288" t="str">
        <f>IF(基本情報入力シート!X301="","",基本情報入力シート!X301)</f>
        <v/>
      </c>
      <c r="H272" s="382" t="str">
        <f>IF(基本情報入力シート!Z301="","",基本情報入力シート!Z301)</f>
        <v/>
      </c>
      <c r="I272" s="383" t="str">
        <f>IF(基本情報入力シート!AE301&lt;&gt;"", 基本情報入力シート!AE301, "")</f>
        <v/>
      </c>
      <c r="J272" s="384" t="str">
        <f>IF(基本情報入力シート!AA301="","",基本情報入力シート!AA301)</f>
        <v/>
      </c>
      <c r="K272" s="58" t="str">
        <f>IF(基本情報入力シート!AD301="","",基本情報入力シート!AD301)</f>
        <v/>
      </c>
      <c r="L272" s="385" t="str">
        <f>IF(G272="","",VLOOKUP(G272,【参考】数式用!$A$3:$C$46,3,FALSE))</f>
        <v/>
      </c>
      <c r="M272" s="289" t="str">
        <f t="shared" si="24"/>
        <v/>
      </c>
      <c r="N272" s="260"/>
      <c r="O272" s="260"/>
      <c r="P272" s="260"/>
      <c r="Q272" s="213"/>
      <c r="R272" s="213"/>
      <c r="S272" s="216"/>
      <c r="T272" s="59"/>
      <c r="U272" s="670" t="str">
        <f t="shared" si="25"/>
        <v/>
      </c>
      <c r="V272" s="670"/>
      <c r="W272" s="670"/>
      <c r="X272" s="670"/>
      <c r="Y272" s="670"/>
      <c r="Z272" s="670"/>
      <c r="AA272" s="670"/>
      <c r="AB272" s="670"/>
      <c r="AC272" s="670"/>
      <c r="AD272" s="670"/>
      <c r="AE272" s="670"/>
    </row>
    <row r="273" spans="1:31" ht="36.75" customHeight="1">
      <c r="A273" s="286">
        <f t="shared" si="26"/>
        <v>263</v>
      </c>
      <c r="B273" s="287" t="str">
        <f>IF(基本情報入力シート!B302="","",基本情報入力シート!B302)</f>
        <v/>
      </c>
      <c r="C273" s="288" t="str">
        <f>IF(基本情報入力シート!L302="","",基本情報入力シート!L302)</f>
        <v/>
      </c>
      <c r="D273" s="288" t="str">
        <f>IF(基本情報入力シート!Q302="","",基本情報入力シート!Q302)</f>
        <v/>
      </c>
      <c r="E273" s="288" t="str">
        <f>IF(基本情報入力シート!V302="","",基本情報入力シート!V302)</f>
        <v/>
      </c>
      <c r="F273" s="288" t="str">
        <f>IF(基本情報入力シート!W302="","",基本情報入力シート!W302)</f>
        <v/>
      </c>
      <c r="G273" s="288" t="str">
        <f>IF(基本情報入力シート!X302="","",基本情報入力シート!X302)</f>
        <v/>
      </c>
      <c r="H273" s="281" t="str">
        <f>IF(基本情報入力シート!Z302="","",基本情報入力シート!Z302)</f>
        <v/>
      </c>
      <c r="I273" s="282" t="str">
        <f>IF(基本情報入力シート!AE302&lt;&gt;"", 基本情報入力シート!AE302, "")</f>
        <v/>
      </c>
      <c r="J273" s="55" t="str">
        <f>IF(基本情報入力シート!AA302="","",基本情報入力シート!AA302)</f>
        <v/>
      </c>
      <c r="K273" s="58" t="str">
        <f>IF(基本情報入力シート!AD302="","",基本情報入力シート!AD302)</f>
        <v/>
      </c>
      <c r="L273" s="57" t="str">
        <f>IF(G273="","",VLOOKUP(G273,【参考】数式用!$A$3:$C$46,3,FALSE))</f>
        <v/>
      </c>
      <c r="M273" s="289" t="str">
        <f t="shared" si="24"/>
        <v/>
      </c>
      <c r="N273" s="260"/>
      <c r="O273" s="260"/>
      <c r="P273" s="260"/>
      <c r="Q273" s="213"/>
      <c r="R273" s="213"/>
      <c r="S273" s="216"/>
      <c r="T273" s="59"/>
      <c r="U273" s="670" t="str">
        <f t="shared" si="25"/>
        <v/>
      </c>
      <c r="V273" s="670"/>
      <c r="W273" s="670"/>
      <c r="X273" s="670"/>
      <c r="Y273" s="670"/>
      <c r="Z273" s="670"/>
      <c r="AA273" s="670"/>
      <c r="AB273" s="670"/>
      <c r="AC273" s="670"/>
      <c r="AD273" s="670"/>
      <c r="AE273" s="670"/>
    </row>
    <row r="274" spans="1:31" ht="36.75" customHeight="1">
      <c r="A274" s="286">
        <f t="shared" si="26"/>
        <v>264</v>
      </c>
      <c r="B274" s="287" t="str">
        <f>IF(基本情報入力シート!B303="","",基本情報入力シート!B303)</f>
        <v/>
      </c>
      <c r="C274" s="288" t="str">
        <f>IF(基本情報入力シート!L303="","",基本情報入力シート!L303)</f>
        <v/>
      </c>
      <c r="D274" s="288" t="str">
        <f>IF(基本情報入力シート!Q303="","",基本情報入力シート!Q303)</f>
        <v/>
      </c>
      <c r="E274" s="288" t="str">
        <f>IF(基本情報入力シート!V303="","",基本情報入力シート!V303)</f>
        <v/>
      </c>
      <c r="F274" s="288" t="str">
        <f>IF(基本情報入力シート!W303="","",基本情報入力シート!W303)</f>
        <v/>
      </c>
      <c r="G274" s="288" t="str">
        <f>IF(基本情報入力シート!X303="","",基本情報入力シート!X303)</f>
        <v/>
      </c>
      <c r="H274" s="382" t="str">
        <f>IF(基本情報入力シート!Z303="","",基本情報入力シート!Z303)</f>
        <v/>
      </c>
      <c r="I274" s="383" t="str">
        <f>IF(基本情報入力シート!AE303&lt;&gt;"", 基本情報入力シート!AE303, "")</f>
        <v/>
      </c>
      <c r="J274" s="384" t="str">
        <f>IF(基本情報入力シート!AA303="","",基本情報入力シート!AA303)</f>
        <v/>
      </c>
      <c r="K274" s="58" t="str">
        <f>IF(基本情報入力シート!AD303="","",基本情報入力シート!AD303)</f>
        <v/>
      </c>
      <c r="L274" s="385" t="str">
        <f>IF(G274="","",VLOOKUP(G274,【参考】数式用!$A$3:$C$46,3,FALSE))</f>
        <v/>
      </c>
      <c r="M274" s="289" t="str">
        <f t="shared" si="24"/>
        <v/>
      </c>
      <c r="N274" s="260"/>
      <c r="O274" s="260"/>
      <c r="P274" s="260"/>
      <c r="Q274" s="213"/>
      <c r="R274" s="213"/>
      <c r="S274" s="216"/>
      <c r="T274" s="59"/>
      <c r="U274" s="670" t="str">
        <f t="shared" si="25"/>
        <v/>
      </c>
      <c r="V274" s="670"/>
      <c r="W274" s="670"/>
      <c r="X274" s="670"/>
      <c r="Y274" s="670"/>
      <c r="Z274" s="670"/>
      <c r="AA274" s="670"/>
      <c r="AB274" s="670"/>
      <c r="AC274" s="670"/>
      <c r="AD274" s="670"/>
      <c r="AE274" s="670"/>
    </row>
    <row r="275" spans="1:31" ht="36.75" customHeight="1">
      <c r="A275" s="286">
        <f t="shared" si="26"/>
        <v>265</v>
      </c>
      <c r="B275" s="287" t="str">
        <f>IF(基本情報入力シート!B304="","",基本情報入力シート!B304)</f>
        <v/>
      </c>
      <c r="C275" s="288" t="str">
        <f>IF(基本情報入力シート!L304="","",基本情報入力シート!L304)</f>
        <v/>
      </c>
      <c r="D275" s="288" t="str">
        <f>IF(基本情報入力シート!Q304="","",基本情報入力シート!Q304)</f>
        <v/>
      </c>
      <c r="E275" s="288" t="str">
        <f>IF(基本情報入力シート!V304="","",基本情報入力シート!V304)</f>
        <v/>
      </c>
      <c r="F275" s="288" t="str">
        <f>IF(基本情報入力シート!W304="","",基本情報入力シート!W304)</f>
        <v/>
      </c>
      <c r="G275" s="288" t="str">
        <f>IF(基本情報入力シート!X304="","",基本情報入力シート!X304)</f>
        <v/>
      </c>
      <c r="H275" s="281" t="str">
        <f>IF(基本情報入力シート!Z304="","",基本情報入力シート!Z304)</f>
        <v/>
      </c>
      <c r="I275" s="282" t="str">
        <f>IF(基本情報入力シート!AE304&lt;&gt;"", 基本情報入力シート!AE304, "")</f>
        <v/>
      </c>
      <c r="J275" s="55" t="str">
        <f>IF(基本情報入力シート!AA304="","",基本情報入力シート!AA304)</f>
        <v/>
      </c>
      <c r="K275" s="58" t="str">
        <f>IF(基本情報入力シート!AD304="","",基本情報入力シート!AD304)</f>
        <v/>
      </c>
      <c r="L275" s="57" t="str">
        <f>IF(G275="","",VLOOKUP(G275,【参考】数式用!$A$3:$C$46,3,FALSE))</f>
        <v/>
      </c>
      <c r="M275" s="289" t="str">
        <f t="shared" si="24"/>
        <v/>
      </c>
      <c r="N275" s="260"/>
      <c r="O275" s="260"/>
      <c r="P275" s="260"/>
      <c r="Q275" s="213"/>
      <c r="R275" s="213"/>
      <c r="S275" s="216"/>
      <c r="T275" s="59"/>
      <c r="U275" s="670" t="str">
        <f t="shared" si="25"/>
        <v/>
      </c>
      <c r="V275" s="670"/>
      <c r="W275" s="670"/>
      <c r="X275" s="670"/>
      <c r="Y275" s="670"/>
      <c r="Z275" s="670"/>
      <c r="AA275" s="670"/>
      <c r="AB275" s="670"/>
      <c r="AC275" s="670"/>
      <c r="AD275" s="670"/>
      <c r="AE275" s="670"/>
    </row>
    <row r="276" spans="1:31" ht="36.75" customHeight="1">
      <c r="A276" s="286">
        <f t="shared" si="26"/>
        <v>266</v>
      </c>
      <c r="B276" s="287" t="str">
        <f>IF(基本情報入力シート!B305="","",基本情報入力シート!B305)</f>
        <v/>
      </c>
      <c r="C276" s="288" t="str">
        <f>IF(基本情報入力シート!L305="","",基本情報入力シート!L305)</f>
        <v/>
      </c>
      <c r="D276" s="288" t="str">
        <f>IF(基本情報入力シート!Q305="","",基本情報入力シート!Q305)</f>
        <v/>
      </c>
      <c r="E276" s="288" t="str">
        <f>IF(基本情報入力シート!V305="","",基本情報入力シート!V305)</f>
        <v/>
      </c>
      <c r="F276" s="288" t="str">
        <f>IF(基本情報入力シート!W305="","",基本情報入力シート!W305)</f>
        <v/>
      </c>
      <c r="G276" s="288" t="str">
        <f>IF(基本情報入力シート!X305="","",基本情報入力シート!X305)</f>
        <v/>
      </c>
      <c r="H276" s="382" t="str">
        <f>IF(基本情報入力シート!Z305="","",基本情報入力シート!Z305)</f>
        <v/>
      </c>
      <c r="I276" s="383" t="str">
        <f>IF(基本情報入力シート!AE305&lt;&gt;"", 基本情報入力シート!AE305, "")</f>
        <v/>
      </c>
      <c r="J276" s="384" t="str">
        <f>IF(基本情報入力シート!AA305="","",基本情報入力シート!AA305)</f>
        <v/>
      </c>
      <c r="K276" s="58" t="str">
        <f>IF(基本情報入力シート!AD305="","",基本情報入力シート!AD305)</f>
        <v/>
      </c>
      <c r="L276" s="385" t="str">
        <f>IF(G276="","",VLOOKUP(G276,【参考】数式用!$A$3:$C$46,3,FALSE))</f>
        <v/>
      </c>
      <c r="M276" s="289" t="str">
        <f t="shared" si="24"/>
        <v/>
      </c>
      <c r="N276" s="260"/>
      <c r="O276" s="260"/>
      <c r="P276" s="260"/>
      <c r="Q276" s="213"/>
      <c r="R276" s="213"/>
      <c r="S276" s="216"/>
      <c r="T276" s="59"/>
      <c r="U276" s="670" t="str">
        <f t="shared" si="25"/>
        <v/>
      </c>
      <c r="V276" s="670"/>
      <c r="W276" s="670"/>
      <c r="X276" s="670"/>
      <c r="Y276" s="670"/>
      <c r="Z276" s="670"/>
      <c r="AA276" s="670"/>
      <c r="AB276" s="670"/>
      <c r="AC276" s="670"/>
      <c r="AD276" s="670"/>
      <c r="AE276" s="670"/>
    </row>
    <row r="277" spans="1:31" ht="36.75" customHeight="1">
      <c r="A277" s="286">
        <f t="shared" si="26"/>
        <v>267</v>
      </c>
      <c r="B277" s="287" t="str">
        <f>IF(基本情報入力シート!B306="","",基本情報入力シート!B306)</f>
        <v/>
      </c>
      <c r="C277" s="288" t="str">
        <f>IF(基本情報入力シート!L306="","",基本情報入力シート!L306)</f>
        <v/>
      </c>
      <c r="D277" s="288" t="str">
        <f>IF(基本情報入力シート!Q306="","",基本情報入力シート!Q306)</f>
        <v/>
      </c>
      <c r="E277" s="288" t="str">
        <f>IF(基本情報入力シート!V306="","",基本情報入力シート!V306)</f>
        <v/>
      </c>
      <c r="F277" s="288" t="str">
        <f>IF(基本情報入力シート!W306="","",基本情報入力シート!W306)</f>
        <v/>
      </c>
      <c r="G277" s="288" t="str">
        <f>IF(基本情報入力シート!X306="","",基本情報入力シート!X306)</f>
        <v/>
      </c>
      <c r="H277" s="281" t="str">
        <f>IF(基本情報入力シート!Z306="","",基本情報入力シート!Z306)</f>
        <v/>
      </c>
      <c r="I277" s="282" t="str">
        <f>IF(基本情報入力シート!AE306&lt;&gt;"", 基本情報入力シート!AE306, "")</f>
        <v/>
      </c>
      <c r="J277" s="55" t="str">
        <f>IF(基本情報入力シート!AA306="","",基本情報入力シート!AA306)</f>
        <v/>
      </c>
      <c r="K277" s="58" t="str">
        <f>IF(基本情報入力シート!AD306="","",基本情報入力シート!AD306)</f>
        <v/>
      </c>
      <c r="L277" s="57" t="str">
        <f>IF(G277="","",VLOOKUP(G277,【参考】数式用!$A$3:$C$46,3,FALSE))</f>
        <v/>
      </c>
      <c r="M277" s="289" t="str">
        <f t="shared" si="24"/>
        <v/>
      </c>
      <c r="N277" s="260"/>
      <c r="O277" s="260"/>
      <c r="P277" s="260"/>
      <c r="Q277" s="213"/>
      <c r="R277" s="213"/>
      <c r="S277" s="216"/>
      <c r="T277" s="59"/>
      <c r="U277" s="670" t="str">
        <f t="shared" si="25"/>
        <v/>
      </c>
      <c r="V277" s="670"/>
      <c r="W277" s="670"/>
      <c r="X277" s="670"/>
      <c r="Y277" s="670"/>
      <c r="Z277" s="670"/>
      <c r="AA277" s="670"/>
      <c r="AB277" s="670"/>
      <c r="AC277" s="670"/>
      <c r="AD277" s="670"/>
      <c r="AE277" s="670"/>
    </row>
    <row r="278" spans="1:31" ht="36.75" customHeight="1">
      <c r="A278" s="286">
        <f t="shared" si="26"/>
        <v>268</v>
      </c>
      <c r="B278" s="287" t="str">
        <f>IF(基本情報入力シート!B307="","",基本情報入力シート!B307)</f>
        <v/>
      </c>
      <c r="C278" s="288" t="str">
        <f>IF(基本情報入力シート!L307="","",基本情報入力シート!L307)</f>
        <v/>
      </c>
      <c r="D278" s="288" t="str">
        <f>IF(基本情報入力シート!Q307="","",基本情報入力シート!Q307)</f>
        <v/>
      </c>
      <c r="E278" s="288" t="str">
        <f>IF(基本情報入力シート!V307="","",基本情報入力シート!V307)</f>
        <v/>
      </c>
      <c r="F278" s="288" t="str">
        <f>IF(基本情報入力シート!W307="","",基本情報入力シート!W307)</f>
        <v/>
      </c>
      <c r="G278" s="288" t="str">
        <f>IF(基本情報入力シート!X307="","",基本情報入力シート!X307)</f>
        <v/>
      </c>
      <c r="H278" s="382" t="str">
        <f>IF(基本情報入力シート!Z307="","",基本情報入力シート!Z307)</f>
        <v/>
      </c>
      <c r="I278" s="383" t="str">
        <f>IF(基本情報入力シート!AE307&lt;&gt;"", 基本情報入力シート!AE307, "")</f>
        <v/>
      </c>
      <c r="J278" s="384" t="str">
        <f>IF(基本情報入力シート!AA307="","",基本情報入力シート!AA307)</f>
        <v/>
      </c>
      <c r="K278" s="58" t="str">
        <f>IF(基本情報入力シート!AD307="","",基本情報入力シート!AD307)</f>
        <v/>
      </c>
      <c r="L278" s="385" t="str">
        <f>IF(G278="","",VLOOKUP(G278,【参考】数式用!$A$3:$C$46,3,FALSE))</f>
        <v/>
      </c>
      <c r="M278" s="289" t="str">
        <f t="shared" si="24"/>
        <v/>
      </c>
      <c r="N278" s="260"/>
      <c r="O278" s="260"/>
      <c r="P278" s="260"/>
      <c r="Q278" s="213"/>
      <c r="R278" s="213"/>
      <c r="S278" s="216"/>
      <c r="T278" s="59"/>
      <c r="U278" s="670" t="str">
        <f t="shared" si="25"/>
        <v/>
      </c>
      <c r="V278" s="670"/>
      <c r="W278" s="670"/>
      <c r="X278" s="670"/>
      <c r="Y278" s="670"/>
      <c r="Z278" s="670"/>
      <c r="AA278" s="670"/>
      <c r="AB278" s="670"/>
      <c r="AC278" s="670"/>
      <c r="AD278" s="670"/>
      <c r="AE278" s="670"/>
    </row>
    <row r="279" spans="1:31" ht="36.75" customHeight="1">
      <c r="A279" s="286">
        <f t="shared" si="26"/>
        <v>269</v>
      </c>
      <c r="B279" s="287" t="str">
        <f>IF(基本情報入力シート!B308="","",基本情報入力シート!B308)</f>
        <v/>
      </c>
      <c r="C279" s="288" t="str">
        <f>IF(基本情報入力シート!L308="","",基本情報入力シート!L308)</f>
        <v/>
      </c>
      <c r="D279" s="288" t="str">
        <f>IF(基本情報入力シート!Q308="","",基本情報入力シート!Q308)</f>
        <v/>
      </c>
      <c r="E279" s="288" t="str">
        <f>IF(基本情報入力シート!V308="","",基本情報入力シート!V308)</f>
        <v/>
      </c>
      <c r="F279" s="288" t="str">
        <f>IF(基本情報入力シート!W308="","",基本情報入力シート!W308)</f>
        <v/>
      </c>
      <c r="G279" s="288" t="str">
        <f>IF(基本情報入力シート!X308="","",基本情報入力シート!X308)</f>
        <v/>
      </c>
      <c r="H279" s="281" t="str">
        <f>IF(基本情報入力シート!Z308="","",基本情報入力シート!Z308)</f>
        <v/>
      </c>
      <c r="I279" s="282" t="str">
        <f>IF(基本情報入力シート!AE308&lt;&gt;"", 基本情報入力シート!AE308, "")</f>
        <v/>
      </c>
      <c r="J279" s="55" t="str">
        <f>IF(基本情報入力シート!AA308="","",基本情報入力シート!AA308)</f>
        <v/>
      </c>
      <c r="K279" s="58" t="str">
        <f>IF(基本情報入力シート!AD308="","",基本情報入力シート!AD308)</f>
        <v/>
      </c>
      <c r="L279" s="57" t="str">
        <f>IF(G279="","",VLOOKUP(G279,【参考】数式用!$A$3:$C$46,3,FALSE))</f>
        <v/>
      </c>
      <c r="M279" s="289" t="str">
        <f t="shared" si="24"/>
        <v/>
      </c>
      <c r="N279" s="260"/>
      <c r="O279" s="260"/>
      <c r="P279" s="260"/>
      <c r="Q279" s="213"/>
      <c r="R279" s="213"/>
      <c r="S279" s="216"/>
      <c r="T279" s="59"/>
      <c r="U279" s="670" t="str">
        <f t="shared" si="25"/>
        <v/>
      </c>
      <c r="V279" s="670"/>
      <c r="W279" s="670"/>
      <c r="X279" s="670"/>
      <c r="Y279" s="670"/>
      <c r="Z279" s="670"/>
      <c r="AA279" s="670"/>
      <c r="AB279" s="670"/>
      <c r="AC279" s="670"/>
      <c r="AD279" s="670"/>
      <c r="AE279" s="670"/>
    </row>
    <row r="280" spans="1:31" ht="36.75" customHeight="1">
      <c r="A280" s="286">
        <f t="shared" si="26"/>
        <v>270</v>
      </c>
      <c r="B280" s="287" t="str">
        <f>IF(基本情報入力シート!B309="","",基本情報入力シート!B309)</f>
        <v/>
      </c>
      <c r="C280" s="288" t="str">
        <f>IF(基本情報入力シート!L309="","",基本情報入力シート!L309)</f>
        <v/>
      </c>
      <c r="D280" s="288" t="str">
        <f>IF(基本情報入力シート!Q309="","",基本情報入力シート!Q309)</f>
        <v/>
      </c>
      <c r="E280" s="288" t="str">
        <f>IF(基本情報入力シート!V309="","",基本情報入力シート!V309)</f>
        <v/>
      </c>
      <c r="F280" s="288" t="str">
        <f>IF(基本情報入力シート!W309="","",基本情報入力シート!W309)</f>
        <v/>
      </c>
      <c r="G280" s="288" t="str">
        <f>IF(基本情報入力シート!X309="","",基本情報入力シート!X309)</f>
        <v/>
      </c>
      <c r="H280" s="382" t="str">
        <f>IF(基本情報入力シート!Z309="","",基本情報入力シート!Z309)</f>
        <v/>
      </c>
      <c r="I280" s="383" t="str">
        <f>IF(基本情報入力シート!AE309&lt;&gt;"", 基本情報入力シート!AE309, "")</f>
        <v/>
      </c>
      <c r="J280" s="384" t="str">
        <f>IF(基本情報入力シート!AA309="","",基本情報入力シート!AA309)</f>
        <v/>
      </c>
      <c r="K280" s="58" t="str">
        <f>IF(基本情報入力シート!AD309="","",基本情報入力シート!AD309)</f>
        <v/>
      </c>
      <c r="L280" s="385" t="str">
        <f>IF(G280="","",VLOOKUP(G280,【参考】数式用!$A$3:$C$46,3,FALSE))</f>
        <v/>
      </c>
      <c r="M280" s="289" t="str">
        <f t="shared" si="24"/>
        <v/>
      </c>
      <c r="N280" s="260"/>
      <c r="O280" s="260"/>
      <c r="P280" s="260"/>
      <c r="Q280" s="213"/>
      <c r="R280" s="213"/>
      <c r="S280" s="216"/>
      <c r="T280" s="59"/>
      <c r="U280" s="670" t="str">
        <f t="shared" si="25"/>
        <v/>
      </c>
      <c r="V280" s="670"/>
      <c r="W280" s="670"/>
      <c r="X280" s="670"/>
      <c r="Y280" s="670"/>
      <c r="Z280" s="670"/>
      <c r="AA280" s="670"/>
      <c r="AB280" s="670"/>
      <c r="AC280" s="670"/>
      <c r="AD280" s="670"/>
      <c r="AE280" s="670"/>
    </row>
    <row r="281" spans="1:31" ht="36.75" customHeight="1">
      <c r="A281" s="286">
        <f t="shared" si="26"/>
        <v>271</v>
      </c>
      <c r="B281" s="287" t="str">
        <f>IF(基本情報入力シート!B310="","",基本情報入力シート!B310)</f>
        <v/>
      </c>
      <c r="C281" s="288" t="str">
        <f>IF(基本情報入力シート!L310="","",基本情報入力シート!L310)</f>
        <v/>
      </c>
      <c r="D281" s="288" t="str">
        <f>IF(基本情報入力シート!Q310="","",基本情報入力シート!Q310)</f>
        <v/>
      </c>
      <c r="E281" s="288" t="str">
        <f>IF(基本情報入力シート!V310="","",基本情報入力シート!V310)</f>
        <v/>
      </c>
      <c r="F281" s="288" t="str">
        <f>IF(基本情報入力シート!W310="","",基本情報入力シート!W310)</f>
        <v/>
      </c>
      <c r="G281" s="288" t="str">
        <f>IF(基本情報入力シート!X310="","",基本情報入力シート!X310)</f>
        <v/>
      </c>
      <c r="H281" s="281" t="str">
        <f>IF(基本情報入力シート!Z310="","",基本情報入力シート!Z310)</f>
        <v/>
      </c>
      <c r="I281" s="282" t="str">
        <f>IF(基本情報入力シート!AE310&lt;&gt;"", 基本情報入力シート!AE310, "")</f>
        <v/>
      </c>
      <c r="J281" s="55" t="str">
        <f>IF(基本情報入力シート!AA310="","",基本情報入力シート!AA310)</f>
        <v/>
      </c>
      <c r="K281" s="58" t="str">
        <f>IF(基本情報入力シート!AD310="","",基本情報入力シート!AD310)</f>
        <v/>
      </c>
      <c r="L281" s="57" t="str">
        <f>IF(G281="","",VLOOKUP(G281,【参考】数式用!$A$3:$C$46,3,FALSE))</f>
        <v/>
      </c>
      <c r="M281" s="289" t="str">
        <f t="shared" si="24"/>
        <v/>
      </c>
      <c r="N281" s="260"/>
      <c r="O281" s="260"/>
      <c r="P281" s="260"/>
      <c r="Q281" s="213"/>
      <c r="R281" s="213"/>
      <c r="S281" s="216"/>
      <c r="T281" s="59"/>
      <c r="U281" s="670" t="str">
        <f t="shared" si="25"/>
        <v/>
      </c>
      <c r="V281" s="670"/>
      <c r="W281" s="670"/>
      <c r="X281" s="670"/>
      <c r="Y281" s="670"/>
      <c r="Z281" s="670"/>
      <c r="AA281" s="670"/>
      <c r="AB281" s="670"/>
      <c r="AC281" s="670"/>
      <c r="AD281" s="670"/>
      <c r="AE281" s="670"/>
    </row>
    <row r="282" spans="1:31" ht="36.75" customHeight="1">
      <c r="A282" s="286">
        <f t="shared" si="26"/>
        <v>272</v>
      </c>
      <c r="B282" s="287" t="str">
        <f>IF(基本情報入力シート!B311="","",基本情報入力シート!B311)</f>
        <v/>
      </c>
      <c r="C282" s="288" t="str">
        <f>IF(基本情報入力シート!L311="","",基本情報入力シート!L311)</f>
        <v/>
      </c>
      <c r="D282" s="288" t="str">
        <f>IF(基本情報入力シート!Q311="","",基本情報入力シート!Q311)</f>
        <v/>
      </c>
      <c r="E282" s="288" t="str">
        <f>IF(基本情報入力シート!V311="","",基本情報入力シート!V311)</f>
        <v/>
      </c>
      <c r="F282" s="288" t="str">
        <f>IF(基本情報入力シート!W311="","",基本情報入力シート!W311)</f>
        <v/>
      </c>
      <c r="G282" s="288" t="str">
        <f>IF(基本情報入力シート!X311="","",基本情報入力シート!X311)</f>
        <v/>
      </c>
      <c r="H282" s="382" t="str">
        <f>IF(基本情報入力シート!Z311="","",基本情報入力シート!Z311)</f>
        <v/>
      </c>
      <c r="I282" s="383" t="str">
        <f>IF(基本情報入力シート!AE311&lt;&gt;"", 基本情報入力シート!AE311, "")</f>
        <v/>
      </c>
      <c r="J282" s="384" t="str">
        <f>IF(基本情報入力シート!AA311="","",基本情報入力シート!AA311)</f>
        <v/>
      </c>
      <c r="K282" s="58" t="str">
        <f>IF(基本情報入力シート!AD311="","",基本情報入力シート!AD311)</f>
        <v/>
      </c>
      <c r="L282" s="385" t="str">
        <f>IF(G282="","",VLOOKUP(G282,【参考】数式用!$A$3:$C$46,3,FALSE))</f>
        <v/>
      </c>
      <c r="M282" s="289" t="str">
        <f t="shared" si="24"/>
        <v/>
      </c>
      <c r="N282" s="260"/>
      <c r="O282" s="260"/>
      <c r="P282" s="260"/>
      <c r="Q282" s="213"/>
      <c r="R282" s="213"/>
      <c r="S282" s="216"/>
      <c r="T282" s="59"/>
      <c r="U282" s="670" t="str">
        <f t="shared" si="25"/>
        <v/>
      </c>
      <c r="V282" s="670"/>
      <c r="W282" s="670"/>
      <c r="X282" s="670"/>
      <c r="Y282" s="670"/>
      <c r="Z282" s="670"/>
      <c r="AA282" s="670"/>
      <c r="AB282" s="670"/>
      <c r="AC282" s="670"/>
      <c r="AD282" s="670"/>
      <c r="AE282" s="670"/>
    </row>
    <row r="283" spans="1:31" ht="36.75" customHeight="1">
      <c r="A283" s="286">
        <f t="shared" si="26"/>
        <v>273</v>
      </c>
      <c r="B283" s="287" t="str">
        <f>IF(基本情報入力シート!B312="","",基本情報入力シート!B312)</f>
        <v/>
      </c>
      <c r="C283" s="288" t="str">
        <f>IF(基本情報入力シート!L312="","",基本情報入力シート!L312)</f>
        <v/>
      </c>
      <c r="D283" s="288" t="str">
        <f>IF(基本情報入力シート!Q312="","",基本情報入力シート!Q312)</f>
        <v/>
      </c>
      <c r="E283" s="288" t="str">
        <f>IF(基本情報入力シート!V312="","",基本情報入力シート!V312)</f>
        <v/>
      </c>
      <c r="F283" s="288" t="str">
        <f>IF(基本情報入力シート!W312="","",基本情報入力シート!W312)</f>
        <v/>
      </c>
      <c r="G283" s="288" t="str">
        <f>IF(基本情報入力シート!X312="","",基本情報入力シート!X312)</f>
        <v/>
      </c>
      <c r="H283" s="281" t="str">
        <f>IF(基本情報入力シート!Z312="","",基本情報入力シート!Z312)</f>
        <v/>
      </c>
      <c r="I283" s="282" t="str">
        <f>IF(基本情報入力シート!AE312&lt;&gt;"", 基本情報入力シート!AE312, "")</f>
        <v/>
      </c>
      <c r="J283" s="55" t="str">
        <f>IF(基本情報入力シート!AA312="","",基本情報入力シート!AA312)</f>
        <v/>
      </c>
      <c r="K283" s="58" t="str">
        <f>IF(基本情報入力シート!AD312="","",基本情報入力シート!AD312)</f>
        <v/>
      </c>
      <c r="L283" s="57" t="str">
        <f>IF(G283="","",VLOOKUP(G283,【参考】数式用!$A$3:$C$46,3,FALSE))</f>
        <v/>
      </c>
      <c r="M283" s="289" t="str">
        <f t="shared" si="24"/>
        <v/>
      </c>
      <c r="N283" s="260"/>
      <c r="O283" s="260"/>
      <c r="P283" s="260"/>
      <c r="Q283" s="213"/>
      <c r="R283" s="213"/>
      <c r="S283" s="216"/>
      <c r="T283" s="59"/>
      <c r="U283" s="670" t="str">
        <f t="shared" si="25"/>
        <v/>
      </c>
      <c r="V283" s="670"/>
      <c r="W283" s="670"/>
      <c r="X283" s="670"/>
      <c r="Y283" s="670"/>
      <c r="Z283" s="670"/>
      <c r="AA283" s="670"/>
      <c r="AB283" s="670"/>
      <c r="AC283" s="670"/>
      <c r="AD283" s="670"/>
      <c r="AE283" s="670"/>
    </row>
    <row r="284" spans="1:31" ht="36.75" customHeight="1">
      <c r="A284" s="286">
        <f t="shared" si="26"/>
        <v>274</v>
      </c>
      <c r="B284" s="287" t="str">
        <f>IF(基本情報入力シート!B313="","",基本情報入力シート!B313)</f>
        <v/>
      </c>
      <c r="C284" s="288" t="str">
        <f>IF(基本情報入力シート!L313="","",基本情報入力シート!L313)</f>
        <v/>
      </c>
      <c r="D284" s="288" t="str">
        <f>IF(基本情報入力シート!Q313="","",基本情報入力シート!Q313)</f>
        <v/>
      </c>
      <c r="E284" s="288" t="str">
        <f>IF(基本情報入力シート!V313="","",基本情報入力シート!V313)</f>
        <v/>
      </c>
      <c r="F284" s="288" t="str">
        <f>IF(基本情報入力シート!W313="","",基本情報入力シート!W313)</f>
        <v/>
      </c>
      <c r="G284" s="288" t="str">
        <f>IF(基本情報入力シート!X313="","",基本情報入力シート!X313)</f>
        <v/>
      </c>
      <c r="H284" s="382" t="str">
        <f>IF(基本情報入力シート!Z313="","",基本情報入力シート!Z313)</f>
        <v/>
      </c>
      <c r="I284" s="383" t="str">
        <f>IF(基本情報入力シート!AE313&lt;&gt;"", 基本情報入力シート!AE313, "")</f>
        <v/>
      </c>
      <c r="J284" s="384" t="str">
        <f>IF(基本情報入力シート!AA313="","",基本情報入力シート!AA313)</f>
        <v/>
      </c>
      <c r="K284" s="58" t="str">
        <f>IF(基本情報入力シート!AD313="","",基本情報入力シート!AD313)</f>
        <v/>
      </c>
      <c r="L284" s="385" t="str">
        <f>IF(G284="","",VLOOKUP(G284,【参考】数式用!$A$3:$C$46,3,FALSE))</f>
        <v/>
      </c>
      <c r="M284" s="289" t="str">
        <f t="shared" si="24"/>
        <v/>
      </c>
      <c r="N284" s="260"/>
      <c r="O284" s="260"/>
      <c r="P284" s="260"/>
      <c r="Q284" s="213"/>
      <c r="R284" s="213"/>
      <c r="S284" s="216"/>
      <c r="T284" s="59"/>
      <c r="U284" s="670" t="str">
        <f t="shared" si="25"/>
        <v/>
      </c>
      <c r="V284" s="670"/>
      <c r="W284" s="670"/>
      <c r="X284" s="670"/>
      <c r="Y284" s="670"/>
      <c r="Z284" s="670"/>
      <c r="AA284" s="670"/>
      <c r="AB284" s="670"/>
      <c r="AC284" s="670"/>
      <c r="AD284" s="670"/>
      <c r="AE284" s="670"/>
    </row>
    <row r="285" spans="1:31" ht="36.75" customHeight="1">
      <c r="A285" s="286">
        <f t="shared" si="26"/>
        <v>275</v>
      </c>
      <c r="B285" s="287" t="str">
        <f>IF(基本情報入力シート!B314="","",基本情報入力シート!B314)</f>
        <v/>
      </c>
      <c r="C285" s="288" t="str">
        <f>IF(基本情報入力シート!L314="","",基本情報入力シート!L314)</f>
        <v/>
      </c>
      <c r="D285" s="288" t="str">
        <f>IF(基本情報入力シート!Q314="","",基本情報入力シート!Q314)</f>
        <v/>
      </c>
      <c r="E285" s="288" t="str">
        <f>IF(基本情報入力シート!V314="","",基本情報入力シート!V314)</f>
        <v/>
      </c>
      <c r="F285" s="288" t="str">
        <f>IF(基本情報入力シート!W314="","",基本情報入力シート!W314)</f>
        <v/>
      </c>
      <c r="G285" s="288" t="str">
        <f>IF(基本情報入力シート!X314="","",基本情報入力シート!X314)</f>
        <v/>
      </c>
      <c r="H285" s="281" t="str">
        <f>IF(基本情報入力シート!Z314="","",基本情報入力シート!Z314)</f>
        <v/>
      </c>
      <c r="I285" s="282" t="str">
        <f>IF(基本情報入力シート!AE314&lt;&gt;"", 基本情報入力シート!AE314, "")</f>
        <v/>
      </c>
      <c r="J285" s="55" t="str">
        <f>IF(基本情報入力シート!AA314="","",基本情報入力シート!AA314)</f>
        <v/>
      </c>
      <c r="K285" s="58" t="str">
        <f>IF(基本情報入力シート!AD314="","",基本情報入力シート!AD314)</f>
        <v/>
      </c>
      <c r="L285" s="57" t="str">
        <f>IF(G285="","",VLOOKUP(G285,【参考】数式用!$A$3:$C$46,3,FALSE))</f>
        <v/>
      </c>
      <c r="M285" s="289" t="str">
        <f t="shared" si="24"/>
        <v/>
      </c>
      <c r="N285" s="260"/>
      <c r="O285" s="260"/>
      <c r="P285" s="260"/>
      <c r="Q285" s="213"/>
      <c r="R285" s="213"/>
      <c r="S285" s="216"/>
      <c r="T285" s="59"/>
      <c r="U285" s="670" t="str">
        <f t="shared" si="25"/>
        <v/>
      </c>
      <c r="V285" s="670"/>
      <c r="W285" s="670"/>
      <c r="X285" s="670"/>
      <c r="Y285" s="670"/>
      <c r="Z285" s="670"/>
      <c r="AA285" s="670"/>
      <c r="AB285" s="670"/>
      <c r="AC285" s="670"/>
      <c r="AD285" s="670"/>
      <c r="AE285" s="670"/>
    </row>
    <row r="286" spans="1:31" ht="36.75" customHeight="1">
      <c r="A286" s="286">
        <f t="shared" si="26"/>
        <v>276</v>
      </c>
      <c r="B286" s="287" t="str">
        <f>IF(基本情報入力シート!B315="","",基本情報入力シート!B315)</f>
        <v/>
      </c>
      <c r="C286" s="288" t="str">
        <f>IF(基本情報入力シート!L315="","",基本情報入力シート!L315)</f>
        <v/>
      </c>
      <c r="D286" s="288" t="str">
        <f>IF(基本情報入力シート!Q315="","",基本情報入力シート!Q315)</f>
        <v/>
      </c>
      <c r="E286" s="288" t="str">
        <f>IF(基本情報入力シート!V315="","",基本情報入力シート!V315)</f>
        <v/>
      </c>
      <c r="F286" s="288" t="str">
        <f>IF(基本情報入力シート!W315="","",基本情報入力シート!W315)</f>
        <v/>
      </c>
      <c r="G286" s="288" t="str">
        <f>IF(基本情報入力シート!X315="","",基本情報入力シート!X315)</f>
        <v/>
      </c>
      <c r="H286" s="382" t="str">
        <f>IF(基本情報入力シート!Z315="","",基本情報入力シート!Z315)</f>
        <v/>
      </c>
      <c r="I286" s="383" t="str">
        <f>IF(基本情報入力シート!AE315&lt;&gt;"", 基本情報入力シート!AE315, "")</f>
        <v/>
      </c>
      <c r="J286" s="384" t="str">
        <f>IF(基本情報入力シート!AA315="","",基本情報入力シート!AA315)</f>
        <v/>
      </c>
      <c r="K286" s="58" t="str">
        <f>IF(基本情報入力シート!AD315="","",基本情報入力シート!AD315)</f>
        <v/>
      </c>
      <c r="L286" s="385" t="str">
        <f>IF(G286="","",VLOOKUP(G286,【参考】数式用!$A$3:$C$46,3,FALSE))</f>
        <v/>
      </c>
      <c r="M286" s="289" t="str">
        <f t="shared" si="24"/>
        <v/>
      </c>
      <c r="N286" s="260"/>
      <c r="O286" s="260"/>
      <c r="P286" s="260"/>
      <c r="Q286" s="213"/>
      <c r="R286" s="213"/>
      <c r="S286" s="216"/>
      <c r="T286" s="59"/>
      <c r="U286" s="670" t="str">
        <f t="shared" si="25"/>
        <v/>
      </c>
      <c r="V286" s="670"/>
      <c r="W286" s="670"/>
      <c r="X286" s="670"/>
      <c r="Y286" s="670"/>
      <c r="Z286" s="670"/>
      <c r="AA286" s="670"/>
      <c r="AB286" s="670"/>
      <c r="AC286" s="670"/>
      <c r="AD286" s="670"/>
      <c r="AE286" s="670"/>
    </row>
    <row r="287" spans="1:31" ht="36.75" customHeight="1">
      <c r="A287" s="286">
        <f t="shared" si="26"/>
        <v>277</v>
      </c>
      <c r="B287" s="287" t="str">
        <f>IF(基本情報入力シート!B316="","",基本情報入力シート!B316)</f>
        <v/>
      </c>
      <c r="C287" s="288" t="str">
        <f>IF(基本情報入力シート!L316="","",基本情報入力シート!L316)</f>
        <v/>
      </c>
      <c r="D287" s="288" t="str">
        <f>IF(基本情報入力シート!Q316="","",基本情報入力シート!Q316)</f>
        <v/>
      </c>
      <c r="E287" s="288" t="str">
        <f>IF(基本情報入力シート!V316="","",基本情報入力シート!V316)</f>
        <v/>
      </c>
      <c r="F287" s="288" t="str">
        <f>IF(基本情報入力シート!W316="","",基本情報入力シート!W316)</f>
        <v/>
      </c>
      <c r="G287" s="288" t="str">
        <f>IF(基本情報入力シート!X316="","",基本情報入力シート!X316)</f>
        <v/>
      </c>
      <c r="H287" s="281" t="str">
        <f>IF(基本情報入力シート!Z316="","",基本情報入力シート!Z316)</f>
        <v/>
      </c>
      <c r="I287" s="282" t="str">
        <f>IF(基本情報入力シート!AE316&lt;&gt;"", 基本情報入力シート!AE316, "")</f>
        <v/>
      </c>
      <c r="J287" s="55" t="str">
        <f>IF(基本情報入力シート!AA316="","",基本情報入力シート!AA316)</f>
        <v/>
      </c>
      <c r="K287" s="58" t="str">
        <f>IF(基本情報入力シート!AD316="","",基本情報入力シート!AD316)</f>
        <v/>
      </c>
      <c r="L287" s="57" t="str">
        <f>IF(G287="","",VLOOKUP(G287,【参考】数式用!$A$3:$C$46,3,FALSE))</f>
        <v/>
      </c>
      <c r="M287" s="289" t="str">
        <f t="shared" si="24"/>
        <v/>
      </c>
      <c r="N287" s="260"/>
      <c r="O287" s="260"/>
      <c r="P287" s="260"/>
      <c r="Q287" s="213"/>
      <c r="R287" s="213"/>
      <c r="S287" s="216"/>
      <c r="T287" s="59"/>
      <c r="U287" s="670" t="str">
        <f t="shared" si="25"/>
        <v/>
      </c>
      <c r="V287" s="670"/>
      <c r="W287" s="670"/>
      <c r="X287" s="670"/>
      <c r="Y287" s="670"/>
      <c r="Z287" s="670"/>
      <c r="AA287" s="670"/>
      <c r="AB287" s="670"/>
      <c r="AC287" s="670"/>
      <c r="AD287" s="670"/>
      <c r="AE287" s="670"/>
    </row>
    <row r="288" spans="1:31" ht="36.75" customHeight="1">
      <c r="A288" s="286">
        <f t="shared" si="26"/>
        <v>278</v>
      </c>
      <c r="B288" s="287" t="str">
        <f>IF(基本情報入力シート!B317="","",基本情報入力シート!B317)</f>
        <v/>
      </c>
      <c r="C288" s="288" t="str">
        <f>IF(基本情報入力シート!L317="","",基本情報入力シート!L317)</f>
        <v/>
      </c>
      <c r="D288" s="288" t="str">
        <f>IF(基本情報入力シート!Q317="","",基本情報入力シート!Q317)</f>
        <v/>
      </c>
      <c r="E288" s="288" t="str">
        <f>IF(基本情報入力シート!V317="","",基本情報入力シート!V317)</f>
        <v/>
      </c>
      <c r="F288" s="288" t="str">
        <f>IF(基本情報入力シート!W317="","",基本情報入力シート!W317)</f>
        <v/>
      </c>
      <c r="G288" s="288" t="str">
        <f>IF(基本情報入力シート!X317="","",基本情報入力シート!X317)</f>
        <v/>
      </c>
      <c r="H288" s="382" t="str">
        <f>IF(基本情報入力シート!Z317="","",基本情報入力シート!Z317)</f>
        <v/>
      </c>
      <c r="I288" s="383" t="str">
        <f>IF(基本情報入力シート!AE317&lt;&gt;"", 基本情報入力シート!AE317, "")</f>
        <v/>
      </c>
      <c r="J288" s="384" t="str">
        <f>IF(基本情報入力シート!AA317="","",基本情報入力シート!AA317)</f>
        <v/>
      </c>
      <c r="K288" s="58" t="str">
        <f>IF(基本情報入力シート!AD317="","",基本情報入力シート!AD317)</f>
        <v/>
      </c>
      <c r="L288" s="385" t="str">
        <f>IF(G288="","",VLOOKUP(G288,【参考】数式用!$A$3:$C$46,3,FALSE))</f>
        <v/>
      </c>
      <c r="M288" s="289" t="str">
        <f t="shared" si="24"/>
        <v/>
      </c>
      <c r="N288" s="260"/>
      <c r="O288" s="260"/>
      <c r="P288" s="260"/>
      <c r="Q288" s="213"/>
      <c r="R288" s="213"/>
      <c r="S288" s="216"/>
      <c r="T288" s="59"/>
      <c r="U288" s="670" t="str">
        <f t="shared" si="25"/>
        <v/>
      </c>
      <c r="V288" s="670"/>
      <c r="W288" s="670"/>
      <c r="X288" s="670"/>
      <c r="Y288" s="670"/>
      <c r="Z288" s="670"/>
      <c r="AA288" s="670"/>
      <c r="AB288" s="670"/>
      <c r="AC288" s="670"/>
      <c r="AD288" s="670"/>
      <c r="AE288" s="670"/>
    </row>
    <row r="289" spans="1:31" ht="36.75" customHeight="1">
      <c r="A289" s="286">
        <f t="shared" si="26"/>
        <v>279</v>
      </c>
      <c r="B289" s="287" t="str">
        <f>IF(基本情報入力シート!B318="","",基本情報入力シート!B318)</f>
        <v/>
      </c>
      <c r="C289" s="288" t="str">
        <f>IF(基本情報入力シート!L318="","",基本情報入力シート!L318)</f>
        <v/>
      </c>
      <c r="D289" s="288" t="str">
        <f>IF(基本情報入力シート!Q318="","",基本情報入力シート!Q318)</f>
        <v/>
      </c>
      <c r="E289" s="288" t="str">
        <f>IF(基本情報入力シート!V318="","",基本情報入力シート!V318)</f>
        <v/>
      </c>
      <c r="F289" s="288" t="str">
        <f>IF(基本情報入力シート!W318="","",基本情報入力シート!W318)</f>
        <v/>
      </c>
      <c r="G289" s="288" t="str">
        <f>IF(基本情報入力シート!X318="","",基本情報入力シート!X318)</f>
        <v/>
      </c>
      <c r="H289" s="281" t="str">
        <f>IF(基本情報入力シート!Z318="","",基本情報入力シート!Z318)</f>
        <v/>
      </c>
      <c r="I289" s="282" t="str">
        <f>IF(基本情報入力シート!AE318&lt;&gt;"", 基本情報入力シート!AE318, "")</f>
        <v/>
      </c>
      <c r="J289" s="55" t="str">
        <f>IF(基本情報入力シート!AA318="","",基本情報入力シート!AA318)</f>
        <v/>
      </c>
      <c r="K289" s="58" t="str">
        <f>IF(基本情報入力シート!AD318="","",基本情報入力シート!AD318)</f>
        <v/>
      </c>
      <c r="L289" s="57" t="str">
        <f>IF(G289="","",VLOOKUP(G289,【参考】数式用!$A$3:$C$46,3,FALSE))</f>
        <v/>
      </c>
      <c r="M289" s="289" t="str">
        <f t="shared" si="24"/>
        <v/>
      </c>
      <c r="N289" s="260"/>
      <c r="O289" s="260"/>
      <c r="P289" s="260"/>
      <c r="Q289" s="213"/>
      <c r="R289" s="213"/>
      <c r="S289" s="216"/>
      <c r="T289" s="59"/>
      <c r="U289" s="670" t="str">
        <f t="shared" si="25"/>
        <v/>
      </c>
      <c r="V289" s="670"/>
      <c r="W289" s="670"/>
      <c r="X289" s="670"/>
      <c r="Y289" s="670"/>
      <c r="Z289" s="670"/>
      <c r="AA289" s="670"/>
      <c r="AB289" s="670"/>
      <c r="AC289" s="670"/>
      <c r="AD289" s="670"/>
      <c r="AE289" s="670"/>
    </row>
    <row r="290" spans="1:31" ht="36.75" customHeight="1">
      <c r="A290" s="286">
        <f t="shared" si="26"/>
        <v>280</v>
      </c>
      <c r="B290" s="287" t="str">
        <f>IF(基本情報入力シート!B319="","",基本情報入力シート!B319)</f>
        <v/>
      </c>
      <c r="C290" s="288" t="str">
        <f>IF(基本情報入力シート!L319="","",基本情報入力シート!L319)</f>
        <v/>
      </c>
      <c r="D290" s="288" t="str">
        <f>IF(基本情報入力シート!Q319="","",基本情報入力シート!Q319)</f>
        <v/>
      </c>
      <c r="E290" s="288" t="str">
        <f>IF(基本情報入力シート!V319="","",基本情報入力シート!V319)</f>
        <v/>
      </c>
      <c r="F290" s="288" t="str">
        <f>IF(基本情報入力シート!W319="","",基本情報入力シート!W319)</f>
        <v/>
      </c>
      <c r="G290" s="288" t="str">
        <f>IF(基本情報入力シート!X319="","",基本情報入力シート!X319)</f>
        <v/>
      </c>
      <c r="H290" s="382" t="str">
        <f>IF(基本情報入力シート!Z319="","",基本情報入力シート!Z319)</f>
        <v/>
      </c>
      <c r="I290" s="383" t="str">
        <f>IF(基本情報入力シート!AE319&lt;&gt;"", 基本情報入力シート!AE319, "")</f>
        <v/>
      </c>
      <c r="J290" s="384" t="str">
        <f>IF(基本情報入力シート!AA319="","",基本情報入力シート!AA319)</f>
        <v/>
      </c>
      <c r="K290" s="58" t="str">
        <f>IF(基本情報入力シート!AD319="","",基本情報入力シート!AD319)</f>
        <v/>
      </c>
      <c r="L290" s="385" t="str">
        <f>IF(G290="","",VLOOKUP(G290,【参考】数式用!$A$3:$C$46,3,FALSE))</f>
        <v/>
      </c>
      <c r="M290" s="289" t="str">
        <f t="shared" si="24"/>
        <v/>
      </c>
      <c r="N290" s="260"/>
      <c r="O290" s="260"/>
      <c r="P290" s="260"/>
      <c r="Q290" s="213"/>
      <c r="R290" s="213"/>
      <c r="S290" s="216"/>
      <c r="T290" s="59"/>
      <c r="U290" s="670" t="str">
        <f t="shared" si="25"/>
        <v/>
      </c>
      <c r="V290" s="670"/>
      <c r="W290" s="670"/>
      <c r="X290" s="670"/>
      <c r="Y290" s="670"/>
      <c r="Z290" s="670"/>
      <c r="AA290" s="670"/>
      <c r="AB290" s="670"/>
      <c r="AC290" s="670"/>
      <c r="AD290" s="670"/>
      <c r="AE290" s="670"/>
    </row>
    <row r="291" spans="1:31" ht="36.75" customHeight="1">
      <c r="A291" s="286">
        <f t="shared" si="26"/>
        <v>281</v>
      </c>
      <c r="B291" s="287" t="str">
        <f>IF(基本情報入力シート!B320="","",基本情報入力シート!B320)</f>
        <v/>
      </c>
      <c r="C291" s="288" t="str">
        <f>IF(基本情報入力シート!L320="","",基本情報入力シート!L320)</f>
        <v/>
      </c>
      <c r="D291" s="288" t="str">
        <f>IF(基本情報入力シート!Q320="","",基本情報入力シート!Q320)</f>
        <v/>
      </c>
      <c r="E291" s="288" t="str">
        <f>IF(基本情報入力シート!V320="","",基本情報入力シート!V320)</f>
        <v/>
      </c>
      <c r="F291" s="288" t="str">
        <f>IF(基本情報入力シート!W320="","",基本情報入力シート!W320)</f>
        <v/>
      </c>
      <c r="G291" s="288" t="str">
        <f>IF(基本情報入力シート!X320="","",基本情報入力シート!X320)</f>
        <v/>
      </c>
      <c r="H291" s="281" t="str">
        <f>IF(基本情報入力シート!Z320="","",基本情報入力シート!Z320)</f>
        <v/>
      </c>
      <c r="I291" s="282" t="str">
        <f>IF(基本情報入力シート!AE320&lt;&gt;"", 基本情報入力シート!AE320, "")</f>
        <v/>
      </c>
      <c r="J291" s="55" t="str">
        <f>IF(基本情報入力シート!AA320="","",基本情報入力シート!AA320)</f>
        <v/>
      </c>
      <c r="K291" s="58" t="str">
        <f>IF(基本情報入力シート!AD320="","",基本情報入力シート!AD320)</f>
        <v/>
      </c>
      <c r="L291" s="57" t="str">
        <f>IF(G291="","",VLOOKUP(G291,【参考】数式用!$A$3:$C$46,3,FALSE))</f>
        <v/>
      </c>
      <c r="M291" s="289" t="str">
        <f t="shared" si="24"/>
        <v/>
      </c>
      <c r="N291" s="260"/>
      <c r="O291" s="260"/>
      <c r="P291" s="260"/>
      <c r="Q291" s="213"/>
      <c r="R291" s="213"/>
      <c r="S291" s="216"/>
      <c r="T291" s="59"/>
      <c r="U291" s="670" t="str">
        <f t="shared" si="25"/>
        <v/>
      </c>
      <c r="V291" s="670"/>
      <c r="W291" s="670"/>
      <c r="X291" s="670"/>
      <c r="Y291" s="670"/>
      <c r="Z291" s="670"/>
      <c r="AA291" s="670"/>
      <c r="AB291" s="670"/>
      <c r="AC291" s="670"/>
      <c r="AD291" s="670"/>
      <c r="AE291" s="670"/>
    </row>
    <row r="292" spans="1:31" ht="36.75" customHeight="1">
      <c r="A292" s="286">
        <f t="shared" si="26"/>
        <v>282</v>
      </c>
      <c r="B292" s="287" t="str">
        <f>IF(基本情報入力シート!B321="","",基本情報入力シート!B321)</f>
        <v/>
      </c>
      <c r="C292" s="288" t="str">
        <f>IF(基本情報入力シート!L321="","",基本情報入力シート!L321)</f>
        <v/>
      </c>
      <c r="D292" s="288" t="str">
        <f>IF(基本情報入力シート!Q321="","",基本情報入力シート!Q321)</f>
        <v/>
      </c>
      <c r="E292" s="288" t="str">
        <f>IF(基本情報入力シート!V321="","",基本情報入力シート!V321)</f>
        <v/>
      </c>
      <c r="F292" s="288" t="str">
        <f>IF(基本情報入力シート!W321="","",基本情報入力シート!W321)</f>
        <v/>
      </c>
      <c r="G292" s="288" t="str">
        <f>IF(基本情報入力シート!X321="","",基本情報入力シート!X321)</f>
        <v/>
      </c>
      <c r="H292" s="382" t="str">
        <f>IF(基本情報入力シート!Z321="","",基本情報入力シート!Z321)</f>
        <v/>
      </c>
      <c r="I292" s="383" t="str">
        <f>IF(基本情報入力シート!AE321&lt;&gt;"", 基本情報入力シート!AE321, "")</f>
        <v/>
      </c>
      <c r="J292" s="384" t="str">
        <f>IF(基本情報入力シート!AA321="","",基本情報入力シート!AA321)</f>
        <v/>
      </c>
      <c r="K292" s="58" t="str">
        <f>IF(基本情報入力シート!AD321="","",基本情報入力シート!AD321)</f>
        <v/>
      </c>
      <c r="L292" s="385" t="str">
        <f>IF(G292="","",VLOOKUP(G292,【参考】数式用!$A$3:$C$46,3,FALSE))</f>
        <v/>
      </c>
      <c r="M292" s="289" t="str">
        <f t="shared" si="24"/>
        <v/>
      </c>
      <c r="N292" s="260"/>
      <c r="O292" s="260"/>
      <c r="P292" s="260"/>
      <c r="Q292" s="213"/>
      <c r="R292" s="213"/>
      <c r="S292" s="216"/>
      <c r="T292" s="59"/>
      <c r="U292" s="670" t="str">
        <f t="shared" si="25"/>
        <v/>
      </c>
      <c r="V292" s="670"/>
      <c r="W292" s="670"/>
      <c r="X292" s="670"/>
      <c r="Y292" s="670"/>
      <c r="Z292" s="670"/>
      <c r="AA292" s="670"/>
      <c r="AB292" s="670"/>
      <c r="AC292" s="670"/>
      <c r="AD292" s="670"/>
      <c r="AE292" s="670"/>
    </row>
    <row r="293" spans="1:31" ht="36.75" customHeight="1">
      <c r="A293" s="286">
        <f t="shared" si="26"/>
        <v>283</v>
      </c>
      <c r="B293" s="287" t="str">
        <f>IF(基本情報入力シート!B322="","",基本情報入力シート!B322)</f>
        <v/>
      </c>
      <c r="C293" s="288" t="str">
        <f>IF(基本情報入力シート!L322="","",基本情報入力シート!L322)</f>
        <v/>
      </c>
      <c r="D293" s="288" t="str">
        <f>IF(基本情報入力シート!Q322="","",基本情報入力シート!Q322)</f>
        <v/>
      </c>
      <c r="E293" s="288" t="str">
        <f>IF(基本情報入力シート!V322="","",基本情報入力シート!V322)</f>
        <v/>
      </c>
      <c r="F293" s="288" t="str">
        <f>IF(基本情報入力シート!W322="","",基本情報入力シート!W322)</f>
        <v/>
      </c>
      <c r="G293" s="288" t="str">
        <f>IF(基本情報入力シート!X322="","",基本情報入力シート!X322)</f>
        <v/>
      </c>
      <c r="H293" s="281" t="str">
        <f>IF(基本情報入力シート!Z322="","",基本情報入力シート!Z322)</f>
        <v/>
      </c>
      <c r="I293" s="282" t="str">
        <f>IF(基本情報入力シート!AE322&lt;&gt;"", 基本情報入力シート!AE322, "")</f>
        <v/>
      </c>
      <c r="J293" s="55" t="str">
        <f>IF(基本情報入力シート!AA322="","",基本情報入力シート!AA322)</f>
        <v/>
      </c>
      <c r="K293" s="58" t="str">
        <f>IF(基本情報入力シート!AD322="","",基本情報入力シート!AD322)</f>
        <v/>
      </c>
      <c r="L293" s="57" t="str">
        <f>IF(G293="","",VLOOKUP(G293,【参考】数式用!$A$3:$C$46,3,FALSE))</f>
        <v/>
      </c>
      <c r="M293" s="289" t="str">
        <f t="shared" si="24"/>
        <v/>
      </c>
      <c r="N293" s="260"/>
      <c r="O293" s="260"/>
      <c r="P293" s="260"/>
      <c r="Q293" s="213"/>
      <c r="R293" s="213"/>
      <c r="S293" s="216"/>
      <c r="T293" s="59"/>
      <c r="U293" s="670" t="str">
        <f t="shared" si="25"/>
        <v/>
      </c>
      <c r="V293" s="670"/>
      <c r="W293" s="670"/>
      <c r="X293" s="670"/>
      <c r="Y293" s="670"/>
      <c r="Z293" s="670"/>
      <c r="AA293" s="670"/>
      <c r="AB293" s="670"/>
      <c r="AC293" s="670"/>
      <c r="AD293" s="670"/>
      <c r="AE293" s="670"/>
    </row>
    <row r="294" spans="1:31" ht="36.75" customHeight="1">
      <c r="A294" s="286">
        <f t="shared" si="26"/>
        <v>284</v>
      </c>
      <c r="B294" s="287" t="str">
        <f>IF(基本情報入力シート!B323="","",基本情報入力シート!B323)</f>
        <v/>
      </c>
      <c r="C294" s="288" t="str">
        <f>IF(基本情報入力シート!L323="","",基本情報入力シート!L323)</f>
        <v/>
      </c>
      <c r="D294" s="288" t="str">
        <f>IF(基本情報入力シート!Q323="","",基本情報入力シート!Q323)</f>
        <v/>
      </c>
      <c r="E294" s="288" t="str">
        <f>IF(基本情報入力シート!V323="","",基本情報入力シート!V323)</f>
        <v/>
      </c>
      <c r="F294" s="288" t="str">
        <f>IF(基本情報入力シート!W323="","",基本情報入力シート!W323)</f>
        <v/>
      </c>
      <c r="G294" s="288" t="str">
        <f>IF(基本情報入力シート!X323="","",基本情報入力シート!X323)</f>
        <v/>
      </c>
      <c r="H294" s="382" t="str">
        <f>IF(基本情報入力シート!Z323="","",基本情報入力シート!Z323)</f>
        <v/>
      </c>
      <c r="I294" s="383" t="str">
        <f>IF(基本情報入力シート!AE323&lt;&gt;"", 基本情報入力シート!AE323, "")</f>
        <v/>
      </c>
      <c r="J294" s="384" t="str">
        <f>IF(基本情報入力シート!AA323="","",基本情報入力シート!AA323)</f>
        <v/>
      </c>
      <c r="K294" s="58" t="str">
        <f>IF(基本情報入力シート!AD323="","",基本情報入力シート!AD323)</f>
        <v/>
      </c>
      <c r="L294" s="385" t="str">
        <f>IF(G294="","",VLOOKUP(G294,【参考】数式用!$A$3:$C$46,3,FALSE))</f>
        <v/>
      </c>
      <c r="M294" s="289" t="str">
        <f t="shared" si="24"/>
        <v/>
      </c>
      <c r="N294" s="260"/>
      <c r="O294" s="260"/>
      <c r="P294" s="260"/>
      <c r="Q294" s="213"/>
      <c r="R294" s="213"/>
      <c r="S294" s="216"/>
      <c r="T294" s="59"/>
      <c r="U294" s="670" t="str">
        <f t="shared" si="25"/>
        <v/>
      </c>
      <c r="V294" s="670"/>
      <c r="W294" s="670"/>
      <c r="X294" s="670"/>
      <c r="Y294" s="670"/>
      <c r="Z294" s="670"/>
      <c r="AA294" s="670"/>
      <c r="AB294" s="670"/>
      <c r="AC294" s="670"/>
      <c r="AD294" s="670"/>
      <c r="AE294" s="670"/>
    </row>
    <row r="295" spans="1:31" ht="36.75" customHeight="1">
      <c r="A295" s="286">
        <f t="shared" si="26"/>
        <v>285</v>
      </c>
      <c r="B295" s="287" t="str">
        <f>IF(基本情報入力シート!B324="","",基本情報入力シート!B324)</f>
        <v/>
      </c>
      <c r="C295" s="288" t="str">
        <f>IF(基本情報入力シート!L324="","",基本情報入力シート!L324)</f>
        <v/>
      </c>
      <c r="D295" s="288" t="str">
        <f>IF(基本情報入力シート!Q324="","",基本情報入力シート!Q324)</f>
        <v/>
      </c>
      <c r="E295" s="288" t="str">
        <f>IF(基本情報入力シート!V324="","",基本情報入力シート!V324)</f>
        <v/>
      </c>
      <c r="F295" s="288" t="str">
        <f>IF(基本情報入力シート!W324="","",基本情報入力シート!W324)</f>
        <v/>
      </c>
      <c r="G295" s="288" t="str">
        <f>IF(基本情報入力シート!X324="","",基本情報入力シート!X324)</f>
        <v/>
      </c>
      <c r="H295" s="281" t="str">
        <f>IF(基本情報入力シート!Z324="","",基本情報入力シート!Z324)</f>
        <v/>
      </c>
      <c r="I295" s="282" t="str">
        <f>IF(基本情報入力シート!AE324&lt;&gt;"", 基本情報入力シート!AE324, "")</f>
        <v/>
      </c>
      <c r="J295" s="55" t="str">
        <f>IF(基本情報入力シート!AA324="","",基本情報入力シート!AA324)</f>
        <v/>
      </c>
      <c r="K295" s="58" t="str">
        <f>IF(基本情報入力シート!AD324="","",基本情報入力シート!AD324)</f>
        <v/>
      </c>
      <c r="L295" s="57" t="str">
        <f>IF(G295="","",VLOOKUP(G295,【参考】数式用!$A$3:$C$46,3,FALSE))</f>
        <v/>
      </c>
      <c r="M295" s="289" t="str">
        <f t="shared" si="24"/>
        <v/>
      </c>
      <c r="N295" s="260"/>
      <c r="O295" s="260"/>
      <c r="P295" s="260"/>
      <c r="Q295" s="213"/>
      <c r="R295" s="213"/>
      <c r="S295" s="216"/>
      <c r="T295" s="59"/>
      <c r="U295" s="670" t="str">
        <f t="shared" si="25"/>
        <v/>
      </c>
      <c r="V295" s="670"/>
      <c r="W295" s="670"/>
      <c r="X295" s="670"/>
      <c r="Y295" s="670"/>
      <c r="Z295" s="670"/>
      <c r="AA295" s="670"/>
      <c r="AB295" s="670"/>
      <c r="AC295" s="670"/>
      <c r="AD295" s="670"/>
      <c r="AE295" s="670"/>
    </row>
    <row r="296" spans="1:31" ht="36.75" customHeight="1">
      <c r="A296" s="286">
        <f t="shared" si="26"/>
        <v>286</v>
      </c>
      <c r="B296" s="287" t="str">
        <f>IF(基本情報入力シート!B325="","",基本情報入力シート!B325)</f>
        <v/>
      </c>
      <c r="C296" s="288" t="str">
        <f>IF(基本情報入力シート!L325="","",基本情報入力シート!L325)</f>
        <v/>
      </c>
      <c r="D296" s="288" t="str">
        <f>IF(基本情報入力シート!Q325="","",基本情報入力シート!Q325)</f>
        <v/>
      </c>
      <c r="E296" s="288" t="str">
        <f>IF(基本情報入力シート!V325="","",基本情報入力シート!V325)</f>
        <v/>
      </c>
      <c r="F296" s="288" t="str">
        <f>IF(基本情報入力シート!W325="","",基本情報入力シート!W325)</f>
        <v/>
      </c>
      <c r="G296" s="288" t="str">
        <f>IF(基本情報入力シート!X325="","",基本情報入力シート!X325)</f>
        <v/>
      </c>
      <c r="H296" s="382" t="str">
        <f>IF(基本情報入力シート!Z325="","",基本情報入力シート!Z325)</f>
        <v/>
      </c>
      <c r="I296" s="383" t="str">
        <f>IF(基本情報入力シート!AE325&lt;&gt;"", 基本情報入力シート!AE325, "")</f>
        <v/>
      </c>
      <c r="J296" s="384" t="str">
        <f>IF(基本情報入力シート!AA325="","",基本情報入力シート!AA325)</f>
        <v/>
      </c>
      <c r="K296" s="58" t="str">
        <f>IF(基本情報入力シート!AD325="","",基本情報入力シート!AD325)</f>
        <v/>
      </c>
      <c r="L296" s="385" t="str">
        <f>IF(G296="","",VLOOKUP(G296,【参考】数式用!$A$3:$C$46,3,FALSE))</f>
        <v/>
      </c>
      <c r="M296" s="289" t="str">
        <f t="shared" si="24"/>
        <v/>
      </c>
      <c r="N296" s="260"/>
      <c r="O296" s="260"/>
      <c r="P296" s="260"/>
      <c r="Q296" s="213"/>
      <c r="R296" s="213"/>
      <c r="S296" s="216"/>
      <c r="T296" s="59"/>
      <c r="U296" s="670" t="str">
        <f t="shared" si="25"/>
        <v/>
      </c>
      <c r="V296" s="670"/>
      <c r="W296" s="670"/>
      <c r="X296" s="670"/>
      <c r="Y296" s="670"/>
      <c r="Z296" s="670"/>
      <c r="AA296" s="670"/>
      <c r="AB296" s="670"/>
      <c r="AC296" s="670"/>
      <c r="AD296" s="670"/>
      <c r="AE296" s="670"/>
    </row>
    <row r="297" spans="1:31" ht="36.75" customHeight="1">
      <c r="A297" s="286">
        <f t="shared" si="26"/>
        <v>287</v>
      </c>
      <c r="B297" s="287" t="str">
        <f>IF(基本情報入力シート!B326="","",基本情報入力シート!B326)</f>
        <v/>
      </c>
      <c r="C297" s="288" t="str">
        <f>IF(基本情報入力シート!L326="","",基本情報入力シート!L326)</f>
        <v/>
      </c>
      <c r="D297" s="288" t="str">
        <f>IF(基本情報入力シート!Q326="","",基本情報入力シート!Q326)</f>
        <v/>
      </c>
      <c r="E297" s="288" t="str">
        <f>IF(基本情報入力シート!V326="","",基本情報入力シート!V326)</f>
        <v/>
      </c>
      <c r="F297" s="288" t="str">
        <f>IF(基本情報入力シート!W326="","",基本情報入力シート!W326)</f>
        <v/>
      </c>
      <c r="G297" s="288" t="str">
        <f>IF(基本情報入力シート!X326="","",基本情報入力シート!X326)</f>
        <v/>
      </c>
      <c r="H297" s="281" t="str">
        <f>IF(基本情報入力シート!Z326="","",基本情報入力シート!Z326)</f>
        <v/>
      </c>
      <c r="I297" s="282" t="str">
        <f>IF(基本情報入力シート!AE326&lt;&gt;"", 基本情報入力シート!AE326, "")</f>
        <v/>
      </c>
      <c r="J297" s="55" t="str">
        <f>IF(基本情報入力シート!AA326="","",基本情報入力シート!AA326)</f>
        <v/>
      </c>
      <c r="K297" s="58" t="str">
        <f>IF(基本情報入力シート!AD326="","",基本情報入力シート!AD326)</f>
        <v/>
      </c>
      <c r="L297" s="57" t="str">
        <f>IF(G297="","",VLOOKUP(G297,【参考】数式用!$A$3:$C$46,3,FALSE))</f>
        <v/>
      </c>
      <c r="M297" s="289" t="str">
        <f t="shared" ref="M297:M306" si="27">IFERROR(IF(I297="○",ROUNDDOWN(ROUNDDOWN(J297*K297,0)*L297,0),""), "単価未入力")</f>
        <v/>
      </c>
      <c r="N297" s="260"/>
      <c r="O297" s="260"/>
      <c r="P297" s="260"/>
      <c r="Q297" s="213"/>
      <c r="R297" s="213"/>
      <c r="S297" s="216"/>
      <c r="T297" s="59"/>
      <c r="U297" s="670" t="str">
        <f t="shared" ref="U297:U306" si="28">IF(AND(M297&lt;&gt;"",AH297="×"),"！複数の交付対象月を選んでいる、交付対象月が選ばれていない又は補助金を申請予定でないのに交付対象月が選ばれています。", "")</f>
        <v/>
      </c>
      <c r="V297" s="670"/>
      <c r="W297" s="670"/>
      <c r="X297" s="670"/>
      <c r="Y297" s="670"/>
      <c r="Z297" s="670"/>
      <c r="AA297" s="670"/>
      <c r="AB297" s="670"/>
      <c r="AC297" s="670"/>
      <c r="AD297" s="670"/>
      <c r="AE297" s="670"/>
    </row>
    <row r="298" spans="1:31" ht="36.75" customHeight="1">
      <c r="A298" s="286">
        <f t="shared" si="26"/>
        <v>288</v>
      </c>
      <c r="B298" s="287" t="str">
        <f>IF(基本情報入力シート!B327="","",基本情報入力シート!B327)</f>
        <v/>
      </c>
      <c r="C298" s="288" t="str">
        <f>IF(基本情報入力シート!L327="","",基本情報入力シート!L327)</f>
        <v/>
      </c>
      <c r="D298" s="288" t="str">
        <f>IF(基本情報入力シート!Q327="","",基本情報入力シート!Q327)</f>
        <v/>
      </c>
      <c r="E298" s="288" t="str">
        <f>IF(基本情報入力シート!V327="","",基本情報入力シート!V327)</f>
        <v/>
      </c>
      <c r="F298" s="288" t="str">
        <f>IF(基本情報入力シート!W327="","",基本情報入力シート!W327)</f>
        <v/>
      </c>
      <c r="G298" s="288" t="str">
        <f>IF(基本情報入力シート!X327="","",基本情報入力シート!X327)</f>
        <v/>
      </c>
      <c r="H298" s="382" t="str">
        <f>IF(基本情報入力シート!Z327="","",基本情報入力シート!Z327)</f>
        <v/>
      </c>
      <c r="I298" s="383" t="str">
        <f>IF(基本情報入力シート!AE327&lt;&gt;"", 基本情報入力シート!AE327, "")</f>
        <v/>
      </c>
      <c r="J298" s="384" t="str">
        <f>IF(基本情報入力シート!AA327="","",基本情報入力シート!AA327)</f>
        <v/>
      </c>
      <c r="K298" s="58" t="str">
        <f>IF(基本情報入力シート!AD327="","",基本情報入力シート!AD327)</f>
        <v/>
      </c>
      <c r="L298" s="385" t="str">
        <f>IF(G298="","",VLOOKUP(G298,【参考】数式用!$A$3:$C$46,3,FALSE))</f>
        <v/>
      </c>
      <c r="M298" s="289" t="str">
        <f t="shared" si="27"/>
        <v/>
      </c>
      <c r="N298" s="260"/>
      <c r="O298" s="260"/>
      <c r="P298" s="260"/>
      <c r="Q298" s="213"/>
      <c r="R298" s="213"/>
      <c r="S298" s="216"/>
      <c r="T298" s="59"/>
      <c r="U298" s="670" t="str">
        <f t="shared" si="28"/>
        <v/>
      </c>
      <c r="V298" s="670"/>
      <c r="W298" s="670"/>
      <c r="X298" s="670"/>
      <c r="Y298" s="670"/>
      <c r="Z298" s="670"/>
      <c r="AA298" s="670"/>
      <c r="AB298" s="670"/>
      <c r="AC298" s="670"/>
      <c r="AD298" s="670"/>
      <c r="AE298" s="670"/>
    </row>
    <row r="299" spans="1:31" ht="36.75" customHeight="1">
      <c r="A299" s="286">
        <f t="shared" si="26"/>
        <v>289</v>
      </c>
      <c r="B299" s="287" t="str">
        <f>IF(基本情報入力シート!B328="","",基本情報入力シート!B328)</f>
        <v/>
      </c>
      <c r="C299" s="288" t="str">
        <f>IF(基本情報入力シート!L328="","",基本情報入力シート!L328)</f>
        <v/>
      </c>
      <c r="D299" s="288" t="str">
        <f>IF(基本情報入力シート!Q328="","",基本情報入力シート!Q328)</f>
        <v/>
      </c>
      <c r="E299" s="288" t="str">
        <f>IF(基本情報入力シート!V328="","",基本情報入力シート!V328)</f>
        <v/>
      </c>
      <c r="F299" s="288" t="str">
        <f>IF(基本情報入力シート!W328="","",基本情報入力シート!W328)</f>
        <v/>
      </c>
      <c r="G299" s="288" t="str">
        <f>IF(基本情報入力シート!X328="","",基本情報入力シート!X328)</f>
        <v/>
      </c>
      <c r="H299" s="281" t="str">
        <f>IF(基本情報入力シート!Z328="","",基本情報入力シート!Z328)</f>
        <v/>
      </c>
      <c r="I299" s="282" t="str">
        <f>IF(基本情報入力シート!AE328&lt;&gt;"", 基本情報入力シート!AE328, "")</f>
        <v/>
      </c>
      <c r="J299" s="55" t="str">
        <f>IF(基本情報入力シート!AA328="","",基本情報入力シート!AA328)</f>
        <v/>
      </c>
      <c r="K299" s="58" t="str">
        <f>IF(基本情報入力シート!AD328="","",基本情報入力シート!AD328)</f>
        <v/>
      </c>
      <c r="L299" s="57" t="str">
        <f>IF(G299="","",VLOOKUP(G299,【参考】数式用!$A$3:$C$46,3,FALSE))</f>
        <v/>
      </c>
      <c r="M299" s="289" t="str">
        <f t="shared" si="27"/>
        <v/>
      </c>
      <c r="N299" s="260"/>
      <c r="O299" s="260"/>
      <c r="P299" s="260"/>
      <c r="Q299" s="213"/>
      <c r="R299" s="213"/>
      <c r="S299" s="216"/>
      <c r="T299" s="59"/>
      <c r="U299" s="670" t="str">
        <f t="shared" si="28"/>
        <v/>
      </c>
      <c r="V299" s="670"/>
      <c r="W299" s="670"/>
      <c r="X299" s="670"/>
      <c r="Y299" s="670"/>
      <c r="Z299" s="670"/>
      <c r="AA299" s="670"/>
      <c r="AB299" s="670"/>
      <c r="AC299" s="670"/>
      <c r="AD299" s="670"/>
      <c r="AE299" s="670"/>
    </row>
    <row r="300" spans="1:31" ht="36.75" customHeight="1">
      <c r="A300" s="286">
        <f t="shared" si="26"/>
        <v>290</v>
      </c>
      <c r="B300" s="287" t="str">
        <f>IF(基本情報入力シート!B329="","",基本情報入力シート!B329)</f>
        <v/>
      </c>
      <c r="C300" s="288" t="str">
        <f>IF(基本情報入力シート!L329="","",基本情報入力シート!L329)</f>
        <v/>
      </c>
      <c r="D300" s="288" t="str">
        <f>IF(基本情報入力シート!Q329="","",基本情報入力シート!Q329)</f>
        <v/>
      </c>
      <c r="E300" s="288" t="str">
        <f>IF(基本情報入力シート!V329="","",基本情報入力シート!V329)</f>
        <v/>
      </c>
      <c r="F300" s="288" t="str">
        <f>IF(基本情報入力シート!W329="","",基本情報入力シート!W329)</f>
        <v/>
      </c>
      <c r="G300" s="288" t="str">
        <f>IF(基本情報入力シート!X329="","",基本情報入力シート!X329)</f>
        <v/>
      </c>
      <c r="H300" s="382" t="str">
        <f>IF(基本情報入力シート!Z329="","",基本情報入力シート!Z329)</f>
        <v/>
      </c>
      <c r="I300" s="383" t="str">
        <f>IF(基本情報入力シート!AE329&lt;&gt;"", 基本情報入力シート!AE329, "")</f>
        <v/>
      </c>
      <c r="J300" s="384" t="str">
        <f>IF(基本情報入力シート!AA329="","",基本情報入力シート!AA329)</f>
        <v/>
      </c>
      <c r="K300" s="58" t="str">
        <f>IF(基本情報入力シート!AD329="","",基本情報入力シート!AD329)</f>
        <v/>
      </c>
      <c r="L300" s="385" t="str">
        <f>IF(G300="","",VLOOKUP(G300,【参考】数式用!$A$3:$C$46,3,FALSE))</f>
        <v/>
      </c>
      <c r="M300" s="289" t="str">
        <f t="shared" si="27"/>
        <v/>
      </c>
      <c r="N300" s="260"/>
      <c r="O300" s="260"/>
      <c r="P300" s="260"/>
      <c r="Q300" s="213"/>
      <c r="R300" s="213"/>
      <c r="S300" s="216"/>
      <c r="T300" s="59"/>
      <c r="U300" s="670" t="str">
        <f t="shared" si="28"/>
        <v/>
      </c>
      <c r="V300" s="670"/>
      <c r="W300" s="670"/>
      <c r="X300" s="670"/>
      <c r="Y300" s="670"/>
      <c r="Z300" s="670"/>
      <c r="AA300" s="670"/>
      <c r="AB300" s="670"/>
      <c r="AC300" s="670"/>
      <c r="AD300" s="670"/>
      <c r="AE300" s="670"/>
    </row>
    <row r="301" spans="1:31" ht="36.75" customHeight="1">
      <c r="A301" s="286">
        <f t="shared" si="26"/>
        <v>291</v>
      </c>
      <c r="B301" s="287" t="str">
        <f>IF(基本情報入力シート!B330="","",基本情報入力シート!B330)</f>
        <v/>
      </c>
      <c r="C301" s="288" t="str">
        <f>IF(基本情報入力シート!L330="","",基本情報入力シート!L330)</f>
        <v/>
      </c>
      <c r="D301" s="288" t="str">
        <f>IF(基本情報入力シート!Q330="","",基本情報入力シート!Q330)</f>
        <v/>
      </c>
      <c r="E301" s="288" t="str">
        <f>IF(基本情報入力シート!V330="","",基本情報入力シート!V330)</f>
        <v/>
      </c>
      <c r="F301" s="288" t="str">
        <f>IF(基本情報入力シート!W330="","",基本情報入力シート!W330)</f>
        <v/>
      </c>
      <c r="G301" s="288" t="str">
        <f>IF(基本情報入力シート!X330="","",基本情報入力シート!X330)</f>
        <v/>
      </c>
      <c r="H301" s="281" t="str">
        <f>IF(基本情報入力シート!Z330="","",基本情報入力シート!Z330)</f>
        <v/>
      </c>
      <c r="I301" s="282" t="str">
        <f>IF(基本情報入力シート!AE330&lt;&gt;"", 基本情報入力シート!AE330, "")</f>
        <v/>
      </c>
      <c r="J301" s="55" t="str">
        <f>IF(基本情報入力シート!AA330="","",基本情報入力シート!AA330)</f>
        <v/>
      </c>
      <c r="K301" s="58" t="str">
        <f>IF(基本情報入力シート!AD330="","",基本情報入力シート!AD330)</f>
        <v/>
      </c>
      <c r="L301" s="57" t="str">
        <f>IF(G301="","",VLOOKUP(G301,【参考】数式用!$A$3:$C$46,3,FALSE))</f>
        <v/>
      </c>
      <c r="M301" s="289" t="str">
        <f t="shared" si="27"/>
        <v/>
      </c>
      <c r="N301" s="260"/>
      <c r="O301" s="260"/>
      <c r="P301" s="260"/>
      <c r="Q301" s="213"/>
      <c r="R301" s="213"/>
      <c r="S301" s="216"/>
      <c r="T301" s="59"/>
      <c r="U301" s="670" t="str">
        <f t="shared" si="28"/>
        <v/>
      </c>
      <c r="V301" s="670"/>
      <c r="W301" s="670"/>
      <c r="X301" s="670"/>
      <c r="Y301" s="670"/>
      <c r="Z301" s="670"/>
      <c r="AA301" s="670"/>
      <c r="AB301" s="670"/>
      <c r="AC301" s="670"/>
      <c r="AD301" s="670"/>
      <c r="AE301" s="670"/>
    </row>
    <row r="302" spans="1:31" ht="36.75" customHeight="1">
      <c r="A302" s="286">
        <f t="shared" si="26"/>
        <v>292</v>
      </c>
      <c r="B302" s="287" t="str">
        <f>IF(基本情報入力シート!B331="","",基本情報入力シート!B331)</f>
        <v/>
      </c>
      <c r="C302" s="288" t="str">
        <f>IF(基本情報入力シート!L331="","",基本情報入力シート!L331)</f>
        <v/>
      </c>
      <c r="D302" s="288" t="str">
        <f>IF(基本情報入力シート!Q331="","",基本情報入力シート!Q331)</f>
        <v/>
      </c>
      <c r="E302" s="288" t="str">
        <f>IF(基本情報入力シート!V331="","",基本情報入力シート!V331)</f>
        <v/>
      </c>
      <c r="F302" s="288" t="str">
        <f>IF(基本情報入力シート!W331="","",基本情報入力シート!W331)</f>
        <v/>
      </c>
      <c r="G302" s="288" t="str">
        <f>IF(基本情報入力シート!X331="","",基本情報入力シート!X331)</f>
        <v/>
      </c>
      <c r="H302" s="382" t="str">
        <f>IF(基本情報入力シート!Z331="","",基本情報入力シート!Z331)</f>
        <v/>
      </c>
      <c r="I302" s="383" t="str">
        <f>IF(基本情報入力シート!AE331&lt;&gt;"", 基本情報入力シート!AE331, "")</f>
        <v/>
      </c>
      <c r="J302" s="384" t="str">
        <f>IF(基本情報入力シート!AA331="","",基本情報入力シート!AA331)</f>
        <v/>
      </c>
      <c r="K302" s="58" t="str">
        <f>IF(基本情報入力シート!AD331="","",基本情報入力シート!AD331)</f>
        <v/>
      </c>
      <c r="L302" s="385" t="str">
        <f>IF(G302="","",VLOOKUP(G302,【参考】数式用!$A$3:$C$46,3,FALSE))</f>
        <v/>
      </c>
      <c r="M302" s="289" t="str">
        <f t="shared" si="27"/>
        <v/>
      </c>
      <c r="N302" s="260"/>
      <c r="O302" s="260"/>
      <c r="P302" s="260"/>
      <c r="Q302" s="213"/>
      <c r="R302" s="213"/>
      <c r="S302" s="216"/>
      <c r="T302" s="59"/>
      <c r="U302" s="670" t="str">
        <f t="shared" si="28"/>
        <v/>
      </c>
      <c r="V302" s="670"/>
      <c r="W302" s="670"/>
      <c r="X302" s="670"/>
      <c r="Y302" s="670"/>
      <c r="Z302" s="670"/>
      <c r="AA302" s="670"/>
      <c r="AB302" s="670"/>
      <c r="AC302" s="670"/>
      <c r="AD302" s="670"/>
      <c r="AE302" s="670"/>
    </row>
    <row r="303" spans="1:31" ht="36.75" customHeight="1">
      <c r="A303" s="286">
        <f t="shared" si="26"/>
        <v>293</v>
      </c>
      <c r="B303" s="287" t="str">
        <f>IF(基本情報入力シート!B332="","",基本情報入力シート!B332)</f>
        <v/>
      </c>
      <c r="C303" s="288" t="str">
        <f>IF(基本情報入力シート!L332="","",基本情報入力シート!L332)</f>
        <v/>
      </c>
      <c r="D303" s="288" t="str">
        <f>IF(基本情報入力シート!Q332="","",基本情報入力シート!Q332)</f>
        <v/>
      </c>
      <c r="E303" s="288" t="str">
        <f>IF(基本情報入力シート!V332="","",基本情報入力シート!V332)</f>
        <v/>
      </c>
      <c r="F303" s="288" t="str">
        <f>IF(基本情報入力シート!W332="","",基本情報入力シート!W332)</f>
        <v/>
      </c>
      <c r="G303" s="288" t="str">
        <f>IF(基本情報入力シート!X332="","",基本情報入力シート!X332)</f>
        <v/>
      </c>
      <c r="H303" s="281" t="str">
        <f>IF(基本情報入力シート!Z332="","",基本情報入力シート!Z332)</f>
        <v/>
      </c>
      <c r="I303" s="282" t="str">
        <f>IF(基本情報入力シート!AE332&lt;&gt;"", 基本情報入力シート!AE332, "")</f>
        <v/>
      </c>
      <c r="J303" s="55" t="str">
        <f>IF(基本情報入力シート!AA332="","",基本情報入力シート!AA332)</f>
        <v/>
      </c>
      <c r="K303" s="58" t="str">
        <f>IF(基本情報入力シート!AD332="","",基本情報入力シート!AD332)</f>
        <v/>
      </c>
      <c r="L303" s="57" t="str">
        <f>IF(G303="","",VLOOKUP(G303,【参考】数式用!$A$3:$C$46,3,FALSE))</f>
        <v/>
      </c>
      <c r="M303" s="289" t="str">
        <f t="shared" si="27"/>
        <v/>
      </c>
      <c r="N303" s="260"/>
      <c r="O303" s="260"/>
      <c r="P303" s="260"/>
      <c r="Q303" s="213"/>
      <c r="R303" s="213"/>
      <c r="S303" s="216"/>
      <c r="T303" s="59"/>
      <c r="U303" s="670" t="str">
        <f t="shared" si="28"/>
        <v/>
      </c>
      <c r="V303" s="670"/>
      <c r="W303" s="670"/>
      <c r="X303" s="670"/>
      <c r="Y303" s="670"/>
      <c r="Z303" s="670"/>
      <c r="AA303" s="670"/>
      <c r="AB303" s="670"/>
      <c r="AC303" s="670"/>
      <c r="AD303" s="670"/>
      <c r="AE303" s="670"/>
    </row>
    <row r="304" spans="1:31" ht="36.75" customHeight="1">
      <c r="A304" s="286">
        <f t="shared" si="26"/>
        <v>294</v>
      </c>
      <c r="B304" s="287" t="str">
        <f>IF(基本情報入力シート!B333="","",基本情報入力シート!B333)</f>
        <v/>
      </c>
      <c r="C304" s="288" t="str">
        <f>IF(基本情報入力シート!L333="","",基本情報入力シート!L333)</f>
        <v/>
      </c>
      <c r="D304" s="288" t="str">
        <f>IF(基本情報入力シート!Q333="","",基本情報入力シート!Q333)</f>
        <v/>
      </c>
      <c r="E304" s="288" t="str">
        <f>IF(基本情報入力シート!V333="","",基本情報入力シート!V333)</f>
        <v/>
      </c>
      <c r="F304" s="288" t="str">
        <f>IF(基本情報入力シート!W333="","",基本情報入力シート!W333)</f>
        <v/>
      </c>
      <c r="G304" s="288" t="str">
        <f>IF(基本情報入力シート!X333="","",基本情報入力シート!X333)</f>
        <v/>
      </c>
      <c r="H304" s="382" t="str">
        <f>IF(基本情報入力シート!Z333="","",基本情報入力シート!Z333)</f>
        <v/>
      </c>
      <c r="I304" s="383" t="str">
        <f>IF(基本情報入力シート!AE333&lt;&gt;"", 基本情報入力シート!AE333, "")</f>
        <v/>
      </c>
      <c r="J304" s="384" t="str">
        <f>IF(基本情報入力シート!AA333="","",基本情報入力シート!AA333)</f>
        <v/>
      </c>
      <c r="K304" s="58" t="str">
        <f>IF(基本情報入力シート!AD333="","",基本情報入力シート!AD333)</f>
        <v/>
      </c>
      <c r="L304" s="385" t="str">
        <f>IF(G304="","",VLOOKUP(G304,【参考】数式用!$A$3:$C$46,3,FALSE))</f>
        <v/>
      </c>
      <c r="M304" s="289" t="str">
        <f t="shared" si="27"/>
        <v/>
      </c>
      <c r="N304" s="260"/>
      <c r="O304" s="260"/>
      <c r="P304" s="260"/>
      <c r="Q304" s="213"/>
      <c r="R304" s="213"/>
      <c r="S304" s="216"/>
      <c r="T304" s="59"/>
      <c r="U304" s="670" t="str">
        <f t="shared" si="28"/>
        <v/>
      </c>
      <c r="V304" s="670"/>
      <c r="W304" s="670"/>
      <c r="X304" s="670"/>
      <c r="Y304" s="670"/>
      <c r="Z304" s="670"/>
      <c r="AA304" s="670"/>
      <c r="AB304" s="670"/>
      <c r="AC304" s="670"/>
      <c r="AD304" s="670"/>
      <c r="AE304" s="670"/>
    </row>
    <row r="305" spans="1:31" ht="36.75" customHeight="1">
      <c r="A305" s="286">
        <f t="shared" si="26"/>
        <v>295</v>
      </c>
      <c r="B305" s="287" t="str">
        <f>IF(基本情報入力シート!B334="","",基本情報入力シート!B334)</f>
        <v/>
      </c>
      <c r="C305" s="288" t="str">
        <f>IF(基本情報入力シート!L334="","",基本情報入力シート!L334)</f>
        <v/>
      </c>
      <c r="D305" s="288" t="str">
        <f>IF(基本情報入力シート!Q334="","",基本情報入力シート!Q334)</f>
        <v/>
      </c>
      <c r="E305" s="288" t="str">
        <f>IF(基本情報入力シート!V334="","",基本情報入力シート!V334)</f>
        <v/>
      </c>
      <c r="F305" s="288" t="str">
        <f>IF(基本情報入力シート!W334="","",基本情報入力シート!W334)</f>
        <v/>
      </c>
      <c r="G305" s="288" t="str">
        <f>IF(基本情報入力シート!X334="","",基本情報入力シート!X334)</f>
        <v/>
      </c>
      <c r="H305" s="281" t="str">
        <f>IF(基本情報入力シート!Z334="","",基本情報入力シート!Z334)</f>
        <v/>
      </c>
      <c r="I305" s="282" t="str">
        <f>IF(基本情報入力シート!AE334&lt;&gt;"", 基本情報入力シート!AE334, "")</f>
        <v/>
      </c>
      <c r="J305" s="55" t="str">
        <f>IF(基本情報入力シート!AA334="","",基本情報入力シート!AA334)</f>
        <v/>
      </c>
      <c r="K305" s="58" t="str">
        <f>IF(基本情報入力シート!AD334="","",基本情報入力シート!AD334)</f>
        <v/>
      </c>
      <c r="L305" s="57" t="str">
        <f>IF(G305="","",VLOOKUP(G305,【参考】数式用!$A$3:$C$46,3,FALSE))</f>
        <v/>
      </c>
      <c r="M305" s="289" t="str">
        <f t="shared" si="27"/>
        <v/>
      </c>
      <c r="N305" s="260"/>
      <c r="O305" s="260"/>
      <c r="P305" s="260"/>
      <c r="Q305" s="213"/>
      <c r="R305" s="213"/>
      <c r="S305" s="216"/>
      <c r="T305" s="59"/>
      <c r="U305" s="670" t="str">
        <f t="shared" si="28"/>
        <v/>
      </c>
      <c r="V305" s="670"/>
      <c r="W305" s="670"/>
      <c r="X305" s="670"/>
      <c r="Y305" s="670"/>
      <c r="Z305" s="670"/>
      <c r="AA305" s="670"/>
      <c r="AB305" s="670"/>
      <c r="AC305" s="670"/>
      <c r="AD305" s="670"/>
      <c r="AE305" s="670"/>
    </row>
    <row r="306" spans="1:31" ht="36.75" customHeight="1">
      <c r="A306" s="286">
        <f t="shared" si="26"/>
        <v>296</v>
      </c>
      <c r="B306" s="287" t="str">
        <f>IF(基本情報入力シート!B335="","",基本情報入力シート!B335)</f>
        <v/>
      </c>
      <c r="C306" s="288" t="str">
        <f>IF(基本情報入力シート!L335="","",基本情報入力シート!L335)</f>
        <v/>
      </c>
      <c r="D306" s="288" t="str">
        <f>IF(基本情報入力シート!Q335="","",基本情報入力シート!Q335)</f>
        <v/>
      </c>
      <c r="E306" s="288" t="str">
        <f>IF(基本情報入力シート!V335="","",基本情報入力シート!V335)</f>
        <v/>
      </c>
      <c r="F306" s="288" t="str">
        <f>IF(基本情報入力シート!W335="","",基本情報入力シート!W335)</f>
        <v/>
      </c>
      <c r="G306" s="288" t="str">
        <f>IF(基本情報入力シート!X335="","",基本情報入力シート!X335)</f>
        <v/>
      </c>
      <c r="H306" s="382" t="str">
        <f>IF(基本情報入力シート!Z335="","",基本情報入力シート!Z335)</f>
        <v/>
      </c>
      <c r="I306" s="383" t="str">
        <f>IF(基本情報入力シート!AE335&lt;&gt;"", 基本情報入力シート!AE335, "")</f>
        <v/>
      </c>
      <c r="J306" s="384" t="str">
        <f>IF(基本情報入力シート!AA335="","",基本情報入力シート!AA335)</f>
        <v/>
      </c>
      <c r="K306" s="58" t="str">
        <f>IF(基本情報入力シート!AD335="","",基本情報入力シート!AD335)</f>
        <v/>
      </c>
      <c r="L306" s="385" t="str">
        <f>IF(G306="","",VLOOKUP(G306,【参考】数式用!$A$3:$C$46,3,FALSE))</f>
        <v/>
      </c>
      <c r="M306" s="289" t="str">
        <f t="shared" si="27"/>
        <v/>
      </c>
      <c r="N306" s="260"/>
      <c r="O306" s="260"/>
      <c r="P306" s="260"/>
      <c r="Q306" s="213"/>
      <c r="R306" s="213"/>
      <c r="S306" s="216"/>
      <c r="T306" s="59"/>
      <c r="U306" s="670" t="str">
        <f t="shared" si="28"/>
        <v/>
      </c>
      <c r="V306" s="670"/>
      <c r="W306" s="670"/>
      <c r="X306" s="670"/>
      <c r="Y306" s="670"/>
      <c r="Z306" s="670"/>
      <c r="AA306" s="670"/>
      <c r="AB306" s="670"/>
      <c r="AC306" s="670"/>
      <c r="AD306" s="670"/>
      <c r="AE306" s="670"/>
    </row>
    <row r="307" spans="1:31" ht="36.75" customHeight="1">
      <c r="A307" s="286">
        <f t="shared" si="26"/>
        <v>297</v>
      </c>
      <c r="B307" s="287" t="str">
        <f>IF(基本情報入力シート!B336="","",基本情報入力シート!B336)</f>
        <v/>
      </c>
      <c r="C307" s="288" t="str">
        <f>IF(基本情報入力シート!L336="","",基本情報入力シート!L336)</f>
        <v/>
      </c>
      <c r="D307" s="288" t="str">
        <f>IF(基本情報入力シート!Q336="","",基本情報入力シート!Q336)</f>
        <v/>
      </c>
      <c r="E307" s="288" t="str">
        <f>IF(基本情報入力シート!V336="","",基本情報入力シート!V336)</f>
        <v/>
      </c>
      <c r="F307" s="288" t="str">
        <f>IF(基本情報入力シート!W336="","",基本情報入力シート!W336)</f>
        <v/>
      </c>
      <c r="G307" s="288" t="str">
        <f>IF(基本情報入力シート!X336="","",基本情報入力シート!X336)</f>
        <v/>
      </c>
      <c r="H307" s="281" t="str">
        <f>IF(基本情報入力シート!Z336="","",基本情報入力シート!Z336)</f>
        <v/>
      </c>
      <c r="I307" s="282" t="str">
        <f>IF(基本情報入力シート!AE336&lt;&gt;"", 基本情報入力シート!AE336, "")</f>
        <v/>
      </c>
      <c r="J307" s="55" t="str">
        <f>IF(基本情報入力シート!AA336="","",基本情報入力シート!AA336)</f>
        <v/>
      </c>
      <c r="K307" s="58" t="str">
        <f>IF(基本情報入力シート!AD336="","",基本情報入力シート!AD336)</f>
        <v/>
      </c>
      <c r="L307" s="57" t="str">
        <f>IF(G307="","",VLOOKUP(G307,【参考】数式用!$A$3:$C$46,3,FALSE))</f>
        <v/>
      </c>
      <c r="M307" s="289" t="str">
        <f t="shared" ref="M307:M310" si="29">IFERROR(IF(I307="○",ROUNDDOWN(ROUNDDOWN(J307*K307,0)*L307,0),""), "単価未入力")</f>
        <v/>
      </c>
      <c r="N307" s="260"/>
      <c r="O307" s="260"/>
      <c r="P307" s="260"/>
      <c r="Q307" s="213"/>
      <c r="R307" s="213"/>
      <c r="S307" s="216"/>
      <c r="T307" s="59"/>
      <c r="U307" s="670" t="str">
        <f t="shared" ref="U307:U310" si="30">IF(AND(M307&lt;&gt;"",AH307="×"),"！複数の交付対象月を選んでいる、交付対象月が選ばれていない又は補助金を申請予定でないのに交付対象月が選ばれています。", "")</f>
        <v/>
      </c>
      <c r="V307" s="670"/>
      <c r="W307" s="670"/>
      <c r="X307" s="670"/>
      <c r="Y307" s="670"/>
      <c r="Z307" s="670"/>
      <c r="AA307" s="670"/>
      <c r="AB307" s="670"/>
      <c r="AC307" s="670"/>
      <c r="AD307" s="670"/>
      <c r="AE307" s="670"/>
    </row>
    <row r="308" spans="1:31" ht="36.75" customHeight="1">
      <c r="A308" s="286">
        <f t="shared" si="26"/>
        <v>298</v>
      </c>
      <c r="B308" s="287" t="str">
        <f>IF(基本情報入力シート!B337="","",基本情報入力シート!B337)</f>
        <v/>
      </c>
      <c r="C308" s="288" t="str">
        <f>IF(基本情報入力シート!L337="","",基本情報入力シート!L337)</f>
        <v/>
      </c>
      <c r="D308" s="288" t="str">
        <f>IF(基本情報入力シート!Q337="","",基本情報入力シート!Q337)</f>
        <v/>
      </c>
      <c r="E308" s="288" t="str">
        <f>IF(基本情報入力シート!V337="","",基本情報入力シート!V337)</f>
        <v/>
      </c>
      <c r="F308" s="288" t="str">
        <f>IF(基本情報入力シート!W337="","",基本情報入力シート!W337)</f>
        <v/>
      </c>
      <c r="G308" s="288" t="str">
        <f>IF(基本情報入力シート!X337="","",基本情報入力シート!X337)</f>
        <v/>
      </c>
      <c r="H308" s="382" t="str">
        <f>IF(基本情報入力シート!Z337="","",基本情報入力シート!Z337)</f>
        <v/>
      </c>
      <c r="I308" s="383" t="str">
        <f>IF(基本情報入力シート!AE337&lt;&gt;"", 基本情報入力シート!AE337, "")</f>
        <v/>
      </c>
      <c r="J308" s="384" t="str">
        <f>IF(基本情報入力シート!AA337="","",基本情報入力シート!AA337)</f>
        <v/>
      </c>
      <c r="K308" s="58" t="str">
        <f>IF(基本情報入力シート!AD337="","",基本情報入力シート!AD337)</f>
        <v/>
      </c>
      <c r="L308" s="385" t="str">
        <f>IF(G308="","",VLOOKUP(G308,【参考】数式用!$A$3:$C$46,3,FALSE))</f>
        <v/>
      </c>
      <c r="M308" s="289" t="str">
        <f t="shared" si="29"/>
        <v/>
      </c>
      <c r="N308" s="260"/>
      <c r="O308" s="260"/>
      <c r="P308" s="260"/>
      <c r="Q308" s="213"/>
      <c r="R308" s="213"/>
      <c r="S308" s="216"/>
      <c r="T308" s="59"/>
      <c r="U308" s="670" t="str">
        <f t="shared" si="30"/>
        <v/>
      </c>
      <c r="V308" s="670"/>
      <c r="W308" s="670"/>
      <c r="X308" s="670"/>
      <c r="Y308" s="670"/>
      <c r="Z308" s="670"/>
      <c r="AA308" s="670"/>
      <c r="AB308" s="670"/>
      <c r="AC308" s="670"/>
      <c r="AD308" s="670"/>
      <c r="AE308" s="670"/>
    </row>
    <row r="309" spans="1:31" ht="36.75" customHeight="1">
      <c r="A309" s="286">
        <f t="shared" si="26"/>
        <v>299</v>
      </c>
      <c r="B309" s="287" t="str">
        <f>IF(基本情報入力シート!B338="","",基本情報入力シート!B338)</f>
        <v/>
      </c>
      <c r="C309" s="288" t="str">
        <f>IF(基本情報入力シート!L338="","",基本情報入力シート!L338)</f>
        <v/>
      </c>
      <c r="D309" s="288" t="str">
        <f>IF(基本情報入力シート!Q338="","",基本情報入力シート!Q338)</f>
        <v/>
      </c>
      <c r="E309" s="288" t="str">
        <f>IF(基本情報入力シート!V338="","",基本情報入力シート!V338)</f>
        <v/>
      </c>
      <c r="F309" s="288" t="str">
        <f>IF(基本情報入力シート!W338="","",基本情報入力シート!W338)</f>
        <v/>
      </c>
      <c r="G309" s="288" t="str">
        <f>IF(基本情報入力シート!X338="","",基本情報入力シート!X338)</f>
        <v/>
      </c>
      <c r="H309" s="281" t="str">
        <f>IF(基本情報入力シート!Z338="","",基本情報入力シート!Z338)</f>
        <v/>
      </c>
      <c r="I309" s="282" t="str">
        <f>IF(基本情報入力シート!AE338&lt;&gt;"", 基本情報入力シート!AE338, "")</f>
        <v/>
      </c>
      <c r="J309" s="55" t="str">
        <f>IF(基本情報入力シート!AA338="","",基本情報入力シート!AA338)</f>
        <v/>
      </c>
      <c r="K309" s="58" t="str">
        <f>IF(基本情報入力シート!AD338="","",基本情報入力シート!AD338)</f>
        <v/>
      </c>
      <c r="L309" s="57" t="str">
        <f>IF(G309="","",VLOOKUP(G309,【参考】数式用!$A$3:$C$46,3,FALSE))</f>
        <v/>
      </c>
      <c r="M309" s="289" t="str">
        <f t="shared" si="29"/>
        <v/>
      </c>
      <c r="N309" s="260"/>
      <c r="O309" s="260"/>
      <c r="P309" s="260"/>
      <c r="Q309" s="213"/>
      <c r="R309" s="213"/>
      <c r="S309" s="216"/>
      <c r="T309" s="59"/>
      <c r="U309" s="670" t="str">
        <f t="shared" si="30"/>
        <v/>
      </c>
      <c r="V309" s="670"/>
      <c r="W309" s="670"/>
      <c r="X309" s="670"/>
      <c r="Y309" s="670"/>
      <c r="Z309" s="670"/>
      <c r="AA309" s="670"/>
      <c r="AB309" s="670"/>
      <c r="AC309" s="670"/>
      <c r="AD309" s="670"/>
      <c r="AE309" s="670"/>
    </row>
    <row r="310" spans="1:31" ht="36.75" customHeight="1">
      <c r="A310" s="286">
        <f t="shared" si="26"/>
        <v>300</v>
      </c>
      <c r="B310" s="287" t="str">
        <f>IF(基本情報入力シート!B339="","",基本情報入力シート!B339)</f>
        <v/>
      </c>
      <c r="C310" s="288" t="str">
        <f>IF(基本情報入力シート!L339="","",基本情報入力シート!L339)</f>
        <v/>
      </c>
      <c r="D310" s="288" t="str">
        <f>IF(基本情報入力シート!Q339="","",基本情報入力シート!Q339)</f>
        <v/>
      </c>
      <c r="E310" s="288" t="str">
        <f>IF(基本情報入力シート!V339="","",基本情報入力シート!V339)</f>
        <v/>
      </c>
      <c r="F310" s="288" t="str">
        <f>IF(基本情報入力シート!W339="","",基本情報入力シート!W339)</f>
        <v/>
      </c>
      <c r="G310" s="288" t="str">
        <f>IF(基本情報入力シート!X339="","",基本情報入力シート!X339)</f>
        <v/>
      </c>
      <c r="H310" s="382" t="str">
        <f>IF(基本情報入力シート!Z339="","",基本情報入力シート!Z339)</f>
        <v/>
      </c>
      <c r="I310" s="383" t="str">
        <f>IF(基本情報入力シート!AE339&lt;&gt;"", 基本情報入力シート!AE339, "")</f>
        <v/>
      </c>
      <c r="J310" s="384" t="str">
        <f>IF(基本情報入力シート!AA339="","",基本情報入力シート!AA339)</f>
        <v/>
      </c>
      <c r="K310" s="58" t="str">
        <f>IF(基本情報入力シート!AD339="","",基本情報入力シート!AD339)</f>
        <v/>
      </c>
      <c r="L310" s="385" t="str">
        <f>IF(G310="","",VLOOKUP(G310,【参考】数式用!$A$3:$C$46,3,FALSE))</f>
        <v/>
      </c>
      <c r="M310" s="289" t="str">
        <f t="shared" si="29"/>
        <v/>
      </c>
      <c r="N310" s="260"/>
      <c r="O310" s="260"/>
      <c r="P310" s="260"/>
      <c r="Q310" s="213"/>
      <c r="R310" s="213"/>
      <c r="S310" s="216"/>
      <c r="T310" s="59"/>
      <c r="U310" s="670" t="str">
        <f t="shared" si="30"/>
        <v/>
      </c>
      <c r="V310" s="670"/>
      <c r="W310" s="670"/>
      <c r="X310" s="670"/>
      <c r="Y310" s="670"/>
      <c r="Z310" s="670"/>
      <c r="AA310" s="670"/>
      <c r="AB310" s="670"/>
      <c r="AC310" s="670"/>
      <c r="AD310" s="670"/>
      <c r="AE310" s="670"/>
    </row>
  </sheetData>
  <sheetProtection algorithmName="SHA-512" hashValue="/cBvqZtnwdqJ27K2UFZZekV27OAuJVVrJqfcJZ/n0x+fs0spPW+r4K40ch9r+++NB5RRKaoA4mnWGu+J1kLIYQ==" saltValue="iveHNUbV1dxLmy3qwiuKbQ==" spinCount="100000" sheet="1" formatRows="0" insertRows="0" deleteRows="0" sort="0" autoFilter="0"/>
  <autoFilter ref="D10:D110" xr:uid="{55512DE5-1FA0-4501-A541-C7789F99C385}"/>
  <dataConsolidate/>
  <mergeCells count="328">
    <mergeCell ref="U308:AE308"/>
    <mergeCell ref="U309:AE309"/>
    <mergeCell ref="U310:AE310"/>
    <mergeCell ref="U299:AE299"/>
    <mergeCell ref="U300:AE300"/>
    <mergeCell ref="U301:AE301"/>
    <mergeCell ref="U302:AE302"/>
    <mergeCell ref="U303:AE303"/>
    <mergeCell ref="U304:AE304"/>
    <mergeCell ref="U305:AE305"/>
    <mergeCell ref="U306:AE306"/>
    <mergeCell ref="U307:AE307"/>
    <mergeCell ref="U290:AE290"/>
    <mergeCell ref="U291:AE291"/>
    <mergeCell ref="U292:AE292"/>
    <mergeCell ref="U293:AE293"/>
    <mergeCell ref="U294:AE294"/>
    <mergeCell ref="U295:AE295"/>
    <mergeCell ref="U296:AE296"/>
    <mergeCell ref="U297:AE297"/>
    <mergeCell ref="U298:AE298"/>
    <mergeCell ref="U281:AE281"/>
    <mergeCell ref="U282:AE282"/>
    <mergeCell ref="U283:AE283"/>
    <mergeCell ref="U284:AE284"/>
    <mergeCell ref="U285:AE285"/>
    <mergeCell ref="U286:AE286"/>
    <mergeCell ref="U287:AE287"/>
    <mergeCell ref="U288:AE288"/>
    <mergeCell ref="U289:AE289"/>
    <mergeCell ref="U272:AE272"/>
    <mergeCell ref="U273:AE273"/>
    <mergeCell ref="U274:AE274"/>
    <mergeCell ref="U275:AE275"/>
    <mergeCell ref="U276:AE276"/>
    <mergeCell ref="U277:AE277"/>
    <mergeCell ref="U278:AE278"/>
    <mergeCell ref="U279:AE279"/>
    <mergeCell ref="U280:AE280"/>
    <mergeCell ref="U263:AE263"/>
    <mergeCell ref="U264:AE264"/>
    <mergeCell ref="U265:AE265"/>
    <mergeCell ref="U266:AE266"/>
    <mergeCell ref="U267:AE267"/>
    <mergeCell ref="U268:AE268"/>
    <mergeCell ref="U269:AE269"/>
    <mergeCell ref="U270:AE270"/>
    <mergeCell ref="U271:AE271"/>
    <mergeCell ref="U254:AE254"/>
    <mergeCell ref="U255:AE255"/>
    <mergeCell ref="U256:AE256"/>
    <mergeCell ref="U257:AE257"/>
    <mergeCell ref="U258:AE258"/>
    <mergeCell ref="U259:AE259"/>
    <mergeCell ref="U260:AE260"/>
    <mergeCell ref="U261:AE261"/>
    <mergeCell ref="U262:AE262"/>
    <mergeCell ref="U245:AE245"/>
    <mergeCell ref="U246:AE246"/>
    <mergeCell ref="U247:AE247"/>
    <mergeCell ref="U248:AE248"/>
    <mergeCell ref="U249:AE249"/>
    <mergeCell ref="U250:AE250"/>
    <mergeCell ref="U251:AE251"/>
    <mergeCell ref="U252:AE252"/>
    <mergeCell ref="U253:AE253"/>
    <mergeCell ref="U236:AE236"/>
    <mergeCell ref="U237:AE237"/>
    <mergeCell ref="U238:AE238"/>
    <mergeCell ref="U239:AE239"/>
    <mergeCell ref="U240:AE240"/>
    <mergeCell ref="U241:AE241"/>
    <mergeCell ref="U242:AE242"/>
    <mergeCell ref="U243:AE243"/>
    <mergeCell ref="U244:AE244"/>
    <mergeCell ref="U227:AE227"/>
    <mergeCell ref="U228:AE228"/>
    <mergeCell ref="U229:AE229"/>
    <mergeCell ref="U230:AE230"/>
    <mergeCell ref="U231:AE231"/>
    <mergeCell ref="U232:AE232"/>
    <mergeCell ref="U233:AE233"/>
    <mergeCell ref="U234:AE234"/>
    <mergeCell ref="U235:AE235"/>
    <mergeCell ref="U218:AE218"/>
    <mergeCell ref="U219:AE219"/>
    <mergeCell ref="U220:AE220"/>
    <mergeCell ref="U221:AE221"/>
    <mergeCell ref="U222:AE222"/>
    <mergeCell ref="U223:AE223"/>
    <mergeCell ref="U224:AE224"/>
    <mergeCell ref="U225:AE225"/>
    <mergeCell ref="U226:AE226"/>
    <mergeCell ref="U209:AE209"/>
    <mergeCell ref="U210:AE210"/>
    <mergeCell ref="U211:AE211"/>
    <mergeCell ref="U212:AE212"/>
    <mergeCell ref="U213:AE213"/>
    <mergeCell ref="U214:AE214"/>
    <mergeCell ref="U215:AE215"/>
    <mergeCell ref="U216:AE216"/>
    <mergeCell ref="U217:AE217"/>
    <mergeCell ref="U200:AE200"/>
    <mergeCell ref="U201:AE201"/>
    <mergeCell ref="U202:AE202"/>
    <mergeCell ref="U203:AE203"/>
    <mergeCell ref="U204:AE204"/>
    <mergeCell ref="U205:AE205"/>
    <mergeCell ref="U206:AE206"/>
    <mergeCell ref="U207:AE207"/>
    <mergeCell ref="U208:AE208"/>
    <mergeCell ref="U191:AE191"/>
    <mergeCell ref="U192:AE192"/>
    <mergeCell ref="U193:AE193"/>
    <mergeCell ref="U194:AE194"/>
    <mergeCell ref="U195:AE195"/>
    <mergeCell ref="U196:AE196"/>
    <mergeCell ref="U197:AE197"/>
    <mergeCell ref="U198:AE198"/>
    <mergeCell ref="U199:AE199"/>
    <mergeCell ref="U182:AE182"/>
    <mergeCell ref="U183:AE183"/>
    <mergeCell ref="U184:AE184"/>
    <mergeCell ref="U185:AE185"/>
    <mergeCell ref="U186:AE186"/>
    <mergeCell ref="U187:AE187"/>
    <mergeCell ref="U188:AE188"/>
    <mergeCell ref="U189:AE189"/>
    <mergeCell ref="U190:AE190"/>
    <mergeCell ref="U173:AE173"/>
    <mergeCell ref="U174:AE174"/>
    <mergeCell ref="U175:AE175"/>
    <mergeCell ref="U176:AE176"/>
    <mergeCell ref="U177:AE177"/>
    <mergeCell ref="U178:AE178"/>
    <mergeCell ref="U179:AE179"/>
    <mergeCell ref="U180:AE180"/>
    <mergeCell ref="U181:AE181"/>
    <mergeCell ref="U164:AE164"/>
    <mergeCell ref="U165:AE165"/>
    <mergeCell ref="U166:AE166"/>
    <mergeCell ref="U167:AE167"/>
    <mergeCell ref="U168:AE168"/>
    <mergeCell ref="U169:AE169"/>
    <mergeCell ref="U170:AE170"/>
    <mergeCell ref="U171:AE171"/>
    <mergeCell ref="U172:AE172"/>
    <mergeCell ref="U155:AE155"/>
    <mergeCell ref="U156:AE156"/>
    <mergeCell ref="U157:AE157"/>
    <mergeCell ref="U158:AE158"/>
    <mergeCell ref="U159:AE159"/>
    <mergeCell ref="U160:AE160"/>
    <mergeCell ref="U161:AE161"/>
    <mergeCell ref="U162:AE162"/>
    <mergeCell ref="U163:AE163"/>
    <mergeCell ref="U146:AE146"/>
    <mergeCell ref="U147:AE147"/>
    <mergeCell ref="U148:AE148"/>
    <mergeCell ref="U149:AE149"/>
    <mergeCell ref="U150:AE150"/>
    <mergeCell ref="U151:AE151"/>
    <mergeCell ref="U152:AE152"/>
    <mergeCell ref="U153:AE153"/>
    <mergeCell ref="U154:AE154"/>
    <mergeCell ref="U137:AE137"/>
    <mergeCell ref="U138:AE138"/>
    <mergeCell ref="U139:AE139"/>
    <mergeCell ref="U140:AE140"/>
    <mergeCell ref="U141:AE141"/>
    <mergeCell ref="U142:AE142"/>
    <mergeCell ref="U143:AE143"/>
    <mergeCell ref="U144:AE144"/>
    <mergeCell ref="U145:AE145"/>
    <mergeCell ref="U128:AE128"/>
    <mergeCell ref="U129:AE129"/>
    <mergeCell ref="U130:AE130"/>
    <mergeCell ref="U131:AE131"/>
    <mergeCell ref="U132:AE132"/>
    <mergeCell ref="U133:AE133"/>
    <mergeCell ref="U134:AE134"/>
    <mergeCell ref="U135:AE135"/>
    <mergeCell ref="U136:AE136"/>
    <mergeCell ref="U119:AE119"/>
    <mergeCell ref="U120:AE120"/>
    <mergeCell ref="U121:AE121"/>
    <mergeCell ref="U122:AE122"/>
    <mergeCell ref="U123:AE123"/>
    <mergeCell ref="U124:AE124"/>
    <mergeCell ref="U125:AE125"/>
    <mergeCell ref="U126:AE126"/>
    <mergeCell ref="U127:AE127"/>
    <mergeCell ref="U110:AE110"/>
    <mergeCell ref="U111:AE111"/>
    <mergeCell ref="U112:AE112"/>
    <mergeCell ref="U113:AE113"/>
    <mergeCell ref="U114:AE114"/>
    <mergeCell ref="U115:AE115"/>
    <mergeCell ref="U116:AE116"/>
    <mergeCell ref="U117:AE117"/>
    <mergeCell ref="U118:AE118"/>
    <mergeCell ref="U89:AE89"/>
    <mergeCell ref="U90:AE90"/>
    <mergeCell ref="U91:AE91"/>
    <mergeCell ref="U92:AE92"/>
    <mergeCell ref="U93:AE93"/>
    <mergeCell ref="U109:AE109"/>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J8:J10"/>
    <mergeCell ref="K8:K10"/>
    <mergeCell ref="L8:L10"/>
    <mergeCell ref="R8:R10"/>
    <mergeCell ref="N8:Q9"/>
    <mergeCell ref="U14:AE14"/>
    <mergeCell ref="U15:AE15"/>
    <mergeCell ref="U16:AE16"/>
    <mergeCell ref="U17:AE17"/>
    <mergeCell ref="U18:AE18"/>
    <mergeCell ref="U11:AE11"/>
    <mergeCell ref="U12:AE12"/>
    <mergeCell ref="U13:AE13"/>
    <mergeCell ref="M8:M10"/>
    <mergeCell ref="U29:AE29"/>
    <mergeCell ref="U30:AE30"/>
    <mergeCell ref="U31:AE31"/>
    <mergeCell ref="U32:AE32"/>
    <mergeCell ref="U33:AE33"/>
    <mergeCell ref="U25:AE25"/>
    <mergeCell ref="U26:AE26"/>
    <mergeCell ref="U27:AE27"/>
    <mergeCell ref="U28:AE28"/>
    <mergeCell ref="U19:AE19"/>
    <mergeCell ref="U20:AE20"/>
    <mergeCell ref="U21:AE21"/>
    <mergeCell ref="U22:AE22"/>
    <mergeCell ref="U23:AE23"/>
    <mergeCell ref="M1:O1"/>
    <mergeCell ref="U8:AE8"/>
    <mergeCell ref="U9:AE9"/>
    <mergeCell ref="U10:AE10"/>
    <mergeCell ref="AH1:AL1"/>
    <mergeCell ref="AH2:AL3"/>
    <mergeCell ref="P1:R1"/>
    <mergeCell ref="S8:S10"/>
    <mergeCell ref="U24:AE24"/>
    <mergeCell ref="H3:S6"/>
    <mergeCell ref="A2:K2"/>
    <mergeCell ref="H8:H10"/>
    <mergeCell ref="G8:G10"/>
    <mergeCell ref="D8:E9"/>
    <mergeCell ref="A3:B3"/>
    <mergeCell ref="C3:F3"/>
    <mergeCell ref="A5:E5"/>
    <mergeCell ref="A8:A10"/>
    <mergeCell ref="B8:B10"/>
    <mergeCell ref="C8:C10"/>
    <mergeCell ref="F8:F10"/>
    <mergeCell ref="I8:I10"/>
    <mergeCell ref="A6:E6"/>
  </mergeCells>
  <phoneticPr fontId="9"/>
  <conditionalFormatting sqref="A3:T310">
    <cfRule type="expression" dxfId="4" priority="1">
      <formula>$A$2&lt;&gt;""</formula>
    </cfRule>
  </conditionalFormatting>
  <conditionalFormatting sqref="N11:S310">
    <cfRule type="expression" dxfId="3" priority="4">
      <formula>$AG11=""</formula>
    </cfRule>
  </conditionalFormatting>
  <conditionalFormatting sqref="S11:S310">
    <cfRule type="expression" dxfId="2" priority="5">
      <formula>R11="○"</formula>
    </cfRule>
  </conditionalFormatting>
  <conditionalFormatting sqref="T1:AC1">
    <cfRule type="expression" dxfId="1" priority="2">
      <formula>$AH$2&lt;&gt;"加算様式を指定権者に提出"</formula>
    </cfRule>
  </conditionalFormatting>
  <dataValidations count="3">
    <dataValidation imeMode="halfAlpha" allowBlank="1" showInputMessage="1" showErrorMessage="1" sqref="J11:K310 B11:H310" xr:uid="{7D48D105-2D22-4310-85A9-5E590A5CE74F}"/>
    <dataValidation type="list" allowBlank="1" showInputMessage="1" showErrorMessage="1" sqref="R11:R310" xr:uid="{5028EA7C-99F3-4D98-8F86-36FBF6D07835}">
      <formula1>"○,－"</formula1>
    </dataValidation>
    <dataValidation type="list" allowBlank="1" showInputMessage="1" showErrorMessage="1" sqref="S11:S3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N11:Q310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D5FE-A7E3-49A1-9F8A-1A44F799F184}">
  <sheetPr>
    <pageSetUpPr fitToPage="1"/>
  </sheetPr>
  <dimension ref="A1:S40"/>
  <sheetViews>
    <sheetView view="pageBreakPreview" topLeftCell="A9" zoomScaleNormal="100" zoomScaleSheetLayoutView="100" workbookViewId="0">
      <selection activeCell="B21" sqref="B21"/>
    </sheetView>
  </sheetViews>
  <sheetFormatPr defaultColWidth="9" defaultRowHeight="14.4"/>
  <cols>
    <col min="1" max="1" width="25.6640625" style="65" customWidth="1"/>
    <col min="2" max="2" width="40.6640625" style="65" customWidth="1"/>
    <col min="3" max="3" width="25.6640625" style="65" customWidth="1"/>
    <col min="4" max="16384" width="9" style="65"/>
  </cols>
  <sheetData>
    <row r="1" spans="1:3" ht="24.9" customHeight="1">
      <c r="A1" s="65" t="s">
        <v>2291</v>
      </c>
    </row>
    <row r="2" spans="1:3" ht="24.9" customHeight="1"/>
    <row r="3" spans="1:3" ht="24.9" customHeight="1"/>
    <row r="4" spans="1:3" ht="24.9" customHeight="1">
      <c r="A4" s="725" t="s">
        <v>2274</v>
      </c>
      <c r="B4" s="725"/>
      <c r="C4" s="725"/>
    </row>
    <row r="5" spans="1:3" ht="24.9" customHeight="1">
      <c r="A5" s="407"/>
      <c r="B5" s="407"/>
      <c r="C5" s="407"/>
    </row>
    <row r="6" spans="1:3" ht="24.9" customHeight="1"/>
    <row r="7" spans="1:3" ht="24.9" customHeight="1">
      <c r="A7" s="65" t="s">
        <v>2273</v>
      </c>
      <c r="C7" s="394" t="s">
        <v>2271</v>
      </c>
    </row>
    <row r="8" spans="1:3" ht="24.9" customHeight="1">
      <c r="A8" s="397" t="s">
        <v>2270</v>
      </c>
      <c r="B8" s="397" t="s">
        <v>2269</v>
      </c>
      <c r="C8" s="397" t="s">
        <v>2268</v>
      </c>
    </row>
    <row r="9" spans="1:3" ht="24.9" customHeight="1">
      <c r="A9" s="405"/>
      <c r="B9" s="406"/>
      <c r="C9" s="405"/>
    </row>
    <row r="10" spans="1:3" ht="24.9" customHeight="1">
      <c r="A10" s="404"/>
      <c r="B10" s="401"/>
      <c r="C10" s="404"/>
    </row>
    <row r="11" spans="1:3" ht="24.9" customHeight="1">
      <c r="A11" s="403" t="str">
        <f>IF(B11="","","県補助金")</f>
        <v>県補助金</v>
      </c>
      <c r="B11" s="402">
        <f>'様式第3号（補助金 個表） '!F6</f>
        <v>0</v>
      </c>
      <c r="C11" s="400"/>
    </row>
    <row r="12" spans="1:3" ht="24.9" customHeight="1">
      <c r="A12" s="400"/>
      <c r="B12" s="401"/>
      <c r="C12" s="400"/>
    </row>
    <row r="13" spans="1:3" ht="24.9" customHeight="1">
      <c r="A13" s="398"/>
      <c r="B13" s="399"/>
      <c r="C13" s="398"/>
    </row>
    <row r="14" spans="1:3" ht="24.9" customHeight="1">
      <c r="A14" s="397" t="s">
        <v>2267</v>
      </c>
      <c r="B14" s="408">
        <f>B11</f>
        <v>0</v>
      </c>
      <c r="C14" s="395"/>
    </row>
    <row r="15" spans="1:3" ht="24.9" customHeight="1">
      <c r="A15" s="407"/>
    </row>
    <row r="16" spans="1:3" ht="24.9" customHeight="1"/>
    <row r="17" spans="1:19" ht="24.9" customHeight="1">
      <c r="A17" s="65" t="s">
        <v>2272</v>
      </c>
      <c r="C17" s="394" t="s">
        <v>2271</v>
      </c>
    </row>
    <row r="18" spans="1:19" ht="24.9" customHeight="1">
      <c r="A18" s="397" t="s">
        <v>2270</v>
      </c>
      <c r="B18" s="397" t="s">
        <v>2269</v>
      </c>
      <c r="C18" s="397" t="s">
        <v>2268</v>
      </c>
    </row>
    <row r="19" spans="1:19" ht="24.9" customHeight="1">
      <c r="A19" s="405"/>
      <c r="B19" s="406"/>
      <c r="C19" s="405"/>
    </row>
    <row r="20" spans="1:19" ht="24.9" customHeight="1">
      <c r="A20" s="404"/>
      <c r="B20" s="401"/>
      <c r="C20" s="404"/>
    </row>
    <row r="21" spans="1:19" ht="24.9" customHeight="1">
      <c r="A21" s="403" t="str">
        <f>IF(B21="","","賃金改善費")</f>
        <v>賃金改善費</v>
      </c>
      <c r="B21" s="402">
        <f>'様式第3号（補助金 個表） '!F6</f>
        <v>0</v>
      </c>
      <c r="C21" s="400"/>
    </row>
    <row r="22" spans="1:19" ht="24.9" customHeight="1">
      <c r="A22" s="400"/>
      <c r="B22" s="401"/>
      <c r="C22" s="400"/>
    </row>
    <row r="23" spans="1:19" ht="24.9" customHeight="1">
      <c r="A23" s="398"/>
      <c r="B23" s="399"/>
      <c r="C23" s="398"/>
    </row>
    <row r="24" spans="1:19" ht="24.9" customHeight="1">
      <c r="A24" s="397" t="s">
        <v>2267</v>
      </c>
      <c r="B24" s="396">
        <f>B21</f>
        <v>0</v>
      </c>
      <c r="C24" s="395"/>
    </row>
    <row r="25" spans="1:19" ht="24.9" customHeight="1"/>
    <row r="26" spans="1:19" ht="20.100000000000001" customHeight="1"/>
    <row r="27" spans="1:19" ht="20.100000000000001" customHeight="1"/>
    <row r="28" spans="1:19" ht="20.100000000000001" customHeight="1"/>
    <row r="29" spans="1:19" ht="20.100000000000001" customHeight="1"/>
    <row r="30" spans="1:19" ht="20.100000000000001" customHeight="1"/>
    <row r="31" spans="1:19" ht="20.100000000000001" customHeight="1"/>
    <row r="32" spans="1:19" ht="20.100000000000001" customHeight="1">
      <c r="M32" s="394"/>
      <c r="N32" s="394"/>
      <c r="O32" s="394"/>
      <c r="P32" s="394"/>
      <c r="Q32" s="394"/>
      <c r="R32" s="394"/>
      <c r="S32" s="394"/>
    </row>
    <row r="33" spans="13:19" ht="20.100000000000001" customHeight="1">
      <c r="M33" s="394"/>
      <c r="N33" s="394"/>
      <c r="O33" s="394"/>
      <c r="P33" s="394"/>
      <c r="Q33" s="394"/>
      <c r="R33" s="394"/>
      <c r="S33" s="394"/>
    </row>
    <row r="34" spans="13:19" ht="20.100000000000001" customHeight="1">
      <c r="P34" s="394"/>
      <c r="Q34" s="394"/>
      <c r="R34" s="394"/>
      <c r="S34" s="394"/>
    </row>
    <row r="35" spans="13:19" ht="20.100000000000001" customHeight="1">
      <c r="M35" s="394"/>
      <c r="N35" s="394"/>
      <c r="O35" s="394"/>
      <c r="P35" s="394"/>
      <c r="Q35" s="394"/>
      <c r="R35" s="394"/>
      <c r="S35" s="394"/>
    </row>
    <row r="36" spans="13:19" ht="20.100000000000001" customHeight="1">
      <c r="M36" s="394"/>
      <c r="N36" s="394"/>
      <c r="O36" s="394"/>
      <c r="P36" s="394"/>
      <c r="Q36" s="394"/>
      <c r="R36" s="394"/>
      <c r="S36" s="394"/>
    </row>
    <row r="37" spans="13:19" ht="20.100000000000001" customHeight="1">
      <c r="P37" s="394"/>
      <c r="Q37" s="394"/>
      <c r="R37" s="394"/>
      <c r="S37" s="394"/>
    </row>
    <row r="38" spans="13:19" ht="20.100000000000001" customHeight="1"/>
    <row r="39" spans="13:19" ht="20.100000000000001" customHeight="1"/>
    <row r="40" spans="13:19" ht="20.100000000000001" customHeight="1"/>
  </sheetData>
  <sheetProtection algorithmName="SHA-512" hashValue="GCYpXVlcZnR6V6EbGJu+4PDiwtd+tsO3VhuaOR2FGYIGMGxyv4OMukz6LD0lVu2stKZ51dQbE1TbhY0Z9Ec/Mw==" saltValue="lhM90TL6CtukGNsFQN9O7w==" spinCount="100000" sheet="1" objects="1" scenarios="1"/>
  <mergeCells count="1">
    <mergeCell ref="A4:C4"/>
  </mergeCells>
  <phoneticPr fontId="9"/>
  <pageMargins left="0.39370078740157483" right="0.39370078740157483" top="0.6692913385826772" bottom="0.62992125984251968" header="0.31496062992125984" footer="0.35433070866141736"/>
  <pageSetup paperSize="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AD76-A20C-4F10-93EA-FCA575A8665A}">
  <dimension ref="A1:F18"/>
  <sheetViews>
    <sheetView view="pageBreakPreview" zoomScale="145" zoomScaleNormal="100" zoomScaleSheetLayoutView="145" workbookViewId="0">
      <selection activeCell="H16" sqref="H16"/>
    </sheetView>
  </sheetViews>
  <sheetFormatPr defaultRowHeight="13.2"/>
  <cols>
    <col min="1" max="1" width="21.21875" customWidth="1"/>
    <col min="2" max="2" width="10.109375" customWidth="1"/>
    <col min="3" max="3" width="18.21875" customWidth="1"/>
    <col min="4" max="4" width="9" customWidth="1"/>
    <col min="5" max="5" width="4.33203125" customWidth="1"/>
    <col min="6" max="6" width="100.88671875" hidden="1" customWidth="1"/>
    <col min="8" max="8" width="21.88671875" customWidth="1"/>
  </cols>
  <sheetData>
    <row r="1" spans="1:6" s="65" customFormat="1" ht="14.4">
      <c r="C1" s="413"/>
      <c r="D1" s="394" t="s">
        <v>2285</v>
      </c>
      <c r="F1" s="412" t="s">
        <v>265</v>
      </c>
    </row>
    <row r="2" spans="1:6" ht="13.8" thickBot="1">
      <c r="F2" s="88" t="str">
        <f>IF('様式第1号（補助金　総括表）'!T66="", "",'様式第1号（補助金　総括表）'!T66)</f>
        <v/>
      </c>
    </row>
    <row r="3" spans="1:6" ht="13.8" thickBot="1">
      <c r="D3" s="295" t="str">
        <f>IF(AND(B10&lt;&gt;"",B11&lt;&gt;"",D11&lt;&gt;"",B13&lt;&gt;"",B14&lt;&gt;"",D14&lt;&gt;"",B16&lt;&gt;"",B17&lt;&gt;"",B18&lt;&gt;""),"○","×")</f>
        <v>×</v>
      </c>
    </row>
    <row r="4" spans="1:6">
      <c r="A4" s="411" t="s">
        <v>13</v>
      </c>
      <c r="B4" s="728" t="str">
        <f>IF(基本情報入力シート!L21="","",基本情報入力シート!L21)</f>
        <v/>
      </c>
      <c r="C4" s="728"/>
      <c r="D4" s="729"/>
    </row>
    <row r="5" spans="1:6">
      <c r="A5" s="410" t="s">
        <v>172</v>
      </c>
      <c r="B5" s="730" t="str">
        <f>IF(基本情報入力シート!L22="","",基本情報入力シート!L22)</f>
        <v/>
      </c>
      <c r="C5" s="731"/>
      <c r="D5" s="732"/>
    </row>
    <row r="6" spans="1:6">
      <c r="A6" s="409" t="s">
        <v>2284</v>
      </c>
      <c r="B6" s="733" t="str">
        <f>'様式第1号（補助金　総括表）'!H7</f>
        <v>-</v>
      </c>
      <c r="C6" s="733"/>
      <c r="D6" s="733"/>
    </row>
    <row r="7" spans="1:6" ht="27" customHeight="1">
      <c r="A7" s="409" t="s">
        <v>173</v>
      </c>
      <c r="B7" s="734" t="str">
        <f>IFERROR(基本情報入力シート!L24&amp;" "&amp;基本情報入力シート!L25,"")</f>
        <v xml:space="preserve"> </v>
      </c>
      <c r="C7" s="734"/>
      <c r="D7" s="734"/>
    </row>
    <row r="8" spans="1:6">
      <c r="A8" s="409" t="s">
        <v>27</v>
      </c>
      <c r="B8" s="730" t="str">
        <f>IF(基本情報入力シート!L31="","",基本情報入力シート!L31)</f>
        <v/>
      </c>
      <c r="C8" s="731"/>
      <c r="D8" s="732"/>
    </row>
    <row r="10" spans="1:6">
      <c r="A10" s="409" t="s">
        <v>2283</v>
      </c>
      <c r="B10" s="726"/>
      <c r="C10" s="726"/>
      <c r="D10" s="726"/>
    </row>
    <row r="11" spans="1:6">
      <c r="A11" s="409" t="s">
        <v>2282</v>
      </c>
      <c r="B11" s="414"/>
      <c r="C11" s="409" t="s">
        <v>2281</v>
      </c>
      <c r="D11" s="415"/>
    </row>
    <row r="13" spans="1:6">
      <c r="A13" s="409" t="s">
        <v>2280</v>
      </c>
      <c r="B13" s="726"/>
      <c r="C13" s="726"/>
      <c r="D13" s="726"/>
    </row>
    <row r="14" spans="1:6">
      <c r="A14" s="409" t="s">
        <v>2279</v>
      </c>
      <c r="B14" s="414"/>
      <c r="C14" s="409" t="s">
        <v>2278</v>
      </c>
      <c r="D14" s="415"/>
    </row>
    <row r="16" spans="1:6">
      <c r="A16" s="409" t="s">
        <v>2277</v>
      </c>
      <c r="B16" s="726"/>
      <c r="C16" s="726"/>
      <c r="D16" s="726"/>
    </row>
    <row r="17" spans="1:4">
      <c r="A17" s="409" t="s">
        <v>2276</v>
      </c>
      <c r="B17" s="727"/>
      <c r="C17" s="727"/>
      <c r="D17" s="727"/>
    </row>
    <row r="18" spans="1:4">
      <c r="A18" s="409" t="s">
        <v>2275</v>
      </c>
      <c r="B18" s="726"/>
      <c r="C18" s="726"/>
      <c r="D18" s="726"/>
    </row>
  </sheetData>
  <sheetProtection algorithmName="SHA-512" hashValue="djVspjAgSz3mX7fzxW9gFZGVk94j8FYuyQLMtNSxaORl4vgHDmr9mPGbfPCHAL/6aHdLvT89ocoPNYSRXCID1g==" saltValue="U3NaGiXqeoNvurSAshaQ/w==" spinCount="100000" sheet="1" objects="1" scenarios="1"/>
  <mergeCells count="10">
    <mergeCell ref="B13:D13"/>
    <mergeCell ref="B16:D16"/>
    <mergeCell ref="B17:D17"/>
    <mergeCell ref="B18:D18"/>
    <mergeCell ref="B4:D4"/>
    <mergeCell ref="B5:D5"/>
    <mergeCell ref="B6:D6"/>
    <mergeCell ref="B7:D7"/>
    <mergeCell ref="B8:D8"/>
    <mergeCell ref="B10:D10"/>
  </mergeCells>
  <phoneticPr fontId="9"/>
  <conditionalFormatting sqref="A2:D18">
    <cfRule type="expression" dxfId="0" priority="1">
      <formula>$F$2="債権譲渡をしていない"</formula>
    </cfRule>
  </conditionalFormatting>
  <dataValidations count="7">
    <dataValidation type="textLength" imeMode="halfAlpha" operator="equal" allowBlank="1" showInputMessage="1" showErrorMessage="1" error="7桁の数字を入力してください。_x000a_※７桁に満たない場合は、頭に「０」を付けて入力してください。" sqref="B17:D17" xr:uid="{83E16270-7505-4759-AD49-E23824F7B5C3}">
      <formula1>7</formula1>
    </dataValidation>
    <dataValidation type="textLength" imeMode="halfAlpha" operator="equal" allowBlank="1" showInputMessage="1" showErrorMessage="1" error="３桁の数字を入力してください。" sqref="D14" xr:uid="{23A3D0B2-CC85-4F53-968F-5AF8B3715DD4}">
      <formula1>3</formula1>
    </dataValidation>
    <dataValidation type="textLength" imeMode="halfAlpha" operator="equal" allowBlank="1" showInputMessage="1" showErrorMessage="1" error="４桁の数字を入力してください。" sqref="D11" xr:uid="{08B8CFA2-6836-46F8-A592-084D991A9CD3}">
      <formula1>4</formula1>
    </dataValidation>
    <dataValidation imeMode="halfKatakana" allowBlank="1" showInputMessage="1" showErrorMessage="1" sqref="B18 B4:B5 B8" xr:uid="{E3132236-2483-4510-BEE6-BD47E7DD949A}"/>
    <dataValidation type="list" allowBlank="1" showInputMessage="1" showErrorMessage="1" sqref="B16" xr:uid="{89566D79-0FFF-4D77-938D-14CFD7F37D1B}">
      <formula1>"普通,当座,貯蓄,別段"</formula1>
    </dataValidation>
    <dataValidation type="list" allowBlank="1" showInputMessage="1" showErrorMessage="1" sqref="B14" xr:uid="{3D2B9D46-616C-48E5-A635-28D7ED4D5AC2}">
      <formula1>"本店,支店"</formula1>
    </dataValidation>
    <dataValidation type="list" allowBlank="1" showInputMessage="1" showErrorMessage="1" sqref="B11" xr:uid="{37436856-2E00-4A4B-8A5F-E6332C4DF988}">
      <formula1>"銀行,信用金庫,信用組合,農協"</formula1>
    </dataValidation>
  </dataValidations>
  <pageMargins left="0.70866141732283472" right="0.70866141732283472" top="0.74803149606299213" bottom="0.74803149606299213" header="0.31496062992125984" footer="0.31496062992125984"/>
  <pageSetup paperSize="9" scale="1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 zoomScale="115" zoomScaleNormal="115" zoomScaleSheetLayoutView="85" workbookViewId="0">
      <selection activeCell="I9" sqref="I9"/>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5546875" style="2" customWidth="1"/>
    <col min="9" max="10" width="9" style="1"/>
    <col min="11" max="11" width="10" style="1" customWidth="1"/>
    <col min="12" max="12" width="9.44140625" style="1" customWidth="1"/>
    <col min="13" max="13" width="11.33203125" customWidth="1"/>
    <col min="14" max="14" width="19.44140625" customWidth="1"/>
    <col min="18" max="18" width="33.33203125" style="10" customWidth="1"/>
    <col min="19" max="19" width="10.44140625" style="10" customWidth="1"/>
    <col min="20" max="20" width="7" style="10" customWidth="1"/>
    <col min="21" max="21" width="46.77734375" style="10" customWidth="1"/>
    <col min="22" max="22" width="11.5546875" style="10" customWidth="1"/>
    <col min="23" max="23" width="17.44140625" style="10" customWidth="1"/>
    <col min="24" max="24" width="9.5546875" style="10" customWidth="1"/>
    <col min="25" max="25" width="18.6640625" style="1" customWidth="1"/>
    <col min="26" max="26" width="9" style="1"/>
    <col min="27" max="27" width="85.6640625" style="1" customWidth="1"/>
    <col min="28" max="16384" width="9" style="1"/>
  </cols>
  <sheetData>
    <row r="1" spans="1:27" ht="13.8" thickBot="1">
      <c r="A1" s="1" t="s">
        <v>275</v>
      </c>
      <c r="D1" s="2"/>
      <c r="E1" s="2" t="s">
        <v>276</v>
      </c>
      <c r="G1" s="2" t="s">
        <v>277</v>
      </c>
      <c r="H1" s="1"/>
      <c r="J1" s="10" t="s">
        <v>278</v>
      </c>
      <c r="K1" s="10"/>
      <c r="T1" s="1"/>
      <c r="U1" s="1" t="s">
        <v>279</v>
      </c>
      <c r="V1" s="1"/>
      <c r="W1" s="2" t="s">
        <v>280</v>
      </c>
      <c r="X1" s="1"/>
      <c r="Y1" s="2" t="s">
        <v>281</v>
      </c>
      <c r="AA1" s="1" t="s">
        <v>282</v>
      </c>
    </row>
    <row r="2" spans="1:27" ht="24.6" thickBot="1">
      <c r="A2" s="317" t="s">
        <v>283</v>
      </c>
      <c r="B2" s="318" t="s">
        <v>284</v>
      </c>
      <c r="C2" s="117" t="s">
        <v>285</v>
      </c>
      <c r="E2" s="5" t="s">
        <v>41</v>
      </c>
      <c r="G2" s="5" t="s">
        <v>41</v>
      </c>
      <c r="H2" s="5" t="s">
        <v>286</v>
      </c>
      <c r="J2" s="14" t="s">
        <v>287</v>
      </c>
      <c r="K2" s="353" t="s">
        <v>288</v>
      </c>
      <c r="L2" s="350" t="s">
        <v>41</v>
      </c>
      <c r="M2" s="345" t="s">
        <v>2122</v>
      </c>
      <c r="N2" s="346" t="s">
        <v>289</v>
      </c>
      <c r="O2" s="348">
        <v>0.7</v>
      </c>
      <c r="P2" s="326">
        <v>0.55000000000000004</v>
      </c>
      <c r="Q2" s="386">
        <v>0.45</v>
      </c>
      <c r="R2" s="338" t="s">
        <v>290</v>
      </c>
      <c r="S2" s="26" t="s">
        <v>291</v>
      </c>
      <c r="T2" s="1"/>
      <c r="U2" s="203" t="s">
        <v>169</v>
      </c>
      <c r="V2" s="1"/>
      <c r="W2" s="27" t="s">
        <v>292</v>
      </c>
      <c r="X2" s="1"/>
      <c r="Y2" s="200" t="s">
        <v>293</v>
      </c>
      <c r="AA2" s="300" t="s">
        <v>294</v>
      </c>
    </row>
    <row r="3" spans="1:27" ht="14.4">
      <c r="A3" s="153" t="s">
        <v>43</v>
      </c>
      <c r="B3" s="319" t="s">
        <v>295</v>
      </c>
      <c r="C3" s="24">
        <v>0.105</v>
      </c>
      <c r="E3" s="9" t="s">
        <v>296</v>
      </c>
      <c r="G3" s="9" t="s">
        <v>296</v>
      </c>
      <c r="H3" s="9" t="s">
        <v>297</v>
      </c>
      <c r="J3" s="13" t="s">
        <v>298</v>
      </c>
      <c r="K3" s="135">
        <v>0.2</v>
      </c>
      <c r="L3" s="342" t="s">
        <v>8</v>
      </c>
      <c r="M3" s="361" t="s">
        <v>2123</v>
      </c>
      <c r="N3" s="368" t="str">
        <f>L3&amp;M3</f>
        <v>東京都千代田区</v>
      </c>
      <c r="O3" s="369">
        <v>11.4</v>
      </c>
      <c r="P3" s="370">
        <v>11.1</v>
      </c>
      <c r="Q3" s="371">
        <v>10.9</v>
      </c>
      <c r="R3" s="339" t="s">
        <v>299</v>
      </c>
      <c r="S3" s="135">
        <v>0.7</v>
      </c>
      <c r="T3" s="114"/>
      <c r="U3" s="305" t="s">
        <v>300</v>
      </c>
      <c r="V3" s="114"/>
      <c r="W3" s="22" t="s">
        <v>301</v>
      </c>
      <c r="X3" s="1"/>
      <c r="Y3" s="201" t="s">
        <v>301</v>
      </c>
      <c r="AA3" s="201" t="s">
        <v>223</v>
      </c>
    </row>
    <row r="4" spans="1:27" ht="15" thickBot="1">
      <c r="A4" s="154" t="s">
        <v>57</v>
      </c>
      <c r="B4" s="320" t="s">
        <v>302</v>
      </c>
      <c r="C4" s="24">
        <v>0.105</v>
      </c>
      <c r="E4" s="7" t="s">
        <v>303</v>
      </c>
      <c r="G4" s="7" t="s">
        <v>296</v>
      </c>
      <c r="H4" s="7" t="s">
        <v>304</v>
      </c>
      <c r="J4" s="11" t="s">
        <v>298</v>
      </c>
      <c r="K4" s="16">
        <v>0.2</v>
      </c>
      <c r="L4" s="343" t="s">
        <v>8</v>
      </c>
      <c r="M4" s="331" t="s">
        <v>2124</v>
      </c>
      <c r="N4" s="347" t="str">
        <f t="shared" ref="N4:N67" si="0">L4&amp;M4</f>
        <v>東京都中央区</v>
      </c>
      <c r="O4" s="349">
        <v>11.4</v>
      </c>
      <c r="P4" s="330">
        <v>11.1</v>
      </c>
      <c r="Q4" s="328">
        <v>10.9</v>
      </c>
      <c r="R4" s="340" t="s">
        <v>305</v>
      </c>
      <c r="S4" s="16">
        <v>0.7</v>
      </c>
      <c r="T4" s="134"/>
      <c r="U4" s="6" t="s">
        <v>306</v>
      </c>
      <c r="V4" s="134"/>
      <c r="W4" s="21"/>
      <c r="X4" s="1"/>
      <c r="Y4" s="202" t="s">
        <v>293</v>
      </c>
      <c r="AA4" s="202" t="s">
        <v>307</v>
      </c>
    </row>
    <row r="5" spans="1:27" ht="15" thickBot="1">
      <c r="A5" s="154" t="s">
        <v>60</v>
      </c>
      <c r="B5" s="320" t="s">
        <v>308</v>
      </c>
      <c r="C5" s="24">
        <v>0.105</v>
      </c>
      <c r="E5" s="7" t="s">
        <v>309</v>
      </c>
      <c r="G5" s="7" t="s">
        <v>296</v>
      </c>
      <c r="H5" s="7" t="s">
        <v>310</v>
      </c>
      <c r="J5" s="11" t="s">
        <v>298</v>
      </c>
      <c r="K5" s="16">
        <v>0.2</v>
      </c>
      <c r="L5" s="343" t="s">
        <v>8</v>
      </c>
      <c r="M5" s="331" t="s">
        <v>2125</v>
      </c>
      <c r="N5" s="347" t="str">
        <f t="shared" si="0"/>
        <v>東京都港区</v>
      </c>
      <c r="O5" s="349">
        <v>11.4</v>
      </c>
      <c r="P5" s="330">
        <v>11.1</v>
      </c>
      <c r="Q5" s="328">
        <v>10.9</v>
      </c>
      <c r="R5" s="340" t="s">
        <v>311</v>
      </c>
      <c r="S5" s="16">
        <v>0.7</v>
      </c>
      <c r="T5" s="134"/>
      <c r="U5" s="306"/>
      <c r="V5" s="134"/>
      <c r="W5" s="1"/>
      <c r="X5" s="1"/>
      <c r="Y5" s="21"/>
      <c r="AA5" s="301" t="s">
        <v>312</v>
      </c>
    </row>
    <row r="6" spans="1:27" ht="14.4">
      <c r="A6" s="155" t="s">
        <v>50</v>
      </c>
      <c r="B6" s="320" t="s">
        <v>51</v>
      </c>
      <c r="C6" s="25">
        <v>6.3E-2</v>
      </c>
      <c r="E6" s="7" t="s">
        <v>313</v>
      </c>
      <c r="G6" s="7" t="s">
        <v>296</v>
      </c>
      <c r="H6" s="7" t="s">
        <v>314</v>
      </c>
      <c r="J6" s="11" t="s">
        <v>298</v>
      </c>
      <c r="K6" s="16">
        <v>0.2</v>
      </c>
      <c r="L6" s="343" t="s">
        <v>8</v>
      </c>
      <c r="M6" s="331" t="s">
        <v>2126</v>
      </c>
      <c r="N6" s="347" t="str">
        <f t="shared" si="0"/>
        <v>東京都新宿区</v>
      </c>
      <c r="O6" s="349">
        <v>11.4</v>
      </c>
      <c r="P6" s="330">
        <v>11.1</v>
      </c>
      <c r="Q6" s="328">
        <v>10.9</v>
      </c>
      <c r="R6" s="340" t="s">
        <v>315</v>
      </c>
      <c r="S6" s="16">
        <v>0.7</v>
      </c>
      <c r="T6" s="114"/>
      <c r="U6" s="114"/>
      <c r="V6" s="114"/>
      <c r="W6" s="133"/>
      <c r="X6" s="1"/>
      <c r="AA6" s="301" t="s">
        <v>316</v>
      </c>
    </row>
    <row r="7" spans="1:27" ht="15" thickBot="1">
      <c r="A7" s="154" t="s">
        <v>66</v>
      </c>
      <c r="B7" s="320" t="s">
        <v>53</v>
      </c>
      <c r="C7" s="25">
        <v>6.3E-2</v>
      </c>
      <c r="E7" s="7" t="s">
        <v>317</v>
      </c>
      <c r="G7" s="7" t="s">
        <v>296</v>
      </c>
      <c r="H7" s="7" t="s">
        <v>318</v>
      </c>
      <c r="J7" s="11" t="s">
        <v>298</v>
      </c>
      <c r="K7" s="16">
        <v>0.2</v>
      </c>
      <c r="L7" s="343" t="s">
        <v>8</v>
      </c>
      <c r="M7" s="331" t="s">
        <v>2127</v>
      </c>
      <c r="N7" s="347" t="str">
        <f t="shared" si="0"/>
        <v>東京都文京区</v>
      </c>
      <c r="O7" s="349">
        <v>11.4</v>
      </c>
      <c r="P7" s="330">
        <v>11.1</v>
      </c>
      <c r="Q7" s="328">
        <v>10.9</v>
      </c>
      <c r="R7" s="340" t="s">
        <v>319</v>
      </c>
      <c r="S7" s="16">
        <v>0.7</v>
      </c>
      <c r="T7" s="134"/>
      <c r="U7" s="134"/>
      <c r="V7" s="134"/>
      <c r="W7" s="1"/>
      <c r="X7" s="1"/>
      <c r="AA7" s="302" t="s">
        <v>320</v>
      </c>
    </row>
    <row r="8" spans="1:27" ht="14.4">
      <c r="A8" s="154" t="s">
        <v>69</v>
      </c>
      <c r="B8" s="320" t="s">
        <v>321</v>
      </c>
      <c r="C8" s="25">
        <v>6.4000000000000001E-2</v>
      </c>
      <c r="E8" s="7" t="s">
        <v>322</v>
      </c>
      <c r="G8" s="7" t="s">
        <v>296</v>
      </c>
      <c r="H8" s="7" t="s">
        <v>323</v>
      </c>
      <c r="J8" s="11" t="s">
        <v>298</v>
      </c>
      <c r="K8" s="16">
        <v>0.2</v>
      </c>
      <c r="L8" s="343" t="s">
        <v>8</v>
      </c>
      <c r="M8" s="331" t="s">
        <v>2128</v>
      </c>
      <c r="N8" s="347" t="str">
        <f t="shared" si="0"/>
        <v>東京都台東区</v>
      </c>
      <c r="O8" s="349">
        <v>11.4</v>
      </c>
      <c r="P8" s="330">
        <v>11.1</v>
      </c>
      <c r="Q8" s="328">
        <v>10.9</v>
      </c>
      <c r="R8" s="340" t="s">
        <v>324</v>
      </c>
      <c r="S8" s="16">
        <v>0.45</v>
      </c>
      <c r="T8" s="134"/>
      <c r="U8" s="134"/>
      <c r="V8" s="134"/>
      <c r="W8" s="1"/>
      <c r="X8" s="1"/>
    </row>
    <row r="9" spans="1:27" ht="14.4">
      <c r="A9" s="154" t="s">
        <v>73</v>
      </c>
      <c r="B9" s="320" t="s">
        <v>325</v>
      </c>
      <c r="C9" s="25">
        <v>6.4000000000000001E-2</v>
      </c>
      <c r="E9" s="7" t="s">
        <v>326</v>
      </c>
      <c r="G9" s="7" t="s">
        <v>296</v>
      </c>
      <c r="H9" s="7" t="s">
        <v>327</v>
      </c>
      <c r="J9" s="11" t="s">
        <v>298</v>
      </c>
      <c r="K9" s="16">
        <v>0.2</v>
      </c>
      <c r="L9" s="343" t="s">
        <v>8</v>
      </c>
      <c r="M9" s="331" t="s">
        <v>2129</v>
      </c>
      <c r="N9" s="347" t="str">
        <f t="shared" si="0"/>
        <v>東京都墨田区</v>
      </c>
      <c r="O9" s="349">
        <v>11.4</v>
      </c>
      <c r="P9" s="330">
        <v>11.1</v>
      </c>
      <c r="Q9" s="328">
        <v>10.9</v>
      </c>
      <c r="R9" s="340" t="s">
        <v>328</v>
      </c>
      <c r="S9" s="16">
        <v>0.45</v>
      </c>
      <c r="T9" s="134"/>
      <c r="U9" s="134"/>
      <c r="V9" s="134"/>
      <c r="W9" s="1"/>
      <c r="X9" s="1"/>
    </row>
    <row r="10" spans="1:27" ht="14.4">
      <c r="A10" s="154" t="s">
        <v>76</v>
      </c>
      <c r="B10" s="320" t="s">
        <v>56</v>
      </c>
      <c r="C10" s="25">
        <v>5.5E-2</v>
      </c>
      <c r="E10" s="7" t="s">
        <v>329</v>
      </c>
      <c r="G10" s="7" t="s">
        <v>296</v>
      </c>
      <c r="H10" s="7" t="s">
        <v>330</v>
      </c>
      <c r="J10" s="11" t="s">
        <v>298</v>
      </c>
      <c r="K10" s="16">
        <v>0.2</v>
      </c>
      <c r="L10" s="343" t="s">
        <v>8</v>
      </c>
      <c r="M10" s="331" t="s">
        <v>2130</v>
      </c>
      <c r="N10" s="347" t="str">
        <f t="shared" si="0"/>
        <v>東京都江東区</v>
      </c>
      <c r="O10" s="349">
        <v>11.4</v>
      </c>
      <c r="P10" s="330">
        <v>11.1</v>
      </c>
      <c r="Q10" s="328">
        <v>10.9</v>
      </c>
      <c r="R10" s="340" t="s">
        <v>331</v>
      </c>
      <c r="S10" s="16">
        <v>0.55000000000000004</v>
      </c>
      <c r="T10" s="134"/>
      <c r="U10" s="134"/>
      <c r="V10" s="134"/>
      <c r="W10" s="1"/>
      <c r="X10" s="1"/>
    </row>
    <row r="11" spans="1:27" ht="14.4">
      <c r="A11" s="154" t="s">
        <v>80</v>
      </c>
      <c r="B11" s="320" t="s">
        <v>59</v>
      </c>
      <c r="C11" s="25">
        <v>5.5E-2</v>
      </c>
      <c r="E11" s="7" t="s">
        <v>332</v>
      </c>
      <c r="G11" s="7" t="s">
        <v>296</v>
      </c>
      <c r="H11" s="7" t="s">
        <v>333</v>
      </c>
      <c r="J11" s="11" t="s">
        <v>298</v>
      </c>
      <c r="K11" s="16">
        <v>0.2</v>
      </c>
      <c r="L11" s="343" t="s">
        <v>8</v>
      </c>
      <c r="M11" s="331" t="s">
        <v>2131</v>
      </c>
      <c r="N11" s="347" t="str">
        <f t="shared" si="0"/>
        <v>東京都品川区</v>
      </c>
      <c r="O11" s="349">
        <v>11.4</v>
      </c>
      <c r="P11" s="330">
        <v>11.1</v>
      </c>
      <c r="Q11" s="328">
        <v>10.9</v>
      </c>
      <c r="R11" s="340" t="s">
        <v>334</v>
      </c>
      <c r="S11" s="16">
        <v>0.55000000000000004</v>
      </c>
      <c r="T11" s="134"/>
      <c r="U11" s="134"/>
      <c r="V11" s="134"/>
      <c r="W11" s="1"/>
      <c r="X11" s="1"/>
    </row>
    <row r="12" spans="1:27" ht="14.4">
      <c r="A12" s="154" t="s">
        <v>83</v>
      </c>
      <c r="B12" s="320" t="s">
        <v>63</v>
      </c>
      <c r="C12" s="25">
        <v>7.3999999999999996E-2</v>
      </c>
      <c r="E12" s="7" t="s">
        <v>335</v>
      </c>
      <c r="G12" s="7" t="s">
        <v>296</v>
      </c>
      <c r="H12" s="7" t="s">
        <v>336</v>
      </c>
      <c r="J12" s="11" t="s">
        <v>298</v>
      </c>
      <c r="K12" s="16">
        <v>0.2</v>
      </c>
      <c r="L12" s="343" t="s">
        <v>8</v>
      </c>
      <c r="M12" s="331" t="s">
        <v>2133</v>
      </c>
      <c r="N12" s="347" t="str">
        <f t="shared" si="0"/>
        <v>東京都目黒区</v>
      </c>
      <c r="O12" s="349">
        <v>11.4</v>
      </c>
      <c r="P12" s="330">
        <v>11.1</v>
      </c>
      <c r="Q12" s="328">
        <v>10.9</v>
      </c>
      <c r="R12" s="340" t="s">
        <v>87</v>
      </c>
      <c r="S12" s="16">
        <v>0.45</v>
      </c>
      <c r="T12" s="134"/>
      <c r="U12" s="134"/>
      <c r="V12" s="134"/>
      <c r="W12" s="1"/>
      <c r="X12" s="1"/>
    </row>
    <row r="13" spans="1:27" ht="14.4">
      <c r="A13" s="154" t="s">
        <v>87</v>
      </c>
      <c r="B13" s="320" t="s">
        <v>65</v>
      </c>
      <c r="C13" s="25">
        <v>7.3999999999999996E-2</v>
      </c>
      <c r="E13" s="7" t="s">
        <v>337</v>
      </c>
      <c r="G13" s="7" t="s">
        <v>296</v>
      </c>
      <c r="H13" s="7" t="s">
        <v>338</v>
      </c>
      <c r="J13" s="11" t="s">
        <v>298</v>
      </c>
      <c r="K13" s="16">
        <v>0.2</v>
      </c>
      <c r="L13" s="343" t="s">
        <v>8</v>
      </c>
      <c r="M13" s="331" t="s">
        <v>2134</v>
      </c>
      <c r="N13" s="347" t="str">
        <f t="shared" si="0"/>
        <v>東京都大田区</v>
      </c>
      <c r="O13" s="349">
        <v>11.4</v>
      </c>
      <c r="P13" s="330">
        <v>11.1</v>
      </c>
      <c r="Q13" s="328">
        <v>10.9</v>
      </c>
      <c r="R13" s="340" t="s">
        <v>339</v>
      </c>
      <c r="S13" s="16">
        <v>0.45</v>
      </c>
      <c r="T13" s="134"/>
      <c r="U13" s="134"/>
      <c r="V13" s="134"/>
      <c r="W13" s="1"/>
      <c r="X13" s="1"/>
    </row>
    <row r="14" spans="1:27" ht="14.4">
      <c r="A14" s="154" t="s">
        <v>90</v>
      </c>
      <c r="B14" s="320" t="s">
        <v>68</v>
      </c>
      <c r="C14" s="25">
        <v>7.3999999999999996E-2</v>
      </c>
      <c r="E14" s="7" t="s">
        <v>340</v>
      </c>
      <c r="G14" s="7" t="s">
        <v>296</v>
      </c>
      <c r="H14" s="7" t="s">
        <v>341</v>
      </c>
      <c r="J14" s="11" t="s">
        <v>298</v>
      </c>
      <c r="K14" s="16">
        <v>0.2</v>
      </c>
      <c r="L14" s="343" t="s">
        <v>8</v>
      </c>
      <c r="M14" s="331" t="s">
        <v>2135</v>
      </c>
      <c r="N14" s="347" t="str">
        <f t="shared" si="0"/>
        <v>東京都世田谷区</v>
      </c>
      <c r="O14" s="349">
        <v>11.4</v>
      </c>
      <c r="P14" s="330">
        <v>11.1</v>
      </c>
      <c r="Q14" s="328">
        <v>10.9</v>
      </c>
      <c r="R14" s="340" t="s">
        <v>342</v>
      </c>
      <c r="S14" s="16">
        <v>0.45</v>
      </c>
      <c r="T14" s="134"/>
      <c r="U14" s="134"/>
      <c r="V14" s="134"/>
      <c r="W14" s="1"/>
      <c r="X14" s="1"/>
    </row>
    <row r="15" spans="1:27" ht="14.4">
      <c r="A15" s="154" t="s">
        <v>93</v>
      </c>
      <c r="B15" s="320" t="s">
        <v>72</v>
      </c>
      <c r="C15" s="25">
        <v>7.3999999999999996E-2</v>
      </c>
      <c r="E15" s="7" t="s">
        <v>343</v>
      </c>
      <c r="G15" s="7" t="s">
        <v>296</v>
      </c>
      <c r="H15" s="7" t="s">
        <v>344</v>
      </c>
      <c r="J15" s="11" t="s">
        <v>298</v>
      </c>
      <c r="K15" s="16">
        <v>0.2</v>
      </c>
      <c r="L15" s="343" t="s">
        <v>8</v>
      </c>
      <c r="M15" s="331" t="s">
        <v>2136</v>
      </c>
      <c r="N15" s="347" t="str">
        <f t="shared" si="0"/>
        <v>東京都渋谷区</v>
      </c>
      <c r="O15" s="349">
        <v>11.4</v>
      </c>
      <c r="P15" s="330">
        <v>11.1</v>
      </c>
      <c r="Q15" s="328">
        <v>10.9</v>
      </c>
      <c r="R15" s="340" t="s">
        <v>345</v>
      </c>
      <c r="S15" s="16">
        <v>0.45</v>
      </c>
      <c r="T15" s="134"/>
      <c r="U15" s="134"/>
      <c r="V15" s="134"/>
      <c r="W15" s="1"/>
      <c r="X15" s="1"/>
    </row>
    <row r="16" spans="1:27" ht="14.4">
      <c r="A16" s="154" t="s">
        <v>96</v>
      </c>
      <c r="B16" s="320" t="s">
        <v>75</v>
      </c>
      <c r="C16" s="25">
        <v>7.3999999999999996E-2</v>
      </c>
      <c r="E16" s="7" t="s">
        <v>346</v>
      </c>
      <c r="G16" s="7" t="s">
        <v>296</v>
      </c>
      <c r="H16" s="7" t="s">
        <v>347</v>
      </c>
      <c r="J16" s="11" t="s">
        <v>298</v>
      </c>
      <c r="K16" s="16">
        <v>0.2</v>
      </c>
      <c r="L16" s="343" t="s">
        <v>8</v>
      </c>
      <c r="M16" s="331" t="s">
        <v>2137</v>
      </c>
      <c r="N16" s="347" t="str">
        <f t="shared" si="0"/>
        <v>東京都中野区</v>
      </c>
      <c r="O16" s="349">
        <v>11.4</v>
      </c>
      <c r="P16" s="330">
        <v>11.1</v>
      </c>
      <c r="Q16" s="328">
        <v>10.9</v>
      </c>
      <c r="R16" s="340" t="s">
        <v>348</v>
      </c>
      <c r="S16" s="16">
        <v>0.45</v>
      </c>
      <c r="T16" s="134"/>
      <c r="U16" s="134"/>
      <c r="V16" s="134"/>
      <c r="W16" s="1"/>
      <c r="X16" s="1"/>
    </row>
    <row r="17" spans="1:24" ht="14.4">
      <c r="A17" s="154" t="s">
        <v>100</v>
      </c>
      <c r="B17" s="320" t="s">
        <v>79</v>
      </c>
      <c r="C17" s="25">
        <v>0.13200000000000001</v>
      </c>
      <c r="E17" s="7" t="s">
        <v>349</v>
      </c>
      <c r="G17" s="7" t="s">
        <v>296</v>
      </c>
      <c r="H17" s="7" t="s">
        <v>350</v>
      </c>
      <c r="J17" s="11" t="s">
        <v>298</v>
      </c>
      <c r="K17" s="16">
        <v>0.2</v>
      </c>
      <c r="L17" s="343" t="s">
        <v>8</v>
      </c>
      <c r="M17" s="331" t="s">
        <v>2138</v>
      </c>
      <c r="N17" s="347" t="str">
        <f t="shared" si="0"/>
        <v>東京都杉並区</v>
      </c>
      <c r="O17" s="349">
        <v>11.4</v>
      </c>
      <c r="P17" s="330">
        <v>11.1</v>
      </c>
      <c r="Q17" s="328">
        <v>10.9</v>
      </c>
      <c r="R17" s="340" t="s">
        <v>351</v>
      </c>
      <c r="S17" s="16">
        <v>0.55000000000000004</v>
      </c>
      <c r="T17" s="134"/>
      <c r="U17" s="134"/>
      <c r="V17" s="134"/>
      <c r="W17" s="1"/>
      <c r="X17" s="1"/>
    </row>
    <row r="18" spans="1:24" ht="14.4">
      <c r="A18" s="154" t="s">
        <v>103</v>
      </c>
      <c r="B18" s="320" t="s">
        <v>82</v>
      </c>
      <c r="C18" s="25">
        <v>0.13200000000000001</v>
      </c>
      <c r="E18" s="7" t="s">
        <v>352</v>
      </c>
      <c r="G18" s="7" t="s">
        <v>296</v>
      </c>
      <c r="H18" s="7" t="s">
        <v>353</v>
      </c>
      <c r="J18" s="11" t="s">
        <v>298</v>
      </c>
      <c r="K18" s="16">
        <v>0.2</v>
      </c>
      <c r="L18" s="343" t="s">
        <v>8</v>
      </c>
      <c r="M18" s="331" t="s">
        <v>2139</v>
      </c>
      <c r="N18" s="347" t="str">
        <f t="shared" si="0"/>
        <v>東京都豊島区</v>
      </c>
      <c r="O18" s="349">
        <v>11.4</v>
      </c>
      <c r="P18" s="330">
        <v>11.1</v>
      </c>
      <c r="Q18" s="328">
        <v>10.9</v>
      </c>
      <c r="R18" s="340" t="s">
        <v>354</v>
      </c>
      <c r="S18" s="16">
        <v>0.55000000000000004</v>
      </c>
      <c r="T18" s="134"/>
      <c r="U18" s="134"/>
      <c r="V18" s="134"/>
      <c r="W18" s="1"/>
      <c r="X18" s="1"/>
    </row>
    <row r="19" spans="1:24" ht="14.4">
      <c r="A19" s="154" t="s">
        <v>107</v>
      </c>
      <c r="B19" s="320" t="s">
        <v>86</v>
      </c>
      <c r="C19" s="25">
        <v>8.4000000000000005E-2</v>
      </c>
      <c r="E19" s="7" t="s">
        <v>355</v>
      </c>
      <c r="G19" s="7" t="s">
        <v>296</v>
      </c>
      <c r="H19" s="7" t="s">
        <v>356</v>
      </c>
      <c r="J19" s="11" t="s">
        <v>298</v>
      </c>
      <c r="K19" s="16">
        <v>0.2</v>
      </c>
      <c r="L19" s="343" t="s">
        <v>8</v>
      </c>
      <c r="M19" s="331" t="s">
        <v>2140</v>
      </c>
      <c r="N19" s="347" t="str">
        <f t="shared" si="0"/>
        <v>東京都北区</v>
      </c>
      <c r="O19" s="349">
        <v>11.4</v>
      </c>
      <c r="P19" s="330">
        <v>11.1</v>
      </c>
      <c r="Q19" s="328">
        <v>10.9</v>
      </c>
      <c r="R19" s="340" t="s">
        <v>357</v>
      </c>
      <c r="S19" s="16">
        <v>0.55000000000000004</v>
      </c>
      <c r="T19" s="134"/>
      <c r="U19" s="134"/>
      <c r="V19" s="134"/>
      <c r="W19" s="1"/>
      <c r="X19" s="1"/>
    </row>
    <row r="20" spans="1:24" ht="14.4">
      <c r="A20" s="154" t="s">
        <v>110</v>
      </c>
      <c r="B20" s="320" t="s">
        <v>89</v>
      </c>
      <c r="C20" s="25">
        <v>8.4000000000000005E-2</v>
      </c>
      <c r="E20" s="7" t="s">
        <v>358</v>
      </c>
      <c r="G20" s="7" t="s">
        <v>296</v>
      </c>
      <c r="H20" s="7" t="s">
        <v>359</v>
      </c>
      <c r="J20" s="11" t="s">
        <v>298</v>
      </c>
      <c r="K20" s="16">
        <v>0.2</v>
      </c>
      <c r="L20" s="343" t="s">
        <v>8</v>
      </c>
      <c r="M20" s="331" t="s">
        <v>2141</v>
      </c>
      <c r="N20" s="347" t="str">
        <f t="shared" si="0"/>
        <v>東京都荒川区</v>
      </c>
      <c r="O20" s="349">
        <v>11.4</v>
      </c>
      <c r="P20" s="330">
        <v>11.1</v>
      </c>
      <c r="Q20" s="328">
        <v>10.9</v>
      </c>
      <c r="R20" s="340" t="s">
        <v>360</v>
      </c>
      <c r="S20" s="16">
        <v>0.55000000000000004</v>
      </c>
      <c r="T20" s="134"/>
      <c r="U20" s="134"/>
      <c r="V20" s="134"/>
      <c r="W20" s="1"/>
      <c r="X20" s="1"/>
    </row>
    <row r="21" spans="1:24" ht="14.4">
      <c r="A21" s="154" t="s">
        <v>113</v>
      </c>
      <c r="B21" s="320" t="s">
        <v>92</v>
      </c>
      <c r="C21" s="25">
        <v>8.4000000000000005E-2</v>
      </c>
      <c r="E21" s="7" t="s">
        <v>361</v>
      </c>
      <c r="G21" s="7" t="s">
        <v>296</v>
      </c>
      <c r="H21" s="7" t="s">
        <v>362</v>
      </c>
      <c r="J21" s="11" t="s">
        <v>298</v>
      </c>
      <c r="K21" s="16">
        <v>0.2</v>
      </c>
      <c r="L21" s="343" t="s">
        <v>8</v>
      </c>
      <c r="M21" s="331" t="s">
        <v>2142</v>
      </c>
      <c r="N21" s="347" t="str">
        <f t="shared" si="0"/>
        <v>東京都板橋区</v>
      </c>
      <c r="O21" s="349">
        <v>11.4</v>
      </c>
      <c r="P21" s="330">
        <v>11.1</v>
      </c>
      <c r="Q21" s="328">
        <v>10.9</v>
      </c>
      <c r="R21" s="340" t="s">
        <v>363</v>
      </c>
      <c r="S21" s="16">
        <v>0.55000000000000004</v>
      </c>
      <c r="T21" s="134"/>
      <c r="U21" s="134"/>
      <c r="V21" s="134"/>
      <c r="W21" s="1"/>
      <c r="X21" s="1"/>
    </row>
    <row r="22" spans="1:24" ht="14.4">
      <c r="A22" s="154" t="s">
        <v>116</v>
      </c>
      <c r="B22" s="320" t="s">
        <v>95</v>
      </c>
      <c r="C22" s="25">
        <v>8.4000000000000005E-2</v>
      </c>
      <c r="E22" s="7" t="s">
        <v>364</v>
      </c>
      <c r="G22" s="7" t="s">
        <v>296</v>
      </c>
      <c r="H22" s="7" t="s">
        <v>365</v>
      </c>
      <c r="J22" s="11" t="s">
        <v>298</v>
      </c>
      <c r="K22" s="16">
        <v>0.2</v>
      </c>
      <c r="L22" s="343" t="s">
        <v>8</v>
      </c>
      <c r="M22" s="331" t="s">
        <v>2143</v>
      </c>
      <c r="N22" s="347" t="str">
        <f t="shared" si="0"/>
        <v>東京都練馬区</v>
      </c>
      <c r="O22" s="349">
        <v>11.4</v>
      </c>
      <c r="P22" s="330">
        <v>11.1</v>
      </c>
      <c r="Q22" s="328">
        <v>10.9</v>
      </c>
      <c r="R22" s="340" t="s">
        <v>366</v>
      </c>
      <c r="S22" s="16">
        <v>0.55000000000000004</v>
      </c>
      <c r="T22" s="134"/>
      <c r="U22" s="1"/>
      <c r="V22" s="1"/>
      <c r="W22" s="1"/>
      <c r="X22" s="1"/>
    </row>
    <row r="23" spans="1:24" ht="14.4">
      <c r="A23" s="154" t="s">
        <v>120</v>
      </c>
      <c r="B23" s="320" t="s">
        <v>99</v>
      </c>
      <c r="C23" s="25">
        <v>8.4000000000000005E-2</v>
      </c>
      <c r="E23" s="7" t="s">
        <v>367</v>
      </c>
      <c r="G23" s="7" t="s">
        <v>296</v>
      </c>
      <c r="H23" s="7" t="s">
        <v>368</v>
      </c>
      <c r="J23" s="11" t="s">
        <v>298</v>
      </c>
      <c r="K23" s="16">
        <v>0.2</v>
      </c>
      <c r="L23" s="343" t="s">
        <v>8</v>
      </c>
      <c r="M23" s="331" t="s">
        <v>2144</v>
      </c>
      <c r="N23" s="347" t="str">
        <f t="shared" si="0"/>
        <v>東京都足立区</v>
      </c>
      <c r="O23" s="349">
        <v>11.4</v>
      </c>
      <c r="P23" s="330">
        <v>11.1</v>
      </c>
      <c r="Q23" s="328">
        <v>10.9</v>
      </c>
      <c r="R23" s="340" t="s">
        <v>369</v>
      </c>
      <c r="S23" s="16">
        <v>0.55000000000000004</v>
      </c>
      <c r="T23" s="134"/>
      <c r="U23" s="1"/>
      <c r="V23" s="1"/>
      <c r="W23" s="1"/>
      <c r="X23" s="1"/>
    </row>
    <row r="24" spans="1:24" ht="14.4">
      <c r="A24" s="154" t="s">
        <v>123</v>
      </c>
      <c r="B24" s="320" t="s">
        <v>102</v>
      </c>
      <c r="C24" s="25">
        <v>8.4000000000000005E-2</v>
      </c>
      <c r="E24" s="7" t="s">
        <v>370</v>
      </c>
      <c r="G24" s="7" t="s">
        <v>296</v>
      </c>
      <c r="H24" s="7" t="s">
        <v>371</v>
      </c>
      <c r="J24" s="11" t="s">
        <v>298</v>
      </c>
      <c r="K24" s="16">
        <v>0.2</v>
      </c>
      <c r="L24" s="343" t="s">
        <v>8</v>
      </c>
      <c r="M24" s="331" t="s">
        <v>2145</v>
      </c>
      <c r="N24" s="347" t="str">
        <f t="shared" si="0"/>
        <v>東京都葛飾区</v>
      </c>
      <c r="O24" s="349">
        <v>11.4</v>
      </c>
      <c r="P24" s="330">
        <v>11.1</v>
      </c>
      <c r="Q24" s="328">
        <v>10.9</v>
      </c>
      <c r="R24" s="340" t="s">
        <v>372</v>
      </c>
      <c r="S24" s="16">
        <v>0.55000000000000004</v>
      </c>
      <c r="T24" s="134"/>
      <c r="U24" s="1"/>
      <c r="V24" s="1"/>
      <c r="W24" s="1"/>
      <c r="X24" s="1"/>
    </row>
    <row r="25" spans="1:24" ht="15" thickBot="1">
      <c r="A25" s="154" t="s">
        <v>127</v>
      </c>
      <c r="B25" s="320" t="s">
        <v>106</v>
      </c>
      <c r="C25" s="25">
        <v>0.113</v>
      </c>
      <c r="E25" s="7" t="s">
        <v>373</v>
      </c>
      <c r="G25" s="7" t="s">
        <v>296</v>
      </c>
      <c r="H25" s="7" t="s">
        <v>374</v>
      </c>
      <c r="J25" s="12" t="s">
        <v>298</v>
      </c>
      <c r="K25" s="337">
        <v>0.2</v>
      </c>
      <c r="L25" s="344" t="s">
        <v>8</v>
      </c>
      <c r="M25" s="334" t="s">
        <v>2146</v>
      </c>
      <c r="N25" s="372" t="str">
        <f t="shared" si="0"/>
        <v>東京都江戸川区</v>
      </c>
      <c r="O25" s="373">
        <v>11.4</v>
      </c>
      <c r="P25" s="374">
        <v>11.1</v>
      </c>
      <c r="Q25" s="388">
        <v>10.9</v>
      </c>
      <c r="R25" s="340" t="s">
        <v>375</v>
      </c>
      <c r="S25" s="16">
        <v>0.45</v>
      </c>
      <c r="T25" s="134"/>
      <c r="U25" s="1"/>
      <c r="V25" s="1"/>
      <c r="W25" s="1"/>
      <c r="X25" s="1"/>
    </row>
    <row r="26" spans="1:24" ht="14.4">
      <c r="A26" s="154" t="s">
        <v>130</v>
      </c>
      <c r="B26" s="320" t="s">
        <v>109</v>
      </c>
      <c r="C26" s="25">
        <v>0.113</v>
      </c>
      <c r="E26" s="7" t="s">
        <v>376</v>
      </c>
      <c r="G26" s="7" t="s">
        <v>296</v>
      </c>
      <c r="H26" s="7" t="s">
        <v>377</v>
      </c>
      <c r="J26" s="325" t="s">
        <v>378</v>
      </c>
      <c r="K26" s="354">
        <v>0.16</v>
      </c>
      <c r="L26" s="351" t="s">
        <v>8</v>
      </c>
      <c r="M26" s="332" t="s">
        <v>1065</v>
      </c>
      <c r="N26" s="367" t="str">
        <f t="shared" si="0"/>
        <v>東京都調布市</v>
      </c>
      <c r="O26" s="327">
        <v>11.12</v>
      </c>
      <c r="P26" s="332">
        <v>10.88</v>
      </c>
      <c r="Q26" s="367">
        <v>10.72</v>
      </c>
      <c r="R26" s="340" t="s">
        <v>379</v>
      </c>
      <c r="S26" s="16">
        <v>0.45</v>
      </c>
      <c r="T26" s="134"/>
      <c r="U26" s="1"/>
      <c r="V26" s="1"/>
      <c r="W26" s="1"/>
      <c r="X26" s="1"/>
    </row>
    <row r="27" spans="1:24" ht="14.4">
      <c r="A27" s="154" t="s">
        <v>134</v>
      </c>
      <c r="B27" s="320" t="s">
        <v>112</v>
      </c>
      <c r="C27" s="25">
        <v>0.113</v>
      </c>
      <c r="E27" s="7" t="s">
        <v>380</v>
      </c>
      <c r="G27" s="7" t="s">
        <v>296</v>
      </c>
      <c r="H27" s="7" t="s">
        <v>381</v>
      </c>
      <c r="J27" s="11" t="s">
        <v>378</v>
      </c>
      <c r="K27" s="16">
        <v>0.16</v>
      </c>
      <c r="L27" s="343" t="s">
        <v>8</v>
      </c>
      <c r="M27" s="331" t="s">
        <v>2147</v>
      </c>
      <c r="N27" s="363" t="str">
        <f t="shared" si="0"/>
        <v>東京都町田市</v>
      </c>
      <c r="O27" s="329">
        <v>11.12</v>
      </c>
      <c r="P27" s="331">
        <v>10.88</v>
      </c>
      <c r="Q27" s="367">
        <v>10.72</v>
      </c>
      <c r="R27" s="340" t="s">
        <v>382</v>
      </c>
      <c r="S27" s="16">
        <v>0.45</v>
      </c>
      <c r="T27" s="134"/>
      <c r="U27" s="1"/>
      <c r="V27" s="1"/>
      <c r="W27" s="1"/>
      <c r="X27" s="1"/>
    </row>
    <row r="28" spans="1:24" ht="14.4">
      <c r="A28" s="154" t="s">
        <v>137</v>
      </c>
      <c r="B28" s="320" t="s">
        <v>115</v>
      </c>
      <c r="C28" s="25">
        <v>0.113</v>
      </c>
      <c r="E28" s="7" t="s">
        <v>383</v>
      </c>
      <c r="G28" s="7" t="s">
        <v>296</v>
      </c>
      <c r="H28" s="7" t="s">
        <v>384</v>
      </c>
      <c r="J28" s="11" t="s">
        <v>378</v>
      </c>
      <c r="K28" s="16">
        <v>0.16</v>
      </c>
      <c r="L28" s="343" t="s">
        <v>8</v>
      </c>
      <c r="M28" s="331" t="s">
        <v>2148</v>
      </c>
      <c r="N28" s="363" t="str">
        <f t="shared" si="0"/>
        <v>東京都狛江市</v>
      </c>
      <c r="O28" s="329">
        <v>11.12</v>
      </c>
      <c r="P28" s="331">
        <v>10.88</v>
      </c>
      <c r="Q28" s="367">
        <v>10.72</v>
      </c>
      <c r="R28" s="340" t="s">
        <v>385</v>
      </c>
      <c r="S28" s="16">
        <v>0.45</v>
      </c>
      <c r="T28" s="134"/>
      <c r="U28" s="1"/>
      <c r="V28" s="1"/>
      <c r="W28" s="1"/>
      <c r="X28" s="1"/>
    </row>
    <row r="29" spans="1:24" ht="14.4">
      <c r="A29" s="154" t="s">
        <v>141</v>
      </c>
      <c r="B29" s="320" t="s">
        <v>386</v>
      </c>
      <c r="C29" s="25">
        <v>8.3000000000000004E-2</v>
      </c>
      <c r="D29" s="115"/>
      <c r="E29" s="7" t="s">
        <v>387</v>
      </c>
      <c r="G29" s="7" t="s">
        <v>296</v>
      </c>
      <c r="H29" s="7" t="s">
        <v>388</v>
      </c>
      <c r="J29" s="11" t="s">
        <v>378</v>
      </c>
      <c r="K29" s="16">
        <v>0.16</v>
      </c>
      <c r="L29" s="343" t="s">
        <v>8</v>
      </c>
      <c r="M29" s="331" t="s">
        <v>2149</v>
      </c>
      <c r="N29" s="363" t="str">
        <f t="shared" si="0"/>
        <v>東京都多摩市</v>
      </c>
      <c r="O29" s="329">
        <v>11.12</v>
      </c>
      <c r="P29" s="331">
        <v>10.88</v>
      </c>
      <c r="Q29" s="367">
        <v>10.72</v>
      </c>
      <c r="R29" s="340" t="s">
        <v>389</v>
      </c>
      <c r="S29" s="16">
        <v>0.45</v>
      </c>
      <c r="T29" s="134"/>
      <c r="U29" s="1"/>
      <c r="V29" s="1"/>
      <c r="W29" s="1"/>
      <c r="X29" s="1"/>
    </row>
    <row r="30" spans="1:24" ht="14.4">
      <c r="A30" s="154" t="s">
        <v>144</v>
      </c>
      <c r="B30" s="320" t="s">
        <v>390</v>
      </c>
      <c r="C30" s="25">
        <v>8.3000000000000004E-2</v>
      </c>
      <c r="D30" s="114"/>
      <c r="E30" s="7" t="s">
        <v>391</v>
      </c>
      <c r="G30" s="7" t="s">
        <v>296</v>
      </c>
      <c r="H30" s="7" t="s">
        <v>392</v>
      </c>
      <c r="J30" s="11" t="s">
        <v>378</v>
      </c>
      <c r="K30" s="16">
        <v>0.16</v>
      </c>
      <c r="L30" s="343" t="s">
        <v>2245</v>
      </c>
      <c r="M30" s="331" t="s">
        <v>2150</v>
      </c>
      <c r="N30" s="363" t="str">
        <f t="shared" si="0"/>
        <v>神奈川県横浜市</v>
      </c>
      <c r="O30" s="329">
        <v>11.12</v>
      </c>
      <c r="P30" s="331">
        <v>10.88</v>
      </c>
      <c r="Q30" s="367">
        <v>10.72</v>
      </c>
      <c r="R30" s="340" t="s">
        <v>393</v>
      </c>
      <c r="S30" s="16">
        <v>0.45</v>
      </c>
      <c r="T30" s="134"/>
      <c r="U30" s="1"/>
      <c r="V30" s="1"/>
      <c r="W30" s="1"/>
      <c r="X30" s="1"/>
    </row>
    <row r="31" spans="1:24" ht="14.4">
      <c r="A31" s="154" t="s">
        <v>118</v>
      </c>
      <c r="B31" s="320" t="s">
        <v>119</v>
      </c>
      <c r="C31" s="25">
        <v>8.3000000000000004E-2</v>
      </c>
      <c r="D31" s="114"/>
      <c r="E31" s="7" t="s">
        <v>394</v>
      </c>
      <c r="G31" s="7" t="s">
        <v>296</v>
      </c>
      <c r="H31" s="7" t="s">
        <v>395</v>
      </c>
      <c r="J31" s="11" t="s">
        <v>378</v>
      </c>
      <c r="K31" s="16">
        <v>0.16</v>
      </c>
      <c r="L31" s="343" t="s">
        <v>2245</v>
      </c>
      <c r="M31" s="331" t="s">
        <v>2151</v>
      </c>
      <c r="N31" s="363" t="str">
        <f t="shared" si="0"/>
        <v>神奈川県川崎市</v>
      </c>
      <c r="O31" s="329">
        <v>11.12</v>
      </c>
      <c r="P31" s="331">
        <v>10.88</v>
      </c>
      <c r="Q31" s="367">
        <v>10.72</v>
      </c>
      <c r="R31" s="340" t="s">
        <v>396</v>
      </c>
      <c r="S31" s="16">
        <v>0.55000000000000004</v>
      </c>
      <c r="T31" s="134"/>
      <c r="U31" s="1"/>
      <c r="V31" s="1"/>
      <c r="W31" s="1"/>
      <c r="X31" s="1"/>
    </row>
    <row r="32" spans="1:24" ht="15" thickBot="1">
      <c r="A32" s="154" t="s">
        <v>150</v>
      </c>
      <c r="B32" s="320" t="s">
        <v>122</v>
      </c>
      <c r="C32" s="25">
        <v>8.3000000000000004E-2</v>
      </c>
      <c r="D32" s="114"/>
      <c r="E32" s="7" t="s">
        <v>397</v>
      </c>
      <c r="G32" s="7" t="s">
        <v>296</v>
      </c>
      <c r="H32" s="7" t="s">
        <v>398</v>
      </c>
      <c r="J32" s="17" t="s">
        <v>378</v>
      </c>
      <c r="K32" s="18">
        <v>0.16</v>
      </c>
      <c r="L32" s="366" t="s">
        <v>2246</v>
      </c>
      <c r="M32" s="355" t="s">
        <v>2152</v>
      </c>
      <c r="N32" s="375" t="str">
        <f t="shared" si="0"/>
        <v>大阪府大阪市</v>
      </c>
      <c r="O32" s="356">
        <v>11.12</v>
      </c>
      <c r="P32" s="355">
        <v>10.88</v>
      </c>
      <c r="Q32" s="387">
        <v>10.72</v>
      </c>
      <c r="R32" s="340" t="s">
        <v>400</v>
      </c>
      <c r="S32" s="16">
        <v>0.55000000000000004</v>
      </c>
      <c r="T32" s="134"/>
      <c r="U32" s="1"/>
      <c r="V32" s="1"/>
      <c r="W32" s="1"/>
      <c r="X32" s="1"/>
    </row>
    <row r="33" spans="1:24" ht="14.4">
      <c r="A33" s="154" t="s">
        <v>154</v>
      </c>
      <c r="B33" s="320" t="s">
        <v>401</v>
      </c>
      <c r="C33" s="25">
        <v>4.2999999999999997E-2</v>
      </c>
      <c r="D33" s="114"/>
      <c r="E33" s="7" t="s">
        <v>402</v>
      </c>
      <c r="G33" s="7" t="s">
        <v>296</v>
      </c>
      <c r="H33" s="7" t="s">
        <v>403</v>
      </c>
      <c r="J33" s="13" t="s">
        <v>399</v>
      </c>
      <c r="K33" s="135">
        <v>0.15</v>
      </c>
      <c r="L33" s="342" t="s">
        <v>2247</v>
      </c>
      <c r="M33" s="361" t="s">
        <v>919</v>
      </c>
      <c r="N33" s="368" t="str">
        <f t="shared" si="0"/>
        <v>埼玉県さいたま市</v>
      </c>
      <c r="O33" s="376">
        <v>11.05</v>
      </c>
      <c r="P33" s="361">
        <v>10.83</v>
      </c>
      <c r="Q33" s="367">
        <v>10.68</v>
      </c>
      <c r="R33" s="340" t="s">
        <v>404</v>
      </c>
      <c r="S33" s="16">
        <v>0.45</v>
      </c>
      <c r="T33" s="134"/>
      <c r="U33" s="1"/>
      <c r="V33" s="1"/>
      <c r="W33" s="1"/>
      <c r="X33" s="1"/>
    </row>
    <row r="34" spans="1:24" ht="14.4">
      <c r="A34" s="154" t="s">
        <v>157</v>
      </c>
      <c r="B34" s="320" t="s">
        <v>126</v>
      </c>
      <c r="C34" s="25">
        <v>4.2999999999999997E-2</v>
      </c>
      <c r="D34" s="114"/>
      <c r="E34" s="7" t="s">
        <v>405</v>
      </c>
      <c r="G34" s="7" t="s">
        <v>296</v>
      </c>
      <c r="H34" s="7" t="s">
        <v>406</v>
      </c>
      <c r="J34" s="11" t="s">
        <v>399</v>
      </c>
      <c r="K34" s="16">
        <v>0.15</v>
      </c>
      <c r="L34" s="343" t="s">
        <v>2248</v>
      </c>
      <c r="M34" s="331" t="s">
        <v>981</v>
      </c>
      <c r="N34" s="347" t="str">
        <f t="shared" si="0"/>
        <v>千葉県千葉市</v>
      </c>
      <c r="O34" s="329">
        <v>11.05</v>
      </c>
      <c r="P34" s="331">
        <v>10.83</v>
      </c>
      <c r="Q34" s="367">
        <v>10.68</v>
      </c>
      <c r="R34" s="340" t="s">
        <v>407</v>
      </c>
      <c r="S34" s="16">
        <v>0.45</v>
      </c>
      <c r="T34" s="134"/>
      <c r="U34" s="1"/>
      <c r="V34" s="1"/>
      <c r="W34" s="1"/>
      <c r="X34" s="1"/>
    </row>
    <row r="35" spans="1:24" ht="14.4">
      <c r="A35" s="154" t="s">
        <v>158</v>
      </c>
      <c r="B35" s="320" t="s">
        <v>129</v>
      </c>
      <c r="C35" s="25">
        <v>4.2999999999999997E-2</v>
      </c>
      <c r="D35" s="114"/>
      <c r="E35" s="7" t="s">
        <v>408</v>
      </c>
      <c r="G35" s="7" t="s">
        <v>296</v>
      </c>
      <c r="H35" s="7" t="s">
        <v>409</v>
      </c>
      <c r="J35" s="11" t="s">
        <v>399</v>
      </c>
      <c r="K35" s="16">
        <v>0.15</v>
      </c>
      <c r="L35" s="343" t="s">
        <v>2248</v>
      </c>
      <c r="M35" s="331" t="s">
        <v>1005</v>
      </c>
      <c r="N35" s="347" t="str">
        <f t="shared" si="0"/>
        <v>千葉県浦安市</v>
      </c>
      <c r="O35" s="329">
        <v>11.05</v>
      </c>
      <c r="P35" s="331">
        <v>10.83</v>
      </c>
      <c r="Q35" s="367">
        <v>10.68</v>
      </c>
      <c r="R35" s="340" t="s">
        <v>410</v>
      </c>
      <c r="S35" s="16">
        <v>0.45</v>
      </c>
      <c r="T35" s="134"/>
      <c r="U35" s="1"/>
      <c r="V35" s="1"/>
      <c r="W35" s="1"/>
      <c r="X35" s="1"/>
    </row>
    <row r="36" spans="1:24" ht="14.4">
      <c r="A36" s="154" t="s">
        <v>132</v>
      </c>
      <c r="B36" s="320" t="s">
        <v>133</v>
      </c>
      <c r="C36" s="25">
        <v>2.7E-2</v>
      </c>
      <c r="D36" s="114"/>
      <c r="E36" s="7" t="s">
        <v>411</v>
      </c>
      <c r="G36" s="7" t="s">
        <v>296</v>
      </c>
      <c r="H36" s="7" t="s">
        <v>412</v>
      </c>
      <c r="J36" s="11" t="s">
        <v>399</v>
      </c>
      <c r="K36" s="16">
        <v>0.15</v>
      </c>
      <c r="L36" s="343" t="s">
        <v>8</v>
      </c>
      <c r="M36" s="331" t="s">
        <v>1058</v>
      </c>
      <c r="N36" s="347" t="str">
        <f t="shared" si="0"/>
        <v>東京都八王子市</v>
      </c>
      <c r="O36" s="329">
        <v>11.05</v>
      </c>
      <c r="P36" s="331">
        <v>10.83</v>
      </c>
      <c r="Q36" s="367">
        <v>10.68</v>
      </c>
      <c r="R36" s="340" t="s">
        <v>413</v>
      </c>
      <c r="S36" s="16">
        <v>0.45</v>
      </c>
      <c r="T36" s="134"/>
      <c r="U36" s="1"/>
      <c r="V36" s="1"/>
      <c r="W36" s="1"/>
      <c r="X36" s="1"/>
    </row>
    <row r="37" spans="1:24" ht="14.4">
      <c r="A37" s="154" t="s">
        <v>159</v>
      </c>
      <c r="B37" s="320" t="s">
        <v>136</v>
      </c>
      <c r="C37" s="25">
        <v>2.7E-2</v>
      </c>
      <c r="D37" s="114"/>
      <c r="E37" s="7" t="s">
        <v>414</v>
      </c>
      <c r="G37" s="7" t="s">
        <v>296</v>
      </c>
      <c r="H37" s="7" t="s">
        <v>415</v>
      </c>
      <c r="J37" s="11" t="s">
        <v>399</v>
      </c>
      <c r="K37" s="16">
        <v>0.15</v>
      </c>
      <c r="L37" s="343" t="s">
        <v>8</v>
      </c>
      <c r="M37" s="331" t="s">
        <v>1060</v>
      </c>
      <c r="N37" s="347" t="str">
        <f t="shared" si="0"/>
        <v>東京都武蔵野市</v>
      </c>
      <c r="O37" s="329">
        <v>11.05</v>
      </c>
      <c r="P37" s="331">
        <v>10.83</v>
      </c>
      <c r="Q37" s="367">
        <v>10.68</v>
      </c>
      <c r="R37" s="340" t="s">
        <v>416</v>
      </c>
      <c r="S37" s="16">
        <v>0.45</v>
      </c>
      <c r="T37" s="134"/>
      <c r="U37" s="1"/>
      <c r="V37" s="1"/>
      <c r="W37" s="1"/>
      <c r="X37" s="1"/>
    </row>
    <row r="38" spans="1:24" ht="14.4">
      <c r="A38" s="154" t="s">
        <v>160</v>
      </c>
      <c r="B38" s="320" t="s">
        <v>417</v>
      </c>
      <c r="C38" s="25">
        <v>2.7E-2</v>
      </c>
      <c r="D38" s="114"/>
      <c r="E38" s="7" t="s">
        <v>418</v>
      </c>
      <c r="G38" s="7" t="s">
        <v>296</v>
      </c>
      <c r="H38" s="7" t="s">
        <v>419</v>
      </c>
      <c r="J38" s="11" t="s">
        <v>399</v>
      </c>
      <c r="K38" s="16">
        <v>0.15</v>
      </c>
      <c r="L38" s="343" t="s">
        <v>8</v>
      </c>
      <c r="M38" s="331" t="s">
        <v>1061</v>
      </c>
      <c r="N38" s="347" t="str">
        <f t="shared" si="0"/>
        <v>東京都三鷹市</v>
      </c>
      <c r="O38" s="329">
        <v>11.05</v>
      </c>
      <c r="P38" s="331">
        <v>10.83</v>
      </c>
      <c r="Q38" s="367">
        <v>10.68</v>
      </c>
      <c r="R38" s="340" t="s">
        <v>420</v>
      </c>
      <c r="S38" s="16">
        <v>0.45</v>
      </c>
      <c r="T38" s="134"/>
      <c r="U38" s="1"/>
      <c r="V38" s="1"/>
      <c r="W38" s="1"/>
      <c r="X38" s="1"/>
    </row>
    <row r="39" spans="1:24" ht="14.4">
      <c r="A39" s="154" t="s">
        <v>161</v>
      </c>
      <c r="B39" s="320" t="s">
        <v>140</v>
      </c>
      <c r="C39" s="25">
        <v>2.7E-2</v>
      </c>
      <c r="D39" s="114"/>
      <c r="E39" s="7" t="s">
        <v>421</v>
      </c>
      <c r="G39" s="7" t="s">
        <v>296</v>
      </c>
      <c r="H39" s="7" t="s">
        <v>422</v>
      </c>
      <c r="J39" s="11" t="s">
        <v>399</v>
      </c>
      <c r="K39" s="16">
        <v>0.15</v>
      </c>
      <c r="L39" s="343" t="s">
        <v>8</v>
      </c>
      <c r="M39" s="331" t="s">
        <v>1062</v>
      </c>
      <c r="N39" s="347" t="str">
        <f t="shared" si="0"/>
        <v>東京都青梅市</v>
      </c>
      <c r="O39" s="329">
        <v>11.05</v>
      </c>
      <c r="P39" s="331">
        <v>10.83</v>
      </c>
      <c r="Q39" s="367">
        <v>10.68</v>
      </c>
      <c r="R39" s="341" t="s">
        <v>423</v>
      </c>
      <c r="S39" s="18">
        <v>0.45</v>
      </c>
      <c r="T39" s="134"/>
      <c r="U39" s="1"/>
      <c r="V39" s="1"/>
      <c r="W39" s="1"/>
      <c r="X39" s="1"/>
    </row>
    <row r="40" spans="1:24" ht="15" thickBot="1">
      <c r="A40" s="154" t="s">
        <v>162</v>
      </c>
      <c r="B40" s="320" t="s">
        <v>143</v>
      </c>
      <c r="C40" s="25">
        <v>2.7E-2</v>
      </c>
      <c r="D40" s="114"/>
      <c r="E40" s="7" t="s">
        <v>424</v>
      </c>
      <c r="G40" s="7" t="s">
        <v>296</v>
      </c>
      <c r="H40" s="7" t="s">
        <v>425</v>
      </c>
      <c r="J40" s="11" t="s">
        <v>399</v>
      </c>
      <c r="K40" s="16">
        <v>0.15</v>
      </c>
      <c r="L40" s="343" t="s">
        <v>8</v>
      </c>
      <c r="M40" s="331" t="s">
        <v>2252</v>
      </c>
      <c r="N40" s="347" t="str">
        <f t="shared" si="0"/>
        <v>東京都府中市</v>
      </c>
      <c r="O40" s="329">
        <v>11.05</v>
      </c>
      <c r="P40" s="331">
        <v>10.83</v>
      </c>
      <c r="Q40" s="367">
        <v>10.68</v>
      </c>
      <c r="R40" s="341" t="s">
        <v>426</v>
      </c>
      <c r="S40" s="18">
        <v>0.45</v>
      </c>
      <c r="T40" s="134"/>
      <c r="U40" s="1"/>
      <c r="V40" s="1"/>
      <c r="W40" s="1"/>
      <c r="X40" s="1"/>
    </row>
    <row r="41" spans="1:24" ht="14.4">
      <c r="A41" s="154" t="s">
        <v>163</v>
      </c>
      <c r="B41" s="320" t="s">
        <v>427</v>
      </c>
      <c r="C41" s="24">
        <v>0.105</v>
      </c>
      <c r="D41" s="114"/>
      <c r="E41" s="7" t="s">
        <v>428</v>
      </c>
      <c r="G41" s="7" t="s">
        <v>296</v>
      </c>
      <c r="H41" s="7" t="s">
        <v>429</v>
      </c>
      <c r="J41" s="11" t="s">
        <v>399</v>
      </c>
      <c r="K41" s="16">
        <v>0.15</v>
      </c>
      <c r="L41" s="343" t="s">
        <v>8</v>
      </c>
      <c r="M41" s="331" t="s">
        <v>1067</v>
      </c>
      <c r="N41" s="347" t="str">
        <f t="shared" si="0"/>
        <v>東京都小金井市</v>
      </c>
      <c r="O41" s="329">
        <v>11.05</v>
      </c>
      <c r="P41" s="331">
        <v>10.83</v>
      </c>
      <c r="Q41" s="367">
        <v>10.68</v>
      </c>
      <c r="R41" s="342" t="s">
        <v>163</v>
      </c>
      <c r="S41" s="336">
        <v>0.7</v>
      </c>
      <c r="T41" s="134"/>
      <c r="U41" s="1"/>
      <c r="V41" s="1"/>
      <c r="W41" s="1"/>
      <c r="X41" s="1"/>
    </row>
    <row r="42" spans="1:24" ht="14.4">
      <c r="A42" s="154" t="s">
        <v>164</v>
      </c>
      <c r="B42" s="320" t="s">
        <v>147</v>
      </c>
      <c r="C42" s="24">
        <v>0.105</v>
      </c>
      <c r="D42" s="114"/>
      <c r="E42" s="7" t="s">
        <v>430</v>
      </c>
      <c r="G42" s="7" t="s">
        <v>296</v>
      </c>
      <c r="H42" s="7" t="s">
        <v>431</v>
      </c>
      <c r="J42" s="11" t="s">
        <v>399</v>
      </c>
      <c r="K42" s="16">
        <v>0.15</v>
      </c>
      <c r="L42" s="343" t="s">
        <v>8</v>
      </c>
      <c r="M42" s="331" t="s">
        <v>1068</v>
      </c>
      <c r="N42" s="347" t="str">
        <f t="shared" si="0"/>
        <v>東京都小平市</v>
      </c>
      <c r="O42" s="329">
        <v>11.05</v>
      </c>
      <c r="P42" s="331">
        <v>10.83</v>
      </c>
      <c r="Q42" s="367">
        <v>10.68</v>
      </c>
      <c r="R42" s="343" t="s">
        <v>164</v>
      </c>
      <c r="S42" s="335">
        <v>0.7</v>
      </c>
      <c r="T42" s="134"/>
      <c r="U42" s="1"/>
      <c r="V42" s="1"/>
      <c r="W42" s="1"/>
      <c r="X42" s="1"/>
    </row>
    <row r="43" spans="1:24" ht="14.4">
      <c r="A43" s="154" t="s">
        <v>165</v>
      </c>
      <c r="B43" s="320" t="s">
        <v>149</v>
      </c>
      <c r="C43" s="24">
        <v>0.105</v>
      </c>
      <c r="D43" s="114"/>
      <c r="E43" s="7" t="s">
        <v>432</v>
      </c>
      <c r="G43" s="7" t="s">
        <v>296</v>
      </c>
      <c r="H43" s="7" t="s">
        <v>433</v>
      </c>
      <c r="J43" s="11" t="s">
        <v>399</v>
      </c>
      <c r="K43" s="16">
        <v>0.15</v>
      </c>
      <c r="L43" s="343" t="s">
        <v>8</v>
      </c>
      <c r="M43" s="331" t="s">
        <v>1069</v>
      </c>
      <c r="N43" s="347" t="str">
        <f t="shared" si="0"/>
        <v>東京都日野市</v>
      </c>
      <c r="O43" s="329">
        <v>11.05</v>
      </c>
      <c r="P43" s="331">
        <v>10.83</v>
      </c>
      <c r="Q43" s="367">
        <v>10.68</v>
      </c>
      <c r="R43" s="343" t="s">
        <v>165</v>
      </c>
      <c r="S43" s="335">
        <v>0.7</v>
      </c>
      <c r="T43" s="134"/>
      <c r="U43" s="1"/>
      <c r="V43" s="1"/>
      <c r="W43" s="1"/>
      <c r="X43" s="1"/>
    </row>
    <row r="44" spans="1:24" ht="14.4">
      <c r="A44" s="154" t="s">
        <v>166</v>
      </c>
      <c r="B44" s="320" t="s">
        <v>434</v>
      </c>
      <c r="C44" s="25">
        <v>6.4000000000000001E-2</v>
      </c>
      <c r="D44" s="114"/>
      <c r="E44" s="7" t="s">
        <v>435</v>
      </c>
      <c r="G44" s="7" t="s">
        <v>296</v>
      </c>
      <c r="H44" s="7" t="s">
        <v>436</v>
      </c>
      <c r="J44" s="11" t="s">
        <v>399</v>
      </c>
      <c r="K44" s="16">
        <v>0.15</v>
      </c>
      <c r="L44" s="343" t="s">
        <v>8</v>
      </c>
      <c r="M44" s="331" t="s">
        <v>2153</v>
      </c>
      <c r="N44" s="347" t="str">
        <f t="shared" si="0"/>
        <v>東京都東村山市</v>
      </c>
      <c r="O44" s="329">
        <v>11.05</v>
      </c>
      <c r="P44" s="331">
        <v>10.83</v>
      </c>
      <c r="Q44" s="367">
        <v>10.68</v>
      </c>
      <c r="R44" s="343" t="s">
        <v>166</v>
      </c>
      <c r="S44" s="18">
        <v>0.45</v>
      </c>
      <c r="T44" s="134"/>
      <c r="U44" s="1"/>
      <c r="V44" s="1"/>
      <c r="W44" s="1"/>
      <c r="X44" s="1"/>
    </row>
    <row r="45" spans="1:24" ht="14.4">
      <c r="A45" s="154" t="s">
        <v>167</v>
      </c>
      <c r="B45" s="320" t="s">
        <v>153</v>
      </c>
      <c r="C45" s="25">
        <v>6.4000000000000001E-2</v>
      </c>
      <c r="D45" s="114"/>
      <c r="E45" s="7" t="s">
        <v>437</v>
      </c>
      <c r="G45" s="7" t="s">
        <v>296</v>
      </c>
      <c r="H45" s="7" t="s">
        <v>438</v>
      </c>
      <c r="J45" s="11" t="s">
        <v>399</v>
      </c>
      <c r="K45" s="16">
        <v>0.15</v>
      </c>
      <c r="L45" s="343" t="s">
        <v>8</v>
      </c>
      <c r="M45" s="331" t="s">
        <v>1071</v>
      </c>
      <c r="N45" s="347" t="str">
        <f t="shared" si="0"/>
        <v>東京都国分寺市</v>
      </c>
      <c r="O45" s="329">
        <v>11.05</v>
      </c>
      <c r="P45" s="331">
        <v>10.83</v>
      </c>
      <c r="Q45" s="367">
        <v>10.68</v>
      </c>
      <c r="R45" s="343" t="s">
        <v>167</v>
      </c>
      <c r="S45" s="18">
        <v>0.45</v>
      </c>
      <c r="T45" s="134"/>
      <c r="U45" s="1"/>
      <c r="V45" s="1"/>
      <c r="W45" s="1"/>
      <c r="X45" s="1"/>
    </row>
    <row r="46" spans="1:24" ht="15" thickBot="1">
      <c r="A46" s="156" t="s">
        <v>168</v>
      </c>
      <c r="B46" s="321" t="s">
        <v>156</v>
      </c>
      <c r="C46" s="116">
        <v>6.4000000000000001E-2</v>
      </c>
      <c r="D46" s="114"/>
      <c r="E46" s="7" t="s">
        <v>439</v>
      </c>
      <c r="G46" s="7" t="s">
        <v>296</v>
      </c>
      <c r="H46" s="7" t="s">
        <v>440</v>
      </c>
      <c r="J46" s="11" t="s">
        <v>399</v>
      </c>
      <c r="K46" s="16">
        <v>0.15</v>
      </c>
      <c r="L46" s="343" t="s">
        <v>8</v>
      </c>
      <c r="M46" s="331" t="s">
        <v>1072</v>
      </c>
      <c r="N46" s="347" t="str">
        <f t="shared" si="0"/>
        <v>東京都国立市</v>
      </c>
      <c r="O46" s="329">
        <v>11.05</v>
      </c>
      <c r="P46" s="331">
        <v>10.83</v>
      </c>
      <c r="Q46" s="367">
        <v>10.68</v>
      </c>
      <c r="R46" s="344" t="s">
        <v>168</v>
      </c>
      <c r="S46" s="337">
        <v>0.45</v>
      </c>
      <c r="T46" s="134"/>
      <c r="U46" s="1"/>
      <c r="V46" s="1"/>
      <c r="W46" s="1"/>
      <c r="X46" s="1"/>
    </row>
    <row r="47" spans="1:24">
      <c r="E47" s="7" t="s">
        <v>441</v>
      </c>
      <c r="G47" s="7" t="s">
        <v>296</v>
      </c>
      <c r="H47" s="7" t="s">
        <v>442</v>
      </c>
      <c r="J47" s="11" t="s">
        <v>399</v>
      </c>
      <c r="K47" s="16">
        <v>0.15</v>
      </c>
      <c r="L47" s="343" t="s">
        <v>8</v>
      </c>
      <c r="M47" s="331" t="s">
        <v>2154</v>
      </c>
      <c r="N47" s="347" t="str">
        <f t="shared" si="0"/>
        <v>東京都清瀬市</v>
      </c>
      <c r="O47" s="329">
        <v>11.05</v>
      </c>
      <c r="P47" s="331">
        <v>10.83</v>
      </c>
      <c r="Q47" s="367">
        <v>10.68</v>
      </c>
      <c r="T47" s="1"/>
      <c r="U47" s="1"/>
      <c r="V47" s="1"/>
      <c r="W47" s="1"/>
      <c r="X47" s="1"/>
    </row>
    <row r="48" spans="1:24">
      <c r="E48" s="7" t="s">
        <v>443</v>
      </c>
      <c r="G48" s="7" t="s">
        <v>296</v>
      </c>
      <c r="H48" s="7" t="s">
        <v>444</v>
      </c>
      <c r="J48" s="11" t="s">
        <v>399</v>
      </c>
      <c r="K48" s="16">
        <v>0.15</v>
      </c>
      <c r="L48" s="343" t="s">
        <v>8</v>
      </c>
      <c r="M48" s="331" t="s">
        <v>1077</v>
      </c>
      <c r="N48" s="347" t="str">
        <f t="shared" si="0"/>
        <v>東京都東久留米市</v>
      </c>
      <c r="O48" s="329">
        <v>11.05</v>
      </c>
      <c r="P48" s="331">
        <v>10.83</v>
      </c>
      <c r="Q48" s="367">
        <v>10.68</v>
      </c>
      <c r="T48" s="1"/>
      <c r="U48" s="1"/>
      <c r="V48" s="1"/>
      <c r="W48" s="1"/>
      <c r="X48" s="1"/>
    </row>
    <row r="49" spans="5:24" ht="13.8" thickBot="1">
      <c r="E49" s="8" t="s">
        <v>445</v>
      </c>
      <c r="G49" s="7" t="s">
        <v>296</v>
      </c>
      <c r="H49" s="7" t="s">
        <v>446</v>
      </c>
      <c r="J49" s="11" t="s">
        <v>399</v>
      </c>
      <c r="K49" s="16">
        <v>0.15</v>
      </c>
      <c r="L49" s="343" t="s">
        <v>8</v>
      </c>
      <c r="M49" s="331" t="s">
        <v>1080</v>
      </c>
      <c r="N49" s="347" t="str">
        <f t="shared" si="0"/>
        <v>東京都稲城市</v>
      </c>
      <c r="O49" s="329">
        <v>11.05</v>
      </c>
      <c r="P49" s="331">
        <v>10.83</v>
      </c>
      <c r="Q49" s="367">
        <v>10.68</v>
      </c>
      <c r="T49" s="1"/>
      <c r="U49" s="1"/>
      <c r="V49" s="1"/>
      <c r="W49" s="1"/>
      <c r="X49" s="1"/>
    </row>
    <row r="50" spans="5:24">
      <c r="E50" s="2"/>
      <c r="G50" s="7" t="s">
        <v>296</v>
      </c>
      <c r="H50" s="7" t="s">
        <v>447</v>
      </c>
      <c r="J50" s="11" t="s">
        <v>399</v>
      </c>
      <c r="K50" s="16">
        <v>0.15</v>
      </c>
      <c r="L50" s="343" t="s">
        <v>8</v>
      </c>
      <c r="M50" s="331" t="s">
        <v>1083</v>
      </c>
      <c r="N50" s="347" t="str">
        <f t="shared" si="0"/>
        <v>東京都西東京市</v>
      </c>
      <c r="O50" s="329">
        <v>11.05</v>
      </c>
      <c r="P50" s="331">
        <v>10.83</v>
      </c>
      <c r="Q50" s="367">
        <v>10.68</v>
      </c>
      <c r="T50" s="1"/>
      <c r="U50" s="1"/>
      <c r="V50" s="1"/>
      <c r="W50" s="1"/>
      <c r="X50" s="1"/>
    </row>
    <row r="51" spans="5:24">
      <c r="E51" s="2"/>
      <c r="G51" s="7" t="s">
        <v>296</v>
      </c>
      <c r="H51" s="7" t="s">
        <v>448</v>
      </c>
      <c r="J51" s="11" t="s">
        <v>399</v>
      </c>
      <c r="K51" s="16">
        <v>0.15</v>
      </c>
      <c r="L51" s="343" t="s">
        <v>2245</v>
      </c>
      <c r="M51" s="331" t="s">
        <v>1102</v>
      </c>
      <c r="N51" s="347" t="str">
        <f t="shared" si="0"/>
        <v>神奈川県鎌倉市</v>
      </c>
      <c r="O51" s="329">
        <v>11.05</v>
      </c>
      <c r="P51" s="331">
        <v>10.83</v>
      </c>
      <c r="Q51" s="367">
        <v>10.68</v>
      </c>
      <c r="T51" s="1"/>
      <c r="U51" s="1"/>
      <c r="V51" s="1"/>
      <c r="W51" s="1"/>
      <c r="X51" s="1"/>
    </row>
    <row r="52" spans="5:24">
      <c r="E52" s="2"/>
      <c r="G52" s="7" t="s">
        <v>296</v>
      </c>
      <c r="H52" s="7" t="s">
        <v>449</v>
      </c>
      <c r="J52" s="11" t="s">
        <v>399</v>
      </c>
      <c r="K52" s="16">
        <v>0.15</v>
      </c>
      <c r="L52" s="343" t="s">
        <v>2245</v>
      </c>
      <c r="M52" s="331" t="s">
        <v>1109</v>
      </c>
      <c r="N52" s="347" t="str">
        <f t="shared" si="0"/>
        <v>神奈川県厚木市</v>
      </c>
      <c r="O52" s="329">
        <v>11.05</v>
      </c>
      <c r="P52" s="331">
        <v>10.83</v>
      </c>
      <c r="Q52" s="367">
        <v>10.68</v>
      </c>
      <c r="T52" s="1"/>
      <c r="U52" s="1"/>
      <c r="V52" s="1"/>
      <c r="W52" s="1"/>
      <c r="X52" s="1"/>
    </row>
    <row r="53" spans="5:24">
      <c r="E53" s="2"/>
      <c r="G53" s="7" t="s">
        <v>296</v>
      </c>
      <c r="H53" s="7" t="s">
        <v>450</v>
      </c>
      <c r="J53" s="11" t="s">
        <v>399</v>
      </c>
      <c r="K53" s="16">
        <v>0.15</v>
      </c>
      <c r="L53" s="343" t="s">
        <v>2249</v>
      </c>
      <c r="M53" s="331" t="s">
        <v>1383</v>
      </c>
      <c r="N53" s="347" t="str">
        <f t="shared" si="0"/>
        <v>愛知県名古屋市</v>
      </c>
      <c r="O53" s="329">
        <v>11.05</v>
      </c>
      <c r="P53" s="331">
        <v>10.83</v>
      </c>
      <c r="Q53" s="367">
        <v>10.68</v>
      </c>
      <c r="T53" s="1"/>
      <c r="U53" s="1"/>
      <c r="V53" s="1"/>
      <c r="W53" s="1"/>
      <c r="X53" s="1"/>
    </row>
    <row r="54" spans="5:24">
      <c r="E54" s="2"/>
      <c r="G54" s="7" t="s">
        <v>296</v>
      </c>
      <c r="H54" s="7" t="s">
        <v>451</v>
      </c>
      <c r="J54" s="11" t="s">
        <v>399</v>
      </c>
      <c r="K54" s="16">
        <v>0.15</v>
      </c>
      <c r="L54" s="343" t="s">
        <v>2249</v>
      </c>
      <c r="M54" s="331" t="s">
        <v>1393</v>
      </c>
      <c r="N54" s="347" t="str">
        <f t="shared" si="0"/>
        <v>愛知県刈谷市</v>
      </c>
      <c r="O54" s="329">
        <v>11.05</v>
      </c>
      <c r="P54" s="331">
        <v>10.83</v>
      </c>
      <c r="Q54" s="367">
        <v>10.68</v>
      </c>
      <c r="T54" s="1"/>
      <c r="U54" s="1"/>
      <c r="V54" s="1"/>
      <c r="W54" s="1"/>
      <c r="X54" s="1"/>
    </row>
    <row r="55" spans="5:24">
      <c r="E55" s="2"/>
      <c r="G55" s="7" t="s">
        <v>296</v>
      </c>
      <c r="H55" s="7" t="s">
        <v>452</v>
      </c>
      <c r="J55" s="11" t="s">
        <v>399</v>
      </c>
      <c r="K55" s="16">
        <v>0.15</v>
      </c>
      <c r="L55" s="343" t="s">
        <v>2249</v>
      </c>
      <c r="M55" s="331" t="s">
        <v>1394</v>
      </c>
      <c r="N55" s="347" t="str">
        <f t="shared" si="0"/>
        <v>愛知県豊田市</v>
      </c>
      <c r="O55" s="329">
        <v>11.05</v>
      </c>
      <c r="P55" s="331">
        <v>10.83</v>
      </c>
      <c r="Q55" s="367">
        <v>10.68</v>
      </c>
      <c r="T55" s="1"/>
      <c r="U55" s="1"/>
      <c r="V55" s="1"/>
      <c r="W55" s="1"/>
      <c r="X55" s="1"/>
    </row>
    <row r="56" spans="5:24">
      <c r="E56" s="2"/>
      <c r="G56" s="7" t="s">
        <v>296</v>
      </c>
      <c r="H56" s="7" t="s">
        <v>453</v>
      </c>
      <c r="J56" s="11" t="s">
        <v>399</v>
      </c>
      <c r="K56" s="16">
        <v>0.15</v>
      </c>
      <c r="L56" s="343" t="s">
        <v>2246</v>
      </c>
      <c r="M56" s="331" t="s">
        <v>1517</v>
      </c>
      <c r="N56" s="347" t="str">
        <f t="shared" si="0"/>
        <v>大阪府守口市</v>
      </c>
      <c r="O56" s="329">
        <v>11.05</v>
      </c>
      <c r="P56" s="331">
        <v>10.83</v>
      </c>
      <c r="Q56" s="367">
        <v>10.68</v>
      </c>
      <c r="T56" s="1"/>
      <c r="U56" s="1"/>
      <c r="V56" s="1"/>
      <c r="W56" s="1"/>
      <c r="X56" s="1"/>
    </row>
    <row r="57" spans="5:24">
      <c r="E57" s="2"/>
      <c r="G57" s="7" t="s">
        <v>296</v>
      </c>
      <c r="H57" s="7" t="s">
        <v>454</v>
      </c>
      <c r="J57" s="11" t="s">
        <v>399</v>
      </c>
      <c r="K57" s="16">
        <v>0.15</v>
      </c>
      <c r="L57" s="343" t="s">
        <v>2246</v>
      </c>
      <c r="M57" s="331" t="s">
        <v>1526</v>
      </c>
      <c r="N57" s="347" t="str">
        <f t="shared" si="0"/>
        <v>大阪府大東市</v>
      </c>
      <c r="O57" s="329">
        <v>11.05</v>
      </c>
      <c r="P57" s="331">
        <v>10.83</v>
      </c>
      <c r="Q57" s="367">
        <v>10.68</v>
      </c>
      <c r="T57" s="1"/>
      <c r="U57" s="1"/>
      <c r="V57" s="1"/>
      <c r="W57" s="1"/>
      <c r="X57" s="1"/>
    </row>
    <row r="58" spans="5:24">
      <c r="E58" s="2"/>
      <c r="G58" s="7" t="s">
        <v>296</v>
      </c>
      <c r="H58" s="7" t="s">
        <v>455</v>
      </c>
      <c r="J58" s="11" t="s">
        <v>399</v>
      </c>
      <c r="K58" s="16">
        <v>0.15</v>
      </c>
      <c r="L58" s="343" t="s">
        <v>2246</v>
      </c>
      <c r="M58" s="331" t="s">
        <v>1531</v>
      </c>
      <c r="N58" s="347" t="str">
        <f t="shared" si="0"/>
        <v>大阪府門真市</v>
      </c>
      <c r="O58" s="329">
        <v>11.05</v>
      </c>
      <c r="P58" s="331">
        <v>10.83</v>
      </c>
      <c r="Q58" s="367">
        <v>10.68</v>
      </c>
      <c r="T58" s="1"/>
      <c r="U58" s="1"/>
      <c r="V58" s="1"/>
      <c r="W58" s="1"/>
      <c r="X58" s="1"/>
    </row>
    <row r="59" spans="5:24">
      <c r="E59" s="2"/>
      <c r="G59" s="7" t="s">
        <v>296</v>
      </c>
      <c r="H59" s="7" t="s">
        <v>456</v>
      </c>
      <c r="J59" s="11" t="s">
        <v>399</v>
      </c>
      <c r="K59" s="16">
        <v>0.15</v>
      </c>
      <c r="L59" s="343" t="s">
        <v>2250</v>
      </c>
      <c r="M59" s="331" t="s">
        <v>1555</v>
      </c>
      <c r="N59" s="347" t="str">
        <f t="shared" si="0"/>
        <v>兵庫県西宮市</v>
      </c>
      <c r="O59" s="329">
        <v>11.05</v>
      </c>
      <c r="P59" s="331">
        <v>10.83</v>
      </c>
      <c r="Q59" s="367">
        <v>10.68</v>
      </c>
      <c r="T59" s="1"/>
      <c r="U59" s="1"/>
      <c r="V59" s="1"/>
      <c r="W59" s="1"/>
      <c r="X59" s="1"/>
    </row>
    <row r="60" spans="5:24">
      <c r="E60" s="2"/>
      <c r="G60" s="7" t="s">
        <v>296</v>
      </c>
      <c r="H60" s="7" t="s">
        <v>458</v>
      </c>
      <c r="J60" s="11" t="s">
        <v>399</v>
      </c>
      <c r="K60" s="16">
        <v>0.15</v>
      </c>
      <c r="L60" s="343" t="s">
        <v>2250</v>
      </c>
      <c r="M60" s="331" t="s">
        <v>1557</v>
      </c>
      <c r="N60" s="347" t="str">
        <f t="shared" si="0"/>
        <v>兵庫県芦屋市</v>
      </c>
      <c r="O60" s="329">
        <v>11.05</v>
      </c>
      <c r="P60" s="331">
        <v>10.83</v>
      </c>
      <c r="Q60" s="367">
        <v>10.68</v>
      </c>
      <c r="T60" s="1"/>
      <c r="U60" s="1"/>
      <c r="V60" s="1"/>
      <c r="W60" s="1"/>
      <c r="X60" s="1"/>
    </row>
    <row r="61" spans="5:24" ht="13.8" thickBot="1">
      <c r="E61" s="2"/>
      <c r="G61" s="7" t="s">
        <v>296</v>
      </c>
      <c r="H61" s="7" t="s">
        <v>459</v>
      </c>
      <c r="J61" s="12" t="s">
        <v>399</v>
      </c>
      <c r="K61" s="337">
        <v>0.15</v>
      </c>
      <c r="L61" s="344" t="s">
        <v>2250</v>
      </c>
      <c r="M61" s="334" t="s">
        <v>1564</v>
      </c>
      <c r="N61" s="372" t="str">
        <f t="shared" si="0"/>
        <v>兵庫県宝塚市</v>
      </c>
      <c r="O61" s="333">
        <v>11.05</v>
      </c>
      <c r="P61" s="334">
        <v>10.83</v>
      </c>
      <c r="Q61" s="387">
        <v>10.68</v>
      </c>
      <c r="T61" s="1"/>
      <c r="U61" s="1"/>
      <c r="V61" s="1"/>
      <c r="W61" s="1"/>
      <c r="X61" s="1"/>
    </row>
    <row r="62" spans="5:24">
      <c r="E62" s="2"/>
      <c r="G62" s="7" t="s">
        <v>296</v>
      </c>
      <c r="H62" s="7" t="s">
        <v>460</v>
      </c>
      <c r="J62" s="13" t="s">
        <v>457</v>
      </c>
      <c r="K62" s="135">
        <v>0.12</v>
      </c>
      <c r="L62" s="360" t="s">
        <v>329</v>
      </c>
      <c r="M62" s="361" t="s">
        <v>829</v>
      </c>
      <c r="N62" s="362" t="str">
        <f t="shared" si="0"/>
        <v>茨城県牛久市</v>
      </c>
      <c r="O62" s="376">
        <v>10.84</v>
      </c>
      <c r="P62" s="361">
        <v>10.66</v>
      </c>
      <c r="Q62" s="367">
        <v>10.54</v>
      </c>
      <c r="T62" s="1"/>
      <c r="U62" s="1"/>
      <c r="V62" s="1"/>
      <c r="W62" s="1"/>
      <c r="X62" s="1"/>
    </row>
    <row r="63" spans="5:24">
      <c r="E63" s="2"/>
      <c r="G63" s="7" t="s">
        <v>296</v>
      </c>
      <c r="H63" s="7" t="s">
        <v>461</v>
      </c>
      <c r="J63" s="11" t="s">
        <v>457</v>
      </c>
      <c r="K63" s="16">
        <v>0.12</v>
      </c>
      <c r="L63" s="352" t="s">
        <v>337</v>
      </c>
      <c r="M63" s="331" t="s">
        <v>941</v>
      </c>
      <c r="N63" s="363" t="str">
        <f t="shared" si="0"/>
        <v>埼玉県朝霞市</v>
      </c>
      <c r="O63" s="329">
        <v>10.84</v>
      </c>
      <c r="P63" s="331">
        <v>10.66</v>
      </c>
      <c r="Q63" s="367">
        <v>10.54</v>
      </c>
      <c r="T63" s="1"/>
      <c r="U63" s="1"/>
      <c r="V63" s="1"/>
      <c r="W63" s="1"/>
      <c r="X63" s="1"/>
    </row>
    <row r="64" spans="5:24">
      <c r="E64" s="2"/>
      <c r="G64" s="7" t="s">
        <v>296</v>
      </c>
      <c r="H64" s="7" t="s">
        <v>462</v>
      </c>
      <c r="J64" s="11" t="s">
        <v>457</v>
      </c>
      <c r="K64" s="16">
        <v>0.12</v>
      </c>
      <c r="L64" s="352" t="s">
        <v>337</v>
      </c>
      <c r="M64" s="331" t="s">
        <v>2155</v>
      </c>
      <c r="N64" s="363" t="str">
        <f t="shared" si="0"/>
        <v>埼玉県志木市</v>
      </c>
      <c r="O64" s="329">
        <v>10.84</v>
      </c>
      <c r="P64" s="331">
        <v>10.66</v>
      </c>
      <c r="Q64" s="367">
        <v>10.54</v>
      </c>
      <c r="T64" s="1"/>
      <c r="U64" s="1"/>
      <c r="V64" s="1"/>
      <c r="W64" s="1"/>
      <c r="X64" s="1"/>
    </row>
    <row r="65" spans="5:24">
      <c r="E65" s="2"/>
      <c r="G65" s="7" t="s">
        <v>296</v>
      </c>
      <c r="H65" s="7" t="s">
        <v>463</v>
      </c>
      <c r="J65" s="11" t="s">
        <v>457</v>
      </c>
      <c r="K65" s="16">
        <v>0.12</v>
      </c>
      <c r="L65" s="352" t="s">
        <v>337</v>
      </c>
      <c r="M65" s="331" t="s">
        <v>2156</v>
      </c>
      <c r="N65" s="363" t="str">
        <f t="shared" si="0"/>
        <v>埼玉県和光市</v>
      </c>
      <c r="O65" s="329">
        <v>10.84</v>
      </c>
      <c r="P65" s="331">
        <v>10.66</v>
      </c>
      <c r="Q65" s="367">
        <v>10.54</v>
      </c>
      <c r="T65" s="1"/>
      <c r="U65" s="1"/>
      <c r="V65" s="1"/>
      <c r="W65" s="1"/>
      <c r="X65" s="1"/>
    </row>
    <row r="66" spans="5:24">
      <c r="E66" s="2"/>
      <c r="G66" s="7" t="s">
        <v>296</v>
      </c>
      <c r="H66" s="7" t="s">
        <v>464</v>
      </c>
      <c r="J66" s="11" t="s">
        <v>457</v>
      </c>
      <c r="K66" s="16">
        <v>0.12</v>
      </c>
      <c r="L66" s="352" t="s">
        <v>340</v>
      </c>
      <c r="M66" s="331" t="s">
        <v>984</v>
      </c>
      <c r="N66" s="363" t="str">
        <f t="shared" si="0"/>
        <v>千葉県船橋市</v>
      </c>
      <c r="O66" s="329">
        <v>10.84</v>
      </c>
      <c r="P66" s="331">
        <v>10.66</v>
      </c>
      <c r="Q66" s="367">
        <v>10.54</v>
      </c>
      <c r="T66" s="1"/>
      <c r="U66" s="1"/>
      <c r="V66" s="1"/>
      <c r="W66" s="1"/>
      <c r="X66" s="1"/>
    </row>
    <row r="67" spans="5:24">
      <c r="E67" s="2"/>
      <c r="G67" s="7" t="s">
        <v>296</v>
      </c>
      <c r="H67" s="7" t="s">
        <v>465</v>
      </c>
      <c r="J67" s="11" t="s">
        <v>457</v>
      </c>
      <c r="K67" s="16">
        <v>0.12</v>
      </c>
      <c r="L67" s="352" t="s">
        <v>340</v>
      </c>
      <c r="M67" s="331" t="s">
        <v>990</v>
      </c>
      <c r="N67" s="363" t="str">
        <f t="shared" si="0"/>
        <v>千葉県成田市</v>
      </c>
      <c r="O67" s="329">
        <v>10.84</v>
      </c>
      <c r="P67" s="331">
        <v>10.66</v>
      </c>
      <c r="Q67" s="367">
        <v>10.54</v>
      </c>
      <c r="T67" s="1"/>
      <c r="U67" s="1"/>
      <c r="V67" s="1"/>
      <c r="W67" s="1"/>
      <c r="X67" s="1"/>
    </row>
    <row r="68" spans="5:24">
      <c r="E68" s="2"/>
      <c r="G68" s="7" t="s">
        <v>296</v>
      </c>
      <c r="H68" s="7" t="s">
        <v>466</v>
      </c>
      <c r="J68" s="11" t="s">
        <v>457</v>
      </c>
      <c r="K68" s="16">
        <v>0.12</v>
      </c>
      <c r="L68" s="352" t="s">
        <v>340</v>
      </c>
      <c r="M68" s="331" t="s">
        <v>994</v>
      </c>
      <c r="N68" s="363" t="str">
        <f t="shared" ref="N68:N131" si="1">L68&amp;M68</f>
        <v>千葉県習志野市</v>
      </c>
      <c r="O68" s="329">
        <v>10.84</v>
      </c>
      <c r="P68" s="331">
        <v>10.66</v>
      </c>
      <c r="Q68" s="367">
        <v>10.54</v>
      </c>
      <c r="T68" s="1"/>
      <c r="U68" s="1"/>
      <c r="V68" s="1"/>
      <c r="W68" s="1"/>
      <c r="X68" s="1"/>
    </row>
    <row r="69" spans="5:24">
      <c r="E69" s="2"/>
      <c r="G69" s="7" t="s">
        <v>296</v>
      </c>
      <c r="H69" s="7" t="s">
        <v>467</v>
      </c>
      <c r="J69" s="11" t="s">
        <v>457</v>
      </c>
      <c r="K69" s="16">
        <v>0.12</v>
      </c>
      <c r="L69" s="352" t="s">
        <v>343</v>
      </c>
      <c r="M69" s="331" t="s">
        <v>1059</v>
      </c>
      <c r="N69" s="363" t="str">
        <f t="shared" si="1"/>
        <v>東京都立川市</v>
      </c>
      <c r="O69" s="329">
        <v>10.84</v>
      </c>
      <c r="P69" s="331">
        <v>10.66</v>
      </c>
      <c r="Q69" s="367">
        <v>10.54</v>
      </c>
      <c r="T69" s="1"/>
      <c r="U69" s="1"/>
      <c r="V69" s="1"/>
      <c r="W69" s="1"/>
      <c r="X69" s="1"/>
    </row>
    <row r="70" spans="5:24">
      <c r="E70" s="2"/>
      <c r="G70" s="7" t="s">
        <v>296</v>
      </c>
      <c r="H70" s="7" t="s">
        <v>468</v>
      </c>
      <c r="J70" s="11" t="s">
        <v>457</v>
      </c>
      <c r="K70" s="16">
        <v>0.12</v>
      </c>
      <c r="L70" s="352" t="s">
        <v>343</v>
      </c>
      <c r="M70" s="331" t="s">
        <v>1064</v>
      </c>
      <c r="N70" s="363" t="str">
        <f t="shared" si="1"/>
        <v>東京都昭島市</v>
      </c>
      <c r="O70" s="329">
        <v>10.84</v>
      </c>
      <c r="P70" s="331">
        <v>10.66</v>
      </c>
      <c r="Q70" s="367">
        <v>10.54</v>
      </c>
      <c r="T70" s="1"/>
      <c r="U70" s="1"/>
      <c r="V70" s="1"/>
      <c r="W70" s="1"/>
      <c r="X70" s="1"/>
    </row>
    <row r="71" spans="5:24">
      <c r="E71" s="2"/>
      <c r="G71" s="7" t="s">
        <v>296</v>
      </c>
      <c r="H71" s="7" t="s">
        <v>469</v>
      </c>
      <c r="J71" s="11" t="s">
        <v>457</v>
      </c>
      <c r="K71" s="16">
        <v>0.12</v>
      </c>
      <c r="L71" s="352" t="s">
        <v>343</v>
      </c>
      <c r="M71" s="331" t="s">
        <v>1075</v>
      </c>
      <c r="N71" s="363" t="str">
        <f t="shared" si="1"/>
        <v>東京都東大和市</v>
      </c>
      <c r="O71" s="329">
        <v>10.84</v>
      </c>
      <c r="P71" s="331">
        <v>10.66</v>
      </c>
      <c r="Q71" s="367">
        <v>10.54</v>
      </c>
      <c r="T71" s="1"/>
      <c r="U71" s="1"/>
      <c r="V71" s="1"/>
      <c r="W71" s="1"/>
      <c r="X71" s="1"/>
    </row>
    <row r="72" spans="5:24">
      <c r="E72" s="2"/>
      <c r="G72" s="7" t="s">
        <v>296</v>
      </c>
      <c r="H72" s="7" t="s">
        <v>470</v>
      </c>
      <c r="J72" s="11" t="s">
        <v>457</v>
      </c>
      <c r="K72" s="16">
        <v>0.12</v>
      </c>
      <c r="L72" s="352" t="s">
        <v>346</v>
      </c>
      <c r="M72" s="331" t="s">
        <v>1099</v>
      </c>
      <c r="N72" s="363" t="str">
        <f t="shared" si="1"/>
        <v>神奈川県相模原市</v>
      </c>
      <c r="O72" s="329">
        <v>10.84</v>
      </c>
      <c r="P72" s="331">
        <v>10.66</v>
      </c>
      <c r="Q72" s="367">
        <v>10.54</v>
      </c>
      <c r="T72" s="1"/>
      <c r="U72" s="1"/>
      <c r="V72" s="1"/>
      <c r="W72" s="1"/>
      <c r="X72" s="1"/>
    </row>
    <row r="73" spans="5:24">
      <c r="E73" s="2"/>
      <c r="G73" s="7" t="s">
        <v>296</v>
      </c>
      <c r="H73" s="7" t="s">
        <v>471</v>
      </c>
      <c r="J73" s="11" t="s">
        <v>457</v>
      </c>
      <c r="K73" s="16">
        <v>0.12</v>
      </c>
      <c r="L73" s="352" t="s">
        <v>346</v>
      </c>
      <c r="M73" s="331" t="s">
        <v>1100</v>
      </c>
      <c r="N73" s="363" t="str">
        <f t="shared" si="1"/>
        <v>神奈川県横須賀市</v>
      </c>
      <c r="O73" s="329">
        <v>10.84</v>
      </c>
      <c r="P73" s="331">
        <v>10.66</v>
      </c>
      <c r="Q73" s="367">
        <v>10.54</v>
      </c>
      <c r="T73" s="1"/>
      <c r="U73" s="1"/>
      <c r="V73" s="1"/>
      <c r="W73" s="1"/>
      <c r="X73" s="1"/>
    </row>
    <row r="74" spans="5:24">
      <c r="E74" s="2"/>
      <c r="G74" s="7" t="s">
        <v>296</v>
      </c>
      <c r="H74" s="7" t="s">
        <v>472</v>
      </c>
      <c r="J74" s="11" t="s">
        <v>457</v>
      </c>
      <c r="K74" s="16">
        <v>0.12</v>
      </c>
      <c r="L74" s="352" t="s">
        <v>346</v>
      </c>
      <c r="M74" s="331" t="s">
        <v>1103</v>
      </c>
      <c r="N74" s="363" t="str">
        <f t="shared" si="1"/>
        <v>神奈川県藤沢市</v>
      </c>
      <c r="O74" s="329">
        <v>10.84</v>
      </c>
      <c r="P74" s="331">
        <v>10.66</v>
      </c>
      <c r="Q74" s="367">
        <v>10.54</v>
      </c>
      <c r="T74" s="1"/>
      <c r="U74" s="1"/>
      <c r="V74" s="1"/>
      <c r="W74" s="1"/>
      <c r="X74" s="1"/>
    </row>
    <row r="75" spans="5:24">
      <c r="E75" s="2"/>
      <c r="G75" s="7" t="s">
        <v>296</v>
      </c>
      <c r="H75" s="7" t="s">
        <v>473</v>
      </c>
      <c r="J75" s="11" t="s">
        <v>457</v>
      </c>
      <c r="K75" s="16">
        <v>0.12</v>
      </c>
      <c r="L75" s="352" t="s">
        <v>346</v>
      </c>
      <c r="M75" s="331" t="s">
        <v>1106</v>
      </c>
      <c r="N75" s="363" t="str">
        <f t="shared" si="1"/>
        <v>神奈川県逗子市</v>
      </c>
      <c r="O75" s="329">
        <v>10.84</v>
      </c>
      <c r="P75" s="331">
        <v>10.66</v>
      </c>
      <c r="Q75" s="367">
        <v>10.54</v>
      </c>
      <c r="T75" s="1"/>
      <c r="U75" s="1"/>
      <c r="V75" s="1"/>
      <c r="W75" s="1"/>
      <c r="X75" s="1"/>
    </row>
    <row r="76" spans="5:24">
      <c r="E76" s="2"/>
      <c r="G76" s="7" t="s">
        <v>296</v>
      </c>
      <c r="H76" s="7" t="s">
        <v>474</v>
      </c>
      <c r="J76" s="11" t="s">
        <v>457</v>
      </c>
      <c r="K76" s="16">
        <v>0.12</v>
      </c>
      <c r="L76" s="352" t="s">
        <v>346</v>
      </c>
      <c r="M76" s="331" t="s">
        <v>1107</v>
      </c>
      <c r="N76" s="363" t="str">
        <f t="shared" si="1"/>
        <v>神奈川県三浦市</v>
      </c>
      <c r="O76" s="329">
        <v>10.84</v>
      </c>
      <c r="P76" s="331">
        <v>10.66</v>
      </c>
      <c r="Q76" s="367">
        <v>10.54</v>
      </c>
      <c r="T76" s="1"/>
      <c r="U76" s="1"/>
      <c r="V76" s="1"/>
      <c r="W76" s="1"/>
      <c r="X76" s="1"/>
    </row>
    <row r="77" spans="5:24">
      <c r="E77" s="2"/>
      <c r="G77" s="7" t="s">
        <v>296</v>
      </c>
      <c r="H77" s="7" t="s">
        <v>475</v>
      </c>
      <c r="J77" s="11" t="s">
        <v>457</v>
      </c>
      <c r="K77" s="16">
        <v>0.12</v>
      </c>
      <c r="L77" s="352" t="s">
        <v>346</v>
      </c>
      <c r="M77" s="331" t="s">
        <v>2157</v>
      </c>
      <c r="N77" s="363" t="str">
        <f t="shared" si="1"/>
        <v>神奈川県海老名市</v>
      </c>
      <c r="O77" s="329">
        <v>10.84</v>
      </c>
      <c r="P77" s="331">
        <v>10.66</v>
      </c>
      <c r="Q77" s="367">
        <v>10.54</v>
      </c>
      <c r="T77" s="1"/>
      <c r="U77" s="1"/>
      <c r="V77" s="1"/>
      <c r="W77" s="1"/>
      <c r="X77" s="1"/>
    </row>
    <row r="78" spans="5:24">
      <c r="E78" s="2"/>
      <c r="G78" s="7" t="s">
        <v>296</v>
      </c>
      <c r="H78" s="7" t="s">
        <v>476</v>
      </c>
      <c r="J78" s="11" t="s">
        <v>457</v>
      </c>
      <c r="K78" s="16">
        <v>0.12</v>
      </c>
      <c r="L78" s="352" t="s">
        <v>387</v>
      </c>
      <c r="M78" s="331" t="s">
        <v>1511</v>
      </c>
      <c r="N78" s="363" t="str">
        <f t="shared" si="1"/>
        <v>大阪府豊中市</v>
      </c>
      <c r="O78" s="329">
        <v>10.84</v>
      </c>
      <c r="P78" s="331">
        <v>10.66</v>
      </c>
      <c r="Q78" s="367">
        <v>10.54</v>
      </c>
      <c r="T78" s="1"/>
      <c r="U78" s="1"/>
      <c r="V78" s="1"/>
      <c r="W78" s="1"/>
      <c r="X78" s="1"/>
    </row>
    <row r="79" spans="5:24">
      <c r="E79" s="2"/>
      <c r="G79" s="7" t="s">
        <v>296</v>
      </c>
      <c r="H79" s="7" t="s">
        <v>477</v>
      </c>
      <c r="J79" s="11" t="s">
        <v>457</v>
      </c>
      <c r="K79" s="16">
        <v>0.12</v>
      </c>
      <c r="L79" s="352" t="s">
        <v>387</v>
      </c>
      <c r="M79" s="331" t="s">
        <v>1512</v>
      </c>
      <c r="N79" s="363" t="str">
        <f t="shared" si="1"/>
        <v>大阪府池田市</v>
      </c>
      <c r="O79" s="329">
        <v>10.84</v>
      </c>
      <c r="P79" s="331">
        <v>10.66</v>
      </c>
      <c r="Q79" s="367">
        <v>10.54</v>
      </c>
      <c r="T79" s="1"/>
      <c r="U79" s="1"/>
      <c r="V79" s="1"/>
      <c r="W79" s="1"/>
      <c r="X79" s="1"/>
    </row>
    <row r="80" spans="5:24">
      <c r="E80" s="2"/>
      <c r="G80" s="7" t="s">
        <v>296</v>
      </c>
      <c r="H80" s="7" t="s">
        <v>478</v>
      </c>
      <c r="J80" s="11" t="s">
        <v>457</v>
      </c>
      <c r="K80" s="16">
        <v>0.12</v>
      </c>
      <c r="L80" s="352" t="s">
        <v>387</v>
      </c>
      <c r="M80" s="331" t="s">
        <v>1513</v>
      </c>
      <c r="N80" s="363" t="str">
        <f t="shared" si="1"/>
        <v>大阪府吹田市</v>
      </c>
      <c r="O80" s="329">
        <v>10.84</v>
      </c>
      <c r="P80" s="331">
        <v>10.66</v>
      </c>
      <c r="Q80" s="367">
        <v>10.54</v>
      </c>
      <c r="T80" s="1"/>
      <c r="U80" s="1"/>
      <c r="V80" s="1"/>
      <c r="W80" s="1"/>
      <c r="X80" s="1"/>
    </row>
    <row r="81" spans="5:24">
      <c r="E81" s="2"/>
      <c r="G81" s="7" t="s">
        <v>296</v>
      </c>
      <c r="H81" s="7" t="s">
        <v>479</v>
      </c>
      <c r="J81" s="11" t="s">
        <v>457</v>
      </c>
      <c r="K81" s="16">
        <v>0.12</v>
      </c>
      <c r="L81" s="352" t="s">
        <v>387</v>
      </c>
      <c r="M81" s="331" t="s">
        <v>1515</v>
      </c>
      <c r="N81" s="363" t="str">
        <f t="shared" si="1"/>
        <v>大阪府高槻市</v>
      </c>
      <c r="O81" s="329">
        <v>10.84</v>
      </c>
      <c r="P81" s="331">
        <v>10.66</v>
      </c>
      <c r="Q81" s="367">
        <v>10.54</v>
      </c>
      <c r="T81" s="1"/>
      <c r="U81" s="1"/>
      <c r="V81" s="1"/>
      <c r="W81" s="1"/>
      <c r="X81" s="1"/>
    </row>
    <row r="82" spans="5:24">
      <c r="E82" s="2"/>
      <c r="G82" s="7" t="s">
        <v>296</v>
      </c>
      <c r="H82" s="7" t="s">
        <v>480</v>
      </c>
      <c r="J82" s="11" t="s">
        <v>457</v>
      </c>
      <c r="K82" s="16">
        <v>0.12</v>
      </c>
      <c r="L82" s="352" t="s">
        <v>387</v>
      </c>
      <c r="M82" s="331" t="s">
        <v>1523</v>
      </c>
      <c r="N82" s="363" t="str">
        <f t="shared" si="1"/>
        <v>大阪府寝屋川市</v>
      </c>
      <c r="O82" s="329">
        <v>10.84</v>
      </c>
      <c r="P82" s="331">
        <v>10.66</v>
      </c>
      <c r="Q82" s="367">
        <v>10.54</v>
      </c>
      <c r="T82" s="1"/>
      <c r="U82" s="1"/>
      <c r="V82" s="1"/>
      <c r="W82" s="1"/>
      <c r="X82" s="1"/>
    </row>
    <row r="83" spans="5:24">
      <c r="E83" s="2"/>
      <c r="G83" s="7" t="s">
        <v>296</v>
      </c>
      <c r="H83" s="7" t="s">
        <v>481</v>
      </c>
      <c r="J83" s="11" t="s">
        <v>457</v>
      </c>
      <c r="K83" s="16">
        <v>0.12</v>
      </c>
      <c r="L83" s="352" t="s">
        <v>387</v>
      </c>
      <c r="M83" s="331" t="s">
        <v>1528</v>
      </c>
      <c r="N83" s="363" t="str">
        <f t="shared" si="1"/>
        <v>大阪府箕面市</v>
      </c>
      <c r="O83" s="329">
        <v>10.84</v>
      </c>
      <c r="P83" s="331">
        <v>10.66</v>
      </c>
      <c r="Q83" s="367">
        <v>10.54</v>
      </c>
      <c r="T83" s="1"/>
      <c r="U83" s="1"/>
      <c r="V83" s="1"/>
      <c r="W83" s="1"/>
      <c r="X83" s="1"/>
    </row>
    <row r="84" spans="5:24">
      <c r="E84" s="2"/>
      <c r="G84" s="7" t="s">
        <v>296</v>
      </c>
      <c r="H84" s="7" t="s">
        <v>482</v>
      </c>
      <c r="J84" s="11" t="s">
        <v>457</v>
      </c>
      <c r="K84" s="16">
        <v>0.12</v>
      </c>
      <c r="L84" s="352" t="s">
        <v>387</v>
      </c>
      <c r="M84" s="331" t="s">
        <v>1537</v>
      </c>
      <c r="N84" s="363" t="str">
        <f t="shared" si="1"/>
        <v>大阪府四條畷市</v>
      </c>
      <c r="O84" s="329">
        <v>10.84</v>
      </c>
      <c r="P84" s="331">
        <v>10.66</v>
      </c>
      <c r="Q84" s="367">
        <v>10.54</v>
      </c>
      <c r="T84" s="1"/>
      <c r="U84" s="1"/>
      <c r="V84" s="1"/>
      <c r="W84" s="1"/>
      <c r="X84" s="1"/>
    </row>
    <row r="85" spans="5:24" ht="13.8" thickBot="1">
      <c r="E85" s="2"/>
      <c r="G85" s="7" t="s">
        <v>296</v>
      </c>
      <c r="H85" s="7" t="s">
        <v>484</v>
      </c>
      <c r="J85" s="12" t="s">
        <v>457</v>
      </c>
      <c r="K85" s="337">
        <v>0.12</v>
      </c>
      <c r="L85" s="364" t="s">
        <v>391</v>
      </c>
      <c r="M85" s="334" t="s">
        <v>1551</v>
      </c>
      <c r="N85" s="365" t="str">
        <f t="shared" si="1"/>
        <v>兵庫県神戸市</v>
      </c>
      <c r="O85" s="333">
        <v>10.84</v>
      </c>
      <c r="P85" s="334">
        <v>10.66</v>
      </c>
      <c r="Q85" s="387">
        <v>10.54</v>
      </c>
      <c r="T85" s="1"/>
      <c r="U85" s="1"/>
      <c r="V85" s="1"/>
      <c r="W85" s="1"/>
      <c r="X85" s="1"/>
    </row>
    <row r="86" spans="5:24">
      <c r="E86" s="2"/>
      <c r="G86" s="7" t="s">
        <v>296</v>
      </c>
      <c r="H86" s="7" t="s">
        <v>485</v>
      </c>
      <c r="J86" s="13" t="s">
        <v>483</v>
      </c>
      <c r="K86" s="135">
        <v>0.1</v>
      </c>
      <c r="L86" s="360" t="s">
        <v>329</v>
      </c>
      <c r="M86" s="361" t="s">
        <v>815</v>
      </c>
      <c r="N86" s="368" t="str">
        <f t="shared" si="1"/>
        <v>茨城県水戸市</v>
      </c>
      <c r="O86" s="376">
        <v>10.7</v>
      </c>
      <c r="P86" s="361">
        <v>10.55</v>
      </c>
      <c r="Q86" s="367">
        <v>10.45</v>
      </c>
      <c r="T86" s="1"/>
      <c r="U86" s="1"/>
      <c r="V86" s="1"/>
      <c r="W86" s="1"/>
      <c r="X86" s="1"/>
    </row>
    <row r="87" spans="5:24">
      <c r="E87" s="2"/>
      <c r="G87" s="7" t="s">
        <v>296</v>
      </c>
      <c r="H87" s="7" t="s">
        <v>486</v>
      </c>
      <c r="J87" s="11" t="s">
        <v>483</v>
      </c>
      <c r="K87" s="16">
        <v>0.1</v>
      </c>
      <c r="L87" s="352" t="s">
        <v>329</v>
      </c>
      <c r="M87" s="331" t="s">
        <v>816</v>
      </c>
      <c r="N87" s="347" t="str">
        <f t="shared" si="1"/>
        <v>茨城県日立市</v>
      </c>
      <c r="O87" s="329">
        <v>10.7</v>
      </c>
      <c r="P87" s="331">
        <v>10.55</v>
      </c>
      <c r="Q87" s="367">
        <v>10.45</v>
      </c>
      <c r="T87" s="1"/>
      <c r="U87" s="1"/>
      <c r="V87" s="1"/>
      <c r="W87" s="1"/>
      <c r="X87" s="1"/>
    </row>
    <row r="88" spans="5:24">
      <c r="E88" s="2"/>
      <c r="G88" s="7" t="s">
        <v>296</v>
      </c>
      <c r="H88" s="7" t="s">
        <v>487</v>
      </c>
      <c r="J88" s="11" t="s">
        <v>483</v>
      </c>
      <c r="K88" s="16">
        <v>0.1</v>
      </c>
      <c r="L88" s="352" t="s">
        <v>329</v>
      </c>
      <c r="M88" s="331" t="s">
        <v>821</v>
      </c>
      <c r="N88" s="347" t="str">
        <f t="shared" si="1"/>
        <v>茨城県龍ケ崎市</v>
      </c>
      <c r="O88" s="329">
        <v>10.7</v>
      </c>
      <c r="P88" s="331">
        <v>10.55</v>
      </c>
      <c r="Q88" s="367">
        <v>10.45</v>
      </c>
      <c r="T88" s="1"/>
      <c r="U88" s="1"/>
      <c r="V88" s="1"/>
      <c r="W88" s="1"/>
      <c r="X88" s="1"/>
    </row>
    <row r="89" spans="5:24">
      <c r="E89" s="2"/>
      <c r="G89" s="7" t="s">
        <v>296</v>
      </c>
      <c r="H89" s="7" t="s">
        <v>488</v>
      </c>
      <c r="J89" s="11" t="s">
        <v>483</v>
      </c>
      <c r="K89" s="16">
        <v>0.1</v>
      </c>
      <c r="L89" s="352" t="s">
        <v>329</v>
      </c>
      <c r="M89" s="331" t="s">
        <v>828</v>
      </c>
      <c r="N89" s="347" t="str">
        <f t="shared" si="1"/>
        <v>茨城県取手市</v>
      </c>
      <c r="O89" s="329">
        <v>10.7</v>
      </c>
      <c r="P89" s="331">
        <v>10.55</v>
      </c>
      <c r="Q89" s="367">
        <v>10.45</v>
      </c>
      <c r="T89" s="1"/>
      <c r="U89" s="1"/>
      <c r="V89" s="1"/>
      <c r="W89" s="1"/>
      <c r="X89" s="1"/>
    </row>
    <row r="90" spans="5:24">
      <c r="E90" s="2"/>
      <c r="G90" s="7" t="s">
        <v>296</v>
      </c>
      <c r="H90" s="7" t="s">
        <v>489</v>
      </c>
      <c r="J90" s="11" t="s">
        <v>483</v>
      </c>
      <c r="K90" s="16">
        <v>0.1</v>
      </c>
      <c r="L90" s="352" t="s">
        <v>329</v>
      </c>
      <c r="M90" s="331" t="s">
        <v>830</v>
      </c>
      <c r="N90" s="347" t="str">
        <f t="shared" si="1"/>
        <v>茨城県つくば市</v>
      </c>
      <c r="O90" s="329">
        <v>10.7</v>
      </c>
      <c r="P90" s="331">
        <v>10.55</v>
      </c>
      <c r="Q90" s="367">
        <v>10.45</v>
      </c>
      <c r="T90" s="1"/>
      <c r="U90" s="1"/>
      <c r="V90" s="1"/>
      <c r="W90" s="1"/>
      <c r="X90" s="1"/>
    </row>
    <row r="91" spans="5:24">
      <c r="E91" s="2"/>
      <c r="G91" s="7" t="s">
        <v>296</v>
      </c>
      <c r="H91" s="7" t="s">
        <v>490</v>
      </c>
      <c r="J91" s="11" t="s">
        <v>483</v>
      </c>
      <c r="K91" s="16">
        <v>0.1</v>
      </c>
      <c r="L91" s="352" t="s">
        <v>329</v>
      </c>
      <c r="M91" s="331" t="s">
        <v>834</v>
      </c>
      <c r="N91" s="347" t="str">
        <f t="shared" si="1"/>
        <v>茨城県守谷市</v>
      </c>
      <c r="O91" s="329">
        <v>10.7</v>
      </c>
      <c r="P91" s="331">
        <v>10.55</v>
      </c>
      <c r="Q91" s="367">
        <v>10.45</v>
      </c>
      <c r="T91" s="1"/>
      <c r="U91" s="1"/>
      <c r="V91" s="1"/>
      <c r="W91" s="1"/>
      <c r="X91" s="1"/>
    </row>
    <row r="92" spans="5:24">
      <c r="E92" s="2"/>
      <c r="G92" s="7" t="s">
        <v>296</v>
      </c>
      <c r="H92" s="7" t="s">
        <v>491</v>
      </c>
      <c r="J92" s="11" t="s">
        <v>483</v>
      </c>
      <c r="K92" s="16">
        <v>0.1</v>
      </c>
      <c r="L92" s="352" t="s">
        <v>337</v>
      </c>
      <c r="M92" s="331" t="s">
        <v>922</v>
      </c>
      <c r="N92" s="347" t="str">
        <f t="shared" si="1"/>
        <v>埼玉県川口市</v>
      </c>
      <c r="O92" s="329">
        <v>10.7</v>
      </c>
      <c r="P92" s="331">
        <v>10.55</v>
      </c>
      <c r="Q92" s="367">
        <v>10.45</v>
      </c>
      <c r="T92" s="1"/>
      <c r="U92" s="1"/>
      <c r="V92" s="1"/>
      <c r="W92" s="1"/>
      <c r="X92" s="1"/>
    </row>
    <row r="93" spans="5:24">
      <c r="E93" s="2"/>
      <c r="G93" s="7" t="s">
        <v>296</v>
      </c>
      <c r="H93" s="7" t="s">
        <v>492</v>
      </c>
      <c r="J93" s="11" t="s">
        <v>483</v>
      </c>
      <c r="K93" s="16">
        <v>0.1</v>
      </c>
      <c r="L93" s="352" t="s">
        <v>337</v>
      </c>
      <c r="M93" s="331" t="s">
        <v>936</v>
      </c>
      <c r="N93" s="347" t="str">
        <f t="shared" si="1"/>
        <v>埼玉県草加市</v>
      </c>
      <c r="O93" s="329">
        <v>10.7</v>
      </c>
      <c r="P93" s="331">
        <v>10.55</v>
      </c>
      <c r="Q93" s="367">
        <v>10.45</v>
      </c>
      <c r="T93" s="1"/>
      <c r="U93" s="1"/>
      <c r="V93" s="1"/>
      <c r="W93" s="1"/>
      <c r="X93" s="1"/>
    </row>
    <row r="94" spans="5:24">
      <c r="E94" s="2"/>
      <c r="G94" s="7" t="s">
        <v>296</v>
      </c>
      <c r="H94" s="7" t="s">
        <v>493</v>
      </c>
      <c r="J94" s="11" t="s">
        <v>483</v>
      </c>
      <c r="K94" s="16">
        <v>0.1</v>
      </c>
      <c r="L94" s="352" t="s">
        <v>337</v>
      </c>
      <c r="M94" s="331" t="s">
        <v>939</v>
      </c>
      <c r="N94" s="347" t="str">
        <f t="shared" si="1"/>
        <v>埼玉県戸田市</v>
      </c>
      <c r="O94" s="329">
        <v>10.7</v>
      </c>
      <c r="P94" s="331">
        <v>10.55</v>
      </c>
      <c r="Q94" s="367">
        <v>10.45</v>
      </c>
      <c r="T94" s="1"/>
      <c r="U94" s="1"/>
      <c r="V94" s="1"/>
      <c r="W94" s="1"/>
      <c r="X94" s="1"/>
    </row>
    <row r="95" spans="5:24">
      <c r="E95" s="2"/>
      <c r="G95" s="7" t="s">
        <v>296</v>
      </c>
      <c r="H95" s="7" t="s">
        <v>494</v>
      </c>
      <c r="J95" s="11" t="s">
        <v>483</v>
      </c>
      <c r="K95" s="16">
        <v>0.1</v>
      </c>
      <c r="L95" s="352" t="s">
        <v>337</v>
      </c>
      <c r="M95" s="331" t="s">
        <v>944</v>
      </c>
      <c r="N95" s="347" t="str">
        <f t="shared" si="1"/>
        <v>埼玉県新座市</v>
      </c>
      <c r="O95" s="329">
        <v>10.7</v>
      </c>
      <c r="P95" s="331">
        <v>10.55</v>
      </c>
      <c r="Q95" s="367">
        <v>10.45</v>
      </c>
      <c r="T95" s="1"/>
      <c r="U95" s="1"/>
      <c r="V95" s="1"/>
      <c r="W95" s="1"/>
      <c r="X95" s="1"/>
    </row>
    <row r="96" spans="5:24">
      <c r="E96" s="2"/>
      <c r="G96" s="7" t="s">
        <v>296</v>
      </c>
      <c r="H96" s="7" t="s">
        <v>495</v>
      </c>
      <c r="J96" s="11" t="s">
        <v>483</v>
      </c>
      <c r="K96" s="16">
        <v>0.1</v>
      </c>
      <c r="L96" s="352" t="s">
        <v>337</v>
      </c>
      <c r="M96" s="331" t="s">
        <v>948</v>
      </c>
      <c r="N96" s="347" t="str">
        <f t="shared" si="1"/>
        <v>埼玉県八潮市</v>
      </c>
      <c r="O96" s="329">
        <v>10.7</v>
      </c>
      <c r="P96" s="331">
        <v>10.55</v>
      </c>
      <c r="Q96" s="367">
        <v>10.45</v>
      </c>
      <c r="T96" s="1"/>
      <c r="U96" s="1"/>
      <c r="V96" s="1"/>
      <c r="W96" s="1"/>
      <c r="X96" s="1"/>
    </row>
    <row r="97" spans="5:24">
      <c r="E97" s="2"/>
      <c r="G97" s="7" t="s">
        <v>296</v>
      </c>
      <c r="H97" s="7" t="s">
        <v>496</v>
      </c>
      <c r="J97" s="11" t="s">
        <v>483</v>
      </c>
      <c r="K97" s="16">
        <v>0.1</v>
      </c>
      <c r="L97" s="352" t="s">
        <v>337</v>
      </c>
      <c r="M97" s="331" t="s">
        <v>957</v>
      </c>
      <c r="N97" s="347" t="str">
        <f t="shared" si="1"/>
        <v>埼玉県ふじみ野市</v>
      </c>
      <c r="O97" s="329">
        <v>10.7</v>
      </c>
      <c r="P97" s="331">
        <v>10.55</v>
      </c>
      <c r="Q97" s="367">
        <v>10.45</v>
      </c>
      <c r="T97" s="1"/>
      <c r="U97" s="1"/>
      <c r="V97" s="1"/>
      <c r="W97" s="1"/>
      <c r="X97" s="1"/>
    </row>
    <row r="98" spans="5:24">
      <c r="E98" s="2"/>
      <c r="G98" s="7" t="s">
        <v>296</v>
      </c>
      <c r="H98" s="7" t="s">
        <v>497</v>
      </c>
      <c r="J98" s="11" t="s">
        <v>483</v>
      </c>
      <c r="K98" s="16">
        <v>0.1</v>
      </c>
      <c r="L98" s="352" t="s">
        <v>340</v>
      </c>
      <c r="M98" s="331" t="s">
        <v>983</v>
      </c>
      <c r="N98" s="347" t="str">
        <f t="shared" si="1"/>
        <v>千葉県市川市</v>
      </c>
      <c r="O98" s="329">
        <v>10.7</v>
      </c>
      <c r="P98" s="331">
        <v>10.55</v>
      </c>
      <c r="Q98" s="367">
        <v>10.45</v>
      </c>
      <c r="T98" s="1"/>
      <c r="U98" s="1"/>
      <c r="V98" s="1"/>
      <c r="W98" s="1"/>
      <c r="X98" s="1"/>
    </row>
    <row r="99" spans="5:24">
      <c r="E99" s="2"/>
      <c r="G99" s="7" t="s">
        <v>296</v>
      </c>
      <c r="H99" s="7" t="s">
        <v>498</v>
      </c>
      <c r="J99" s="11" t="s">
        <v>483</v>
      </c>
      <c r="K99" s="16">
        <v>0.1</v>
      </c>
      <c r="L99" s="352" t="s">
        <v>340</v>
      </c>
      <c r="M99" s="331" t="s">
        <v>987</v>
      </c>
      <c r="N99" s="347" t="str">
        <f t="shared" si="1"/>
        <v>千葉県松戸市</v>
      </c>
      <c r="O99" s="329">
        <v>10.7</v>
      </c>
      <c r="P99" s="331">
        <v>10.55</v>
      </c>
      <c r="Q99" s="367">
        <v>10.45</v>
      </c>
      <c r="T99" s="1"/>
      <c r="U99" s="1"/>
      <c r="V99" s="1"/>
      <c r="W99" s="1"/>
      <c r="X99" s="1"/>
    </row>
    <row r="100" spans="5:24">
      <c r="E100" s="2"/>
      <c r="G100" s="7" t="s">
        <v>296</v>
      </c>
      <c r="H100" s="7" t="s">
        <v>499</v>
      </c>
      <c r="J100" s="11" t="s">
        <v>483</v>
      </c>
      <c r="K100" s="16">
        <v>0.1</v>
      </c>
      <c r="L100" s="352" t="s">
        <v>340</v>
      </c>
      <c r="M100" s="331" t="s">
        <v>991</v>
      </c>
      <c r="N100" s="347" t="str">
        <f t="shared" si="1"/>
        <v>千葉県佐倉市</v>
      </c>
      <c r="O100" s="329">
        <v>10.7</v>
      </c>
      <c r="P100" s="331">
        <v>10.55</v>
      </c>
      <c r="Q100" s="367">
        <v>10.45</v>
      </c>
      <c r="T100" s="1"/>
      <c r="U100" s="1"/>
      <c r="V100" s="1"/>
      <c r="W100" s="1"/>
      <c r="X100" s="1"/>
    </row>
    <row r="101" spans="5:24">
      <c r="E101" s="2"/>
      <c r="G101" s="7" t="s">
        <v>296</v>
      </c>
      <c r="H101" s="7" t="s">
        <v>500</v>
      </c>
      <c r="J101" s="11" t="s">
        <v>483</v>
      </c>
      <c r="K101" s="16">
        <v>0.1</v>
      </c>
      <c r="L101" s="352" t="s">
        <v>340</v>
      </c>
      <c r="M101" s="331" t="s">
        <v>997</v>
      </c>
      <c r="N101" s="347" t="str">
        <f t="shared" si="1"/>
        <v>千葉県市原市</v>
      </c>
      <c r="O101" s="329">
        <v>10.7</v>
      </c>
      <c r="P101" s="331">
        <v>10.55</v>
      </c>
      <c r="Q101" s="367">
        <v>10.45</v>
      </c>
      <c r="T101" s="1"/>
      <c r="U101" s="1"/>
      <c r="V101" s="1"/>
      <c r="W101" s="1"/>
      <c r="X101" s="1"/>
    </row>
    <row r="102" spans="5:24">
      <c r="E102" s="2"/>
      <c r="G102" s="7" t="s">
        <v>296</v>
      </c>
      <c r="H102" s="7" t="s">
        <v>501</v>
      </c>
      <c r="J102" s="11" t="s">
        <v>483</v>
      </c>
      <c r="K102" s="16">
        <v>0.1</v>
      </c>
      <c r="L102" s="352" t="s">
        <v>2251</v>
      </c>
      <c r="M102" s="331" t="s">
        <v>999</v>
      </c>
      <c r="N102" s="347" t="str">
        <f t="shared" si="1"/>
        <v>千葉県八千代市</v>
      </c>
      <c r="O102" s="329">
        <v>10.7</v>
      </c>
      <c r="P102" s="331">
        <v>10.55</v>
      </c>
      <c r="Q102" s="367">
        <v>10.45</v>
      </c>
      <c r="T102" s="1"/>
      <c r="U102" s="1"/>
      <c r="V102" s="1"/>
      <c r="W102" s="1"/>
      <c r="X102" s="1"/>
    </row>
    <row r="103" spans="5:24">
      <c r="E103" s="2"/>
      <c r="G103" s="7" t="s">
        <v>296</v>
      </c>
      <c r="H103" s="7" t="s">
        <v>502</v>
      </c>
      <c r="J103" s="11" t="s">
        <v>483</v>
      </c>
      <c r="K103" s="16">
        <v>0.1</v>
      </c>
      <c r="L103" s="352" t="s">
        <v>340</v>
      </c>
      <c r="M103" s="331" t="s">
        <v>1006</v>
      </c>
      <c r="N103" s="347" t="str">
        <f t="shared" si="1"/>
        <v>千葉県四街道市</v>
      </c>
      <c r="O103" s="329">
        <v>10.7</v>
      </c>
      <c r="P103" s="331">
        <v>10.55</v>
      </c>
      <c r="Q103" s="367">
        <v>10.45</v>
      </c>
      <c r="T103" s="1"/>
      <c r="U103" s="1"/>
      <c r="V103" s="1"/>
      <c r="W103" s="1"/>
      <c r="X103" s="1"/>
    </row>
    <row r="104" spans="5:24">
      <c r="E104" s="2"/>
      <c r="G104" s="7" t="s">
        <v>296</v>
      </c>
      <c r="H104" s="7" t="s">
        <v>503</v>
      </c>
      <c r="J104" s="11" t="s">
        <v>483</v>
      </c>
      <c r="K104" s="16">
        <v>0.1</v>
      </c>
      <c r="L104" s="352" t="s">
        <v>340</v>
      </c>
      <c r="M104" s="331" t="s">
        <v>1007</v>
      </c>
      <c r="N104" s="347" t="str">
        <f t="shared" si="1"/>
        <v>千葉県袖ケ浦市</v>
      </c>
      <c r="O104" s="329">
        <v>10.7</v>
      </c>
      <c r="P104" s="331">
        <v>10.55</v>
      </c>
      <c r="Q104" s="367">
        <v>10.45</v>
      </c>
      <c r="T104" s="1"/>
      <c r="U104" s="1"/>
      <c r="V104" s="1"/>
      <c r="W104" s="1"/>
      <c r="X104" s="1"/>
    </row>
    <row r="105" spans="5:24">
      <c r="E105" s="2"/>
      <c r="G105" s="7" t="s">
        <v>296</v>
      </c>
      <c r="H105" s="7" t="s">
        <v>504</v>
      </c>
      <c r="J105" s="11" t="s">
        <v>483</v>
      </c>
      <c r="K105" s="16">
        <v>0.1</v>
      </c>
      <c r="L105" s="352" t="s">
        <v>340</v>
      </c>
      <c r="M105" s="331" t="s">
        <v>1009</v>
      </c>
      <c r="N105" s="347" t="str">
        <f t="shared" si="1"/>
        <v>千葉県印西市</v>
      </c>
      <c r="O105" s="329">
        <v>10.7</v>
      </c>
      <c r="P105" s="331">
        <v>10.55</v>
      </c>
      <c r="Q105" s="367">
        <v>10.45</v>
      </c>
      <c r="T105" s="1"/>
      <c r="U105" s="1"/>
      <c r="V105" s="1"/>
      <c r="W105" s="1"/>
      <c r="X105" s="1"/>
    </row>
    <row r="106" spans="5:24">
      <c r="E106" s="2"/>
      <c r="G106" s="7" t="s">
        <v>296</v>
      </c>
      <c r="H106" s="7" t="s">
        <v>505</v>
      </c>
      <c r="J106" s="11" t="s">
        <v>483</v>
      </c>
      <c r="K106" s="16">
        <v>0.1</v>
      </c>
      <c r="L106" s="352" t="s">
        <v>340</v>
      </c>
      <c r="M106" s="331" t="s">
        <v>1019</v>
      </c>
      <c r="N106" s="347" t="str">
        <f t="shared" si="1"/>
        <v>千葉県栄町</v>
      </c>
      <c r="O106" s="329">
        <v>10.7</v>
      </c>
      <c r="P106" s="331">
        <v>10.55</v>
      </c>
      <c r="Q106" s="367">
        <v>10.45</v>
      </c>
      <c r="T106" s="1"/>
      <c r="U106" s="1"/>
      <c r="V106" s="1"/>
      <c r="W106" s="1"/>
      <c r="X106" s="1"/>
    </row>
    <row r="107" spans="5:24">
      <c r="E107" s="2"/>
      <c r="G107" s="7" t="s">
        <v>296</v>
      </c>
      <c r="H107" s="7" t="s">
        <v>506</v>
      </c>
      <c r="J107" s="11" t="s">
        <v>483</v>
      </c>
      <c r="K107" s="16">
        <v>0.1</v>
      </c>
      <c r="L107" s="352" t="s">
        <v>343</v>
      </c>
      <c r="M107" s="331" t="s">
        <v>2158</v>
      </c>
      <c r="N107" s="347" t="str">
        <f t="shared" si="1"/>
        <v>東京都福生市</v>
      </c>
      <c r="O107" s="329">
        <v>10.7</v>
      </c>
      <c r="P107" s="331">
        <v>10.55</v>
      </c>
      <c r="Q107" s="367">
        <v>10.45</v>
      </c>
      <c r="T107" s="1"/>
      <c r="U107" s="1"/>
      <c r="V107" s="1"/>
      <c r="W107" s="1"/>
      <c r="X107" s="1"/>
    </row>
    <row r="108" spans="5:24">
      <c r="E108" s="2"/>
      <c r="G108" s="7" t="s">
        <v>296</v>
      </c>
      <c r="H108" s="7" t="s">
        <v>507</v>
      </c>
      <c r="J108" s="11" t="s">
        <v>483</v>
      </c>
      <c r="K108" s="16">
        <v>0.1</v>
      </c>
      <c r="L108" s="352" t="s">
        <v>343</v>
      </c>
      <c r="M108" s="331" t="s">
        <v>1082</v>
      </c>
      <c r="N108" s="347" t="str">
        <f t="shared" si="1"/>
        <v>東京都あきる野市</v>
      </c>
      <c r="O108" s="329">
        <v>10.7</v>
      </c>
      <c r="P108" s="331">
        <v>10.55</v>
      </c>
      <c r="Q108" s="367">
        <v>10.45</v>
      </c>
      <c r="T108" s="1"/>
      <c r="U108" s="1"/>
      <c r="V108" s="1"/>
      <c r="W108" s="1"/>
      <c r="X108" s="1"/>
    </row>
    <row r="109" spans="5:24">
      <c r="E109" s="2"/>
      <c r="G109" s="7" t="s">
        <v>296</v>
      </c>
      <c r="H109" s="7" t="s">
        <v>508</v>
      </c>
      <c r="J109" s="11" t="s">
        <v>483</v>
      </c>
      <c r="K109" s="16">
        <v>0.1</v>
      </c>
      <c r="L109" s="352" t="s">
        <v>343</v>
      </c>
      <c r="M109" s="331" t="s">
        <v>1085</v>
      </c>
      <c r="N109" s="347" t="str">
        <f t="shared" si="1"/>
        <v>東京都日の出町</v>
      </c>
      <c r="O109" s="329">
        <v>10.7</v>
      </c>
      <c r="P109" s="331">
        <v>10.55</v>
      </c>
      <c r="Q109" s="367">
        <v>10.45</v>
      </c>
      <c r="T109" s="1"/>
      <c r="U109" s="1"/>
      <c r="V109" s="1"/>
      <c r="W109" s="1"/>
      <c r="X109" s="1"/>
    </row>
    <row r="110" spans="5:24">
      <c r="E110" s="2"/>
      <c r="G110" s="7" t="s">
        <v>296</v>
      </c>
      <c r="H110" s="7" t="s">
        <v>509</v>
      </c>
      <c r="J110" s="11" t="s">
        <v>483</v>
      </c>
      <c r="K110" s="16">
        <v>0.1</v>
      </c>
      <c r="L110" s="352" t="s">
        <v>346</v>
      </c>
      <c r="M110" s="331" t="s">
        <v>1101</v>
      </c>
      <c r="N110" s="347" t="str">
        <f t="shared" si="1"/>
        <v>神奈川県平塚市</v>
      </c>
      <c r="O110" s="329">
        <v>10.7</v>
      </c>
      <c r="P110" s="331">
        <v>10.55</v>
      </c>
      <c r="Q110" s="367">
        <v>10.45</v>
      </c>
      <c r="T110" s="1"/>
      <c r="U110" s="1"/>
      <c r="V110" s="1"/>
      <c r="W110" s="1"/>
      <c r="X110" s="1"/>
    </row>
    <row r="111" spans="5:24">
      <c r="E111" s="2"/>
      <c r="G111" s="7" t="s">
        <v>296</v>
      </c>
      <c r="H111" s="7" t="s">
        <v>510</v>
      </c>
      <c r="J111" s="11" t="s">
        <v>483</v>
      </c>
      <c r="K111" s="16">
        <v>0.1</v>
      </c>
      <c r="L111" s="352" t="s">
        <v>346</v>
      </c>
      <c r="M111" s="331" t="s">
        <v>1104</v>
      </c>
      <c r="N111" s="347" t="str">
        <f t="shared" si="1"/>
        <v>神奈川県小田原市</v>
      </c>
      <c r="O111" s="329">
        <v>10.7</v>
      </c>
      <c r="P111" s="331">
        <v>10.55</v>
      </c>
      <c r="Q111" s="367">
        <v>10.45</v>
      </c>
      <c r="T111" s="1"/>
      <c r="U111" s="1"/>
      <c r="V111" s="1"/>
      <c r="W111" s="1"/>
      <c r="X111" s="1"/>
    </row>
    <row r="112" spans="5:24">
      <c r="E112" s="2"/>
      <c r="G112" s="7" t="s">
        <v>296</v>
      </c>
      <c r="H112" s="7" t="s">
        <v>511</v>
      </c>
      <c r="J112" s="11" t="s">
        <v>483</v>
      </c>
      <c r="K112" s="16">
        <v>0.1</v>
      </c>
      <c r="L112" s="352" t="s">
        <v>346</v>
      </c>
      <c r="M112" s="331" t="s">
        <v>1105</v>
      </c>
      <c r="N112" s="347" t="str">
        <f t="shared" si="1"/>
        <v>神奈川県茅ヶ崎市</v>
      </c>
      <c r="O112" s="329">
        <v>10.7</v>
      </c>
      <c r="P112" s="331">
        <v>10.55</v>
      </c>
      <c r="Q112" s="367">
        <v>10.45</v>
      </c>
      <c r="T112" s="1"/>
      <c r="U112" s="1"/>
      <c r="V112" s="1"/>
      <c r="W112" s="1"/>
      <c r="X112" s="1"/>
    </row>
    <row r="113" spans="5:24">
      <c r="E113" s="2"/>
      <c r="G113" s="7" t="s">
        <v>296</v>
      </c>
      <c r="H113" s="7" t="s">
        <v>512</v>
      </c>
      <c r="J113" s="11" t="s">
        <v>483</v>
      </c>
      <c r="K113" s="16">
        <v>0.1</v>
      </c>
      <c r="L113" s="352" t="s">
        <v>346</v>
      </c>
      <c r="M113" s="331" t="s">
        <v>1110</v>
      </c>
      <c r="N113" s="347" t="str">
        <f t="shared" si="1"/>
        <v>神奈川県大和市</v>
      </c>
      <c r="O113" s="329">
        <v>10.7</v>
      </c>
      <c r="P113" s="331">
        <v>10.55</v>
      </c>
      <c r="Q113" s="367">
        <v>10.45</v>
      </c>
      <c r="T113" s="1"/>
      <c r="U113" s="1"/>
      <c r="V113" s="1"/>
      <c r="W113" s="1"/>
      <c r="X113" s="1"/>
    </row>
    <row r="114" spans="5:24">
      <c r="E114" s="2"/>
      <c r="G114" s="7" t="s">
        <v>296</v>
      </c>
      <c r="H114" s="7" t="s">
        <v>514</v>
      </c>
      <c r="J114" s="11" t="s">
        <v>483</v>
      </c>
      <c r="K114" s="16">
        <v>0.1</v>
      </c>
      <c r="L114" s="352" t="s">
        <v>346</v>
      </c>
      <c r="M114" s="331" t="s">
        <v>1111</v>
      </c>
      <c r="N114" s="347" t="str">
        <f t="shared" si="1"/>
        <v>神奈川県伊勢原市</v>
      </c>
      <c r="O114" s="329">
        <v>10.7</v>
      </c>
      <c r="P114" s="331">
        <v>10.55</v>
      </c>
      <c r="Q114" s="367">
        <v>10.45</v>
      </c>
      <c r="T114" s="1"/>
      <c r="U114" s="1"/>
      <c r="V114" s="1"/>
      <c r="W114" s="1"/>
      <c r="X114" s="1"/>
    </row>
    <row r="115" spans="5:24">
      <c r="E115" s="2"/>
      <c r="G115" s="7" t="s">
        <v>296</v>
      </c>
      <c r="H115" s="7" t="s">
        <v>515</v>
      </c>
      <c r="J115" s="11" t="s">
        <v>483</v>
      </c>
      <c r="K115" s="16">
        <v>0.1</v>
      </c>
      <c r="L115" s="352" t="s">
        <v>346</v>
      </c>
      <c r="M115" s="331" t="s">
        <v>1113</v>
      </c>
      <c r="N115" s="347" t="str">
        <f t="shared" si="1"/>
        <v>神奈川県座間市</v>
      </c>
      <c r="O115" s="329">
        <v>10.7</v>
      </c>
      <c r="P115" s="331">
        <v>10.55</v>
      </c>
      <c r="Q115" s="367">
        <v>10.45</v>
      </c>
      <c r="T115" s="1"/>
      <c r="U115" s="1"/>
      <c r="V115" s="1"/>
      <c r="W115" s="1"/>
      <c r="X115" s="1"/>
    </row>
    <row r="116" spans="5:24">
      <c r="E116" s="2"/>
      <c r="G116" s="7" t="s">
        <v>296</v>
      </c>
      <c r="H116" s="7" t="s">
        <v>516</v>
      </c>
      <c r="J116" s="11" t="s">
        <v>483</v>
      </c>
      <c r="K116" s="16">
        <v>0.1</v>
      </c>
      <c r="L116" s="352" t="s">
        <v>346</v>
      </c>
      <c r="M116" s="331" t="s">
        <v>1115</v>
      </c>
      <c r="N116" s="347" t="str">
        <f t="shared" si="1"/>
        <v>神奈川県綾瀬市</v>
      </c>
      <c r="O116" s="329">
        <v>10.7</v>
      </c>
      <c r="P116" s="331">
        <v>10.55</v>
      </c>
      <c r="Q116" s="367">
        <v>10.45</v>
      </c>
      <c r="T116" s="1"/>
      <c r="U116" s="1"/>
      <c r="V116" s="1"/>
      <c r="W116" s="1"/>
      <c r="X116" s="1"/>
    </row>
    <row r="117" spans="5:24">
      <c r="E117" s="2"/>
      <c r="G117" s="7" t="s">
        <v>296</v>
      </c>
      <c r="H117" s="7" t="s">
        <v>517</v>
      </c>
      <c r="J117" s="11" t="s">
        <v>483</v>
      </c>
      <c r="K117" s="16">
        <v>0.1</v>
      </c>
      <c r="L117" s="352" t="s">
        <v>346</v>
      </c>
      <c r="M117" s="331" t="s">
        <v>1116</v>
      </c>
      <c r="N117" s="347" t="str">
        <f t="shared" si="1"/>
        <v>神奈川県葉山町</v>
      </c>
      <c r="O117" s="329">
        <v>10.7</v>
      </c>
      <c r="P117" s="331">
        <v>10.55</v>
      </c>
      <c r="Q117" s="367">
        <v>10.45</v>
      </c>
      <c r="T117" s="1"/>
      <c r="U117" s="1"/>
      <c r="V117" s="1"/>
      <c r="W117" s="1"/>
      <c r="X117" s="1"/>
    </row>
    <row r="118" spans="5:24">
      <c r="E118" s="2"/>
      <c r="G118" s="7" t="s">
        <v>296</v>
      </c>
      <c r="H118" s="7" t="s">
        <v>518</v>
      </c>
      <c r="J118" s="11" t="s">
        <v>483</v>
      </c>
      <c r="K118" s="16">
        <v>0.1</v>
      </c>
      <c r="L118" s="352" t="s">
        <v>346</v>
      </c>
      <c r="M118" s="331" t="s">
        <v>1117</v>
      </c>
      <c r="N118" s="347" t="str">
        <f t="shared" si="1"/>
        <v>神奈川県寒川町</v>
      </c>
      <c r="O118" s="329">
        <v>10.7</v>
      </c>
      <c r="P118" s="331">
        <v>10.55</v>
      </c>
      <c r="Q118" s="367">
        <v>10.45</v>
      </c>
      <c r="T118" s="1"/>
      <c r="U118" s="1"/>
      <c r="V118" s="1"/>
      <c r="W118" s="1"/>
      <c r="X118" s="1"/>
    </row>
    <row r="119" spans="5:24">
      <c r="E119" s="2"/>
      <c r="G119" s="7" t="s">
        <v>296</v>
      </c>
      <c r="H119" s="7" t="s">
        <v>519</v>
      </c>
      <c r="J119" s="11" t="s">
        <v>483</v>
      </c>
      <c r="K119" s="16">
        <v>0.1</v>
      </c>
      <c r="L119" s="352" t="s">
        <v>346</v>
      </c>
      <c r="M119" s="331" t="s">
        <v>1128</v>
      </c>
      <c r="N119" s="347" t="str">
        <f t="shared" si="1"/>
        <v>神奈川県愛川町</v>
      </c>
      <c r="O119" s="329">
        <v>10.7</v>
      </c>
      <c r="P119" s="331">
        <v>10.55</v>
      </c>
      <c r="Q119" s="367">
        <v>10.45</v>
      </c>
      <c r="T119" s="1"/>
      <c r="U119" s="1"/>
      <c r="V119" s="1"/>
      <c r="W119" s="1"/>
      <c r="X119" s="1"/>
    </row>
    <row r="120" spans="5:24">
      <c r="E120" s="2"/>
      <c r="G120" s="7" t="s">
        <v>296</v>
      </c>
      <c r="H120" s="7" t="s">
        <v>520</v>
      </c>
      <c r="J120" s="11" t="s">
        <v>483</v>
      </c>
      <c r="K120" s="16">
        <v>0.1</v>
      </c>
      <c r="L120" s="352" t="s">
        <v>513</v>
      </c>
      <c r="M120" s="331" t="s">
        <v>1407</v>
      </c>
      <c r="N120" s="347" t="str">
        <f t="shared" si="1"/>
        <v>愛知県知立市</v>
      </c>
      <c r="O120" s="329">
        <v>10.7</v>
      </c>
      <c r="P120" s="331">
        <v>10.55</v>
      </c>
      <c r="Q120" s="367">
        <v>10.45</v>
      </c>
      <c r="T120" s="1"/>
      <c r="U120" s="1"/>
      <c r="V120" s="1"/>
      <c r="W120" s="1"/>
      <c r="X120" s="1"/>
    </row>
    <row r="121" spans="5:24">
      <c r="E121" s="2"/>
      <c r="G121" s="7" t="s">
        <v>296</v>
      </c>
      <c r="H121" s="7" t="s">
        <v>521</v>
      </c>
      <c r="J121" s="11" t="s">
        <v>483</v>
      </c>
      <c r="K121" s="16">
        <v>0.1</v>
      </c>
      <c r="L121" s="352" t="s">
        <v>513</v>
      </c>
      <c r="M121" s="331" t="s">
        <v>1411</v>
      </c>
      <c r="N121" s="347" t="str">
        <f t="shared" si="1"/>
        <v>愛知県豊明市</v>
      </c>
      <c r="O121" s="329">
        <v>10.7</v>
      </c>
      <c r="P121" s="331">
        <v>10.55</v>
      </c>
      <c r="Q121" s="367">
        <v>10.45</v>
      </c>
      <c r="T121" s="1"/>
      <c r="U121" s="1"/>
      <c r="V121" s="1"/>
      <c r="W121" s="1"/>
      <c r="X121" s="1"/>
    </row>
    <row r="122" spans="5:24">
      <c r="E122" s="2"/>
      <c r="G122" s="7" t="s">
        <v>296</v>
      </c>
      <c r="H122" s="7" t="s">
        <v>522</v>
      </c>
      <c r="J122" s="11" t="s">
        <v>483</v>
      </c>
      <c r="K122" s="16">
        <v>0.1</v>
      </c>
      <c r="L122" s="352" t="s">
        <v>513</v>
      </c>
      <c r="M122" s="331" t="s">
        <v>2159</v>
      </c>
      <c r="N122" s="347" t="str">
        <f t="shared" si="1"/>
        <v>愛知県みよし市</v>
      </c>
      <c r="O122" s="329">
        <v>10.7</v>
      </c>
      <c r="P122" s="331">
        <v>10.55</v>
      </c>
      <c r="Q122" s="367">
        <v>10.45</v>
      </c>
      <c r="T122" s="1"/>
      <c r="U122" s="1"/>
      <c r="V122" s="1"/>
      <c r="W122" s="1"/>
      <c r="X122" s="1"/>
    </row>
    <row r="123" spans="5:24">
      <c r="E123" s="2"/>
      <c r="G123" s="7" t="s">
        <v>296</v>
      </c>
      <c r="H123" s="7" t="s">
        <v>523</v>
      </c>
      <c r="J123" s="11" t="s">
        <v>483</v>
      </c>
      <c r="K123" s="16">
        <v>0.1</v>
      </c>
      <c r="L123" s="352" t="s">
        <v>380</v>
      </c>
      <c r="M123" s="331" t="s">
        <v>1463</v>
      </c>
      <c r="N123" s="347" t="str">
        <f t="shared" si="1"/>
        <v>滋賀県大津市</v>
      </c>
      <c r="O123" s="329">
        <v>10.7</v>
      </c>
      <c r="P123" s="331">
        <v>10.55</v>
      </c>
      <c r="Q123" s="367">
        <v>10.45</v>
      </c>
      <c r="T123" s="1"/>
      <c r="U123" s="1"/>
      <c r="V123" s="1"/>
      <c r="W123" s="1"/>
      <c r="X123" s="1"/>
    </row>
    <row r="124" spans="5:24">
      <c r="E124" s="2"/>
      <c r="G124" s="7" t="s">
        <v>296</v>
      </c>
      <c r="H124" s="7" t="s">
        <v>524</v>
      </c>
      <c r="J124" s="11" t="s">
        <v>483</v>
      </c>
      <c r="K124" s="16">
        <v>0.1</v>
      </c>
      <c r="L124" s="352" t="s">
        <v>380</v>
      </c>
      <c r="M124" s="331" t="s">
        <v>1467</v>
      </c>
      <c r="N124" s="347" t="str">
        <f t="shared" si="1"/>
        <v>滋賀県草津市</v>
      </c>
      <c r="O124" s="329">
        <v>10.7</v>
      </c>
      <c r="P124" s="331">
        <v>10.55</v>
      </c>
      <c r="Q124" s="367">
        <v>10.45</v>
      </c>
      <c r="T124" s="1"/>
      <c r="U124" s="1"/>
      <c r="V124" s="1"/>
      <c r="W124" s="1"/>
      <c r="X124" s="1"/>
    </row>
    <row r="125" spans="5:24">
      <c r="E125" s="2"/>
      <c r="G125" s="7" t="s">
        <v>296</v>
      </c>
      <c r="H125" s="7" t="s">
        <v>525</v>
      </c>
      <c r="J125" s="11" t="s">
        <v>483</v>
      </c>
      <c r="K125" s="16">
        <v>0.1</v>
      </c>
      <c r="L125" s="352" t="s">
        <v>380</v>
      </c>
      <c r="M125" s="331" t="s">
        <v>2160</v>
      </c>
      <c r="N125" s="347" t="str">
        <f t="shared" si="1"/>
        <v>滋賀県栗東市</v>
      </c>
      <c r="O125" s="329">
        <v>10.7</v>
      </c>
      <c r="P125" s="331">
        <v>10.55</v>
      </c>
      <c r="Q125" s="367">
        <v>10.45</v>
      </c>
      <c r="T125" s="1"/>
      <c r="U125" s="1"/>
      <c r="V125" s="1"/>
      <c r="W125" s="1"/>
      <c r="X125" s="1"/>
    </row>
    <row r="126" spans="5:24">
      <c r="E126" s="2"/>
      <c r="G126" s="7" t="s">
        <v>296</v>
      </c>
      <c r="H126" s="7" t="s">
        <v>526</v>
      </c>
      <c r="J126" s="11" t="s">
        <v>483</v>
      </c>
      <c r="K126" s="16">
        <v>0.1</v>
      </c>
      <c r="L126" s="352" t="s">
        <v>383</v>
      </c>
      <c r="M126" s="331" t="s">
        <v>1482</v>
      </c>
      <c r="N126" s="347" t="str">
        <f t="shared" si="1"/>
        <v>京都府京都市</v>
      </c>
      <c r="O126" s="329">
        <v>10.7</v>
      </c>
      <c r="P126" s="331">
        <v>10.55</v>
      </c>
      <c r="Q126" s="367">
        <v>10.45</v>
      </c>
      <c r="T126" s="1"/>
      <c r="U126" s="1"/>
      <c r="V126" s="1"/>
      <c r="W126" s="1"/>
      <c r="X126" s="1"/>
    </row>
    <row r="127" spans="5:24">
      <c r="E127" s="2"/>
      <c r="G127" s="7" t="s">
        <v>296</v>
      </c>
      <c r="H127" s="7" t="s">
        <v>527</v>
      </c>
      <c r="J127" s="11" t="s">
        <v>483</v>
      </c>
      <c r="K127" s="16">
        <v>0.1</v>
      </c>
      <c r="L127" s="352" t="s">
        <v>383</v>
      </c>
      <c r="M127" s="331" t="s">
        <v>1491</v>
      </c>
      <c r="N127" s="347" t="str">
        <f t="shared" si="1"/>
        <v>京都府長岡京市</v>
      </c>
      <c r="O127" s="329">
        <v>10.7</v>
      </c>
      <c r="P127" s="331">
        <v>10.55</v>
      </c>
      <c r="Q127" s="367">
        <v>10.45</v>
      </c>
      <c r="T127" s="1"/>
      <c r="U127" s="1"/>
      <c r="V127" s="1"/>
      <c r="W127" s="1"/>
      <c r="X127" s="1"/>
    </row>
    <row r="128" spans="5:24">
      <c r="E128" s="2"/>
      <c r="G128" s="7" t="s">
        <v>296</v>
      </c>
      <c r="H128" s="7" t="s">
        <v>528</v>
      </c>
      <c r="J128" s="11" t="s">
        <v>483</v>
      </c>
      <c r="K128" s="16">
        <v>0.1</v>
      </c>
      <c r="L128" s="352" t="s">
        <v>387</v>
      </c>
      <c r="M128" s="331" t="s">
        <v>1509</v>
      </c>
      <c r="N128" s="347" t="str">
        <f t="shared" si="1"/>
        <v>大阪府堺市</v>
      </c>
      <c r="O128" s="329">
        <v>10.7</v>
      </c>
      <c r="P128" s="331">
        <v>10.55</v>
      </c>
      <c r="Q128" s="367">
        <v>10.45</v>
      </c>
      <c r="T128" s="1"/>
      <c r="U128" s="1"/>
      <c r="V128" s="1"/>
      <c r="W128" s="1"/>
      <c r="X128" s="1"/>
    </row>
    <row r="129" spans="5:24">
      <c r="E129" s="2"/>
      <c r="G129" s="7" t="s">
        <v>296</v>
      </c>
      <c r="H129" s="7" t="s">
        <v>529</v>
      </c>
      <c r="J129" s="11" t="s">
        <v>483</v>
      </c>
      <c r="K129" s="16">
        <v>0.1</v>
      </c>
      <c r="L129" s="352" t="s">
        <v>387</v>
      </c>
      <c r="M129" s="331" t="s">
        <v>1518</v>
      </c>
      <c r="N129" s="347" t="str">
        <f t="shared" si="1"/>
        <v>大阪府枚方市</v>
      </c>
      <c r="O129" s="329">
        <v>10.7</v>
      </c>
      <c r="P129" s="331">
        <v>10.55</v>
      </c>
      <c r="Q129" s="367">
        <v>10.45</v>
      </c>
      <c r="T129" s="1"/>
      <c r="U129" s="1"/>
      <c r="V129" s="1"/>
      <c r="W129" s="1"/>
      <c r="X129" s="1"/>
    </row>
    <row r="130" spans="5:24">
      <c r="E130" s="2"/>
      <c r="G130" s="7" t="s">
        <v>296</v>
      </c>
      <c r="H130" s="7" t="s">
        <v>530</v>
      </c>
      <c r="J130" s="11" t="s">
        <v>483</v>
      </c>
      <c r="K130" s="16">
        <v>0.1</v>
      </c>
      <c r="L130" s="352" t="s">
        <v>387</v>
      </c>
      <c r="M130" s="331" t="s">
        <v>1519</v>
      </c>
      <c r="N130" s="347" t="str">
        <f t="shared" si="1"/>
        <v>大阪府茨木市</v>
      </c>
      <c r="O130" s="329">
        <v>10.7</v>
      </c>
      <c r="P130" s="331">
        <v>10.55</v>
      </c>
      <c r="Q130" s="367">
        <v>10.45</v>
      </c>
      <c r="T130" s="1"/>
      <c r="U130" s="1"/>
      <c r="V130" s="1"/>
      <c r="W130" s="1"/>
      <c r="X130" s="1"/>
    </row>
    <row r="131" spans="5:24">
      <c r="E131" s="2"/>
      <c r="G131" s="7" t="s">
        <v>296</v>
      </c>
      <c r="H131" s="7" t="s">
        <v>531</v>
      </c>
      <c r="J131" s="11" t="s">
        <v>483</v>
      </c>
      <c r="K131" s="16">
        <v>0.1</v>
      </c>
      <c r="L131" s="352" t="s">
        <v>387</v>
      </c>
      <c r="M131" s="331" t="s">
        <v>1520</v>
      </c>
      <c r="N131" s="347" t="str">
        <f t="shared" si="1"/>
        <v>大阪府八尾市</v>
      </c>
      <c r="O131" s="329">
        <v>10.7</v>
      </c>
      <c r="P131" s="331">
        <v>10.55</v>
      </c>
      <c r="Q131" s="367">
        <v>10.45</v>
      </c>
      <c r="T131" s="1"/>
      <c r="U131" s="1"/>
      <c r="V131" s="1"/>
      <c r="W131" s="1"/>
      <c r="X131" s="1"/>
    </row>
    <row r="132" spans="5:24">
      <c r="E132" s="2"/>
      <c r="G132" s="7" t="s">
        <v>296</v>
      </c>
      <c r="H132" s="7" t="s">
        <v>532</v>
      </c>
      <c r="J132" s="11" t="s">
        <v>483</v>
      </c>
      <c r="K132" s="16">
        <v>0.1</v>
      </c>
      <c r="L132" s="352" t="s">
        <v>387</v>
      </c>
      <c r="M132" s="331" t="s">
        <v>1525</v>
      </c>
      <c r="N132" s="347" t="str">
        <f t="shared" ref="N132:N195" si="2">L132&amp;M132</f>
        <v>大阪府松原市</v>
      </c>
      <c r="O132" s="329">
        <v>10.7</v>
      </c>
      <c r="P132" s="331">
        <v>10.55</v>
      </c>
      <c r="Q132" s="367">
        <v>10.45</v>
      </c>
      <c r="T132" s="1"/>
      <c r="U132" s="1"/>
      <c r="V132" s="1"/>
      <c r="W132" s="1"/>
      <c r="X132" s="1"/>
    </row>
    <row r="133" spans="5:24">
      <c r="E133" s="2"/>
      <c r="G133" s="7" t="s">
        <v>296</v>
      </c>
      <c r="H133" s="7" t="s">
        <v>533</v>
      </c>
      <c r="J133" s="11" t="s">
        <v>483</v>
      </c>
      <c r="K133" s="16">
        <v>0.1</v>
      </c>
      <c r="L133" s="352" t="s">
        <v>387</v>
      </c>
      <c r="M133" s="331" t="s">
        <v>1532</v>
      </c>
      <c r="N133" s="347" t="str">
        <f t="shared" si="2"/>
        <v>大阪府摂津市</v>
      </c>
      <c r="O133" s="329">
        <v>10.7</v>
      </c>
      <c r="P133" s="331">
        <v>10.55</v>
      </c>
      <c r="Q133" s="367">
        <v>10.45</v>
      </c>
      <c r="T133" s="1"/>
      <c r="U133" s="1"/>
      <c r="V133" s="1"/>
      <c r="W133" s="1"/>
      <c r="X133" s="1"/>
    </row>
    <row r="134" spans="5:24">
      <c r="E134" s="2"/>
      <c r="G134" s="7" t="s">
        <v>296</v>
      </c>
      <c r="H134" s="7" t="s">
        <v>534</v>
      </c>
      <c r="J134" s="11" t="s">
        <v>483</v>
      </c>
      <c r="K134" s="16">
        <v>0.1</v>
      </c>
      <c r="L134" s="352" t="s">
        <v>387</v>
      </c>
      <c r="M134" s="331" t="s">
        <v>1533</v>
      </c>
      <c r="N134" s="347" t="str">
        <f t="shared" si="2"/>
        <v>大阪府高石市</v>
      </c>
      <c r="O134" s="329">
        <v>10.7</v>
      </c>
      <c r="P134" s="331">
        <v>10.55</v>
      </c>
      <c r="Q134" s="367">
        <v>10.45</v>
      </c>
      <c r="T134" s="1"/>
      <c r="U134" s="1"/>
      <c r="V134" s="1"/>
      <c r="W134" s="1"/>
      <c r="X134" s="1"/>
    </row>
    <row r="135" spans="5:24">
      <c r="E135" s="2"/>
      <c r="G135" s="7" t="s">
        <v>296</v>
      </c>
      <c r="H135" s="7" t="s">
        <v>535</v>
      </c>
      <c r="J135" s="11" t="s">
        <v>483</v>
      </c>
      <c r="K135" s="16">
        <v>0.1</v>
      </c>
      <c r="L135" s="352" t="s">
        <v>387</v>
      </c>
      <c r="M135" s="331" t="s">
        <v>1535</v>
      </c>
      <c r="N135" s="347" t="str">
        <f t="shared" si="2"/>
        <v>大阪府東大阪市</v>
      </c>
      <c r="O135" s="329">
        <v>10.7</v>
      </c>
      <c r="P135" s="331">
        <v>10.55</v>
      </c>
      <c r="Q135" s="367">
        <v>10.45</v>
      </c>
      <c r="T135" s="1"/>
      <c r="U135" s="1"/>
      <c r="V135" s="1"/>
      <c r="W135" s="1"/>
      <c r="X135" s="1"/>
    </row>
    <row r="136" spans="5:24">
      <c r="E136" s="2"/>
      <c r="G136" s="7" t="s">
        <v>296</v>
      </c>
      <c r="H136" s="7" t="s">
        <v>537</v>
      </c>
      <c r="J136" s="11" t="s">
        <v>483</v>
      </c>
      <c r="K136" s="16">
        <v>0.1</v>
      </c>
      <c r="L136" s="352" t="s">
        <v>387</v>
      </c>
      <c r="M136" s="331" t="s">
        <v>1538</v>
      </c>
      <c r="N136" s="347" t="str">
        <f t="shared" si="2"/>
        <v>大阪府交野市</v>
      </c>
      <c r="O136" s="329">
        <v>10.7</v>
      </c>
      <c r="P136" s="331">
        <v>10.55</v>
      </c>
      <c r="Q136" s="367">
        <v>10.45</v>
      </c>
      <c r="T136" s="1"/>
      <c r="U136" s="1"/>
      <c r="V136" s="1"/>
      <c r="W136" s="1"/>
      <c r="X136" s="1"/>
    </row>
    <row r="137" spans="5:24">
      <c r="E137" s="2"/>
      <c r="G137" s="7" t="s">
        <v>296</v>
      </c>
      <c r="H137" s="7" t="s">
        <v>538</v>
      </c>
      <c r="J137" s="11" t="s">
        <v>483</v>
      </c>
      <c r="K137" s="16">
        <v>0.1</v>
      </c>
      <c r="L137" s="352" t="s">
        <v>391</v>
      </c>
      <c r="M137" s="331" t="s">
        <v>1553</v>
      </c>
      <c r="N137" s="347" t="str">
        <f t="shared" si="2"/>
        <v>兵庫県尼崎市</v>
      </c>
      <c r="O137" s="329">
        <v>10.7</v>
      </c>
      <c r="P137" s="331">
        <v>10.55</v>
      </c>
      <c r="Q137" s="367">
        <v>10.45</v>
      </c>
      <c r="T137" s="1"/>
      <c r="U137" s="1"/>
      <c r="V137" s="1"/>
      <c r="W137" s="1"/>
      <c r="X137" s="1"/>
    </row>
    <row r="138" spans="5:24">
      <c r="E138" s="2"/>
      <c r="G138" s="7" t="s">
        <v>296</v>
      </c>
      <c r="H138" s="7" t="s">
        <v>539</v>
      </c>
      <c r="J138" s="11" t="s">
        <v>483</v>
      </c>
      <c r="K138" s="16">
        <v>0.1</v>
      </c>
      <c r="L138" s="352" t="s">
        <v>391</v>
      </c>
      <c r="M138" s="331" t="s">
        <v>1558</v>
      </c>
      <c r="N138" s="347" t="str">
        <f t="shared" si="2"/>
        <v>兵庫県伊丹市</v>
      </c>
      <c r="O138" s="329">
        <v>10.7</v>
      </c>
      <c r="P138" s="331">
        <v>10.55</v>
      </c>
      <c r="Q138" s="367">
        <v>10.45</v>
      </c>
      <c r="T138" s="1"/>
      <c r="U138" s="1"/>
      <c r="V138" s="1"/>
      <c r="W138" s="1"/>
      <c r="X138" s="1"/>
    </row>
    <row r="139" spans="5:24">
      <c r="E139" s="2"/>
      <c r="G139" s="7" t="s">
        <v>296</v>
      </c>
      <c r="H139" s="7" t="s">
        <v>540</v>
      </c>
      <c r="J139" s="11" t="s">
        <v>483</v>
      </c>
      <c r="K139" s="16">
        <v>0.1</v>
      </c>
      <c r="L139" s="352" t="s">
        <v>391</v>
      </c>
      <c r="M139" s="331" t="s">
        <v>1567</v>
      </c>
      <c r="N139" s="347" t="str">
        <f t="shared" si="2"/>
        <v>兵庫県川西市</v>
      </c>
      <c r="O139" s="329">
        <v>10.7</v>
      </c>
      <c r="P139" s="331">
        <v>10.55</v>
      </c>
      <c r="Q139" s="367">
        <v>10.45</v>
      </c>
      <c r="T139" s="1"/>
      <c r="U139" s="1"/>
      <c r="V139" s="1"/>
      <c r="W139" s="1"/>
      <c r="X139" s="1"/>
    </row>
    <row r="140" spans="5:24">
      <c r="E140" s="2"/>
      <c r="G140" s="7" t="s">
        <v>296</v>
      </c>
      <c r="H140" s="7" t="s">
        <v>541</v>
      </c>
      <c r="J140" s="11" t="s">
        <v>483</v>
      </c>
      <c r="K140" s="16">
        <v>0.1</v>
      </c>
      <c r="L140" s="352" t="s">
        <v>391</v>
      </c>
      <c r="M140" s="331" t="s">
        <v>1569</v>
      </c>
      <c r="N140" s="347" t="str">
        <f t="shared" si="2"/>
        <v>兵庫県三田市</v>
      </c>
      <c r="O140" s="329">
        <v>10.7</v>
      </c>
      <c r="P140" s="331">
        <v>10.55</v>
      </c>
      <c r="Q140" s="367">
        <v>10.45</v>
      </c>
      <c r="T140" s="1"/>
      <c r="U140" s="1"/>
      <c r="V140" s="1"/>
      <c r="W140" s="1"/>
      <c r="X140" s="1"/>
    </row>
    <row r="141" spans="5:24">
      <c r="E141" s="2"/>
      <c r="G141" s="7" t="s">
        <v>296</v>
      </c>
      <c r="H141" s="7" t="s">
        <v>542</v>
      </c>
      <c r="J141" s="11" t="s">
        <v>483</v>
      </c>
      <c r="K141" s="16">
        <v>0.1</v>
      </c>
      <c r="L141" s="352" t="s">
        <v>411</v>
      </c>
      <c r="M141" s="331" t="s">
        <v>1718</v>
      </c>
      <c r="N141" s="347" t="str">
        <f t="shared" si="2"/>
        <v>広島県広島市</v>
      </c>
      <c r="O141" s="329">
        <v>10.7</v>
      </c>
      <c r="P141" s="331">
        <v>10.55</v>
      </c>
      <c r="Q141" s="367">
        <v>10.45</v>
      </c>
      <c r="T141" s="1"/>
      <c r="U141" s="1"/>
      <c r="V141" s="1"/>
      <c r="W141" s="1"/>
      <c r="X141" s="1"/>
    </row>
    <row r="142" spans="5:24">
      <c r="E142" s="2"/>
      <c r="G142" s="7" t="s">
        <v>296</v>
      </c>
      <c r="H142" s="7" t="s">
        <v>543</v>
      </c>
      <c r="J142" s="11" t="s">
        <v>483</v>
      </c>
      <c r="K142" s="16">
        <v>0.1</v>
      </c>
      <c r="L142" s="352" t="s">
        <v>411</v>
      </c>
      <c r="M142" s="331" t="s">
        <v>1731</v>
      </c>
      <c r="N142" s="347" t="str">
        <f t="shared" si="2"/>
        <v>広島県府中町</v>
      </c>
      <c r="O142" s="329">
        <v>10.7</v>
      </c>
      <c r="P142" s="331">
        <v>10.55</v>
      </c>
      <c r="Q142" s="367">
        <v>10.45</v>
      </c>
      <c r="T142" s="1"/>
      <c r="U142" s="1"/>
      <c r="V142" s="1"/>
      <c r="W142" s="1"/>
      <c r="X142" s="1"/>
    </row>
    <row r="143" spans="5:24">
      <c r="E143" s="2"/>
      <c r="G143" s="7" t="s">
        <v>296</v>
      </c>
      <c r="H143" s="7" t="s">
        <v>544</v>
      </c>
      <c r="J143" s="11" t="s">
        <v>483</v>
      </c>
      <c r="K143" s="16">
        <v>0.1</v>
      </c>
      <c r="L143" s="352" t="s">
        <v>430</v>
      </c>
      <c r="M143" s="331" t="s">
        <v>2161</v>
      </c>
      <c r="N143" s="347" t="str">
        <f t="shared" si="2"/>
        <v>福岡県福岡市</v>
      </c>
      <c r="O143" s="329">
        <v>10.7</v>
      </c>
      <c r="P143" s="331">
        <v>10.55</v>
      </c>
      <c r="Q143" s="367">
        <v>10.45</v>
      </c>
      <c r="T143" s="1"/>
      <c r="U143" s="1"/>
      <c r="V143" s="1"/>
      <c r="W143" s="1"/>
      <c r="X143" s="1"/>
    </row>
    <row r="144" spans="5:24" ht="13.8" thickBot="1">
      <c r="E144" s="2"/>
      <c r="G144" s="7" t="s">
        <v>296</v>
      </c>
      <c r="H144" s="7" t="s">
        <v>545</v>
      </c>
      <c r="J144" s="12" t="s">
        <v>483</v>
      </c>
      <c r="K144" s="337">
        <v>0.1</v>
      </c>
      <c r="L144" s="364" t="s">
        <v>430</v>
      </c>
      <c r="M144" s="334" t="s">
        <v>2162</v>
      </c>
      <c r="N144" s="372" t="str">
        <f t="shared" si="2"/>
        <v>福岡県春日市</v>
      </c>
      <c r="O144" s="333">
        <v>10.7</v>
      </c>
      <c r="P144" s="334">
        <v>10.55</v>
      </c>
      <c r="Q144" s="387">
        <v>10.45</v>
      </c>
      <c r="T144" s="1"/>
      <c r="U144" s="1"/>
      <c r="V144" s="1"/>
      <c r="W144" s="1"/>
      <c r="X144" s="1"/>
    </row>
    <row r="145" spans="5:24">
      <c r="E145" s="2"/>
      <c r="G145" s="7" t="s">
        <v>296</v>
      </c>
      <c r="H145" s="7" t="s">
        <v>546</v>
      </c>
      <c r="J145" s="325" t="s">
        <v>536</v>
      </c>
      <c r="K145" s="354">
        <v>0.06</v>
      </c>
      <c r="L145" s="359" t="s">
        <v>313</v>
      </c>
      <c r="M145" s="332" t="s">
        <v>662</v>
      </c>
      <c r="N145" s="367" t="str">
        <f t="shared" si="2"/>
        <v>宮城県仙台市</v>
      </c>
      <c r="O145" s="327">
        <v>10.42</v>
      </c>
      <c r="P145" s="332">
        <v>10.33</v>
      </c>
      <c r="Q145" s="367">
        <v>10.27</v>
      </c>
      <c r="T145" s="1"/>
      <c r="U145" s="1"/>
      <c r="V145" s="1"/>
      <c r="W145" s="1"/>
      <c r="X145" s="1"/>
    </row>
    <row r="146" spans="5:24">
      <c r="E146" s="2"/>
      <c r="G146" s="7" t="s">
        <v>296</v>
      </c>
      <c r="H146" s="7" t="s">
        <v>547</v>
      </c>
      <c r="J146" s="11" t="s">
        <v>536</v>
      </c>
      <c r="K146" s="16">
        <v>0.06</v>
      </c>
      <c r="L146" s="352" t="s">
        <v>313</v>
      </c>
      <c r="M146" s="331" t="s">
        <v>2163</v>
      </c>
      <c r="N146" s="363" t="str">
        <f t="shared" si="2"/>
        <v>宮城県多賀城市</v>
      </c>
      <c r="O146" s="329">
        <v>10.42</v>
      </c>
      <c r="P146" s="331">
        <v>10.33</v>
      </c>
      <c r="Q146" s="367">
        <v>10.27</v>
      </c>
      <c r="T146" s="1"/>
      <c r="U146" s="1"/>
      <c r="V146" s="1"/>
      <c r="W146" s="1"/>
      <c r="X146" s="1"/>
    </row>
    <row r="147" spans="5:24">
      <c r="E147" s="2"/>
      <c r="G147" s="7" t="s">
        <v>296</v>
      </c>
      <c r="H147" s="7" t="s">
        <v>548</v>
      </c>
      <c r="J147" s="11" t="s">
        <v>536</v>
      </c>
      <c r="K147" s="16">
        <v>0.06</v>
      </c>
      <c r="L147" s="352" t="s">
        <v>329</v>
      </c>
      <c r="M147" s="331" t="s">
        <v>817</v>
      </c>
      <c r="N147" s="363" t="str">
        <f t="shared" si="2"/>
        <v>茨城県土浦市</v>
      </c>
      <c r="O147" s="329">
        <v>10.42</v>
      </c>
      <c r="P147" s="331">
        <v>10.33</v>
      </c>
      <c r="Q147" s="367">
        <v>10.27</v>
      </c>
      <c r="T147" s="1"/>
      <c r="U147" s="1"/>
      <c r="V147" s="1"/>
      <c r="W147" s="1"/>
      <c r="X147" s="1"/>
    </row>
    <row r="148" spans="5:24">
      <c r="E148" s="2"/>
      <c r="G148" s="7" t="s">
        <v>296</v>
      </c>
      <c r="H148" s="7" t="s">
        <v>549</v>
      </c>
      <c r="J148" s="11" t="s">
        <v>536</v>
      </c>
      <c r="K148" s="16">
        <v>0.06</v>
      </c>
      <c r="L148" s="352" t="s">
        <v>329</v>
      </c>
      <c r="M148" s="331" t="s">
        <v>818</v>
      </c>
      <c r="N148" s="363" t="str">
        <f t="shared" si="2"/>
        <v>茨城県古河市</v>
      </c>
      <c r="O148" s="329">
        <v>10.42</v>
      </c>
      <c r="P148" s="331">
        <v>10.33</v>
      </c>
      <c r="Q148" s="367">
        <v>10.27</v>
      </c>
      <c r="T148" s="1"/>
      <c r="U148" s="1"/>
      <c r="V148" s="1"/>
      <c r="W148" s="1"/>
      <c r="X148" s="1"/>
    </row>
    <row r="149" spans="5:24">
      <c r="E149" s="2"/>
      <c r="G149" s="7" t="s">
        <v>296</v>
      </c>
      <c r="H149" s="7" t="s">
        <v>550</v>
      </c>
      <c r="J149" s="11" t="s">
        <v>536</v>
      </c>
      <c r="K149" s="16">
        <v>0.06</v>
      </c>
      <c r="L149" s="352" t="s">
        <v>329</v>
      </c>
      <c r="M149" s="331" t="s">
        <v>859</v>
      </c>
      <c r="N149" s="363" t="str">
        <f t="shared" si="2"/>
        <v>茨城県利根町</v>
      </c>
      <c r="O149" s="329">
        <v>10.42</v>
      </c>
      <c r="P149" s="331">
        <v>10.33</v>
      </c>
      <c r="Q149" s="367">
        <v>10.27</v>
      </c>
      <c r="T149" s="1"/>
      <c r="U149" s="1"/>
      <c r="V149" s="1"/>
      <c r="W149" s="1"/>
      <c r="X149" s="1"/>
    </row>
    <row r="150" spans="5:24">
      <c r="E150" s="2"/>
      <c r="G150" s="7" t="s">
        <v>296</v>
      </c>
      <c r="H150" s="7" t="s">
        <v>551</v>
      </c>
      <c r="J150" s="11" t="s">
        <v>536</v>
      </c>
      <c r="K150" s="16">
        <v>0.06</v>
      </c>
      <c r="L150" s="352" t="s">
        <v>332</v>
      </c>
      <c r="M150" s="331" t="s">
        <v>860</v>
      </c>
      <c r="N150" s="363" t="str">
        <f t="shared" si="2"/>
        <v>栃木県宇都宮市</v>
      </c>
      <c r="O150" s="329">
        <v>10.42</v>
      </c>
      <c r="P150" s="331">
        <v>10.33</v>
      </c>
      <c r="Q150" s="367">
        <v>10.27</v>
      </c>
      <c r="T150" s="1"/>
      <c r="U150" s="1"/>
      <c r="V150" s="1"/>
      <c r="W150" s="1"/>
      <c r="X150" s="1"/>
    </row>
    <row r="151" spans="5:24">
      <c r="E151" s="2"/>
      <c r="G151" s="7" t="s">
        <v>296</v>
      </c>
      <c r="H151" s="7" t="s">
        <v>552</v>
      </c>
      <c r="J151" s="11" t="s">
        <v>536</v>
      </c>
      <c r="K151" s="16">
        <v>0.06</v>
      </c>
      <c r="L151" s="352" t="s">
        <v>332</v>
      </c>
      <c r="M151" s="331" t="s">
        <v>880</v>
      </c>
      <c r="N151" s="363" t="str">
        <f t="shared" si="2"/>
        <v>栃木県野木町</v>
      </c>
      <c r="O151" s="329">
        <v>10.42</v>
      </c>
      <c r="P151" s="331">
        <v>10.33</v>
      </c>
      <c r="Q151" s="367">
        <v>10.27</v>
      </c>
      <c r="T151" s="1"/>
      <c r="U151" s="1"/>
      <c r="V151" s="1"/>
      <c r="W151" s="1"/>
      <c r="X151" s="1"/>
    </row>
    <row r="152" spans="5:24">
      <c r="E152" s="2"/>
      <c r="G152" s="7" t="s">
        <v>296</v>
      </c>
      <c r="H152" s="7" t="s">
        <v>553</v>
      </c>
      <c r="J152" s="11" t="s">
        <v>536</v>
      </c>
      <c r="K152" s="16">
        <v>0.06</v>
      </c>
      <c r="L152" s="352" t="s">
        <v>335</v>
      </c>
      <c r="M152" s="331" t="s">
        <v>886</v>
      </c>
      <c r="N152" s="363" t="str">
        <f t="shared" si="2"/>
        <v>群馬県高崎市</v>
      </c>
      <c r="O152" s="329">
        <v>10.42</v>
      </c>
      <c r="P152" s="331">
        <v>10.33</v>
      </c>
      <c r="Q152" s="367">
        <v>10.27</v>
      </c>
      <c r="T152" s="1"/>
      <c r="U152" s="1"/>
      <c r="V152" s="1"/>
      <c r="W152" s="1"/>
      <c r="X152" s="1"/>
    </row>
    <row r="153" spans="5:24">
      <c r="E153" s="2"/>
      <c r="G153" s="7" t="s">
        <v>296</v>
      </c>
      <c r="H153" s="7" t="s">
        <v>554</v>
      </c>
      <c r="J153" s="11" t="s">
        <v>536</v>
      </c>
      <c r="K153" s="16">
        <v>0.06</v>
      </c>
      <c r="L153" s="352" t="s">
        <v>337</v>
      </c>
      <c r="M153" s="331" t="s">
        <v>920</v>
      </c>
      <c r="N153" s="363" t="str">
        <f t="shared" si="2"/>
        <v>埼玉県川越市</v>
      </c>
      <c r="O153" s="329">
        <v>10.42</v>
      </c>
      <c r="P153" s="331">
        <v>10.33</v>
      </c>
      <c r="Q153" s="367">
        <v>10.27</v>
      </c>
      <c r="T153" s="1"/>
      <c r="U153" s="1"/>
      <c r="V153" s="1"/>
      <c r="W153" s="1"/>
      <c r="X153" s="1"/>
    </row>
    <row r="154" spans="5:24">
      <c r="E154" s="2"/>
      <c r="G154" s="7" t="s">
        <v>296</v>
      </c>
      <c r="H154" s="7" t="s">
        <v>555</v>
      </c>
      <c r="J154" s="11" t="s">
        <v>536</v>
      </c>
      <c r="K154" s="16">
        <v>0.06</v>
      </c>
      <c r="L154" s="352" t="s">
        <v>337</v>
      </c>
      <c r="M154" s="331" t="s">
        <v>923</v>
      </c>
      <c r="N154" s="363" t="str">
        <f t="shared" si="2"/>
        <v>埼玉県行田市</v>
      </c>
      <c r="O154" s="329">
        <v>10.42</v>
      </c>
      <c r="P154" s="331">
        <v>10.33</v>
      </c>
      <c r="Q154" s="367">
        <v>10.27</v>
      </c>
      <c r="T154" s="1"/>
      <c r="U154" s="1"/>
      <c r="V154" s="1"/>
      <c r="W154" s="1"/>
      <c r="X154" s="1"/>
    </row>
    <row r="155" spans="5:24">
      <c r="E155" s="2"/>
      <c r="G155" s="7" t="s">
        <v>296</v>
      </c>
      <c r="H155" s="7" t="s">
        <v>556</v>
      </c>
      <c r="J155" s="11" t="s">
        <v>536</v>
      </c>
      <c r="K155" s="16">
        <v>0.06</v>
      </c>
      <c r="L155" s="352" t="s">
        <v>337</v>
      </c>
      <c r="M155" s="331" t="s">
        <v>925</v>
      </c>
      <c r="N155" s="363" t="str">
        <f t="shared" si="2"/>
        <v>埼玉県所沢市</v>
      </c>
      <c r="O155" s="329">
        <v>10.42</v>
      </c>
      <c r="P155" s="331">
        <v>10.33</v>
      </c>
      <c r="Q155" s="367">
        <v>10.27</v>
      </c>
      <c r="T155" s="1"/>
      <c r="U155" s="1"/>
      <c r="V155" s="1"/>
      <c r="W155" s="1"/>
      <c r="X155" s="1"/>
    </row>
    <row r="156" spans="5:24">
      <c r="E156" s="2"/>
      <c r="G156" s="7" t="s">
        <v>296</v>
      </c>
      <c r="H156" s="7" t="s">
        <v>557</v>
      </c>
      <c r="J156" s="11" t="s">
        <v>536</v>
      </c>
      <c r="K156" s="16">
        <v>0.06</v>
      </c>
      <c r="L156" s="352" t="s">
        <v>337</v>
      </c>
      <c r="M156" s="331" t="s">
        <v>2164</v>
      </c>
      <c r="N156" s="363" t="str">
        <f t="shared" si="2"/>
        <v>埼玉県飯能市</v>
      </c>
      <c r="O156" s="329">
        <v>10.42</v>
      </c>
      <c r="P156" s="331">
        <v>10.33</v>
      </c>
      <c r="Q156" s="367">
        <v>10.27</v>
      </c>
      <c r="T156" s="1"/>
      <c r="U156" s="1"/>
      <c r="V156" s="1"/>
      <c r="W156" s="1"/>
      <c r="X156" s="1"/>
    </row>
    <row r="157" spans="5:24">
      <c r="E157" s="2"/>
      <c r="G157" s="7" t="s">
        <v>296</v>
      </c>
      <c r="H157" s="7" t="s">
        <v>558</v>
      </c>
      <c r="J157" s="11" t="s">
        <v>536</v>
      </c>
      <c r="K157" s="16">
        <v>0.06</v>
      </c>
      <c r="L157" s="352" t="s">
        <v>337</v>
      </c>
      <c r="M157" s="331" t="s">
        <v>927</v>
      </c>
      <c r="N157" s="363" t="str">
        <f t="shared" si="2"/>
        <v>埼玉県加須市</v>
      </c>
      <c r="O157" s="329">
        <v>10.42</v>
      </c>
      <c r="P157" s="331">
        <v>10.33</v>
      </c>
      <c r="Q157" s="367">
        <v>10.27</v>
      </c>
      <c r="T157" s="1"/>
      <c r="U157" s="1"/>
      <c r="V157" s="1"/>
      <c r="W157" s="1"/>
      <c r="X157" s="1"/>
    </row>
    <row r="158" spans="5:24">
      <c r="E158" s="2"/>
      <c r="G158" s="7" t="s">
        <v>296</v>
      </c>
      <c r="H158" s="7" t="s">
        <v>559</v>
      </c>
      <c r="J158" s="11" t="s">
        <v>536</v>
      </c>
      <c r="K158" s="16">
        <v>0.06</v>
      </c>
      <c r="L158" s="352" t="s">
        <v>337</v>
      </c>
      <c r="M158" s="331" t="s">
        <v>929</v>
      </c>
      <c r="N158" s="363" t="str">
        <f t="shared" si="2"/>
        <v>埼玉県東松山市</v>
      </c>
      <c r="O158" s="329">
        <v>10.42</v>
      </c>
      <c r="P158" s="331">
        <v>10.33</v>
      </c>
      <c r="Q158" s="367">
        <v>10.27</v>
      </c>
      <c r="T158" s="1"/>
      <c r="U158" s="1"/>
      <c r="V158" s="1"/>
      <c r="W158" s="1"/>
      <c r="X158" s="1"/>
    </row>
    <row r="159" spans="5:24">
      <c r="E159" s="2"/>
      <c r="G159" s="7" t="s">
        <v>296</v>
      </c>
      <c r="H159" s="7" t="s">
        <v>560</v>
      </c>
      <c r="J159" s="11" t="s">
        <v>536</v>
      </c>
      <c r="K159" s="16">
        <v>0.06</v>
      </c>
      <c r="L159" s="352" t="s">
        <v>337</v>
      </c>
      <c r="M159" s="331" t="s">
        <v>930</v>
      </c>
      <c r="N159" s="363" t="str">
        <f t="shared" si="2"/>
        <v>埼玉県春日部市</v>
      </c>
      <c r="O159" s="329">
        <v>10.42</v>
      </c>
      <c r="P159" s="331">
        <v>10.33</v>
      </c>
      <c r="Q159" s="367">
        <v>10.27</v>
      </c>
      <c r="T159" s="1"/>
      <c r="U159" s="1"/>
      <c r="V159" s="1"/>
      <c r="W159" s="1"/>
      <c r="X159" s="1"/>
    </row>
    <row r="160" spans="5:24">
      <c r="E160" s="2"/>
      <c r="G160" s="7" t="s">
        <v>296</v>
      </c>
      <c r="H160" s="7" t="s">
        <v>561</v>
      </c>
      <c r="J160" s="11" t="s">
        <v>536</v>
      </c>
      <c r="K160" s="16">
        <v>0.06</v>
      </c>
      <c r="L160" s="352" t="s">
        <v>337</v>
      </c>
      <c r="M160" s="331" t="s">
        <v>931</v>
      </c>
      <c r="N160" s="363" t="str">
        <f t="shared" si="2"/>
        <v>埼玉県狭山市</v>
      </c>
      <c r="O160" s="329">
        <v>10.42</v>
      </c>
      <c r="P160" s="331">
        <v>10.33</v>
      </c>
      <c r="Q160" s="367">
        <v>10.27</v>
      </c>
      <c r="T160" s="1"/>
      <c r="U160" s="1"/>
      <c r="V160" s="1"/>
      <c r="W160" s="1"/>
      <c r="X160" s="1"/>
    </row>
    <row r="161" spans="5:24">
      <c r="E161" s="2"/>
      <c r="G161" s="7" t="s">
        <v>296</v>
      </c>
      <c r="H161" s="7" t="s">
        <v>562</v>
      </c>
      <c r="J161" s="11" t="s">
        <v>536</v>
      </c>
      <c r="K161" s="16">
        <v>0.06</v>
      </c>
      <c r="L161" s="352" t="s">
        <v>337</v>
      </c>
      <c r="M161" s="331" t="s">
        <v>932</v>
      </c>
      <c r="N161" s="363" t="str">
        <f t="shared" si="2"/>
        <v>埼玉県羽生市</v>
      </c>
      <c r="O161" s="329">
        <v>10.42</v>
      </c>
      <c r="P161" s="331">
        <v>10.33</v>
      </c>
      <c r="Q161" s="367">
        <v>10.27</v>
      </c>
      <c r="T161" s="1"/>
      <c r="U161" s="1"/>
      <c r="V161" s="1"/>
      <c r="W161" s="1"/>
      <c r="X161" s="1"/>
    </row>
    <row r="162" spans="5:24">
      <c r="E162" s="2"/>
      <c r="G162" s="7" t="s">
        <v>296</v>
      </c>
      <c r="H162" s="7" t="s">
        <v>563</v>
      </c>
      <c r="J162" s="11" t="s">
        <v>536</v>
      </c>
      <c r="K162" s="16">
        <v>0.06</v>
      </c>
      <c r="L162" s="352" t="s">
        <v>337</v>
      </c>
      <c r="M162" s="331" t="s">
        <v>933</v>
      </c>
      <c r="N162" s="363" t="str">
        <f t="shared" si="2"/>
        <v>埼玉県鴻巣市</v>
      </c>
      <c r="O162" s="329">
        <v>10.42</v>
      </c>
      <c r="P162" s="331">
        <v>10.33</v>
      </c>
      <c r="Q162" s="367">
        <v>10.27</v>
      </c>
      <c r="T162" s="1"/>
      <c r="U162" s="1"/>
      <c r="V162" s="1"/>
      <c r="W162" s="1"/>
      <c r="X162" s="1"/>
    </row>
    <row r="163" spans="5:24">
      <c r="E163" s="2"/>
      <c r="G163" s="7" t="s">
        <v>296</v>
      </c>
      <c r="H163" s="7" t="s">
        <v>564</v>
      </c>
      <c r="J163" s="11" t="s">
        <v>536</v>
      </c>
      <c r="K163" s="16">
        <v>0.06</v>
      </c>
      <c r="L163" s="352" t="s">
        <v>337</v>
      </c>
      <c r="M163" s="331" t="s">
        <v>935</v>
      </c>
      <c r="N163" s="363" t="str">
        <f t="shared" si="2"/>
        <v>埼玉県上尾市</v>
      </c>
      <c r="O163" s="329">
        <v>10.42</v>
      </c>
      <c r="P163" s="331">
        <v>10.33</v>
      </c>
      <c r="Q163" s="367">
        <v>10.27</v>
      </c>
      <c r="T163" s="1"/>
      <c r="U163" s="1"/>
      <c r="V163" s="1"/>
      <c r="W163" s="1"/>
      <c r="X163" s="1"/>
    </row>
    <row r="164" spans="5:24">
      <c r="E164" s="2"/>
      <c r="G164" s="7" t="s">
        <v>296</v>
      </c>
      <c r="H164" s="7" t="s">
        <v>565</v>
      </c>
      <c r="J164" s="11" t="s">
        <v>536</v>
      </c>
      <c r="K164" s="16">
        <v>0.06</v>
      </c>
      <c r="L164" s="352" t="s">
        <v>337</v>
      </c>
      <c r="M164" s="331" t="s">
        <v>937</v>
      </c>
      <c r="N164" s="363" t="str">
        <f t="shared" si="2"/>
        <v>埼玉県越谷市</v>
      </c>
      <c r="O164" s="329">
        <v>10.42</v>
      </c>
      <c r="P164" s="331">
        <v>10.33</v>
      </c>
      <c r="Q164" s="367">
        <v>10.27</v>
      </c>
      <c r="T164" s="1"/>
      <c r="U164" s="1"/>
      <c r="V164" s="1"/>
      <c r="W164" s="1"/>
      <c r="X164" s="1"/>
    </row>
    <row r="165" spans="5:24">
      <c r="E165" s="2"/>
      <c r="G165" s="7" t="s">
        <v>296</v>
      </c>
      <c r="H165" s="7" t="s">
        <v>566</v>
      </c>
      <c r="J165" s="11" t="s">
        <v>536</v>
      </c>
      <c r="K165" s="16">
        <v>0.06</v>
      </c>
      <c r="L165" s="352" t="s">
        <v>337</v>
      </c>
      <c r="M165" s="331" t="s">
        <v>938</v>
      </c>
      <c r="N165" s="363" t="str">
        <f t="shared" si="2"/>
        <v>埼玉県蕨市</v>
      </c>
      <c r="O165" s="329">
        <v>10.42</v>
      </c>
      <c r="P165" s="331">
        <v>10.33</v>
      </c>
      <c r="Q165" s="367">
        <v>10.27</v>
      </c>
      <c r="T165" s="1"/>
      <c r="U165" s="1"/>
      <c r="V165" s="1"/>
      <c r="W165" s="1"/>
      <c r="X165" s="1"/>
    </row>
    <row r="166" spans="5:24">
      <c r="E166" s="2"/>
      <c r="G166" s="7" t="s">
        <v>296</v>
      </c>
      <c r="H166" s="7" t="s">
        <v>567</v>
      </c>
      <c r="J166" s="11" t="s">
        <v>536</v>
      </c>
      <c r="K166" s="16">
        <v>0.06</v>
      </c>
      <c r="L166" s="352" t="s">
        <v>337</v>
      </c>
      <c r="M166" s="331" t="s">
        <v>940</v>
      </c>
      <c r="N166" s="363" t="str">
        <f t="shared" si="2"/>
        <v>埼玉県入間市</v>
      </c>
      <c r="O166" s="329">
        <v>10.42</v>
      </c>
      <c r="P166" s="331">
        <v>10.33</v>
      </c>
      <c r="Q166" s="367">
        <v>10.27</v>
      </c>
      <c r="T166" s="1"/>
      <c r="U166" s="1"/>
      <c r="V166" s="1"/>
      <c r="W166" s="1"/>
      <c r="X166" s="1"/>
    </row>
    <row r="167" spans="5:24">
      <c r="E167" s="2"/>
      <c r="G167" s="7" t="s">
        <v>296</v>
      </c>
      <c r="H167" s="7" t="s">
        <v>568</v>
      </c>
      <c r="J167" s="11" t="s">
        <v>536</v>
      </c>
      <c r="K167" s="16">
        <v>0.06</v>
      </c>
      <c r="L167" s="352" t="s">
        <v>337</v>
      </c>
      <c r="M167" s="331" t="s">
        <v>945</v>
      </c>
      <c r="N167" s="363" t="str">
        <f t="shared" si="2"/>
        <v>埼玉県桶川市</v>
      </c>
      <c r="O167" s="329">
        <v>10.42</v>
      </c>
      <c r="P167" s="331">
        <v>10.33</v>
      </c>
      <c r="Q167" s="367">
        <v>10.27</v>
      </c>
      <c r="T167" s="1"/>
      <c r="U167" s="1"/>
      <c r="V167" s="1"/>
      <c r="W167" s="1"/>
      <c r="X167" s="1"/>
    </row>
    <row r="168" spans="5:24">
      <c r="E168" s="2"/>
      <c r="G168" s="7" t="s">
        <v>296</v>
      </c>
      <c r="H168" s="7" t="s">
        <v>569</v>
      </c>
      <c r="J168" s="11" t="s">
        <v>536</v>
      </c>
      <c r="K168" s="16">
        <v>0.06</v>
      </c>
      <c r="L168" s="352" t="s">
        <v>337</v>
      </c>
      <c r="M168" s="331" t="s">
        <v>946</v>
      </c>
      <c r="N168" s="363" t="str">
        <f t="shared" si="2"/>
        <v>埼玉県久喜市</v>
      </c>
      <c r="O168" s="329">
        <v>10.42</v>
      </c>
      <c r="P168" s="331">
        <v>10.33</v>
      </c>
      <c r="Q168" s="367">
        <v>10.27</v>
      </c>
      <c r="T168" s="1"/>
      <c r="U168" s="1"/>
      <c r="V168" s="1"/>
      <c r="W168" s="1"/>
      <c r="X168" s="1"/>
    </row>
    <row r="169" spans="5:24">
      <c r="E169" s="2"/>
      <c r="G169" s="7" t="s">
        <v>296</v>
      </c>
      <c r="H169" s="7" t="s">
        <v>570</v>
      </c>
      <c r="J169" s="11" t="s">
        <v>536</v>
      </c>
      <c r="K169" s="16">
        <v>0.06</v>
      </c>
      <c r="L169" s="352" t="s">
        <v>337</v>
      </c>
      <c r="M169" s="331" t="s">
        <v>947</v>
      </c>
      <c r="N169" s="363" t="str">
        <f t="shared" si="2"/>
        <v>埼玉県北本市</v>
      </c>
      <c r="O169" s="329">
        <v>10.42</v>
      </c>
      <c r="P169" s="331">
        <v>10.33</v>
      </c>
      <c r="Q169" s="367">
        <v>10.27</v>
      </c>
      <c r="T169" s="1"/>
      <c r="U169" s="1"/>
      <c r="V169" s="1"/>
      <c r="W169" s="1"/>
      <c r="X169" s="1"/>
    </row>
    <row r="170" spans="5:24">
      <c r="E170" s="2"/>
      <c r="G170" s="7" t="s">
        <v>296</v>
      </c>
      <c r="H170" s="7" t="s">
        <v>571</v>
      </c>
      <c r="J170" s="11" t="s">
        <v>536</v>
      </c>
      <c r="K170" s="16">
        <v>0.06</v>
      </c>
      <c r="L170" s="352" t="s">
        <v>337</v>
      </c>
      <c r="M170" s="331" t="s">
        <v>949</v>
      </c>
      <c r="N170" s="363" t="str">
        <f t="shared" si="2"/>
        <v>埼玉県富士見市</v>
      </c>
      <c r="O170" s="329">
        <v>10.42</v>
      </c>
      <c r="P170" s="331">
        <v>10.33</v>
      </c>
      <c r="Q170" s="367">
        <v>10.27</v>
      </c>
      <c r="T170" s="1"/>
      <c r="U170" s="1"/>
      <c r="V170" s="1"/>
      <c r="W170" s="1"/>
      <c r="X170" s="1"/>
    </row>
    <row r="171" spans="5:24">
      <c r="E171" s="2"/>
      <c r="G171" s="7" t="s">
        <v>296</v>
      </c>
      <c r="H171" s="7" t="s">
        <v>572</v>
      </c>
      <c r="J171" s="11" t="s">
        <v>536</v>
      </c>
      <c r="K171" s="16">
        <v>0.06</v>
      </c>
      <c r="L171" s="352" t="s">
        <v>337</v>
      </c>
      <c r="M171" s="331" t="s">
        <v>950</v>
      </c>
      <c r="N171" s="363" t="str">
        <f t="shared" si="2"/>
        <v>埼玉県三郷市</v>
      </c>
      <c r="O171" s="329">
        <v>10.42</v>
      </c>
      <c r="P171" s="331">
        <v>10.33</v>
      </c>
      <c r="Q171" s="367">
        <v>10.27</v>
      </c>
      <c r="T171" s="1"/>
      <c r="U171" s="1"/>
      <c r="V171" s="1"/>
      <c r="W171" s="1"/>
      <c r="X171" s="1"/>
    </row>
    <row r="172" spans="5:24">
      <c r="E172" s="2"/>
      <c r="G172" s="7" t="s">
        <v>296</v>
      </c>
      <c r="H172" s="7" t="s">
        <v>573</v>
      </c>
      <c r="J172" s="11" t="s">
        <v>536</v>
      </c>
      <c r="K172" s="16">
        <v>0.06</v>
      </c>
      <c r="L172" s="352" t="s">
        <v>337</v>
      </c>
      <c r="M172" s="331" t="s">
        <v>951</v>
      </c>
      <c r="N172" s="363" t="str">
        <f t="shared" si="2"/>
        <v>埼玉県蓮田市</v>
      </c>
      <c r="O172" s="329">
        <v>10.42</v>
      </c>
      <c r="P172" s="331">
        <v>10.33</v>
      </c>
      <c r="Q172" s="367">
        <v>10.27</v>
      </c>
      <c r="T172" s="1"/>
      <c r="U172" s="1"/>
      <c r="V172" s="1"/>
      <c r="W172" s="1"/>
      <c r="X172" s="1"/>
    </row>
    <row r="173" spans="5:24">
      <c r="E173" s="2"/>
      <c r="G173" s="7" t="s">
        <v>296</v>
      </c>
      <c r="H173" s="7" t="s">
        <v>574</v>
      </c>
      <c r="J173" s="11" t="s">
        <v>536</v>
      </c>
      <c r="K173" s="16">
        <v>0.06</v>
      </c>
      <c r="L173" s="352" t="s">
        <v>337</v>
      </c>
      <c r="M173" s="331" t="s">
        <v>952</v>
      </c>
      <c r="N173" s="363" t="str">
        <f t="shared" si="2"/>
        <v>埼玉県坂戸市</v>
      </c>
      <c r="O173" s="329">
        <v>10.42</v>
      </c>
      <c r="P173" s="331">
        <v>10.33</v>
      </c>
      <c r="Q173" s="367">
        <v>10.27</v>
      </c>
      <c r="T173" s="1"/>
      <c r="U173" s="1"/>
      <c r="V173" s="1"/>
      <c r="W173" s="1"/>
      <c r="X173" s="1"/>
    </row>
    <row r="174" spans="5:24">
      <c r="E174" s="2"/>
      <c r="G174" s="7" t="s">
        <v>296</v>
      </c>
      <c r="H174" s="7" t="s">
        <v>575</v>
      </c>
      <c r="J174" s="11" t="s">
        <v>536</v>
      </c>
      <c r="K174" s="16">
        <v>0.06</v>
      </c>
      <c r="L174" s="352" t="s">
        <v>337</v>
      </c>
      <c r="M174" s="331" t="s">
        <v>953</v>
      </c>
      <c r="N174" s="363" t="str">
        <f t="shared" si="2"/>
        <v>埼玉県幸手市</v>
      </c>
      <c r="O174" s="329">
        <v>10.42</v>
      </c>
      <c r="P174" s="331">
        <v>10.33</v>
      </c>
      <c r="Q174" s="367">
        <v>10.27</v>
      </c>
      <c r="T174" s="1"/>
      <c r="U174" s="1"/>
      <c r="V174" s="1"/>
      <c r="W174" s="1"/>
      <c r="X174" s="1"/>
    </row>
    <row r="175" spans="5:24">
      <c r="E175" s="2"/>
      <c r="G175" s="7" t="s">
        <v>296</v>
      </c>
      <c r="H175" s="7" t="s">
        <v>576</v>
      </c>
      <c r="J175" s="11" t="s">
        <v>536</v>
      </c>
      <c r="K175" s="16">
        <v>0.06</v>
      </c>
      <c r="L175" s="352" t="s">
        <v>337</v>
      </c>
      <c r="M175" s="331" t="s">
        <v>954</v>
      </c>
      <c r="N175" s="363" t="str">
        <f t="shared" si="2"/>
        <v>埼玉県鶴ヶ島市</v>
      </c>
      <c r="O175" s="329">
        <v>10.42</v>
      </c>
      <c r="P175" s="331">
        <v>10.33</v>
      </c>
      <c r="Q175" s="367">
        <v>10.27</v>
      </c>
      <c r="T175" s="1"/>
      <c r="U175" s="1"/>
      <c r="V175" s="1"/>
      <c r="W175" s="1"/>
      <c r="X175" s="1"/>
    </row>
    <row r="176" spans="5:24">
      <c r="E176" s="2"/>
      <c r="G176" s="7" t="s">
        <v>296</v>
      </c>
      <c r="H176" s="7" t="s">
        <v>577</v>
      </c>
      <c r="J176" s="11" t="s">
        <v>536</v>
      </c>
      <c r="K176" s="16">
        <v>0.06</v>
      </c>
      <c r="L176" s="352" t="s">
        <v>337</v>
      </c>
      <c r="M176" s="331" t="s">
        <v>956</v>
      </c>
      <c r="N176" s="363" t="str">
        <f t="shared" si="2"/>
        <v>埼玉県吉川市</v>
      </c>
      <c r="O176" s="329">
        <v>10.42</v>
      </c>
      <c r="P176" s="331">
        <v>10.33</v>
      </c>
      <c r="Q176" s="367">
        <v>10.27</v>
      </c>
      <c r="T176" s="1"/>
      <c r="U176" s="1"/>
      <c r="V176" s="1"/>
      <c r="W176" s="1"/>
      <c r="X176" s="1"/>
    </row>
    <row r="177" spans="5:24">
      <c r="E177" s="2"/>
      <c r="G177" s="7" t="s">
        <v>296</v>
      </c>
      <c r="H177" s="7" t="s">
        <v>578</v>
      </c>
      <c r="J177" s="11" t="s">
        <v>536</v>
      </c>
      <c r="K177" s="16">
        <v>0.06</v>
      </c>
      <c r="L177" s="352" t="s">
        <v>337</v>
      </c>
      <c r="M177" s="331" t="s">
        <v>2165</v>
      </c>
      <c r="N177" s="363" t="str">
        <f t="shared" si="2"/>
        <v>埼玉県白岡市</v>
      </c>
      <c r="O177" s="329">
        <v>10.42</v>
      </c>
      <c r="P177" s="331">
        <v>10.33</v>
      </c>
      <c r="Q177" s="367">
        <v>10.27</v>
      </c>
      <c r="T177" s="1"/>
      <c r="U177" s="1"/>
      <c r="V177" s="1"/>
      <c r="W177" s="1"/>
      <c r="X177" s="1"/>
    </row>
    <row r="178" spans="5:24">
      <c r="E178" s="2"/>
      <c r="G178" s="7" t="s">
        <v>296</v>
      </c>
      <c r="H178" s="7" t="s">
        <v>579</v>
      </c>
      <c r="J178" s="11" t="s">
        <v>536</v>
      </c>
      <c r="K178" s="16">
        <v>0.06</v>
      </c>
      <c r="L178" s="352" t="s">
        <v>337</v>
      </c>
      <c r="M178" s="331" t="s">
        <v>959</v>
      </c>
      <c r="N178" s="363" t="str">
        <f t="shared" si="2"/>
        <v>埼玉県伊奈町</v>
      </c>
      <c r="O178" s="329">
        <v>10.42</v>
      </c>
      <c r="P178" s="331">
        <v>10.33</v>
      </c>
      <c r="Q178" s="367">
        <v>10.27</v>
      </c>
      <c r="T178" s="1"/>
      <c r="U178" s="1"/>
      <c r="V178" s="1"/>
      <c r="W178" s="1"/>
      <c r="X178" s="1"/>
    </row>
    <row r="179" spans="5:24">
      <c r="E179" s="2"/>
      <c r="G179" s="7" t="s">
        <v>296</v>
      </c>
      <c r="H179" s="7" t="s">
        <v>580</v>
      </c>
      <c r="J179" s="11" t="s">
        <v>536</v>
      </c>
      <c r="K179" s="16">
        <v>0.06</v>
      </c>
      <c r="L179" s="352" t="s">
        <v>337</v>
      </c>
      <c r="M179" s="331" t="s">
        <v>960</v>
      </c>
      <c r="N179" s="363" t="str">
        <f t="shared" si="2"/>
        <v>埼玉県三芳町</v>
      </c>
      <c r="O179" s="329">
        <v>10.42</v>
      </c>
      <c r="P179" s="331">
        <v>10.33</v>
      </c>
      <c r="Q179" s="367">
        <v>10.27</v>
      </c>
      <c r="T179" s="1"/>
      <c r="U179" s="1"/>
      <c r="V179" s="1"/>
      <c r="W179" s="1"/>
      <c r="X179" s="1"/>
    </row>
    <row r="180" spans="5:24">
      <c r="E180" s="2"/>
      <c r="G180" s="7" t="s">
        <v>296</v>
      </c>
      <c r="H180" s="7" t="s">
        <v>581</v>
      </c>
      <c r="J180" s="11" t="s">
        <v>536</v>
      </c>
      <c r="K180" s="16">
        <v>0.06</v>
      </c>
      <c r="L180" s="352" t="s">
        <v>337</v>
      </c>
      <c r="M180" s="331" t="s">
        <v>978</v>
      </c>
      <c r="N180" s="363" t="str">
        <f t="shared" si="2"/>
        <v>埼玉県宮代町</v>
      </c>
      <c r="O180" s="329">
        <v>10.42</v>
      </c>
      <c r="P180" s="331">
        <v>10.33</v>
      </c>
      <c r="Q180" s="367">
        <v>10.27</v>
      </c>
      <c r="T180" s="1"/>
      <c r="U180" s="1"/>
      <c r="V180" s="1"/>
      <c r="W180" s="1"/>
      <c r="X180" s="1"/>
    </row>
    <row r="181" spans="5:24">
      <c r="E181" s="2"/>
      <c r="G181" s="7" t="s">
        <v>296</v>
      </c>
      <c r="H181" s="7" t="s">
        <v>582</v>
      </c>
      <c r="J181" s="11" t="s">
        <v>536</v>
      </c>
      <c r="K181" s="16">
        <v>0.06</v>
      </c>
      <c r="L181" s="352" t="s">
        <v>337</v>
      </c>
      <c r="M181" s="331" t="s">
        <v>979</v>
      </c>
      <c r="N181" s="363" t="str">
        <f t="shared" si="2"/>
        <v>埼玉県杉戸町</v>
      </c>
      <c r="O181" s="329">
        <v>10.42</v>
      </c>
      <c r="P181" s="331">
        <v>10.33</v>
      </c>
      <c r="Q181" s="367">
        <v>10.27</v>
      </c>
      <c r="T181" s="1"/>
      <c r="U181" s="1"/>
      <c r="V181" s="1"/>
      <c r="W181" s="1"/>
      <c r="X181" s="1"/>
    </row>
    <row r="182" spans="5:24">
      <c r="E182" s="2"/>
      <c r="G182" s="7" t="s">
        <v>296</v>
      </c>
      <c r="H182" s="7" t="s">
        <v>583</v>
      </c>
      <c r="J182" s="11" t="s">
        <v>536</v>
      </c>
      <c r="K182" s="16">
        <v>0.06</v>
      </c>
      <c r="L182" s="352" t="s">
        <v>337</v>
      </c>
      <c r="M182" s="331" t="s">
        <v>980</v>
      </c>
      <c r="N182" s="363" t="str">
        <f t="shared" si="2"/>
        <v>埼玉県松伏町</v>
      </c>
      <c r="O182" s="329">
        <v>10.42</v>
      </c>
      <c r="P182" s="331">
        <v>10.33</v>
      </c>
      <c r="Q182" s="367">
        <v>10.27</v>
      </c>
      <c r="T182" s="1"/>
      <c r="U182" s="1"/>
      <c r="V182" s="1"/>
      <c r="W182" s="1"/>
      <c r="X182" s="1"/>
    </row>
    <row r="183" spans="5:24">
      <c r="E183" s="2"/>
      <c r="G183" s="7" t="s">
        <v>296</v>
      </c>
      <c r="H183" s="7" t="s">
        <v>584</v>
      </c>
      <c r="J183" s="11" t="s">
        <v>536</v>
      </c>
      <c r="K183" s="16">
        <v>0.06</v>
      </c>
      <c r="L183" s="352" t="s">
        <v>340</v>
      </c>
      <c r="M183" s="331" t="s">
        <v>986</v>
      </c>
      <c r="N183" s="363" t="str">
        <f t="shared" si="2"/>
        <v>千葉県木更津市</v>
      </c>
      <c r="O183" s="329">
        <v>10.42</v>
      </c>
      <c r="P183" s="331">
        <v>10.33</v>
      </c>
      <c r="Q183" s="367">
        <v>10.27</v>
      </c>
      <c r="T183" s="1"/>
      <c r="U183" s="1"/>
      <c r="V183" s="1"/>
      <c r="W183" s="1"/>
      <c r="X183" s="1"/>
    </row>
    <row r="184" spans="5:24">
      <c r="E184" s="2"/>
      <c r="G184" s="7" t="s">
        <v>296</v>
      </c>
      <c r="H184" s="7" t="s">
        <v>585</v>
      </c>
      <c r="J184" s="11" t="s">
        <v>536</v>
      </c>
      <c r="K184" s="16">
        <v>0.06</v>
      </c>
      <c r="L184" s="352" t="s">
        <v>340</v>
      </c>
      <c r="M184" s="331" t="s">
        <v>988</v>
      </c>
      <c r="N184" s="363" t="str">
        <f t="shared" si="2"/>
        <v>千葉県野田市</v>
      </c>
      <c r="O184" s="329">
        <v>10.42</v>
      </c>
      <c r="P184" s="331">
        <v>10.33</v>
      </c>
      <c r="Q184" s="367">
        <v>10.27</v>
      </c>
      <c r="T184" s="1"/>
      <c r="U184" s="1"/>
      <c r="V184" s="1"/>
      <c r="W184" s="1"/>
      <c r="X184" s="1"/>
    </row>
    <row r="185" spans="5:24">
      <c r="E185" s="2"/>
      <c r="G185" s="7" t="s">
        <v>296</v>
      </c>
      <c r="H185" s="7" t="s">
        <v>586</v>
      </c>
      <c r="J185" s="11" t="s">
        <v>536</v>
      </c>
      <c r="K185" s="16">
        <v>0.06</v>
      </c>
      <c r="L185" s="352" t="s">
        <v>340</v>
      </c>
      <c r="M185" s="331" t="s">
        <v>989</v>
      </c>
      <c r="N185" s="363" t="str">
        <f t="shared" si="2"/>
        <v>千葉県茂原市</v>
      </c>
      <c r="O185" s="329">
        <v>10.42</v>
      </c>
      <c r="P185" s="331">
        <v>10.33</v>
      </c>
      <c r="Q185" s="367">
        <v>10.27</v>
      </c>
      <c r="T185" s="1"/>
      <c r="U185" s="1"/>
      <c r="V185" s="1"/>
      <c r="W185" s="1"/>
      <c r="X185" s="1"/>
    </row>
    <row r="186" spans="5:24">
      <c r="E186" s="2"/>
      <c r="G186" s="7" t="s">
        <v>296</v>
      </c>
      <c r="H186" s="7" t="s">
        <v>587</v>
      </c>
      <c r="J186" s="11" t="s">
        <v>536</v>
      </c>
      <c r="K186" s="16">
        <v>0.06</v>
      </c>
      <c r="L186" s="352" t="s">
        <v>340</v>
      </c>
      <c r="M186" s="331" t="s">
        <v>995</v>
      </c>
      <c r="N186" s="363" t="str">
        <f t="shared" si="2"/>
        <v>千葉県柏市</v>
      </c>
      <c r="O186" s="329">
        <v>10.42</v>
      </c>
      <c r="P186" s="331">
        <v>10.33</v>
      </c>
      <c r="Q186" s="367">
        <v>10.27</v>
      </c>
      <c r="T186" s="1"/>
      <c r="U186" s="1"/>
      <c r="V186" s="1"/>
      <c r="W186" s="1"/>
      <c r="X186" s="1"/>
    </row>
    <row r="187" spans="5:24">
      <c r="E187" s="2"/>
      <c r="G187" s="7" t="s">
        <v>296</v>
      </c>
      <c r="H187" s="7" t="s">
        <v>588</v>
      </c>
      <c r="J187" s="11" t="s">
        <v>536</v>
      </c>
      <c r="K187" s="16">
        <v>0.06</v>
      </c>
      <c r="L187" s="352" t="s">
        <v>340</v>
      </c>
      <c r="M187" s="331" t="s">
        <v>998</v>
      </c>
      <c r="N187" s="363" t="str">
        <f t="shared" si="2"/>
        <v>千葉県流山市</v>
      </c>
      <c r="O187" s="329">
        <v>10.42</v>
      </c>
      <c r="P187" s="331">
        <v>10.33</v>
      </c>
      <c r="Q187" s="367">
        <v>10.27</v>
      </c>
      <c r="T187" s="1"/>
      <c r="U187" s="1"/>
      <c r="V187" s="1"/>
      <c r="W187" s="1"/>
      <c r="X187" s="1"/>
    </row>
    <row r="188" spans="5:24">
      <c r="E188" s="2"/>
      <c r="G188" s="7" t="s">
        <v>303</v>
      </c>
      <c r="H188" s="7" t="s">
        <v>589</v>
      </c>
      <c r="J188" s="11" t="s">
        <v>536</v>
      </c>
      <c r="K188" s="16">
        <v>0.06</v>
      </c>
      <c r="L188" s="352" t="s">
        <v>340</v>
      </c>
      <c r="M188" s="331" t="s">
        <v>1000</v>
      </c>
      <c r="N188" s="363" t="str">
        <f t="shared" si="2"/>
        <v>千葉県我孫子市</v>
      </c>
      <c r="O188" s="329">
        <v>10.42</v>
      </c>
      <c r="P188" s="331">
        <v>10.33</v>
      </c>
      <c r="Q188" s="367">
        <v>10.27</v>
      </c>
      <c r="T188" s="1"/>
      <c r="U188" s="1"/>
      <c r="V188" s="1"/>
      <c r="W188" s="1"/>
      <c r="X188" s="1"/>
    </row>
    <row r="189" spans="5:24">
      <c r="E189" s="2"/>
      <c r="G189" s="7" t="s">
        <v>303</v>
      </c>
      <c r="H189" s="7" t="s">
        <v>590</v>
      </c>
      <c r="J189" s="11" t="s">
        <v>536</v>
      </c>
      <c r="K189" s="16">
        <v>0.06</v>
      </c>
      <c r="L189" s="352" t="s">
        <v>340</v>
      </c>
      <c r="M189" s="331" t="s">
        <v>1002</v>
      </c>
      <c r="N189" s="363" t="str">
        <f t="shared" si="2"/>
        <v>千葉県鎌ケ谷市</v>
      </c>
      <c r="O189" s="329">
        <v>10.42</v>
      </c>
      <c r="P189" s="331">
        <v>10.33</v>
      </c>
      <c r="Q189" s="367">
        <v>10.27</v>
      </c>
      <c r="T189" s="1"/>
      <c r="U189" s="1"/>
      <c r="V189" s="1"/>
      <c r="W189" s="1"/>
      <c r="X189" s="1"/>
    </row>
    <row r="190" spans="5:24">
      <c r="E190" s="2"/>
      <c r="G190" s="7" t="s">
        <v>303</v>
      </c>
      <c r="H190" s="7" t="s">
        <v>591</v>
      </c>
      <c r="J190" s="11" t="s">
        <v>536</v>
      </c>
      <c r="K190" s="16">
        <v>0.06</v>
      </c>
      <c r="L190" s="352" t="s">
        <v>340</v>
      </c>
      <c r="M190" s="331" t="s">
        <v>1010</v>
      </c>
      <c r="N190" s="363" t="str">
        <f t="shared" si="2"/>
        <v>千葉県白井市</v>
      </c>
      <c r="O190" s="329">
        <v>10.42</v>
      </c>
      <c r="P190" s="331">
        <v>10.33</v>
      </c>
      <c r="Q190" s="367">
        <v>10.27</v>
      </c>
      <c r="T190" s="1"/>
      <c r="U190" s="1"/>
      <c r="V190" s="1"/>
      <c r="W190" s="1"/>
      <c r="X190" s="1"/>
    </row>
    <row r="191" spans="5:24">
      <c r="E191" s="2"/>
      <c r="G191" s="7" t="s">
        <v>303</v>
      </c>
      <c r="H191" s="7" t="s">
        <v>592</v>
      </c>
      <c r="J191" s="11" t="s">
        <v>536</v>
      </c>
      <c r="K191" s="16">
        <v>0.06</v>
      </c>
      <c r="L191" s="352" t="s">
        <v>340</v>
      </c>
      <c r="M191" s="331" t="s">
        <v>1018</v>
      </c>
      <c r="N191" s="363" t="str">
        <f t="shared" si="2"/>
        <v>千葉県酒々井町</v>
      </c>
      <c r="O191" s="329">
        <v>10.42</v>
      </c>
      <c r="P191" s="331">
        <v>10.33</v>
      </c>
      <c r="Q191" s="367">
        <v>10.27</v>
      </c>
      <c r="T191" s="1"/>
      <c r="U191" s="1"/>
      <c r="V191" s="1"/>
      <c r="W191" s="1"/>
      <c r="X191" s="1"/>
    </row>
    <row r="192" spans="5:24">
      <c r="E192" s="2"/>
      <c r="G192" s="7" t="s">
        <v>303</v>
      </c>
      <c r="H192" s="7" t="s">
        <v>593</v>
      </c>
      <c r="J192" s="11" t="s">
        <v>536</v>
      </c>
      <c r="K192" s="16">
        <v>0.06</v>
      </c>
      <c r="L192" s="352" t="s">
        <v>343</v>
      </c>
      <c r="M192" s="331" t="s">
        <v>1078</v>
      </c>
      <c r="N192" s="363" t="str">
        <f t="shared" si="2"/>
        <v>東京都武蔵村山市</v>
      </c>
      <c r="O192" s="329">
        <v>10.42</v>
      </c>
      <c r="P192" s="331">
        <v>10.33</v>
      </c>
      <c r="Q192" s="367">
        <v>10.27</v>
      </c>
      <c r="T192" s="1"/>
      <c r="U192" s="1"/>
      <c r="V192" s="1"/>
      <c r="W192" s="1"/>
      <c r="X192" s="1"/>
    </row>
    <row r="193" spans="5:24">
      <c r="E193" s="2"/>
      <c r="G193" s="7" t="s">
        <v>303</v>
      </c>
      <c r="H193" s="7" t="s">
        <v>594</v>
      </c>
      <c r="J193" s="11" t="s">
        <v>536</v>
      </c>
      <c r="K193" s="16">
        <v>0.06</v>
      </c>
      <c r="L193" s="352" t="s">
        <v>343</v>
      </c>
      <c r="M193" s="331" t="s">
        <v>1081</v>
      </c>
      <c r="N193" s="363" t="str">
        <f t="shared" si="2"/>
        <v>東京都羽村市</v>
      </c>
      <c r="O193" s="329">
        <v>10.42</v>
      </c>
      <c r="P193" s="331">
        <v>10.33</v>
      </c>
      <c r="Q193" s="367">
        <v>10.27</v>
      </c>
      <c r="T193" s="1"/>
      <c r="U193" s="1"/>
      <c r="V193" s="1"/>
      <c r="W193" s="1"/>
      <c r="X193" s="1"/>
    </row>
    <row r="194" spans="5:24">
      <c r="E194" s="2"/>
      <c r="G194" s="7" t="s">
        <v>303</v>
      </c>
      <c r="H194" s="7" t="s">
        <v>595</v>
      </c>
      <c r="J194" s="11" t="s">
        <v>536</v>
      </c>
      <c r="K194" s="16">
        <v>0.06</v>
      </c>
      <c r="L194" s="352" t="s">
        <v>343</v>
      </c>
      <c r="M194" s="331" t="s">
        <v>2166</v>
      </c>
      <c r="N194" s="363" t="str">
        <f t="shared" si="2"/>
        <v>東京都瑞穂町</v>
      </c>
      <c r="O194" s="329">
        <v>10.42</v>
      </c>
      <c r="P194" s="331">
        <v>10.33</v>
      </c>
      <c r="Q194" s="367">
        <v>10.27</v>
      </c>
      <c r="T194" s="1"/>
      <c r="U194" s="1"/>
      <c r="V194" s="1"/>
      <c r="W194" s="1"/>
      <c r="X194" s="1"/>
    </row>
    <row r="195" spans="5:24">
      <c r="E195" s="2"/>
      <c r="G195" s="7" t="s">
        <v>303</v>
      </c>
      <c r="H195" s="7" t="s">
        <v>596</v>
      </c>
      <c r="J195" s="11" t="s">
        <v>536</v>
      </c>
      <c r="K195" s="16">
        <v>0.06</v>
      </c>
      <c r="L195" s="352" t="s">
        <v>343</v>
      </c>
      <c r="M195" s="331" t="s">
        <v>1087</v>
      </c>
      <c r="N195" s="363" t="str">
        <f t="shared" si="2"/>
        <v>東京都奥多摩町</v>
      </c>
      <c r="O195" s="329">
        <v>10.42</v>
      </c>
      <c r="P195" s="331">
        <v>10.33</v>
      </c>
      <c r="Q195" s="367">
        <v>10.27</v>
      </c>
      <c r="T195" s="1"/>
      <c r="U195" s="1"/>
      <c r="V195" s="1"/>
      <c r="W195" s="1"/>
      <c r="X195" s="1"/>
    </row>
    <row r="196" spans="5:24">
      <c r="E196" s="2"/>
      <c r="G196" s="7" t="s">
        <v>303</v>
      </c>
      <c r="H196" s="7" t="s">
        <v>597</v>
      </c>
      <c r="J196" s="11" t="s">
        <v>536</v>
      </c>
      <c r="K196" s="16">
        <v>0.06</v>
      </c>
      <c r="L196" s="352" t="s">
        <v>343</v>
      </c>
      <c r="M196" s="331" t="s">
        <v>1086</v>
      </c>
      <c r="N196" s="363" t="str">
        <f t="shared" ref="N196:N259" si="3">L196&amp;M196</f>
        <v>東京都檜原村</v>
      </c>
      <c r="O196" s="329">
        <v>10.42</v>
      </c>
      <c r="P196" s="331">
        <v>10.33</v>
      </c>
      <c r="Q196" s="367">
        <v>10.27</v>
      </c>
      <c r="T196" s="1"/>
      <c r="U196" s="1"/>
      <c r="V196" s="1"/>
      <c r="W196" s="1"/>
      <c r="X196" s="1"/>
    </row>
    <row r="197" spans="5:24">
      <c r="E197" s="2"/>
      <c r="G197" s="7" t="s">
        <v>303</v>
      </c>
      <c r="H197" s="7" t="s">
        <v>598</v>
      </c>
      <c r="J197" s="11" t="s">
        <v>536</v>
      </c>
      <c r="K197" s="16">
        <v>0.06</v>
      </c>
      <c r="L197" s="352" t="s">
        <v>346</v>
      </c>
      <c r="M197" s="331" t="s">
        <v>1108</v>
      </c>
      <c r="N197" s="363" t="str">
        <f t="shared" si="3"/>
        <v>神奈川県秦野市</v>
      </c>
      <c r="O197" s="329">
        <v>10.42</v>
      </c>
      <c r="P197" s="331">
        <v>10.33</v>
      </c>
      <c r="Q197" s="367">
        <v>10.27</v>
      </c>
      <c r="T197" s="1"/>
      <c r="U197" s="1"/>
      <c r="V197" s="1"/>
      <c r="W197" s="1"/>
      <c r="X197" s="1"/>
    </row>
    <row r="198" spans="5:24">
      <c r="E198" s="2"/>
      <c r="G198" s="7" t="s">
        <v>303</v>
      </c>
      <c r="H198" s="7" t="s">
        <v>599</v>
      </c>
      <c r="J198" s="11" t="s">
        <v>536</v>
      </c>
      <c r="K198" s="16">
        <v>0.06</v>
      </c>
      <c r="L198" s="352" t="s">
        <v>346</v>
      </c>
      <c r="M198" s="331" t="s">
        <v>1118</v>
      </c>
      <c r="N198" s="363" t="str">
        <f t="shared" si="3"/>
        <v>神奈川県大磯町</v>
      </c>
      <c r="O198" s="329">
        <v>10.42</v>
      </c>
      <c r="P198" s="331">
        <v>10.33</v>
      </c>
      <c r="Q198" s="367">
        <v>10.27</v>
      </c>
      <c r="T198" s="1"/>
      <c r="U198" s="1"/>
      <c r="V198" s="1"/>
      <c r="W198" s="1"/>
      <c r="X198" s="1"/>
    </row>
    <row r="199" spans="5:24">
      <c r="E199" s="2"/>
      <c r="G199" s="7" t="s">
        <v>303</v>
      </c>
      <c r="H199" s="7" t="s">
        <v>600</v>
      </c>
      <c r="J199" s="11" t="s">
        <v>536</v>
      </c>
      <c r="K199" s="16">
        <v>0.06</v>
      </c>
      <c r="L199" s="352" t="s">
        <v>346</v>
      </c>
      <c r="M199" s="331" t="s">
        <v>1119</v>
      </c>
      <c r="N199" s="363" t="str">
        <f t="shared" si="3"/>
        <v>神奈川県二宮町</v>
      </c>
      <c r="O199" s="329">
        <v>10.42</v>
      </c>
      <c r="P199" s="331">
        <v>10.33</v>
      </c>
      <c r="Q199" s="367">
        <v>10.27</v>
      </c>
      <c r="T199" s="1"/>
      <c r="U199" s="1"/>
      <c r="V199" s="1"/>
      <c r="W199" s="1"/>
      <c r="X199" s="1"/>
    </row>
    <row r="200" spans="5:24">
      <c r="E200" s="2"/>
      <c r="G200" s="7" t="s">
        <v>303</v>
      </c>
      <c r="H200" s="7" t="s">
        <v>601</v>
      </c>
      <c r="J200" s="11" t="s">
        <v>536</v>
      </c>
      <c r="K200" s="16">
        <v>0.06</v>
      </c>
      <c r="L200" s="352" t="s">
        <v>346</v>
      </c>
      <c r="M200" s="331" t="s">
        <v>2167</v>
      </c>
      <c r="N200" s="363" t="str">
        <f t="shared" si="3"/>
        <v>神奈川県中井町</v>
      </c>
      <c r="O200" s="329">
        <v>10.42</v>
      </c>
      <c r="P200" s="331">
        <v>10.33</v>
      </c>
      <c r="Q200" s="367">
        <v>10.27</v>
      </c>
      <c r="T200" s="1"/>
      <c r="U200" s="1"/>
      <c r="V200" s="1"/>
      <c r="W200" s="1"/>
      <c r="X200" s="1"/>
    </row>
    <row r="201" spans="5:24">
      <c r="E201" s="2"/>
      <c r="G201" s="7" t="s">
        <v>303</v>
      </c>
      <c r="H201" s="7" t="s">
        <v>602</v>
      </c>
      <c r="J201" s="11" t="s">
        <v>536</v>
      </c>
      <c r="K201" s="16">
        <v>0.06</v>
      </c>
      <c r="L201" s="352" t="s">
        <v>346</v>
      </c>
      <c r="M201" s="331" t="s">
        <v>1129</v>
      </c>
      <c r="N201" s="363" t="str">
        <f t="shared" si="3"/>
        <v>神奈川県清川村</v>
      </c>
      <c r="O201" s="329">
        <v>10.42</v>
      </c>
      <c r="P201" s="331">
        <v>10.33</v>
      </c>
      <c r="Q201" s="367">
        <v>10.27</v>
      </c>
      <c r="T201" s="1"/>
      <c r="U201" s="1"/>
      <c r="V201" s="1"/>
      <c r="W201" s="1"/>
      <c r="X201" s="1"/>
    </row>
    <row r="202" spans="5:24">
      <c r="E202" s="2"/>
      <c r="G202" s="7" t="s">
        <v>303</v>
      </c>
      <c r="H202" s="7" t="s">
        <v>603</v>
      </c>
      <c r="J202" s="11" t="s">
        <v>536</v>
      </c>
      <c r="K202" s="16">
        <v>0.06</v>
      </c>
      <c r="L202" s="352" t="s">
        <v>367</v>
      </c>
      <c r="M202" s="331" t="s">
        <v>1309</v>
      </c>
      <c r="N202" s="363" t="str">
        <f t="shared" si="3"/>
        <v>岐阜県岐阜市</v>
      </c>
      <c r="O202" s="329">
        <v>10.42</v>
      </c>
      <c r="P202" s="331">
        <v>10.33</v>
      </c>
      <c r="Q202" s="367">
        <v>10.27</v>
      </c>
      <c r="T202" s="1"/>
      <c r="U202" s="1"/>
      <c r="V202" s="1"/>
      <c r="W202" s="1"/>
      <c r="X202" s="1"/>
    </row>
    <row r="203" spans="5:24">
      <c r="E203" s="2"/>
      <c r="G203" s="7" t="s">
        <v>303</v>
      </c>
      <c r="H203" s="7" t="s">
        <v>604</v>
      </c>
      <c r="J203" s="11" t="s">
        <v>536</v>
      </c>
      <c r="K203" s="16">
        <v>0.06</v>
      </c>
      <c r="L203" s="352" t="s">
        <v>370</v>
      </c>
      <c r="M203" s="331" t="s">
        <v>1350</v>
      </c>
      <c r="N203" s="363" t="str">
        <f t="shared" si="3"/>
        <v>静岡県静岡市</v>
      </c>
      <c r="O203" s="329">
        <v>10.42</v>
      </c>
      <c r="P203" s="331">
        <v>10.33</v>
      </c>
      <c r="Q203" s="367">
        <v>10.27</v>
      </c>
      <c r="T203" s="1"/>
      <c r="U203" s="1"/>
      <c r="V203" s="1"/>
      <c r="W203" s="1"/>
      <c r="X203" s="1"/>
    </row>
    <row r="204" spans="5:24">
      <c r="E204" s="2"/>
      <c r="G204" s="7" t="s">
        <v>303</v>
      </c>
      <c r="H204" s="7" t="s">
        <v>605</v>
      </c>
      <c r="J204" s="11" t="s">
        <v>536</v>
      </c>
      <c r="K204" s="16">
        <v>0.06</v>
      </c>
      <c r="L204" s="352" t="s">
        <v>373</v>
      </c>
      <c r="M204" s="331" t="s">
        <v>1385</v>
      </c>
      <c r="N204" s="363" t="str">
        <f t="shared" si="3"/>
        <v>愛知県岡崎市</v>
      </c>
      <c r="O204" s="329">
        <v>10.42</v>
      </c>
      <c r="P204" s="331">
        <v>10.33</v>
      </c>
      <c r="Q204" s="367">
        <v>10.27</v>
      </c>
      <c r="T204" s="1"/>
      <c r="U204" s="1"/>
      <c r="V204" s="1"/>
      <c r="W204" s="1"/>
      <c r="X204" s="1"/>
    </row>
    <row r="205" spans="5:24">
      <c r="E205" s="2"/>
      <c r="G205" s="7" t="s">
        <v>303</v>
      </c>
      <c r="H205" s="7" t="s">
        <v>606</v>
      </c>
      <c r="J205" s="11" t="s">
        <v>536</v>
      </c>
      <c r="K205" s="16">
        <v>0.06</v>
      </c>
      <c r="L205" s="352" t="s">
        <v>373</v>
      </c>
      <c r="M205" s="331" t="s">
        <v>1386</v>
      </c>
      <c r="N205" s="363" t="str">
        <f t="shared" si="3"/>
        <v>愛知県一宮市</v>
      </c>
      <c r="O205" s="329">
        <v>10.42</v>
      </c>
      <c r="P205" s="331">
        <v>10.33</v>
      </c>
      <c r="Q205" s="367">
        <v>10.27</v>
      </c>
      <c r="T205" s="1"/>
      <c r="U205" s="1"/>
      <c r="V205" s="1"/>
      <c r="W205" s="1"/>
      <c r="X205" s="1"/>
    </row>
    <row r="206" spans="5:24">
      <c r="E206" s="2"/>
      <c r="G206" s="7" t="s">
        <v>303</v>
      </c>
      <c r="H206" s="7" t="s">
        <v>607</v>
      </c>
      <c r="J206" s="11" t="s">
        <v>536</v>
      </c>
      <c r="K206" s="16">
        <v>0.06</v>
      </c>
      <c r="L206" s="352" t="s">
        <v>373</v>
      </c>
      <c r="M206" s="331" t="s">
        <v>2168</v>
      </c>
      <c r="N206" s="363" t="str">
        <f t="shared" si="3"/>
        <v>愛知県瀬戸市</v>
      </c>
      <c r="O206" s="329">
        <v>10.42</v>
      </c>
      <c r="P206" s="331">
        <v>10.33</v>
      </c>
      <c r="Q206" s="367">
        <v>10.27</v>
      </c>
      <c r="T206" s="1"/>
      <c r="U206" s="1"/>
      <c r="V206" s="1"/>
      <c r="W206" s="1"/>
      <c r="X206" s="1"/>
    </row>
    <row r="207" spans="5:24">
      <c r="E207" s="2"/>
      <c r="G207" s="7" t="s">
        <v>303</v>
      </c>
      <c r="H207" s="7" t="s">
        <v>608</v>
      </c>
      <c r="J207" s="11" t="s">
        <v>536</v>
      </c>
      <c r="K207" s="16">
        <v>0.06</v>
      </c>
      <c r="L207" s="352" t="s">
        <v>373</v>
      </c>
      <c r="M207" s="331" t="s">
        <v>1389</v>
      </c>
      <c r="N207" s="363" t="str">
        <f t="shared" si="3"/>
        <v>愛知県春日井市</v>
      </c>
      <c r="O207" s="329">
        <v>10.42</v>
      </c>
      <c r="P207" s="331">
        <v>10.33</v>
      </c>
      <c r="Q207" s="367">
        <v>10.27</v>
      </c>
      <c r="T207" s="1"/>
      <c r="U207" s="1"/>
      <c r="V207" s="1"/>
      <c r="W207" s="1"/>
      <c r="X207" s="1"/>
    </row>
    <row r="208" spans="5:24">
      <c r="E208" s="2"/>
      <c r="G208" s="7" t="s">
        <v>303</v>
      </c>
      <c r="H208" s="7" t="s">
        <v>609</v>
      </c>
      <c r="J208" s="11" t="s">
        <v>536</v>
      </c>
      <c r="K208" s="16">
        <v>0.06</v>
      </c>
      <c r="L208" s="352" t="s">
        <v>373</v>
      </c>
      <c r="M208" s="331" t="s">
        <v>1391</v>
      </c>
      <c r="N208" s="363" t="str">
        <f t="shared" si="3"/>
        <v>愛知県津島市</v>
      </c>
      <c r="O208" s="329">
        <v>10.42</v>
      </c>
      <c r="P208" s="331">
        <v>10.33</v>
      </c>
      <c r="Q208" s="367">
        <v>10.27</v>
      </c>
      <c r="T208" s="1"/>
      <c r="U208" s="1"/>
      <c r="V208" s="1"/>
      <c r="W208" s="1"/>
      <c r="X208" s="1"/>
    </row>
    <row r="209" spans="5:24">
      <c r="E209" s="2"/>
      <c r="G209" s="7" t="s">
        <v>303</v>
      </c>
      <c r="H209" s="7" t="s">
        <v>610</v>
      </c>
      <c r="J209" s="11" t="s">
        <v>536</v>
      </c>
      <c r="K209" s="16">
        <v>0.06</v>
      </c>
      <c r="L209" s="352" t="s">
        <v>373</v>
      </c>
      <c r="M209" s="331" t="s">
        <v>1392</v>
      </c>
      <c r="N209" s="363" t="str">
        <f t="shared" si="3"/>
        <v>愛知県碧南市</v>
      </c>
      <c r="O209" s="329">
        <v>10.42</v>
      </c>
      <c r="P209" s="331">
        <v>10.33</v>
      </c>
      <c r="Q209" s="367">
        <v>10.27</v>
      </c>
      <c r="T209" s="1"/>
      <c r="U209" s="1"/>
      <c r="V209" s="1"/>
      <c r="W209" s="1"/>
      <c r="X209" s="1"/>
    </row>
    <row r="210" spans="5:24">
      <c r="E210" s="2"/>
      <c r="G210" s="7" t="s">
        <v>303</v>
      </c>
      <c r="H210" s="7" t="s">
        <v>611</v>
      </c>
      <c r="J210" s="11" t="s">
        <v>536</v>
      </c>
      <c r="K210" s="16">
        <v>0.06</v>
      </c>
      <c r="L210" s="352" t="s">
        <v>373</v>
      </c>
      <c r="M210" s="331" t="s">
        <v>1395</v>
      </c>
      <c r="N210" s="363" t="str">
        <f t="shared" si="3"/>
        <v>愛知県安城市</v>
      </c>
      <c r="O210" s="329">
        <v>10.42</v>
      </c>
      <c r="P210" s="331">
        <v>10.33</v>
      </c>
      <c r="Q210" s="367">
        <v>10.27</v>
      </c>
      <c r="T210" s="1"/>
      <c r="U210" s="1"/>
      <c r="V210" s="1"/>
      <c r="W210" s="1"/>
      <c r="X210" s="1"/>
    </row>
    <row r="211" spans="5:24">
      <c r="E211" s="2"/>
      <c r="G211" s="7" t="s">
        <v>303</v>
      </c>
      <c r="H211" s="7" t="s">
        <v>612</v>
      </c>
      <c r="J211" s="11" t="s">
        <v>536</v>
      </c>
      <c r="K211" s="16">
        <v>0.06</v>
      </c>
      <c r="L211" s="352" t="s">
        <v>373</v>
      </c>
      <c r="M211" s="331" t="s">
        <v>1396</v>
      </c>
      <c r="N211" s="363" t="str">
        <f t="shared" si="3"/>
        <v>愛知県西尾市</v>
      </c>
      <c r="O211" s="329">
        <v>10.42</v>
      </c>
      <c r="P211" s="331">
        <v>10.33</v>
      </c>
      <c r="Q211" s="367">
        <v>10.27</v>
      </c>
      <c r="T211" s="1"/>
      <c r="U211" s="1"/>
      <c r="V211" s="1"/>
      <c r="W211" s="1"/>
      <c r="X211" s="1"/>
    </row>
    <row r="212" spans="5:24">
      <c r="E212" s="2"/>
      <c r="G212" s="7" t="s">
        <v>303</v>
      </c>
      <c r="H212" s="7" t="s">
        <v>613</v>
      </c>
      <c r="J212" s="11" t="s">
        <v>536</v>
      </c>
      <c r="K212" s="16">
        <v>0.06</v>
      </c>
      <c r="L212" s="352" t="s">
        <v>373</v>
      </c>
      <c r="M212" s="331" t="s">
        <v>1398</v>
      </c>
      <c r="N212" s="363" t="str">
        <f t="shared" si="3"/>
        <v>愛知県犬山市</v>
      </c>
      <c r="O212" s="329">
        <v>10.42</v>
      </c>
      <c r="P212" s="331">
        <v>10.33</v>
      </c>
      <c r="Q212" s="367">
        <v>10.27</v>
      </c>
      <c r="T212" s="1"/>
      <c r="U212" s="1"/>
      <c r="V212" s="1"/>
      <c r="W212" s="1"/>
      <c r="X212" s="1"/>
    </row>
    <row r="213" spans="5:24">
      <c r="E213" s="2"/>
      <c r="G213" s="7" t="s">
        <v>303</v>
      </c>
      <c r="H213" s="7" t="s">
        <v>614</v>
      </c>
      <c r="J213" s="11" t="s">
        <v>536</v>
      </c>
      <c r="K213" s="16">
        <v>0.06</v>
      </c>
      <c r="L213" s="352" t="s">
        <v>373</v>
      </c>
      <c r="M213" s="331" t="s">
        <v>1400</v>
      </c>
      <c r="N213" s="363" t="str">
        <f t="shared" si="3"/>
        <v>愛知県江南市</v>
      </c>
      <c r="O213" s="329">
        <v>10.42</v>
      </c>
      <c r="P213" s="331">
        <v>10.33</v>
      </c>
      <c r="Q213" s="367">
        <v>10.27</v>
      </c>
      <c r="T213" s="1"/>
      <c r="U213" s="1"/>
      <c r="V213" s="1"/>
      <c r="W213" s="1"/>
      <c r="X213" s="1"/>
    </row>
    <row r="214" spans="5:24">
      <c r="E214" s="2"/>
      <c r="G214" s="7" t="s">
        <v>303</v>
      </c>
      <c r="H214" s="7" t="s">
        <v>615</v>
      </c>
      <c r="J214" s="11" t="s">
        <v>536</v>
      </c>
      <c r="K214" s="16">
        <v>0.06</v>
      </c>
      <c r="L214" s="352" t="s">
        <v>373</v>
      </c>
      <c r="M214" s="331" t="s">
        <v>1402</v>
      </c>
      <c r="N214" s="363" t="str">
        <f t="shared" si="3"/>
        <v>愛知県稲沢市</v>
      </c>
      <c r="O214" s="329">
        <v>10.42</v>
      </c>
      <c r="P214" s="331">
        <v>10.33</v>
      </c>
      <c r="Q214" s="367">
        <v>10.27</v>
      </c>
      <c r="T214" s="1"/>
      <c r="U214" s="1"/>
      <c r="V214" s="1"/>
      <c r="W214" s="1"/>
      <c r="X214" s="1"/>
    </row>
    <row r="215" spans="5:24">
      <c r="E215" s="2"/>
      <c r="G215" s="7" t="s">
        <v>303</v>
      </c>
      <c r="H215" s="7" t="s">
        <v>616</v>
      </c>
      <c r="J215" s="11" t="s">
        <v>536</v>
      </c>
      <c r="K215" s="16">
        <v>0.06</v>
      </c>
      <c r="L215" s="352" t="s">
        <v>373</v>
      </c>
      <c r="M215" s="331" t="s">
        <v>1408</v>
      </c>
      <c r="N215" s="363" t="str">
        <f t="shared" si="3"/>
        <v>愛知県尾張旭市</v>
      </c>
      <c r="O215" s="329">
        <v>10.42</v>
      </c>
      <c r="P215" s="331">
        <v>10.33</v>
      </c>
      <c r="Q215" s="367">
        <v>10.27</v>
      </c>
      <c r="T215" s="1"/>
      <c r="U215" s="1"/>
      <c r="V215" s="1"/>
      <c r="W215" s="1"/>
      <c r="X215" s="1"/>
    </row>
    <row r="216" spans="5:24">
      <c r="E216" s="2"/>
      <c r="G216" s="7" t="s">
        <v>303</v>
      </c>
      <c r="H216" s="7" t="s">
        <v>617</v>
      </c>
      <c r="J216" s="11" t="s">
        <v>536</v>
      </c>
      <c r="K216" s="16">
        <v>0.06</v>
      </c>
      <c r="L216" s="352" t="s">
        <v>373</v>
      </c>
      <c r="M216" s="331" t="s">
        <v>1410</v>
      </c>
      <c r="N216" s="363" t="str">
        <f t="shared" si="3"/>
        <v>愛知県岩倉市</v>
      </c>
      <c r="O216" s="329">
        <v>10.42</v>
      </c>
      <c r="P216" s="331">
        <v>10.33</v>
      </c>
      <c r="Q216" s="367">
        <v>10.27</v>
      </c>
      <c r="T216" s="1"/>
      <c r="U216" s="1"/>
      <c r="V216" s="1"/>
      <c r="W216" s="1"/>
      <c r="X216" s="1"/>
    </row>
    <row r="217" spans="5:24">
      <c r="E217" s="2"/>
      <c r="G217" s="7" t="s">
        <v>303</v>
      </c>
      <c r="H217" s="7" t="s">
        <v>618</v>
      </c>
      <c r="J217" s="11" t="s">
        <v>536</v>
      </c>
      <c r="K217" s="16">
        <v>0.06</v>
      </c>
      <c r="L217" s="352" t="s">
        <v>373</v>
      </c>
      <c r="M217" s="331" t="s">
        <v>1412</v>
      </c>
      <c r="N217" s="363" t="str">
        <f t="shared" si="3"/>
        <v>愛知県日進市</v>
      </c>
      <c r="O217" s="329">
        <v>10.42</v>
      </c>
      <c r="P217" s="331">
        <v>10.33</v>
      </c>
      <c r="Q217" s="367">
        <v>10.27</v>
      </c>
      <c r="T217" s="1"/>
      <c r="U217" s="1"/>
      <c r="V217" s="1"/>
      <c r="W217" s="1"/>
      <c r="X217" s="1"/>
    </row>
    <row r="218" spans="5:24">
      <c r="E218" s="2"/>
      <c r="G218" s="7" t="s">
        <v>303</v>
      </c>
      <c r="H218" s="7" t="s">
        <v>619</v>
      </c>
      <c r="J218" s="11" t="s">
        <v>536</v>
      </c>
      <c r="K218" s="16">
        <v>0.06</v>
      </c>
      <c r="L218" s="352" t="s">
        <v>373</v>
      </c>
      <c r="M218" s="331" t="s">
        <v>1414</v>
      </c>
      <c r="N218" s="363" t="str">
        <f t="shared" si="3"/>
        <v>愛知県愛西市</v>
      </c>
      <c r="O218" s="329">
        <v>10.42</v>
      </c>
      <c r="P218" s="331">
        <v>10.33</v>
      </c>
      <c r="Q218" s="367">
        <v>10.27</v>
      </c>
      <c r="T218" s="1"/>
      <c r="U218" s="1"/>
      <c r="V218" s="1"/>
      <c r="W218" s="1"/>
      <c r="X218" s="1"/>
    </row>
    <row r="219" spans="5:24">
      <c r="E219" s="2"/>
      <c r="G219" s="7" t="s">
        <v>303</v>
      </c>
      <c r="H219" s="7" t="s">
        <v>620</v>
      </c>
      <c r="J219" s="11" t="s">
        <v>536</v>
      </c>
      <c r="K219" s="16">
        <v>0.06</v>
      </c>
      <c r="L219" s="352" t="s">
        <v>373</v>
      </c>
      <c r="M219" s="331" t="s">
        <v>2169</v>
      </c>
      <c r="N219" s="363" t="str">
        <f t="shared" si="3"/>
        <v>愛知県清須市</v>
      </c>
      <c r="O219" s="329">
        <v>10.42</v>
      </c>
      <c r="P219" s="331">
        <v>10.33</v>
      </c>
      <c r="Q219" s="367">
        <v>10.27</v>
      </c>
      <c r="T219" s="1"/>
      <c r="U219" s="1"/>
      <c r="V219" s="1"/>
      <c r="W219" s="1"/>
      <c r="X219" s="1"/>
    </row>
    <row r="220" spans="5:24">
      <c r="E220" s="2"/>
      <c r="G220" s="7" t="s">
        <v>303</v>
      </c>
      <c r="H220" s="7" t="s">
        <v>621</v>
      </c>
      <c r="J220" s="11" t="s">
        <v>536</v>
      </c>
      <c r="K220" s="16">
        <v>0.06</v>
      </c>
      <c r="L220" s="352" t="s">
        <v>373</v>
      </c>
      <c r="M220" s="331" t="s">
        <v>1416</v>
      </c>
      <c r="N220" s="363" t="str">
        <f t="shared" si="3"/>
        <v>愛知県北名古屋市</v>
      </c>
      <c r="O220" s="329">
        <v>10.42</v>
      </c>
      <c r="P220" s="331">
        <v>10.33</v>
      </c>
      <c r="Q220" s="367">
        <v>10.27</v>
      </c>
      <c r="T220" s="1"/>
      <c r="U220" s="1"/>
      <c r="V220" s="1"/>
      <c r="W220" s="1"/>
      <c r="X220" s="1"/>
    </row>
    <row r="221" spans="5:24">
      <c r="E221" s="2"/>
      <c r="G221" s="7" t="s">
        <v>303</v>
      </c>
      <c r="H221" s="7" t="s">
        <v>622</v>
      </c>
      <c r="J221" s="11" t="s">
        <v>536</v>
      </c>
      <c r="K221" s="16">
        <v>0.06</v>
      </c>
      <c r="L221" s="352" t="s">
        <v>373</v>
      </c>
      <c r="M221" s="331" t="s">
        <v>1417</v>
      </c>
      <c r="N221" s="363" t="str">
        <f t="shared" si="3"/>
        <v>愛知県弥富市</v>
      </c>
      <c r="O221" s="329">
        <v>10.42</v>
      </c>
      <c r="P221" s="331">
        <v>10.33</v>
      </c>
      <c r="Q221" s="367">
        <v>10.27</v>
      </c>
      <c r="T221" s="1"/>
      <c r="U221" s="1"/>
      <c r="V221" s="1"/>
      <c r="W221" s="1"/>
      <c r="X221" s="1"/>
    </row>
    <row r="222" spans="5:24">
      <c r="E222" s="2"/>
      <c r="G222" s="7" t="s">
        <v>303</v>
      </c>
      <c r="H222" s="7" t="s">
        <v>623</v>
      </c>
      <c r="J222" s="11" t="s">
        <v>536</v>
      </c>
      <c r="K222" s="16">
        <v>0.06</v>
      </c>
      <c r="L222" s="352" t="s">
        <v>373</v>
      </c>
      <c r="M222" s="331" t="s">
        <v>1419</v>
      </c>
      <c r="N222" s="363" t="str">
        <f t="shared" si="3"/>
        <v>愛知県あま市</v>
      </c>
      <c r="O222" s="329">
        <v>10.42</v>
      </c>
      <c r="P222" s="331">
        <v>10.33</v>
      </c>
      <c r="Q222" s="367">
        <v>10.27</v>
      </c>
      <c r="T222" s="1"/>
      <c r="U222" s="1"/>
      <c r="V222" s="1"/>
      <c r="W222" s="1"/>
      <c r="X222" s="1"/>
    </row>
    <row r="223" spans="5:24">
      <c r="E223" s="2"/>
      <c r="G223" s="7" t="s">
        <v>303</v>
      </c>
      <c r="H223" s="7" t="s">
        <v>624</v>
      </c>
      <c r="J223" s="11" t="s">
        <v>536</v>
      </c>
      <c r="K223" s="16">
        <v>0.06</v>
      </c>
      <c r="L223" s="352" t="s">
        <v>373</v>
      </c>
      <c r="M223" s="331" t="s">
        <v>1420</v>
      </c>
      <c r="N223" s="363" t="str">
        <f t="shared" si="3"/>
        <v>愛知県長久手市</v>
      </c>
      <c r="O223" s="329">
        <v>10.42</v>
      </c>
      <c r="P223" s="331">
        <v>10.33</v>
      </c>
      <c r="Q223" s="367">
        <v>10.27</v>
      </c>
      <c r="T223" s="1"/>
      <c r="U223" s="1"/>
      <c r="V223" s="1"/>
      <c r="W223" s="1"/>
      <c r="X223" s="1"/>
    </row>
    <row r="224" spans="5:24">
      <c r="E224" s="2"/>
      <c r="G224" s="7" t="s">
        <v>303</v>
      </c>
      <c r="H224" s="7" t="s">
        <v>625</v>
      </c>
      <c r="J224" s="11" t="s">
        <v>536</v>
      </c>
      <c r="K224" s="16">
        <v>0.06</v>
      </c>
      <c r="L224" s="352" t="s">
        <v>373</v>
      </c>
      <c r="M224" s="331" t="s">
        <v>1421</v>
      </c>
      <c r="N224" s="363" t="str">
        <f t="shared" si="3"/>
        <v>愛知県東郷町</v>
      </c>
      <c r="O224" s="329">
        <v>10.42</v>
      </c>
      <c r="P224" s="331">
        <v>10.33</v>
      </c>
      <c r="Q224" s="367">
        <v>10.27</v>
      </c>
      <c r="T224" s="1"/>
      <c r="U224" s="1"/>
      <c r="V224" s="1"/>
      <c r="W224" s="1"/>
      <c r="X224" s="1"/>
    </row>
    <row r="225" spans="5:24">
      <c r="E225" s="2"/>
      <c r="G225" s="7" t="s">
        <v>303</v>
      </c>
      <c r="H225" s="7" t="s">
        <v>626</v>
      </c>
      <c r="J225" s="11" t="s">
        <v>536</v>
      </c>
      <c r="K225" s="16">
        <v>0.06</v>
      </c>
      <c r="L225" s="352" t="s">
        <v>373</v>
      </c>
      <c r="M225" s="331" t="s">
        <v>1425</v>
      </c>
      <c r="N225" s="363" t="str">
        <f t="shared" si="3"/>
        <v>愛知県大治町</v>
      </c>
      <c r="O225" s="329">
        <v>10.42</v>
      </c>
      <c r="P225" s="331">
        <v>10.33</v>
      </c>
      <c r="Q225" s="367">
        <v>10.27</v>
      </c>
      <c r="T225" s="1"/>
      <c r="U225" s="1"/>
      <c r="V225" s="1"/>
      <c r="W225" s="1"/>
      <c r="X225" s="1"/>
    </row>
    <row r="226" spans="5:24">
      <c r="E226" s="2"/>
      <c r="G226" s="7" t="s">
        <v>303</v>
      </c>
      <c r="H226" s="7" t="s">
        <v>627</v>
      </c>
      <c r="J226" s="11" t="s">
        <v>536</v>
      </c>
      <c r="K226" s="16">
        <v>0.06</v>
      </c>
      <c r="L226" s="352" t="s">
        <v>373</v>
      </c>
      <c r="M226" s="331" t="s">
        <v>1426</v>
      </c>
      <c r="N226" s="363" t="str">
        <f t="shared" si="3"/>
        <v>愛知県蟹江町</v>
      </c>
      <c r="O226" s="329">
        <v>10.42</v>
      </c>
      <c r="P226" s="331">
        <v>10.33</v>
      </c>
      <c r="Q226" s="367">
        <v>10.27</v>
      </c>
      <c r="T226" s="1"/>
      <c r="U226" s="1"/>
      <c r="V226" s="1"/>
      <c r="W226" s="1"/>
      <c r="X226" s="1"/>
    </row>
    <row r="227" spans="5:24">
      <c r="E227" s="2"/>
      <c r="G227" s="7" t="s">
        <v>303</v>
      </c>
      <c r="H227" s="7" t="s">
        <v>628</v>
      </c>
      <c r="J227" s="11" t="s">
        <v>536</v>
      </c>
      <c r="K227" s="16">
        <v>0.06</v>
      </c>
      <c r="L227" s="352" t="s">
        <v>373</v>
      </c>
      <c r="M227" s="331" t="s">
        <v>2170</v>
      </c>
      <c r="N227" s="363" t="str">
        <f t="shared" si="3"/>
        <v>愛知県豊山町</v>
      </c>
      <c r="O227" s="329">
        <v>10.42</v>
      </c>
      <c r="P227" s="331">
        <v>10.33</v>
      </c>
      <c r="Q227" s="367">
        <v>10.27</v>
      </c>
      <c r="T227" s="1"/>
      <c r="U227" s="1"/>
      <c r="V227" s="1"/>
      <c r="W227" s="1"/>
      <c r="X227" s="1"/>
    </row>
    <row r="228" spans="5:24">
      <c r="E228" s="2"/>
      <c r="G228" s="7" t="s">
        <v>309</v>
      </c>
      <c r="H228" s="7" t="s">
        <v>629</v>
      </c>
      <c r="J228" s="11" t="s">
        <v>536</v>
      </c>
      <c r="K228" s="16">
        <v>0.06</v>
      </c>
      <c r="L228" s="352" t="s">
        <v>373</v>
      </c>
      <c r="M228" s="331" t="s">
        <v>2171</v>
      </c>
      <c r="N228" s="363" t="str">
        <f t="shared" si="3"/>
        <v>愛知県飛島村</v>
      </c>
      <c r="O228" s="329">
        <v>10.42</v>
      </c>
      <c r="P228" s="331">
        <v>10.33</v>
      </c>
      <c r="Q228" s="367">
        <v>10.27</v>
      </c>
      <c r="T228" s="1"/>
      <c r="U228" s="1"/>
      <c r="V228" s="1"/>
      <c r="W228" s="1"/>
      <c r="X228" s="1"/>
    </row>
    <row r="229" spans="5:24">
      <c r="E229" s="2"/>
      <c r="G229" s="7" t="s">
        <v>309</v>
      </c>
      <c r="H229" s="7" t="s">
        <v>630</v>
      </c>
      <c r="J229" s="11" t="s">
        <v>536</v>
      </c>
      <c r="K229" s="16">
        <v>0.06</v>
      </c>
      <c r="L229" s="352" t="s">
        <v>376</v>
      </c>
      <c r="M229" s="331" t="s">
        <v>1436</v>
      </c>
      <c r="N229" s="363" t="str">
        <f t="shared" si="3"/>
        <v>三重県津市</v>
      </c>
      <c r="O229" s="329">
        <v>10.42</v>
      </c>
      <c r="P229" s="331">
        <v>10.33</v>
      </c>
      <c r="Q229" s="367">
        <v>10.27</v>
      </c>
      <c r="T229" s="1"/>
      <c r="U229" s="1"/>
      <c r="V229" s="1"/>
      <c r="W229" s="1"/>
      <c r="X229" s="1"/>
    </row>
    <row r="230" spans="5:24">
      <c r="E230" s="2"/>
      <c r="G230" s="7" t="s">
        <v>309</v>
      </c>
      <c r="H230" s="7" t="s">
        <v>631</v>
      </c>
      <c r="J230" s="11" t="s">
        <v>536</v>
      </c>
      <c r="K230" s="16">
        <v>0.06</v>
      </c>
      <c r="L230" s="352" t="s">
        <v>376</v>
      </c>
      <c r="M230" s="331" t="s">
        <v>1437</v>
      </c>
      <c r="N230" s="363" t="str">
        <f t="shared" si="3"/>
        <v>三重県四日市市</v>
      </c>
      <c r="O230" s="329">
        <v>10.42</v>
      </c>
      <c r="P230" s="331">
        <v>10.33</v>
      </c>
      <c r="Q230" s="367">
        <v>10.27</v>
      </c>
      <c r="T230" s="1"/>
      <c r="U230" s="1"/>
      <c r="V230" s="1"/>
      <c r="W230" s="1"/>
      <c r="X230" s="1"/>
    </row>
    <row r="231" spans="5:24">
      <c r="E231" s="2"/>
      <c r="G231" s="7" t="s">
        <v>309</v>
      </c>
      <c r="H231" s="7" t="s">
        <v>632</v>
      </c>
      <c r="J231" s="11" t="s">
        <v>536</v>
      </c>
      <c r="K231" s="16">
        <v>0.06</v>
      </c>
      <c r="L231" s="352" t="s">
        <v>376</v>
      </c>
      <c r="M231" s="331" t="s">
        <v>1440</v>
      </c>
      <c r="N231" s="363" t="str">
        <f t="shared" si="3"/>
        <v>三重県桑名市</v>
      </c>
      <c r="O231" s="329">
        <v>10.42</v>
      </c>
      <c r="P231" s="331">
        <v>10.33</v>
      </c>
      <c r="Q231" s="367">
        <v>10.27</v>
      </c>
      <c r="T231" s="1"/>
      <c r="U231" s="1"/>
      <c r="V231" s="1"/>
      <c r="W231" s="1"/>
      <c r="X231" s="1"/>
    </row>
    <row r="232" spans="5:24">
      <c r="E232" s="2"/>
      <c r="G232" s="7" t="s">
        <v>309</v>
      </c>
      <c r="H232" s="7" t="s">
        <v>633</v>
      </c>
      <c r="J232" s="11" t="s">
        <v>536</v>
      </c>
      <c r="K232" s="16">
        <v>0.06</v>
      </c>
      <c r="L232" s="352" t="s">
        <v>376</v>
      </c>
      <c r="M232" s="331" t="s">
        <v>1441</v>
      </c>
      <c r="N232" s="363" t="str">
        <f t="shared" si="3"/>
        <v>三重県鈴鹿市</v>
      </c>
      <c r="O232" s="329">
        <v>10.42</v>
      </c>
      <c r="P232" s="331">
        <v>10.33</v>
      </c>
      <c r="Q232" s="367">
        <v>10.27</v>
      </c>
      <c r="T232" s="1"/>
      <c r="U232" s="1"/>
      <c r="V232" s="1"/>
      <c r="W232" s="1"/>
      <c r="X232" s="1"/>
    </row>
    <row r="233" spans="5:24">
      <c r="E233" s="2"/>
      <c r="G233" s="7" t="s">
        <v>309</v>
      </c>
      <c r="H233" s="7" t="s">
        <v>634</v>
      </c>
      <c r="J233" s="11" t="s">
        <v>536</v>
      </c>
      <c r="K233" s="16">
        <v>0.06</v>
      </c>
      <c r="L233" s="352" t="s">
        <v>376</v>
      </c>
      <c r="M233" s="331" t="s">
        <v>1444</v>
      </c>
      <c r="N233" s="363" t="str">
        <f t="shared" si="3"/>
        <v>三重県亀山市</v>
      </c>
      <c r="O233" s="329">
        <v>10.42</v>
      </c>
      <c r="P233" s="331">
        <v>10.33</v>
      </c>
      <c r="Q233" s="367">
        <v>10.27</v>
      </c>
      <c r="T233" s="1"/>
      <c r="U233" s="1"/>
      <c r="V233" s="1"/>
      <c r="W233" s="1"/>
      <c r="X233" s="1"/>
    </row>
    <row r="234" spans="5:24">
      <c r="E234" s="2"/>
      <c r="G234" s="7" t="s">
        <v>309</v>
      </c>
      <c r="H234" s="7" t="s">
        <v>635</v>
      </c>
      <c r="J234" s="11" t="s">
        <v>536</v>
      </c>
      <c r="K234" s="16">
        <v>0.06</v>
      </c>
      <c r="L234" s="352" t="s">
        <v>380</v>
      </c>
      <c r="M234" s="331" t="s">
        <v>1464</v>
      </c>
      <c r="N234" s="363" t="str">
        <f t="shared" si="3"/>
        <v>滋賀県彦根市</v>
      </c>
      <c r="O234" s="329">
        <v>10.42</v>
      </c>
      <c r="P234" s="331">
        <v>10.33</v>
      </c>
      <c r="Q234" s="367">
        <v>10.27</v>
      </c>
      <c r="T234" s="1"/>
      <c r="U234" s="1"/>
      <c r="V234" s="1"/>
      <c r="W234" s="1"/>
      <c r="X234" s="1"/>
    </row>
    <row r="235" spans="5:24">
      <c r="E235" s="2"/>
      <c r="G235" s="7" t="s">
        <v>309</v>
      </c>
      <c r="H235" s="7" t="s">
        <v>636</v>
      </c>
      <c r="J235" s="11" t="s">
        <v>536</v>
      </c>
      <c r="K235" s="16">
        <v>0.06</v>
      </c>
      <c r="L235" s="352" t="s">
        <v>380</v>
      </c>
      <c r="M235" s="331" t="s">
        <v>1468</v>
      </c>
      <c r="N235" s="363" t="str">
        <f t="shared" si="3"/>
        <v>滋賀県守山市</v>
      </c>
      <c r="O235" s="329">
        <v>10.42</v>
      </c>
      <c r="P235" s="331">
        <v>10.33</v>
      </c>
      <c r="Q235" s="367">
        <v>10.27</v>
      </c>
      <c r="T235" s="1"/>
      <c r="U235" s="1"/>
      <c r="V235" s="1"/>
      <c r="W235" s="1"/>
      <c r="X235" s="1"/>
    </row>
    <row r="236" spans="5:24">
      <c r="E236" s="2"/>
      <c r="G236" s="7" t="s">
        <v>309</v>
      </c>
      <c r="H236" s="7" t="s">
        <v>637</v>
      </c>
      <c r="J236" s="11" t="s">
        <v>536</v>
      </c>
      <c r="K236" s="16">
        <v>0.06</v>
      </c>
      <c r="L236" s="352" t="s">
        <v>380</v>
      </c>
      <c r="M236" s="331" t="s">
        <v>1470</v>
      </c>
      <c r="N236" s="363" t="str">
        <f t="shared" si="3"/>
        <v>滋賀県甲賀市</v>
      </c>
      <c r="O236" s="329">
        <v>10.42</v>
      </c>
      <c r="P236" s="331">
        <v>10.33</v>
      </c>
      <c r="Q236" s="367">
        <v>10.27</v>
      </c>
      <c r="T236" s="1"/>
      <c r="U236" s="1"/>
      <c r="V236" s="1"/>
      <c r="W236" s="1"/>
      <c r="X236" s="1"/>
    </row>
    <row r="237" spans="5:24">
      <c r="E237" s="2"/>
      <c r="G237" s="7" t="s">
        <v>309</v>
      </c>
      <c r="H237" s="7" t="s">
        <v>638</v>
      </c>
      <c r="J237" s="11" t="s">
        <v>536</v>
      </c>
      <c r="K237" s="16">
        <v>0.06</v>
      </c>
      <c r="L237" s="352" t="s">
        <v>383</v>
      </c>
      <c r="M237" s="331" t="s">
        <v>1486</v>
      </c>
      <c r="N237" s="363" t="str">
        <f t="shared" si="3"/>
        <v>京都府宇治市</v>
      </c>
      <c r="O237" s="329">
        <v>10.42</v>
      </c>
      <c r="P237" s="331">
        <v>10.33</v>
      </c>
      <c r="Q237" s="367">
        <v>10.27</v>
      </c>
      <c r="T237" s="1"/>
      <c r="U237" s="1"/>
      <c r="V237" s="1"/>
      <c r="W237" s="1"/>
      <c r="X237" s="1"/>
    </row>
    <row r="238" spans="5:24">
      <c r="E238" s="2"/>
      <c r="G238" s="7" t="s">
        <v>309</v>
      </c>
      <c r="H238" s="7" t="s">
        <v>639</v>
      </c>
      <c r="J238" s="11" t="s">
        <v>536</v>
      </c>
      <c r="K238" s="16">
        <v>0.06</v>
      </c>
      <c r="L238" s="352" t="s">
        <v>383</v>
      </c>
      <c r="M238" s="331" t="s">
        <v>1488</v>
      </c>
      <c r="N238" s="363" t="str">
        <f t="shared" si="3"/>
        <v>京都府亀岡市</v>
      </c>
      <c r="O238" s="329">
        <v>10.42</v>
      </c>
      <c r="P238" s="331">
        <v>10.33</v>
      </c>
      <c r="Q238" s="367">
        <v>10.27</v>
      </c>
      <c r="T238" s="1"/>
      <c r="U238" s="1"/>
      <c r="V238" s="1"/>
      <c r="W238" s="1"/>
      <c r="X238" s="1"/>
    </row>
    <row r="239" spans="5:24">
      <c r="E239" s="2"/>
      <c r="G239" s="7" t="s">
        <v>309</v>
      </c>
      <c r="H239" s="7" t="s">
        <v>640</v>
      </c>
      <c r="J239" s="11" t="s">
        <v>536</v>
      </c>
      <c r="K239" s="16">
        <v>0.06</v>
      </c>
      <c r="L239" s="352" t="s">
        <v>383</v>
      </c>
      <c r="M239" s="331" t="s">
        <v>1489</v>
      </c>
      <c r="N239" s="363" t="str">
        <f t="shared" si="3"/>
        <v>京都府城陽市</v>
      </c>
      <c r="O239" s="329">
        <v>10.42</v>
      </c>
      <c r="P239" s="331">
        <v>10.33</v>
      </c>
      <c r="Q239" s="367">
        <v>10.27</v>
      </c>
      <c r="T239" s="1"/>
      <c r="U239" s="1"/>
      <c r="V239" s="1"/>
      <c r="W239" s="1"/>
      <c r="X239" s="1"/>
    </row>
    <row r="240" spans="5:24">
      <c r="E240" s="2"/>
      <c r="G240" s="7" t="s">
        <v>309</v>
      </c>
      <c r="H240" s="7" t="s">
        <v>641</v>
      </c>
      <c r="J240" s="11" t="s">
        <v>536</v>
      </c>
      <c r="K240" s="16">
        <v>0.06</v>
      </c>
      <c r="L240" s="352" t="s">
        <v>383</v>
      </c>
      <c r="M240" s="331" t="s">
        <v>1490</v>
      </c>
      <c r="N240" s="363" t="str">
        <f t="shared" si="3"/>
        <v>京都府向日市</v>
      </c>
      <c r="O240" s="329">
        <v>10.42</v>
      </c>
      <c r="P240" s="331">
        <v>10.33</v>
      </c>
      <c r="Q240" s="367">
        <v>10.27</v>
      </c>
      <c r="T240" s="1"/>
      <c r="U240" s="1"/>
      <c r="V240" s="1"/>
      <c r="W240" s="1"/>
      <c r="X240" s="1"/>
    </row>
    <row r="241" spans="5:24">
      <c r="E241" s="2"/>
      <c r="G241" s="7" t="s">
        <v>309</v>
      </c>
      <c r="H241" s="7" t="s">
        <v>642</v>
      </c>
      <c r="J241" s="11" t="s">
        <v>536</v>
      </c>
      <c r="K241" s="16">
        <v>0.06</v>
      </c>
      <c r="L241" s="352" t="s">
        <v>383</v>
      </c>
      <c r="M241" s="331" t="s">
        <v>1492</v>
      </c>
      <c r="N241" s="363" t="str">
        <f t="shared" si="3"/>
        <v>京都府八幡市</v>
      </c>
      <c r="O241" s="329">
        <v>10.42</v>
      </c>
      <c r="P241" s="331">
        <v>10.33</v>
      </c>
      <c r="Q241" s="367">
        <v>10.27</v>
      </c>
      <c r="T241" s="1"/>
      <c r="U241" s="1"/>
      <c r="V241" s="1"/>
      <c r="W241" s="1"/>
      <c r="X241" s="1"/>
    </row>
    <row r="242" spans="5:24">
      <c r="E242" s="2"/>
      <c r="G242" s="7" t="s">
        <v>309</v>
      </c>
      <c r="H242" s="7" t="s">
        <v>643</v>
      </c>
      <c r="J242" s="11" t="s">
        <v>536</v>
      </c>
      <c r="K242" s="16">
        <v>0.06</v>
      </c>
      <c r="L242" s="352" t="s">
        <v>383</v>
      </c>
      <c r="M242" s="331" t="s">
        <v>1493</v>
      </c>
      <c r="N242" s="363" t="str">
        <f t="shared" si="3"/>
        <v>京都府京田辺市</v>
      </c>
      <c r="O242" s="329">
        <v>10.42</v>
      </c>
      <c r="P242" s="331">
        <v>10.33</v>
      </c>
      <c r="Q242" s="367">
        <v>10.27</v>
      </c>
      <c r="T242" s="1"/>
      <c r="U242" s="1"/>
      <c r="V242" s="1"/>
      <c r="W242" s="1"/>
      <c r="X242" s="1"/>
    </row>
    <row r="243" spans="5:24">
      <c r="E243" s="2"/>
      <c r="G243" s="7" t="s">
        <v>309</v>
      </c>
      <c r="H243" s="7" t="s">
        <v>644</v>
      </c>
      <c r="J243" s="11" t="s">
        <v>536</v>
      </c>
      <c r="K243" s="16">
        <v>0.06</v>
      </c>
      <c r="L243" s="352" t="s">
        <v>383</v>
      </c>
      <c r="M243" s="331" t="s">
        <v>1496</v>
      </c>
      <c r="N243" s="363" t="str">
        <f t="shared" si="3"/>
        <v>京都府木津川市</v>
      </c>
      <c r="O243" s="329">
        <v>10.42</v>
      </c>
      <c r="P243" s="331">
        <v>10.33</v>
      </c>
      <c r="Q243" s="367">
        <v>10.27</v>
      </c>
      <c r="T243" s="1"/>
      <c r="U243" s="1"/>
      <c r="V243" s="1"/>
      <c r="W243" s="1"/>
      <c r="X243" s="1"/>
    </row>
    <row r="244" spans="5:24">
      <c r="E244" s="2"/>
      <c r="G244" s="7" t="s">
        <v>309</v>
      </c>
      <c r="H244" s="7" t="s">
        <v>645</v>
      </c>
      <c r="J244" s="11" t="s">
        <v>536</v>
      </c>
      <c r="K244" s="16">
        <v>0.06</v>
      </c>
      <c r="L244" s="352" t="s">
        <v>383</v>
      </c>
      <c r="M244" s="331" t="s">
        <v>1497</v>
      </c>
      <c r="N244" s="363" t="str">
        <f t="shared" si="3"/>
        <v>京都府大山崎町</v>
      </c>
      <c r="O244" s="329">
        <v>10.42</v>
      </c>
      <c r="P244" s="331">
        <v>10.33</v>
      </c>
      <c r="Q244" s="367">
        <v>10.27</v>
      </c>
      <c r="T244" s="1"/>
      <c r="U244" s="1"/>
      <c r="V244" s="1"/>
      <c r="W244" s="1"/>
      <c r="X244" s="1"/>
    </row>
    <row r="245" spans="5:24">
      <c r="E245" s="2"/>
      <c r="G245" s="7" t="s">
        <v>309</v>
      </c>
      <c r="H245" s="7" t="s">
        <v>646</v>
      </c>
      <c r="J245" s="11" t="s">
        <v>536</v>
      </c>
      <c r="K245" s="16">
        <v>0.06</v>
      </c>
      <c r="L245" s="352" t="s">
        <v>383</v>
      </c>
      <c r="M245" s="331" t="s">
        <v>1503</v>
      </c>
      <c r="N245" s="363" t="str">
        <f t="shared" si="3"/>
        <v>京都府精華町</v>
      </c>
      <c r="O245" s="329">
        <v>10.42</v>
      </c>
      <c r="P245" s="331">
        <v>10.33</v>
      </c>
      <c r="Q245" s="367">
        <v>10.27</v>
      </c>
      <c r="T245" s="1"/>
      <c r="U245" s="1"/>
      <c r="V245" s="1"/>
      <c r="W245" s="1"/>
      <c r="X245" s="1"/>
    </row>
    <row r="246" spans="5:24">
      <c r="E246" s="2"/>
      <c r="G246" s="7" t="s">
        <v>309</v>
      </c>
      <c r="H246" s="7" t="s">
        <v>647</v>
      </c>
      <c r="J246" s="11" t="s">
        <v>536</v>
      </c>
      <c r="K246" s="16">
        <v>0.06</v>
      </c>
      <c r="L246" s="352" t="s">
        <v>387</v>
      </c>
      <c r="M246" s="331" t="s">
        <v>1510</v>
      </c>
      <c r="N246" s="363" t="str">
        <f t="shared" si="3"/>
        <v>大阪府岸和田市</v>
      </c>
      <c r="O246" s="329">
        <v>10.42</v>
      </c>
      <c r="P246" s="331">
        <v>10.33</v>
      </c>
      <c r="Q246" s="367">
        <v>10.27</v>
      </c>
      <c r="T246" s="1"/>
      <c r="U246" s="1"/>
      <c r="V246" s="1"/>
      <c r="W246" s="1"/>
      <c r="X246" s="1"/>
    </row>
    <row r="247" spans="5:24">
      <c r="E247" s="2"/>
      <c r="G247" s="7" t="s">
        <v>309</v>
      </c>
      <c r="H247" s="7" t="s">
        <v>648</v>
      </c>
      <c r="J247" s="11" t="s">
        <v>536</v>
      </c>
      <c r="K247" s="16">
        <v>0.06</v>
      </c>
      <c r="L247" s="352" t="s">
        <v>387</v>
      </c>
      <c r="M247" s="331" t="s">
        <v>1514</v>
      </c>
      <c r="N247" s="363" t="str">
        <f t="shared" si="3"/>
        <v>大阪府泉大津市</v>
      </c>
      <c r="O247" s="329">
        <v>10.42</v>
      </c>
      <c r="P247" s="331">
        <v>10.33</v>
      </c>
      <c r="Q247" s="367">
        <v>10.27</v>
      </c>
      <c r="T247" s="1"/>
      <c r="U247" s="1"/>
      <c r="V247" s="1"/>
      <c r="W247" s="1"/>
      <c r="X247" s="1"/>
    </row>
    <row r="248" spans="5:24">
      <c r="E248" s="2"/>
      <c r="G248" s="7" t="s">
        <v>309</v>
      </c>
      <c r="H248" s="7" t="s">
        <v>649</v>
      </c>
      <c r="J248" s="11" t="s">
        <v>536</v>
      </c>
      <c r="K248" s="16">
        <v>0.06</v>
      </c>
      <c r="L248" s="352" t="s">
        <v>387</v>
      </c>
      <c r="M248" s="331" t="s">
        <v>1516</v>
      </c>
      <c r="N248" s="363" t="str">
        <f t="shared" si="3"/>
        <v>大阪府貝塚市</v>
      </c>
      <c r="O248" s="329">
        <v>10.42</v>
      </c>
      <c r="P248" s="331">
        <v>10.33</v>
      </c>
      <c r="Q248" s="367">
        <v>10.27</v>
      </c>
      <c r="T248" s="1"/>
      <c r="U248" s="1"/>
      <c r="V248" s="1"/>
      <c r="W248" s="1"/>
      <c r="X248" s="1"/>
    </row>
    <row r="249" spans="5:24">
      <c r="E249" s="2"/>
      <c r="G249" s="7" t="s">
        <v>309</v>
      </c>
      <c r="H249" s="7" t="s">
        <v>650</v>
      </c>
      <c r="J249" s="11" t="s">
        <v>536</v>
      </c>
      <c r="K249" s="16">
        <v>0.06</v>
      </c>
      <c r="L249" s="352" t="s">
        <v>387</v>
      </c>
      <c r="M249" s="331" t="s">
        <v>1521</v>
      </c>
      <c r="N249" s="363" t="str">
        <f t="shared" si="3"/>
        <v>大阪府泉佐野市</v>
      </c>
      <c r="O249" s="329">
        <v>10.42</v>
      </c>
      <c r="P249" s="331">
        <v>10.33</v>
      </c>
      <c r="Q249" s="367">
        <v>10.27</v>
      </c>
      <c r="T249" s="1"/>
      <c r="U249" s="1"/>
      <c r="V249" s="1"/>
      <c r="W249" s="1"/>
      <c r="X249" s="1"/>
    </row>
    <row r="250" spans="5:24">
      <c r="E250" s="2"/>
      <c r="G250" s="7" t="s">
        <v>309</v>
      </c>
      <c r="H250" s="7" t="s">
        <v>651</v>
      </c>
      <c r="J250" s="11" t="s">
        <v>536</v>
      </c>
      <c r="K250" s="16">
        <v>0.06</v>
      </c>
      <c r="L250" s="352" t="s">
        <v>387</v>
      </c>
      <c r="M250" s="331" t="s">
        <v>1522</v>
      </c>
      <c r="N250" s="363" t="str">
        <f t="shared" si="3"/>
        <v>大阪府富田林市</v>
      </c>
      <c r="O250" s="329">
        <v>10.42</v>
      </c>
      <c r="P250" s="331">
        <v>10.33</v>
      </c>
      <c r="Q250" s="367">
        <v>10.27</v>
      </c>
      <c r="T250" s="1"/>
      <c r="U250" s="1"/>
      <c r="V250" s="1"/>
      <c r="W250" s="1"/>
      <c r="X250" s="1"/>
    </row>
    <row r="251" spans="5:24">
      <c r="E251" s="2"/>
      <c r="G251" s="7" t="s">
        <v>309</v>
      </c>
      <c r="H251" s="7" t="s">
        <v>652</v>
      </c>
      <c r="J251" s="11" t="s">
        <v>536</v>
      </c>
      <c r="K251" s="16">
        <v>0.06</v>
      </c>
      <c r="L251" s="352" t="s">
        <v>387</v>
      </c>
      <c r="M251" s="331" t="s">
        <v>1524</v>
      </c>
      <c r="N251" s="363" t="str">
        <f t="shared" si="3"/>
        <v>大阪府河内長野市</v>
      </c>
      <c r="O251" s="329">
        <v>10.42</v>
      </c>
      <c r="P251" s="331">
        <v>10.33</v>
      </c>
      <c r="Q251" s="367">
        <v>10.27</v>
      </c>
      <c r="T251" s="1"/>
      <c r="U251" s="1"/>
      <c r="V251" s="1"/>
      <c r="W251" s="1"/>
      <c r="X251" s="1"/>
    </row>
    <row r="252" spans="5:24">
      <c r="E252" s="2"/>
      <c r="G252" s="7" t="s">
        <v>309</v>
      </c>
      <c r="H252" s="7" t="s">
        <v>653</v>
      </c>
      <c r="J252" s="11" t="s">
        <v>536</v>
      </c>
      <c r="K252" s="16">
        <v>0.06</v>
      </c>
      <c r="L252" s="352" t="s">
        <v>387</v>
      </c>
      <c r="M252" s="331" t="s">
        <v>1527</v>
      </c>
      <c r="N252" s="363" t="str">
        <f t="shared" si="3"/>
        <v>大阪府和泉市</v>
      </c>
      <c r="O252" s="329">
        <v>10.42</v>
      </c>
      <c r="P252" s="331">
        <v>10.33</v>
      </c>
      <c r="Q252" s="367">
        <v>10.27</v>
      </c>
      <c r="T252" s="1"/>
      <c r="U252" s="1"/>
      <c r="V252" s="1"/>
      <c r="W252" s="1"/>
      <c r="X252" s="1"/>
    </row>
    <row r="253" spans="5:24">
      <c r="E253" s="2"/>
      <c r="G253" s="7" t="s">
        <v>309</v>
      </c>
      <c r="H253" s="7" t="s">
        <v>654</v>
      </c>
      <c r="J253" s="11" t="s">
        <v>536</v>
      </c>
      <c r="K253" s="16">
        <v>0.06</v>
      </c>
      <c r="L253" s="352" t="s">
        <v>387</v>
      </c>
      <c r="M253" s="331" t="s">
        <v>1529</v>
      </c>
      <c r="N253" s="363" t="str">
        <f t="shared" si="3"/>
        <v>大阪府柏原市</v>
      </c>
      <c r="O253" s="329">
        <v>10.42</v>
      </c>
      <c r="P253" s="331">
        <v>10.33</v>
      </c>
      <c r="Q253" s="367">
        <v>10.27</v>
      </c>
      <c r="T253" s="1"/>
      <c r="U253" s="1"/>
      <c r="V253" s="1"/>
      <c r="W253" s="1"/>
      <c r="X253" s="1"/>
    </row>
    <row r="254" spans="5:24">
      <c r="E254" s="2"/>
      <c r="G254" s="7" t="s">
        <v>309</v>
      </c>
      <c r="H254" s="7" t="s">
        <v>655</v>
      </c>
      <c r="J254" s="11" t="s">
        <v>536</v>
      </c>
      <c r="K254" s="16">
        <v>0.06</v>
      </c>
      <c r="L254" s="352" t="s">
        <v>387</v>
      </c>
      <c r="M254" s="331" t="s">
        <v>1530</v>
      </c>
      <c r="N254" s="363" t="str">
        <f t="shared" si="3"/>
        <v>大阪府羽曳野市</v>
      </c>
      <c r="O254" s="329">
        <v>10.42</v>
      </c>
      <c r="P254" s="331">
        <v>10.33</v>
      </c>
      <c r="Q254" s="367">
        <v>10.27</v>
      </c>
      <c r="T254" s="1"/>
      <c r="U254" s="1"/>
      <c r="V254" s="1"/>
      <c r="W254" s="1"/>
      <c r="X254" s="1"/>
    </row>
    <row r="255" spans="5:24">
      <c r="E255" s="2"/>
      <c r="G255" s="7" t="s">
        <v>309</v>
      </c>
      <c r="H255" s="7" t="s">
        <v>656</v>
      </c>
      <c r="J255" s="11" t="s">
        <v>536</v>
      </c>
      <c r="K255" s="16">
        <v>0.06</v>
      </c>
      <c r="L255" s="352" t="s">
        <v>387</v>
      </c>
      <c r="M255" s="331" t="s">
        <v>1534</v>
      </c>
      <c r="N255" s="363" t="str">
        <f t="shared" si="3"/>
        <v>大阪府藤井寺市</v>
      </c>
      <c r="O255" s="329">
        <v>10.42</v>
      </c>
      <c r="P255" s="331">
        <v>10.33</v>
      </c>
      <c r="Q255" s="367">
        <v>10.27</v>
      </c>
      <c r="T255" s="1"/>
      <c r="U255" s="1"/>
      <c r="V255" s="1"/>
      <c r="W255" s="1"/>
      <c r="X255" s="1"/>
    </row>
    <row r="256" spans="5:24">
      <c r="E256" s="2"/>
      <c r="G256" s="7" t="s">
        <v>309</v>
      </c>
      <c r="H256" s="7" t="s">
        <v>657</v>
      </c>
      <c r="J256" s="11" t="s">
        <v>536</v>
      </c>
      <c r="K256" s="16">
        <v>0.06</v>
      </c>
      <c r="L256" s="352" t="s">
        <v>387</v>
      </c>
      <c r="M256" s="331" t="s">
        <v>1536</v>
      </c>
      <c r="N256" s="363" t="str">
        <f t="shared" si="3"/>
        <v>大阪府泉南市</v>
      </c>
      <c r="O256" s="329">
        <v>10.42</v>
      </c>
      <c r="P256" s="331">
        <v>10.33</v>
      </c>
      <c r="Q256" s="367">
        <v>10.27</v>
      </c>
      <c r="T256" s="1"/>
      <c r="U256" s="1"/>
      <c r="V256" s="1"/>
      <c r="W256" s="1"/>
      <c r="X256" s="1"/>
    </row>
    <row r="257" spans="5:24">
      <c r="E257" s="2"/>
      <c r="G257" s="7" t="s">
        <v>309</v>
      </c>
      <c r="H257" s="7" t="s">
        <v>658</v>
      </c>
      <c r="J257" s="11" t="s">
        <v>536</v>
      </c>
      <c r="K257" s="16">
        <v>0.06</v>
      </c>
      <c r="L257" s="352" t="s">
        <v>387</v>
      </c>
      <c r="M257" s="331" t="s">
        <v>1539</v>
      </c>
      <c r="N257" s="363" t="str">
        <f t="shared" si="3"/>
        <v>大阪府大阪狭山市</v>
      </c>
      <c r="O257" s="329">
        <v>10.42</v>
      </c>
      <c r="P257" s="331">
        <v>10.33</v>
      </c>
      <c r="Q257" s="367">
        <v>10.27</v>
      </c>
      <c r="T257" s="1"/>
      <c r="U257" s="1"/>
      <c r="V257" s="1"/>
      <c r="W257" s="1"/>
      <c r="X257" s="1"/>
    </row>
    <row r="258" spans="5:24">
      <c r="E258" s="2"/>
      <c r="G258" s="7" t="s">
        <v>309</v>
      </c>
      <c r="H258" s="7" t="s">
        <v>659</v>
      </c>
      <c r="J258" s="11" t="s">
        <v>536</v>
      </c>
      <c r="K258" s="16">
        <v>0.06</v>
      </c>
      <c r="L258" s="352" t="s">
        <v>387</v>
      </c>
      <c r="M258" s="331" t="s">
        <v>1540</v>
      </c>
      <c r="N258" s="363" t="str">
        <f t="shared" si="3"/>
        <v>大阪府阪南市</v>
      </c>
      <c r="O258" s="329">
        <v>10.42</v>
      </c>
      <c r="P258" s="331">
        <v>10.33</v>
      </c>
      <c r="Q258" s="367">
        <v>10.27</v>
      </c>
      <c r="T258" s="1"/>
      <c r="U258" s="1"/>
      <c r="V258" s="1"/>
      <c r="W258" s="1"/>
      <c r="X258" s="1"/>
    </row>
    <row r="259" spans="5:24">
      <c r="E259" s="2"/>
      <c r="G259" s="7" t="s">
        <v>309</v>
      </c>
      <c r="H259" s="7" t="s">
        <v>660</v>
      </c>
      <c r="J259" s="11" t="s">
        <v>536</v>
      </c>
      <c r="K259" s="16">
        <v>0.06</v>
      </c>
      <c r="L259" s="352" t="s">
        <v>387</v>
      </c>
      <c r="M259" s="331" t="s">
        <v>1541</v>
      </c>
      <c r="N259" s="363" t="str">
        <f t="shared" si="3"/>
        <v>大阪府島本町</v>
      </c>
      <c r="O259" s="329">
        <v>10.42</v>
      </c>
      <c r="P259" s="331">
        <v>10.33</v>
      </c>
      <c r="Q259" s="367">
        <v>10.27</v>
      </c>
      <c r="T259" s="1"/>
      <c r="U259" s="1"/>
      <c r="V259" s="1"/>
      <c r="W259" s="1"/>
      <c r="X259" s="1"/>
    </row>
    <row r="260" spans="5:24">
      <c r="E260" s="2"/>
      <c r="G260" s="7" t="s">
        <v>309</v>
      </c>
      <c r="H260" s="7" t="s">
        <v>661</v>
      </c>
      <c r="J260" s="11" t="s">
        <v>536</v>
      </c>
      <c r="K260" s="16">
        <v>0.06</v>
      </c>
      <c r="L260" s="352" t="s">
        <v>387</v>
      </c>
      <c r="M260" s="331" t="s">
        <v>1542</v>
      </c>
      <c r="N260" s="363" t="str">
        <f t="shared" ref="N260:N323" si="4">L260&amp;M260</f>
        <v>大阪府豊能町</v>
      </c>
      <c r="O260" s="329">
        <v>10.42</v>
      </c>
      <c r="P260" s="331">
        <v>10.33</v>
      </c>
      <c r="Q260" s="367">
        <v>10.27</v>
      </c>
      <c r="T260" s="1"/>
      <c r="U260" s="1"/>
      <c r="V260" s="1"/>
      <c r="W260" s="1"/>
      <c r="X260" s="1"/>
    </row>
    <row r="261" spans="5:24">
      <c r="E261" s="2"/>
      <c r="G261" s="7" t="s">
        <v>313</v>
      </c>
      <c r="H261" s="7" t="s">
        <v>662</v>
      </c>
      <c r="J261" s="11" t="s">
        <v>536</v>
      </c>
      <c r="K261" s="16">
        <v>0.06</v>
      </c>
      <c r="L261" s="352" t="s">
        <v>387</v>
      </c>
      <c r="M261" s="331" t="s">
        <v>1543</v>
      </c>
      <c r="N261" s="363" t="str">
        <f t="shared" si="4"/>
        <v>大阪府能勢町</v>
      </c>
      <c r="O261" s="329">
        <v>10.42</v>
      </c>
      <c r="P261" s="331">
        <v>10.33</v>
      </c>
      <c r="Q261" s="367">
        <v>10.27</v>
      </c>
      <c r="T261" s="1"/>
      <c r="U261" s="1"/>
      <c r="V261" s="1"/>
      <c r="W261" s="1"/>
      <c r="X261" s="1"/>
    </row>
    <row r="262" spans="5:24">
      <c r="E262" s="2"/>
      <c r="G262" s="7" t="s">
        <v>313</v>
      </c>
      <c r="H262" s="7" t="s">
        <v>663</v>
      </c>
      <c r="J262" s="11" t="s">
        <v>536</v>
      </c>
      <c r="K262" s="16">
        <v>0.06</v>
      </c>
      <c r="L262" s="352" t="s">
        <v>387</v>
      </c>
      <c r="M262" s="331" t="s">
        <v>1544</v>
      </c>
      <c r="N262" s="363" t="str">
        <f t="shared" si="4"/>
        <v>大阪府忠岡町</v>
      </c>
      <c r="O262" s="329">
        <v>10.42</v>
      </c>
      <c r="P262" s="331">
        <v>10.33</v>
      </c>
      <c r="Q262" s="367">
        <v>10.27</v>
      </c>
      <c r="T262" s="1"/>
      <c r="U262" s="1"/>
      <c r="V262" s="1"/>
      <c r="W262" s="1"/>
      <c r="X262" s="1"/>
    </row>
    <row r="263" spans="5:24">
      <c r="E263" s="2"/>
      <c r="G263" s="7" t="s">
        <v>313</v>
      </c>
      <c r="H263" s="7" t="s">
        <v>664</v>
      </c>
      <c r="J263" s="11" t="s">
        <v>536</v>
      </c>
      <c r="K263" s="16">
        <v>0.06</v>
      </c>
      <c r="L263" s="352" t="s">
        <v>387</v>
      </c>
      <c r="M263" s="331" t="s">
        <v>1545</v>
      </c>
      <c r="N263" s="363" t="str">
        <f t="shared" si="4"/>
        <v>大阪府熊取町</v>
      </c>
      <c r="O263" s="329">
        <v>10.42</v>
      </c>
      <c r="P263" s="331">
        <v>10.33</v>
      </c>
      <c r="Q263" s="367">
        <v>10.27</v>
      </c>
      <c r="T263" s="1"/>
      <c r="U263" s="1"/>
      <c r="V263" s="1"/>
      <c r="W263" s="1"/>
      <c r="X263" s="1"/>
    </row>
    <row r="264" spans="5:24">
      <c r="E264" s="2"/>
      <c r="G264" s="7" t="s">
        <v>313</v>
      </c>
      <c r="H264" s="7" t="s">
        <v>665</v>
      </c>
      <c r="J264" s="11" t="s">
        <v>536</v>
      </c>
      <c r="K264" s="16">
        <v>0.06</v>
      </c>
      <c r="L264" s="352" t="s">
        <v>387</v>
      </c>
      <c r="M264" s="331" t="s">
        <v>1546</v>
      </c>
      <c r="N264" s="363" t="str">
        <f t="shared" si="4"/>
        <v>大阪府田尻町</v>
      </c>
      <c r="O264" s="329">
        <v>10.42</v>
      </c>
      <c r="P264" s="331">
        <v>10.33</v>
      </c>
      <c r="Q264" s="367">
        <v>10.27</v>
      </c>
      <c r="T264" s="1"/>
      <c r="U264" s="1"/>
      <c r="V264" s="1"/>
      <c r="W264" s="1"/>
      <c r="X264" s="1"/>
    </row>
    <row r="265" spans="5:24">
      <c r="E265" s="2"/>
      <c r="G265" s="7" t="s">
        <v>313</v>
      </c>
      <c r="H265" s="7" t="s">
        <v>666</v>
      </c>
      <c r="J265" s="11" t="s">
        <v>536</v>
      </c>
      <c r="K265" s="16">
        <v>0.06</v>
      </c>
      <c r="L265" s="352" t="s">
        <v>387</v>
      </c>
      <c r="M265" s="331" t="s">
        <v>1547</v>
      </c>
      <c r="N265" s="363" t="str">
        <f t="shared" si="4"/>
        <v>大阪府岬町</v>
      </c>
      <c r="O265" s="329">
        <v>10.42</v>
      </c>
      <c r="P265" s="331">
        <v>10.33</v>
      </c>
      <c r="Q265" s="367">
        <v>10.27</v>
      </c>
      <c r="T265" s="1"/>
      <c r="U265" s="1"/>
      <c r="V265" s="1"/>
      <c r="W265" s="1"/>
      <c r="X265" s="1"/>
    </row>
    <row r="266" spans="5:24">
      <c r="E266" s="2"/>
      <c r="G266" s="7" t="s">
        <v>313</v>
      </c>
      <c r="H266" s="7" t="s">
        <v>667</v>
      </c>
      <c r="J266" s="11" t="s">
        <v>536</v>
      </c>
      <c r="K266" s="16">
        <v>0.06</v>
      </c>
      <c r="L266" s="352" t="s">
        <v>387</v>
      </c>
      <c r="M266" s="331" t="s">
        <v>2253</v>
      </c>
      <c r="N266" s="363" t="str">
        <f t="shared" si="4"/>
        <v>大阪府太子町</v>
      </c>
      <c r="O266" s="329">
        <v>10.42</v>
      </c>
      <c r="P266" s="331">
        <v>10.33</v>
      </c>
      <c r="Q266" s="367">
        <v>10.27</v>
      </c>
      <c r="T266" s="1"/>
      <c r="U266" s="1"/>
      <c r="V266" s="1"/>
      <c r="W266" s="1"/>
      <c r="X266" s="1"/>
    </row>
    <row r="267" spans="5:24">
      <c r="E267" s="2"/>
      <c r="G267" s="7" t="s">
        <v>313</v>
      </c>
      <c r="H267" s="7" t="s">
        <v>668</v>
      </c>
      <c r="J267" s="11" t="s">
        <v>536</v>
      </c>
      <c r="K267" s="16">
        <v>0.06</v>
      </c>
      <c r="L267" s="352" t="s">
        <v>387</v>
      </c>
      <c r="M267" s="331" t="s">
        <v>1549</v>
      </c>
      <c r="N267" s="363" t="str">
        <f t="shared" si="4"/>
        <v>大阪府河南町</v>
      </c>
      <c r="O267" s="329">
        <v>10.42</v>
      </c>
      <c r="P267" s="331">
        <v>10.33</v>
      </c>
      <c r="Q267" s="367">
        <v>10.27</v>
      </c>
      <c r="T267" s="1"/>
      <c r="U267" s="1"/>
      <c r="V267" s="1"/>
      <c r="W267" s="1"/>
      <c r="X267" s="1"/>
    </row>
    <row r="268" spans="5:24">
      <c r="E268" s="2"/>
      <c r="G268" s="7" t="s">
        <v>313</v>
      </c>
      <c r="H268" s="7" t="s">
        <v>669</v>
      </c>
      <c r="J268" s="11" t="s">
        <v>536</v>
      </c>
      <c r="K268" s="16">
        <v>0.06</v>
      </c>
      <c r="L268" s="352" t="s">
        <v>387</v>
      </c>
      <c r="M268" s="331" t="s">
        <v>1550</v>
      </c>
      <c r="N268" s="363" t="str">
        <f t="shared" si="4"/>
        <v>大阪府千早赤阪村</v>
      </c>
      <c r="O268" s="329">
        <v>10.42</v>
      </c>
      <c r="P268" s="331">
        <v>10.33</v>
      </c>
      <c r="Q268" s="367">
        <v>10.27</v>
      </c>
      <c r="T268" s="1"/>
      <c r="U268" s="1"/>
      <c r="V268" s="1"/>
      <c r="W268" s="1"/>
      <c r="X268" s="1"/>
    </row>
    <row r="269" spans="5:24">
      <c r="E269" s="2"/>
      <c r="G269" s="7" t="s">
        <v>313</v>
      </c>
      <c r="H269" s="7" t="s">
        <v>670</v>
      </c>
      <c r="J269" s="11" t="s">
        <v>536</v>
      </c>
      <c r="K269" s="16">
        <v>0.06</v>
      </c>
      <c r="L269" s="352" t="s">
        <v>391</v>
      </c>
      <c r="M269" s="331" t="s">
        <v>1554</v>
      </c>
      <c r="N269" s="363" t="str">
        <f t="shared" si="4"/>
        <v>兵庫県明石市</v>
      </c>
      <c r="O269" s="329">
        <v>10.42</v>
      </c>
      <c r="P269" s="331">
        <v>10.33</v>
      </c>
      <c r="Q269" s="367">
        <v>10.27</v>
      </c>
      <c r="T269" s="1"/>
      <c r="U269" s="1"/>
      <c r="V269" s="1"/>
      <c r="W269" s="1"/>
      <c r="X269" s="1"/>
    </row>
    <row r="270" spans="5:24">
      <c r="E270" s="2"/>
      <c r="G270" s="7" t="s">
        <v>313</v>
      </c>
      <c r="H270" s="7" t="s">
        <v>671</v>
      </c>
      <c r="J270" s="11" t="s">
        <v>536</v>
      </c>
      <c r="K270" s="16">
        <v>0.06</v>
      </c>
      <c r="L270" s="352" t="s">
        <v>391</v>
      </c>
      <c r="M270" s="331" t="s">
        <v>1580</v>
      </c>
      <c r="N270" s="363" t="str">
        <f t="shared" si="4"/>
        <v>兵庫県猪名川町</v>
      </c>
      <c r="O270" s="329">
        <v>10.42</v>
      </c>
      <c r="P270" s="331">
        <v>10.33</v>
      </c>
      <c r="Q270" s="367">
        <v>10.27</v>
      </c>
      <c r="T270" s="1"/>
      <c r="U270" s="1"/>
      <c r="V270" s="1"/>
      <c r="W270" s="1"/>
      <c r="X270" s="1"/>
    </row>
    <row r="271" spans="5:24">
      <c r="E271" s="2"/>
      <c r="G271" s="7" t="s">
        <v>313</v>
      </c>
      <c r="H271" s="7" t="s">
        <v>672</v>
      </c>
      <c r="J271" s="11" t="s">
        <v>536</v>
      </c>
      <c r="K271" s="16">
        <v>0.06</v>
      </c>
      <c r="L271" s="352" t="s">
        <v>394</v>
      </c>
      <c r="M271" s="331" t="s">
        <v>1591</v>
      </c>
      <c r="N271" s="363" t="str">
        <f t="shared" si="4"/>
        <v>奈良県奈良市</v>
      </c>
      <c r="O271" s="329">
        <v>10.42</v>
      </c>
      <c r="P271" s="331">
        <v>10.33</v>
      </c>
      <c r="Q271" s="367">
        <v>10.27</v>
      </c>
      <c r="T271" s="1"/>
      <c r="U271" s="1"/>
      <c r="V271" s="1"/>
      <c r="W271" s="1"/>
      <c r="X271" s="1"/>
    </row>
    <row r="272" spans="5:24">
      <c r="E272" s="2"/>
      <c r="G272" s="7" t="s">
        <v>313</v>
      </c>
      <c r="H272" s="7" t="s">
        <v>673</v>
      </c>
      <c r="J272" s="11" t="s">
        <v>536</v>
      </c>
      <c r="K272" s="16">
        <v>0.06</v>
      </c>
      <c r="L272" s="352" t="s">
        <v>394</v>
      </c>
      <c r="M272" s="331" t="s">
        <v>1593</v>
      </c>
      <c r="N272" s="363" t="str">
        <f t="shared" si="4"/>
        <v>奈良県大和郡山市</v>
      </c>
      <c r="O272" s="329">
        <v>10.42</v>
      </c>
      <c r="P272" s="331">
        <v>10.33</v>
      </c>
      <c r="Q272" s="367">
        <v>10.27</v>
      </c>
      <c r="T272" s="1"/>
      <c r="U272" s="1"/>
      <c r="V272" s="1"/>
      <c r="W272" s="1"/>
      <c r="X272" s="1"/>
    </row>
    <row r="273" spans="5:24">
      <c r="E273" s="2"/>
      <c r="G273" s="7" t="s">
        <v>313</v>
      </c>
      <c r="H273" s="7" t="s">
        <v>674</v>
      </c>
      <c r="J273" s="11" t="s">
        <v>536</v>
      </c>
      <c r="K273" s="16">
        <v>0.06</v>
      </c>
      <c r="L273" s="352" t="s">
        <v>394</v>
      </c>
      <c r="M273" s="331" t="s">
        <v>1599</v>
      </c>
      <c r="N273" s="363" t="str">
        <f t="shared" si="4"/>
        <v>奈良県生駒市</v>
      </c>
      <c r="O273" s="329">
        <v>10.42</v>
      </c>
      <c r="P273" s="331">
        <v>10.33</v>
      </c>
      <c r="Q273" s="367">
        <v>10.27</v>
      </c>
      <c r="T273" s="1"/>
      <c r="U273" s="1"/>
      <c r="V273" s="1"/>
      <c r="W273" s="1"/>
      <c r="X273" s="1"/>
    </row>
    <row r="274" spans="5:24">
      <c r="E274" s="2"/>
      <c r="G274" s="7" t="s">
        <v>313</v>
      </c>
      <c r="H274" s="7" t="s">
        <v>675</v>
      </c>
      <c r="J274" s="11" t="s">
        <v>536</v>
      </c>
      <c r="K274" s="16">
        <v>0.06</v>
      </c>
      <c r="L274" s="352" t="s">
        <v>397</v>
      </c>
      <c r="M274" s="331" t="s">
        <v>1628</v>
      </c>
      <c r="N274" s="363" t="str">
        <f t="shared" si="4"/>
        <v>和歌山県和歌山市</v>
      </c>
      <c r="O274" s="329">
        <v>10.42</v>
      </c>
      <c r="P274" s="331">
        <v>10.33</v>
      </c>
      <c r="Q274" s="367">
        <v>10.27</v>
      </c>
      <c r="T274" s="1"/>
      <c r="U274" s="1"/>
      <c r="V274" s="1"/>
      <c r="W274" s="1"/>
      <c r="X274" s="1"/>
    </row>
    <row r="275" spans="5:24">
      <c r="E275" s="2"/>
      <c r="G275" s="7" t="s">
        <v>313</v>
      </c>
      <c r="H275" s="7" t="s">
        <v>676</v>
      </c>
      <c r="J275" s="11" t="s">
        <v>536</v>
      </c>
      <c r="K275" s="16">
        <v>0.06</v>
      </c>
      <c r="L275" s="352" t="s">
        <v>397</v>
      </c>
      <c r="M275" s="331" t="s">
        <v>1630</v>
      </c>
      <c r="N275" s="363" t="str">
        <f t="shared" si="4"/>
        <v>和歌山県橋本市</v>
      </c>
      <c r="O275" s="329">
        <v>10.42</v>
      </c>
      <c r="P275" s="331">
        <v>10.33</v>
      </c>
      <c r="Q275" s="367">
        <v>10.27</v>
      </c>
      <c r="T275" s="1"/>
      <c r="U275" s="1"/>
      <c r="V275" s="1"/>
      <c r="W275" s="1"/>
      <c r="X275" s="1"/>
    </row>
    <row r="276" spans="5:24">
      <c r="E276" s="2"/>
      <c r="G276" s="7" t="s">
        <v>313</v>
      </c>
      <c r="H276" s="7" t="s">
        <v>678</v>
      </c>
      <c r="J276" s="11" t="s">
        <v>536</v>
      </c>
      <c r="K276" s="16">
        <v>0.06</v>
      </c>
      <c r="L276" s="352" t="s">
        <v>430</v>
      </c>
      <c r="M276" s="331" t="s">
        <v>1870</v>
      </c>
      <c r="N276" s="363" t="str">
        <f t="shared" si="4"/>
        <v>福岡県大野城市</v>
      </c>
      <c r="O276" s="329">
        <v>10.42</v>
      </c>
      <c r="P276" s="331">
        <v>10.33</v>
      </c>
      <c r="Q276" s="367">
        <v>10.27</v>
      </c>
      <c r="T276" s="1"/>
      <c r="U276" s="1"/>
      <c r="V276" s="1"/>
      <c r="W276" s="1"/>
      <c r="X276" s="1"/>
    </row>
    <row r="277" spans="5:24">
      <c r="E277" s="2"/>
      <c r="G277" s="7" t="s">
        <v>313</v>
      </c>
      <c r="H277" s="7" t="s">
        <v>679</v>
      </c>
      <c r="J277" s="11" t="s">
        <v>536</v>
      </c>
      <c r="K277" s="16">
        <v>0.06</v>
      </c>
      <c r="L277" s="352" t="s">
        <v>430</v>
      </c>
      <c r="M277" s="331" t="s">
        <v>1872</v>
      </c>
      <c r="N277" s="363" t="str">
        <f t="shared" si="4"/>
        <v>福岡県太宰府市</v>
      </c>
      <c r="O277" s="329">
        <v>10.42</v>
      </c>
      <c r="P277" s="331">
        <v>10.33</v>
      </c>
      <c r="Q277" s="367">
        <v>10.27</v>
      </c>
      <c r="T277" s="1"/>
      <c r="U277" s="1"/>
      <c r="V277" s="1"/>
      <c r="W277" s="1"/>
      <c r="X277" s="1"/>
    </row>
    <row r="278" spans="5:24">
      <c r="E278" s="2"/>
      <c r="G278" s="7" t="s">
        <v>313</v>
      </c>
      <c r="H278" s="7" t="s">
        <v>680</v>
      </c>
      <c r="J278" s="11" t="s">
        <v>536</v>
      </c>
      <c r="K278" s="16">
        <v>0.06</v>
      </c>
      <c r="L278" s="352" t="s">
        <v>430</v>
      </c>
      <c r="M278" s="331" t="s">
        <v>1874</v>
      </c>
      <c r="N278" s="363" t="str">
        <f t="shared" si="4"/>
        <v>福岡県福津市</v>
      </c>
      <c r="O278" s="329">
        <v>10.42</v>
      </c>
      <c r="P278" s="331">
        <v>10.33</v>
      </c>
      <c r="Q278" s="367">
        <v>10.27</v>
      </c>
      <c r="T278" s="1"/>
      <c r="U278" s="1"/>
      <c r="V278" s="1"/>
      <c r="W278" s="1"/>
      <c r="X278" s="1"/>
    </row>
    <row r="279" spans="5:24">
      <c r="E279" s="2"/>
      <c r="G279" s="7" t="s">
        <v>313</v>
      </c>
      <c r="H279" s="7" t="s">
        <v>681</v>
      </c>
      <c r="J279" s="11" t="s">
        <v>536</v>
      </c>
      <c r="K279" s="16">
        <v>0.06</v>
      </c>
      <c r="L279" s="352" t="s">
        <v>430</v>
      </c>
      <c r="M279" s="331" t="s">
        <v>1880</v>
      </c>
      <c r="N279" s="363" t="str">
        <f t="shared" si="4"/>
        <v>福岡県糸島市</v>
      </c>
      <c r="O279" s="329">
        <v>10.42</v>
      </c>
      <c r="P279" s="331">
        <v>10.33</v>
      </c>
      <c r="Q279" s="367">
        <v>10.27</v>
      </c>
      <c r="T279" s="1"/>
      <c r="U279" s="1"/>
      <c r="V279" s="1"/>
      <c r="W279" s="1"/>
      <c r="X279" s="1"/>
    </row>
    <row r="280" spans="5:24">
      <c r="E280" s="2"/>
      <c r="G280" s="7" t="s">
        <v>313</v>
      </c>
      <c r="H280" s="7" t="s">
        <v>682</v>
      </c>
      <c r="J280" s="11" t="s">
        <v>536</v>
      </c>
      <c r="K280" s="16">
        <v>0.06</v>
      </c>
      <c r="L280" s="352" t="s">
        <v>430</v>
      </c>
      <c r="M280" s="331" t="s">
        <v>2172</v>
      </c>
      <c r="N280" s="363" t="str">
        <f t="shared" si="4"/>
        <v>福岡県那珂川市</v>
      </c>
      <c r="O280" s="329">
        <v>10.42</v>
      </c>
      <c r="P280" s="331">
        <v>10.33</v>
      </c>
      <c r="Q280" s="367">
        <v>10.27</v>
      </c>
      <c r="T280" s="1"/>
      <c r="U280" s="1"/>
      <c r="V280" s="1"/>
      <c r="W280" s="1"/>
      <c r="X280" s="1"/>
    </row>
    <row r="281" spans="5:24" ht="13.8" thickBot="1">
      <c r="E281" s="2"/>
      <c r="G281" s="7" t="s">
        <v>313</v>
      </c>
      <c r="H281" s="7" t="s">
        <v>683</v>
      </c>
      <c r="J281" s="17" t="s">
        <v>536</v>
      </c>
      <c r="K281" s="18">
        <v>0.06</v>
      </c>
      <c r="L281" s="358" t="s">
        <v>430</v>
      </c>
      <c r="M281" s="355" t="s">
        <v>1889</v>
      </c>
      <c r="N281" s="375" t="str">
        <f t="shared" si="4"/>
        <v>福岡県粕屋町</v>
      </c>
      <c r="O281" s="356">
        <v>10.42</v>
      </c>
      <c r="P281" s="355">
        <v>10.33</v>
      </c>
      <c r="Q281" s="387">
        <v>10.27</v>
      </c>
      <c r="T281" s="1"/>
      <c r="U281" s="1"/>
      <c r="V281" s="1"/>
      <c r="W281" s="1"/>
      <c r="X281" s="1"/>
    </row>
    <row r="282" spans="5:24">
      <c r="E282" s="2"/>
      <c r="G282" s="7" t="s">
        <v>313</v>
      </c>
      <c r="H282" s="7" t="s">
        <v>684</v>
      </c>
      <c r="J282" s="13" t="s">
        <v>677</v>
      </c>
      <c r="K282" s="135">
        <v>0.03</v>
      </c>
      <c r="L282" s="360" t="s">
        <v>296</v>
      </c>
      <c r="M282" s="361" t="s">
        <v>297</v>
      </c>
      <c r="N282" s="368" t="str">
        <f t="shared" si="4"/>
        <v>北海道札幌市</v>
      </c>
      <c r="O282" s="376">
        <v>10.210000000000001</v>
      </c>
      <c r="P282" s="361">
        <v>10.17</v>
      </c>
      <c r="Q282" s="367">
        <v>10.14</v>
      </c>
      <c r="T282" s="1"/>
      <c r="U282" s="1"/>
      <c r="V282" s="1"/>
      <c r="W282" s="1"/>
      <c r="X282" s="1"/>
    </row>
    <row r="283" spans="5:24">
      <c r="E283" s="2"/>
      <c r="G283" s="7" t="s">
        <v>313</v>
      </c>
      <c r="H283" s="7" t="s">
        <v>685</v>
      </c>
      <c r="J283" s="11" t="s">
        <v>677</v>
      </c>
      <c r="K283" s="16">
        <v>0.03</v>
      </c>
      <c r="L283" s="340" t="s">
        <v>329</v>
      </c>
      <c r="M283" s="331" t="s">
        <v>820</v>
      </c>
      <c r="N283" s="347" t="str">
        <f t="shared" si="4"/>
        <v>茨城県結城市</v>
      </c>
      <c r="O283" s="329">
        <v>10.210000000000001</v>
      </c>
      <c r="P283" s="331">
        <v>10.17</v>
      </c>
      <c r="Q283" s="367">
        <v>10.14</v>
      </c>
      <c r="T283" s="1"/>
      <c r="U283" s="1"/>
      <c r="V283" s="1"/>
      <c r="W283" s="1"/>
      <c r="X283" s="1"/>
    </row>
    <row r="284" spans="5:24">
      <c r="E284" s="2"/>
      <c r="G284" s="7" t="s">
        <v>313</v>
      </c>
      <c r="H284" s="7" t="s">
        <v>686</v>
      </c>
      <c r="J284" s="11" t="s">
        <v>677</v>
      </c>
      <c r="K284" s="16">
        <v>0.03</v>
      </c>
      <c r="L284" s="340" t="s">
        <v>329</v>
      </c>
      <c r="M284" s="331" t="s">
        <v>822</v>
      </c>
      <c r="N284" s="347" t="str">
        <f t="shared" si="4"/>
        <v>茨城県下妻市</v>
      </c>
      <c r="O284" s="329">
        <v>10.210000000000001</v>
      </c>
      <c r="P284" s="331">
        <v>10.17</v>
      </c>
      <c r="Q284" s="367">
        <v>10.14</v>
      </c>
      <c r="T284" s="1"/>
      <c r="U284" s="1"/>
      <c r="V284" s="1"/>
      <c r="W284" s="1"/>
      <c r="X284" s="1"/>
    </row>
    <row r="285" spans="5:24">
      <c r="E285" s="2"/>
      <c r="G285" s="7" t="s">
        <v>313</v>
      </c>
      <c r="H285" s="7" t="s">
        <v>687</v>
      </c>
      <c r="J285" s="11" t="s">
        <v>677</v>
      </c>
      <c r="K285" s="16">
        <v>0.03</v>
      </c>
      <c r="L285" s="340" t="s">
        <v>329</v>
      </c>
      <c r="M285" s="331" t="s">
        <v>823</v>
      </c>
      <c r="N285" s="347" t="str">
        <f t="shared" si="4"/>
        <v>茨城県常総市</v>
      </c>
      <c r="O285" s="329">
        <v>10.210000000000001</v>
      </c>
      <c r="P285" s="331">
        <v>10.17</v>
      </c>
      <c r="Q285" s="367">
        <v>10.14</v>
      </c>
      <c r="T285" s="1"/>
      <c r="U285" s="1"/>
      <c r="V285" s="1"/>
      <c r="W285" s="1"/>
      <c r="X285" s="1"/>
    </row>
    <row r="286" spans="5:24">
      <c r="E286" s="2"/>
      <c r="G286" s="7" t="s">
        <v>313</v>
      </c>
      <c r="H286" s="7" t="s">
        <v>688</v>
      </c>
      <c r="J286" s="11" t="s">
        <v>677</v>
      </c>
      <c r="K286" s="16">
        <v>0.03</v>
      </c>
      <c r="L286" s="340" t="s">
        <v>329</v>
      </c>
      <c r="M286" s="331" t="s">
        <v>827</v>
      </c>
      <c r="N286" s="347" t="str">
        <f t="shared" si="4"/>
        <v>茨城県笠間市</v>
      </c>
      <c r="O286" s="329">
        <v>10.210000000000001</v>
      </c>
      <c r="P286" s="331">
        <v>10.17</v>
      </c>
      <c r="Q286" s="367">
        <v>10.14</v>
      </c>
      <c r="T286" s="1"/>
      <c r="U286" s="1"/>
      <c r="V286" s="1"/>
      <c r="W286" s="1"/>
      <c r="X286" s="1"/>
    </row>
    <row r="287" spans="5:24">
      <c r="E287" s="2"/>
      <c r="G287" s="7" t="s">
        <v>313</v>
      </c>
      <c r="H287" s="7" t="s">
        <v>689</v>
      </c>
      <c r="J287" s="11" t="s">
        <v>677</v>
      </c>
      <c r="K287" s="16">
        <v>0.03</v>
      </c>
      <c r="L287" s="340" t="s">
        <v>329</v>
      </c>
      <c r="M287" s="331" t="s">
        <v>831</v>
      </c>
      <c r="N287" s="347" t="str">
        <f t="shared" si="4"/>
        <v>茨城県ひたちなか市</v>
      </c>
      <c r="O287" s="329">
        <v>10.210000000000001</v>
      </c>
      <c r="P287" s="331">
        <v>10.17</v>
      </c>
      <c r="Q287" s="367">
        <v>10.14</v>
      </c>
      <c r="T287" s="1"/>
      <c r="U287" s="1"/>
      <c r="V287" s="1"/>
      <c r="W287" s="1"/>
      <c r="X287" s="1"/>
    </row>
    <row r="288" spans="5:24">
      <c r="E288" s="2"/>
      <c r="G288" s="7" t="s">
        <v>313</v>
      </c>
      <c r="H288" s="7" t="s">
        <v>690</v>
      </c>
      <c r="J288" s="11" t="s">
        <v>677</v>
      </c>
      <c r="K288" s="16">
        <v>0.03</v>
      </c>
      <c r="L288" s="340" t="s">
        <v>329</v>
      </c>
      <c r="M288" s="331" t="s">
        <v>836</v>
      </c>
      <c r="N288" s="347" t="str">
        <f t="shared" si="4"/>
        <v>茨城県那珂市</v>
      </c>
      <c r="O288" s="329">
        <v>10.210000000000001</v>
      </c>
      <c r="P288" s="331">
        <v>10.17</v>
      </c>
      <c r="Q288" s="367">
        <v>10.14</v>
      </c>
      <c r="T288" s="1"/>
      <c r="U288" s="1"/>
      <c r="V288" s="1"/>
      <c r="W288" s="1"/>
      <c r="X288" s="1"/>
    </row>
    <row r="289" spans="5:24">
      <c r="E289" s="2"/>
      <c r="G289" s="7" t="s">
        <v>313</v>
      </c>
      <c r="H289" s="7" t="s">
        <v>691</v>
      </c>
      <c r="J289" s="11" t="s">
        <v>677</v>
      </c>
      <c r="K289" s="16">
        <v>0.03</v>
      </c>
      <c r="L289" s="340" t="s">
        <v>329</v>
      </c>
      <c r="M289" s="331" t="s">
        <v>837</v>
      </c>
      <c r="N289" s="347" t="str">
        <f t="shared" si="4"/>
        <v>茨城県筑西市</v>
      </c>
      <c r="O289" s="329">
        <v>10.210000000000001</v>
      </c>
      <c r="P289" s="331">
        <v>10.17</v>
      </c>
      <c r="Q289" s="367">
        <v>10.14</v>
      </c>
      <c r="T289" s="1"/>
      <c r="U289" s="1"/>
      <c r="V289" s="1"/>
      <c r="W289" s="1"/>
      <c r="X289" s="1"/>
    </row>
    <row r="290" spans="5:24">
      <c r="E290" s="2"/>
      <c r="G290" s="7" t="s">
        <v>313</v>
      </c>
      <c r="H290" s="7" t="s">
        <v>692</v>
      </c>
      <c r="J290" s="11" t="s">
        <v>677</v>
      </c>
      <c r="K290" s="16">
        <v>0.03</v>
      </c>
      <c r="L290" s="340" t="s">
        <v>329</v>
      </c>
      <c r="M290" s="331" t="s">
        <v>838</v>
      </c>
      <c r="N290" s="347" t="str">
        <f t="shared" si="4"/>
        <v>茨城県坂東市</v>
      </c>
      <c r="O290" s="329">
        <v>10.210000000000001</v>
      </c>
      <c r="P290" s="331">
        <v>10.17</v>
      </c>
      <c r="Q290" s="367">
        <v>10.14</v>
      </c>
      <c r="T290" s="1"/>
      <c r="U290" s="1"/>
      <c r="V290" s="1"/>
      <c r="W290" s="1"/>
      <c r="X290" s="1"/>
    </row>
    <row r="291" spans="5:24">
      <c r="E291" s="2"/>
      <c r="G291" s="7" t="s">
        <v>313</v>
      </c>
      <c r="H291" s="7" t="s">
        <v>693</v>
      </c>
      <c r="J291" s="11" t="s">
        <v>677</v>
      </c>
      <c r="K291" s="16">
        <v>0.03</v>
      </c>
      <c r="L291" s="340" t="s">
        <v>329</v>
      </c>
      <c r="M291" s="331" t="s">
        <v>839</v>
      </c>
      <c r="N291" s="347" t="str">
        <f t="shared" si="4"/>
        <v>茨城県稲敷市</v>
      </c>
      <c r="O291" s="329">
        <v>10.210000000000001</v>
      </c>
      <c r="P291" s="331">
        <v>10.17</v>
      </c>
      <c r="Q291" s="367">
        <v>10.14</v>
      </c>
      <c r="T291" s="1"/>
      <c r="U291" s="1"/>
      <c r="V291" s="1"/>
      <c r="W291" s="1"/>
      <c r="X291" s="1"/>
    </row>
    <row r="292" spans="5:24">
      <c r="E292" s="2"/>
      <c r="G292" s="7" t="s">
        <v>313</v>
      </c>
      <c r="H292" s="7" t="s">
        <v>694</v>
      </c>
      <c r="J292" s="11" t="s">
        <v>677</v>
      </c>
      <c r="K292" s="16">
        <v>0.03</v>
      </c>
      <c r="L292" s="340" t="s">
        <v>329</v>
      </c>
      <c r="M292" s="331" t="s">
        <v>846</v>
      </c>
      <c r="N292" s="347" t="str">
        <f t="shared" si="4"/>
        <v>茨城県つくばみらい市</v>
      </c>
      <c r="O292" s="329">
        <v>10.210000000000001</v>
      </c>
      <c r="P292" s="331">
        <v>10.17</v>
      </c>
      <c r="Q292" s="367">
        <v>10.14</v>
      </c>
      <c r="T292" s="1"/>
      <c r="U292" s="1"/>
      <c r="V292" s="1"/>
      <c r="W292" s="1"/>
      <c r="X292" s="1"/>
    </row>
    <row r="293" spans="5:24">
      <c r="E293" s="2"/>
      <c r="G293" s="7" t="s">
        <v>313</v>
      </c>
      <c r="H293" s="7" t="s">
        <v>695</v>
      </c>
      <c r="J293" s="11" t="s">
        <v>677</v>
      </c>
      <c r="K293" s="16">
        <v>0.03</v>
      </c>
      <c r="L293" s="340" t="s">
        <v>329</v>
      </c>
      <c r="M293" s="331" t="s">
        <v>849</v>
      </c>
      <c r="N293" s="347" t="str">
        <f t="shared" si="4"/>
        <v>茨城県大洗町</v>
      </c>
      <c r="O293" s="329">
        <v>10.210000000000001</v>
      </c>
      <c r="P293" s="331">
        <v>10.17</v>
      </c>
      <c r="Q293" s="367">
        <v>10.14</v>
      </c>
      <c r="T293" s="1"/>
      <c r="U293" s="1"/>
      <c r="V293" s="1"/>
      <c r="W293" s="1"/>
      <c r="X293" s="1"/>
    </row>
    <row r="294" spans="5:24">
      <c r="E294" s="2"/>
      <c r="G294" s="7" t="s">
        <v>313</v>
      </c>
      <c r="H294" s="7" t="s">
        <v>696</v>
      </c>
      <c r="J294" s="11" t="s">
        <v>677</v>
      </c>
      <c r="K294" s="16">
        <v>0.03</v>
      </c>
      <c r="L294" s="340" t="s">
        <v>329</v>
      </c>
      <c r="M294" s="331" t="s">
        <v>854</v>
      </c>
      <c r="N294" s="347" t="str">
        <f t="shared" si="4"/>
        <v>茨城県阿見町</v>
      </c>
      <c r="O294" s="329">
        <v>10.210000000000001</v>
      </c>
      <c r="P294" s="331">
        <v>10.17</v>
      </c>
      <c r="Q294" s="367">
        <v>10.14</v>
      </c>
      <c r="T294" s="1"/>
      <c r="U294" s="1"/>
      <c r="V294" s="1"/>
      <c r="W294" s="1"/>
      <c r="X294" s="1"/>
    </row>
    <row r="295" spans="5:24">
      <c r="E295" s="2"/>
      <c r="G295" s="7" t="s">
        <v>313</v>
      </c>
      <c r="H295" s="7" t="s">
        <v>697</v>
      </c>
      <c r="J295" s="11" t="s">
        <v>677</v>
      </c>
      <c r="K295" s="16">
        <v>0.03</v>
      </c>
      <c r="L295" s="340" t="s">
        <v>329</v>
      </c>
      <c r="M295" s="331" t="s">
        <v>855</v>
      </c>
      <c r="N295" s="347" t="str">
        <f t="shared" si="4"/>
        <v>茨城県河内町</v>
      </c>
      <c r="O295" s="329">
        <v>10.210000000000001</v>
      </c>
      <c r="P295" s="331">
        <v>10.17</v>
      </c>
      <c r="Q295" s="367">
        <v>10.14</v>
      </c>
      <c r="T295" s="1"/>
      <c r="U295" s="1"/>
      <c r="V295" s="1"/>
      <c r="W295" s="1"/>
      <c r="X295" s="1"/>
    </row>
    <row r="296" spans="5:24">
      <c r="E296" s="2"/>
      <c r="G296" s="7" t="s">
        <v>317</v>
      </c>
      <c r="H296" s="7" t="s">
        <v>698</v>
      </c>
      <c r="J296" s="11" t="s">
        <v>677</v>
      </c>
      <c r="K296" s="16">
        <v>0.03</v>
      </c>
      <c r="L296" s="340" t="s">
        <v>329</v>
      </c>
      <c r="M296" s="331" t="s">
        <v>856</v>
      </c>
      <c r="N296" s="347" t="str">
        <f t="shared" si="4"/>
        <v>茨城県八千代町</v>
      </c>
      <c r="O296" s="329">
        <v>10.210000000000001</v>
      </c>
      <c r="P296" s="331">
        <v>10.17</v>
      </c>
      <c r="Q296" s="367">
        <v>10.14</v>
      </c>
      <c r="T296" s="1"/>
      <c r="U296" s="1"/>
      <c r="V296" s="1"/>
      <c r="W296" s="1"/>
      <c r="X296" s="1"/>
    </row>
    <row r="297" spans="5:24">
      <c r="E297" s="2"/>
      <c r="G297" s="7" t="s">
        <v>317</v>
      </c>
      <c r="H297" s="7" t="s">
        <v>699</v>
      </c>
      <c r="J297" s="11" t="s">
        <v>677</v>
      </c>
      <c r="K297" s="16">
        <v>0.03</v>
      </c>
      <c r="L297" s="340" t="s">
        <v>329</v>
      </c>
      <c r="M297" s="331" t="s">
        <v>857</v>
      </c>
      <c r="N297" s="347" t="str">
        <f t="shared" si="4"/>
        <v>茨城県五霞町</v>
      </c>
      <c r="O297" s="329">
        <v>10.210000000000001</v>
      </c>
      <c r="P297" s="331">
        <v>10.17</v>
      </c>
      <c r="Q297" s="367">
        <v>10.14</v>
      </c>
      <c r="T297" s="1"/>
      <c r="U297" s="1"/>
      <c r="V297" s="1"/>
      <c r="W297" s="1"/>
      <c r="X297" s="1"/>
    </row>
    <row r="298" spans="5:24">
      <c r="E298" s="2"/>
      <c r="G298" s="7" t="s">
        <v>317</v>
      </c>
      <c r="H298" s="7" t="s">
        <v>700</v>
      </c>
      <c r="J298" s="11" t="s">
        <v>677</v>
      </c>
      <c r="K298" s="16">
        <v>0.03</v>
      </c>
      <c r="L298" s="340" t="s">
        <v>329</v>
      </c>
      <c r="M298" s="331" t="s">
        <v>858</v>
      </c>
      <c r="N298" s="347" t="str">
        <f t="shared" si="4"/>
        <v>茨城県境町</v>
      </c>
      <c r="O298" s="329">
        <v>10.210000000000001</v>
      </c>
      <c r="P298" s="331">
        <v>10.17</v>
      </c>
      <c r="Q298" s="367">
        <v>10.14</v>
      </c>
      <c r="T298" s="1"/>
      <c r="U298" s="1"/>
      <c r="V298" s="1"/>
      <c r="W298" s="1"/>
      <c r="X298" s="1"/>
    </row>
    <row r="299" spans="5:24">
      <c r="E299" s="2"/>
      <c r="G299" s="7" t="s">
        <v>317</v>
      </c>
      <c r="H299" s="7" t="s">
        <v>701</v>
      </c>
      <c r="J299" s="11" t="s">
        <v>677</v>
      </c>
      <c r="K299" s="16">
        <v>0.03</v>
      </c>
      <c r="L299" s="340" t="s">
        <v>332</v>
      </c>
      <c r="M299" s="331" t="s">
        <v>862</v>
      </c>
      <c r="N299" s="347" t="str">
        <f t="shared" si="4"/>
        <v>栃木県栃木市</v>
      </c>
      <c r="O299" s="329">
        <v>10.210000000000001</v>
      </c>
      <c r="P299" s="331">
        <v>10.17</v>
      </c>
      <c r="Q299" s="367">
        <v>10.14</v>
      </c>
      <c r="T299" s="1"/>
      <c r="U299" s="1"/>
      <c r="V299" s="1"/>
      <c r="W299" s="1"/>
      <c r="X299" s="1"/>
    </row>
    <row r="300" spans="5:24">
      <c r="E300" s="2"/>
      <c r="G300" s="7" t="s">
        <v>317</v>
      </c>
      <c r="H300" s="7" t="s">
        <v>702</v>
      </c>
      <c r="J300" s="11" t="s">
        <v>677</v>
      </c>
      <c r="K300" s="16">
        <v>0.03</v>
      </c>
      <c r="L300" s="340" t="s">
        <v>332</v>
      </c>
      <c r="M300" s="331" t="s">
        <v>864</v>
      </c>
      <c r="N300" s="347" t="str">
        <f t="shared" si="4"/>
        <v>栃木県鹿沼市</v>
      </c>
      <c r="O300" s="329">
        <v>10.210000000000001</v>
      </c>
      <c r="P300" s="331">
        <v>10.17</v>
      </c>
      <c r="Q300" s="367">
        <v>10.14</v>
      </c>
      <c r="T300" s="1"/>
      <c r="U300" s="1"/>
      <c r="V300" s="1"/>
      <c r="W300" s="1"/>
      <c r="X300" s="1"/>
    </row>
    <row r="301" spans="5:24">
      <c r="E301" s="2"/>
      <c r="G301" s="7" t="s">
        <v>317</v>
      </c>
      <c r="H301" s="7" t="s">
        <v>703</v>
      </c>
      <c r="J301" s="11" t="s">
        <v>677</v>
      </c>
      <c r="K301" s="16">
        <v>0.03</v>
      </c>
      <c r="L301" s="340" t="s">
        <v>332</v>
      </c>
      <c r="M301" s="331" t="s">
        <v>865</v>
      </c>
      <c r="N301" s="347" t="str">
        <f t="shared" si="4"/>
        <v>栃木県日光市</v>
      </c>
      <c r="O301" s="329">
        <v>10.210000000000001</v>
      </c>
      <c r="P301" s="331">
        <v>10.17</v>
      </c>
      <c r="Q301" s="367">
        <v>10.14</v>
      </c>
      <c r="T301" s="1"/>
      <c r="U301" s="1"/>
      <c r="V301" s="1"/>
      <c r="W301" s="1"/>
      <c r="X301" s="1"/>
    </row>
    <row r="302" spans="5:24">
      <c r="E302" s="2"/>
      <c r="G302" s="7" t="s">
        <v>317</v>
      </c>
      <c r="H302" s="7" t="s">
        <v>704</v>
      </c>
      <c r="J302" s="11" t="s">
        <v>677</v>
      </c>
      <c r="K302" s="16">
        <v>0.03</v>
      </c>
      <c r="L302" s="340" t="s">
        <v>332</v>
      </c>
      <c r="M302" s="331" t="s">
        <v>866</v>
      </c>
      <c r="N302" s="347" t="str">
        <f t="shared" si="4"/>
        <v>栃木県小山市</v>
      </c>
      <c r="O302" s="329">
        <v>10.210000000000001</v>
      </c>
      <c r="P302" s="331">
        <v>10.17</v>
      </c>
      <c r="Q302" s="367">
        <v>10.14</v>
      </c>
      <c r="T302" s="1"/>
      <c r="U302" s="1"/>
      <c r="V302" s="1"/>
      <c r="W302" s="1"/>
      <c r="X302" s="1"/>
    </row>
    <row r="303" spans="5:24">
      <c r="E303" s="2"/>
      <c r="G303" s="7" t="s">
        <v>317</v>
      </c>
      <c r="H303" s="7" t="s">
        <v>705</v>
      </c>
      <c r="J303" s="11" t="s">
        <v>677</v>
      </c>
      <c r="K303" s="16">
        <v>0.03</v>
      </c>
      <c r="L303" s="340" t="s">
        <v>332</v>
      </c>
      <c r="M303" s="331" t="s">
        <v>867</v>
      </c>
      <c r="N303" s="347" t="str">
        <f t="shared" si="4"/>
        <v>栃木県真岡市</v>
      </c>
      <c r="O303" s="329">
        <v>10.210000000000001</v>
      </c>
      <c r="P303" s="331">
        <v>10.17</v>
      </c>
      <c r="Q303" s="367">
        <v>10.14</v>
      </c>
      <c r="T303" s="1"/>
      <c r="U303" s="1"/>
      <c r="V303" s="1"/>
      <c r="W303" s="1"/>
      <c r="X303" s="1"/>
    </row>
    <row r="304" spans="5:24">
      <c r="E304" s="2"/>
      <c r="G304" s="7" t="s">
        <v>317</v>
      </c>
      <c r="H304" s="7" t="s">
        <v>706</v>
      </c>
      <c r="J304" s="11" t="s">
        <v>677</v>
      </c>
      <c r="K304" s="16">
        <v>0.03</v>
      </c>
      <c r="L304" s="340" t="s">
        <v>332</v>
      </c>
      <c r="M304" s="331" t="s">
        <v>868</v>
      </c>
      <c r="N304" s="347" t="str">
        <f t="shared" si="4"/>
        <v>栃木県大田原市</v>
      </c>
      <c r="O304" s="329">
        <v>10.210000000000001</v>
      </c>
      <c r="P304" s="331">
        <v>10.17</v>
      </c>
      <c r="Q304" s="367">
        <v>10.14</v>
      </c>
      <c r="T304" s="1"/>
      <c r="U304" s="1"/>
      <c r="V304" s="1"/>
      <c r="W304" s="1"/>
      <c r="X304" s="1"/>
    </row>
    <row r="305" spans="5:24">
      <c r="E305" s="2"/>
      <c r="G305" s="7" t="s">
        <v>317</v>
      </c>
      <c r="H305" s="7" t="s">
        <v>707</v>
      </c>
      <c r="J305" s="11" t="s">
        <v>677</v>
      </c>
      <c r="K305" s="16">
        <v>0.03</v>
      </c>
      <c r="L305" s="340" t="s">
        <v>332</v>
      </c>
      <c r="M305" s="331" t="s">
        <v>871</v>
      </c>
      <c r="N305" s="347" t="str">
        <f t="shared" si="4"/>
        <v>栃木県さくら市</v>
      </c>
      <c r="O305" s="329">
        <v>10.210000000000001</v>
      </c>
      <c r="P305" s="331">
        <v>10.17</v>
      </c>
      <c r="Q305" s="367">
        <v>10.14</v>
      </c>
      <c r="T305" s="1"/>
      <c r="U305" s="1"/>
      <c r="V305" s="1"/>
      <c r="W305" s="1"/>
      <c r="X305" s="1"/>
    </row>
    <row r="306" spans="5:24">
      <c r="E306" s="2"/>
      <c r="G306" s="7" t="s">
        <v>317</v>
      </c>
      <c r="H306" s="7" t="s">
        <v>708</v>
      </c>
      <c r="J306" s="11" t="s">
        <v>677</v>
      </c>
      <c r="K306" s="16">
        <v>0.03</v>
      </c>
      <c r="L306" s="340" t="s">
        <v>332</v>
      </c>
      <c r="M306" s="331" t="s">
        <v>873</v>
      </c>
      <c r="N306" s="347" t="str">
        <f t="shared" si="4"/>
        <v>栃木県下野市</v>
      </c>
      <c r="O306" s="329">
        <v>10.210000000000001</v>
      </c>
      <c r="P306" s="331">
        <v>10.17</v>
      </c>
      <c r="Q306" s="367">
        <v>10.14</v>
      </c>
      <c r="T306" s="1"/>
      <c r="U306" s="1"/>
      <c r="V306" s="1"/>
      <c r="W306" s="1"/>
      <c r="X306" s="1"/>
    </row>
    <row r="307" spans="5:24">
      <c r="E307" s="2"/>
      <c r="G307" s="7" t="s">
        <v>317</v>
      </c>
      <c r="H307" s="7" t="s">
        <v>709</v>
      </c>
      <c r="J307" s="11" t="s">
        <v>677</v>
      </c>
      <c r="K307" s="16">
        <v>0.03</v>
      </c>
      <c r="L307" s="340" t="s">
        <v>332</v>
      </c>
      <c r="M307" s="331" t="s">
        <v>879</v>
      </c>
      <c r="N307" s="347" t="str">
        <f t="shared" si="4"/>
        <v>栃木県壬生町</v>
      </c>
      <c r="O307" s="329">
        <v>10.210000000000001</v>
      </c>
      <c r="P307" s="331">
        <v>10.17</v>
      </c>
      <c r="Q307" s="367">
        <v>10.14</v>
      </c>
      <c r="T307" s="1"/>
      <c r="U307" s="1"/>
      <c r="V307" s="1"/>
      <c r="W307" s="1"/>
      <c r="X307" s="1"/>
    </row>
    <row r="308" spans="5:24">
      <c r="E308" s="2"/>
      <c r="G308" s="7" t="s">
        <v>317</v>
      </c>
      <c r="H308" s="7" t="s">
        <v>710</v>
      </c>
      <c r="J308" s="11" t="s">
        <v>677</v>
      </c>
      <c r="K308" s="16">
        <v>0.03</v>
      </c>
      <c r="L308" s="340" t="s">
        <v>335</v>
      </c>
      <c r="M308" s="331" t="s">
        <v>885</v>
      </c>
      <c r="N308" s="347" t="str">
        <f t="shared" si="4"/>
        <v>群馬県前橋市</v>
      </c>
      <c r="O308" s="329">
        <v>10.210000000000001</v>
      </c>
      <c r="P308" s="331">
        <v>10.17</v>
      </c>
      <c r="Q308" s="367">
        <v>10.14</v>
      </c>
      <c r="T308" s="1"/>
      <c r="U308" s="1"/>
      <c r="V308" s="1"/>
      <c r="W308" s="1"/>
      <c r="X308" s="1"/>
    </row>
    <row r="309" spans="5:24">
      <c r="E309" s="2"/>
      <c r="G309" s="7" t="s">
        <v>317</v>
      </c>
      <c r="H309" s="7" t="s">
        <v>711</v>
      </c>
      <c r="J309" s="11" t="s">
        <v>677</v>
      </c>
      <c r="K309" s="16">
        <v>0.03</v>
      </c>
      <c r="L309" s="340" t="s">
        <v>335</v>
      </c>
      <c r="M309" s="331" t="s">
        <v>888</v>
      </c>
      <c r="N309" s="347" t="str">
        <f t="shared" si="4"/>
        <v>群馬県伊勢崎市</v>
      </c>
      <c r="O309" s="329">
        <v>10.210000000000001</v>
      </c>
      <c r="P309" s="331">
        <v>10.17</v>
      </c>
      <c r="Q309" s="367">
        <v>10.14</v>
      </c>
      <c r="T309" s="1"/>
      <c r="U309" s="1"/>
      <c r="V309" s="1"/>
      <c r="W309" s="1"/>
      <c r="X309" s="1"/>
    </row>
    <row r="310" spans="5:24">
      <c r="E310" s="2"/>
      <c r="G310" s="7" t="s">
        <v>317</v>
      </c>
      <c r="H310" s="7" t="s">
        <v>712</v>
      </c>
      <c r="J310" s="11" t="s">
        <v>677</v>
      </c>
      <c r="K310" s="16">
        <v>0.03</v>
      </c>
      <c r="L310" s="340" t="s">
        <v>335</v>
      </c>
      <c r="M310" s="331" t="s">
        <v>889</v>
      </c>
      <c r="N310" s="347" t="str">
        <f t="shared" si="4"/>
        <v>群馬県太田市</v>
      </c>
      <c r="O310" s="329">
        <v>10.210000000000001</v>
      </c>
      <c r="P310" s="331">
        <v>10.17</v>
      </c>
      <c r="Q310" s="367">
        <v>10.14</v>
      </c>
      <c r="T310" s="1"/>
      <c r="U310" s="1"/>
      <c r="V310" s="1"/>
      <c r="W310" s="1"/>
      <c r="X310" s="1"/>
    </row>
    <row r="311" spans="5:24">
      <c r="E311" s="2"/>
      <c r="G311" s="7" t="s">
        <v>317</v>
      </c>
      <c r="H311" s="7" t="s">
        <v>713</v>
      </c>
      <c r="J311" s="11" t="s">
        <v>677</v>
      </c>
      <c r="K311" s="16">
        <v>0.03</v>
      </c>
      <c r="L311" s="340" t="s">
        <v>335</v>
      </c>
      <c r="M311" s="331" t="s">
        <v>892</v>
      </c>
      <c r="N311" s="347" t="str">
        <f t="shared" si="4"/>
        <v>群馬県渋川市</v>
      </c>
      <c r="O311" s="329">
        <v>10.210000000000001</v>
      </c>
      <c r="P311" s="331">
        <v>10.17</v>
      </c>
      <c r="Q311" s="367">
        <v>10.14</v>
      </c>
      <c r="T311" s="1"/>
      <c r="U311" s="1"/>
      <c r="V311" s="1"/>
      <c r="W311" s="1"/>
      <c r="X311" s="1"/>
    </row>
    <row r="312" spans="5:24">
      <c r="E312" s="2"/>
      <c r="G312" s="7" t="s">
        <v>317</v>
      </c>
      <c r="H312" s="7" t="s">
        <v>714</v>
      </c>
      <c r="J312" s="11" t="s">
        <v>677</v>
      </c>
      <c r="K312" s="16">
        <v>0.03</v>
      </c>
      <c r="L312" s="340" t="s">
        <v>335</v>
      </c>
      <c r="M312" s="331" t="s">
        <v>2173</v>
      </c>
      <c r="N312" s="347" t="str">
        <f t="shared" si="4"/>
        <v>群馬県榛東村</v>
      </c>
      <c r="O312" s="329">
        <v>10.210000000000001</v>
      </c>
      <c r="P312" s="331">
        <v>10.17</v>
      </c>
      <c r="Q312" s="367">
        <v>10.14</v>
      </c>
      <c r="T312" s="1"/>
      <c r="U312" s="1"/>
      <c r="V312" s="1"/>
      <c r="W312" s="1"/>
      <c r="X312" s="1"/>
    </row>
    <row r="313" spans="5:24">
      <c r="E313" s="2"/>
      <c r="G313" s="7" t="s">
        <v>317</v>
      </c>
      <c r="H313" s="7" t="s">
        <v>715</v>
      </c>
      <c r="J313" s="11" t="s">
        <v>677</v>
      </c>
      <c r="K313" s="16">
        <v>0.03</v>
      </c>
      <c r="L313" s="340" t="s">
        <v>335</v>
      </c>
      <c r="M313" s="331" t="s">
        <v>2174</v>
      </c>
      <c r="N313" s="347" t="str">
        <f t="shared" si="4"/>
        <v>群馬県吉岡町</v>
      </c>
      <c r="O313" s="329">
        <v>10.210000000000001</v>
      </c>
      <c r="P313" s="331">
        <v>10.17</v>
      </c>
      <c r="Q313" s="367">
        <v>10.14</v>
      </c>
      <c r="T313" s="1"/>
      <c r="U313" s="1"/>
      <c r="V313" s="1"/>
      <c r="W313" s="1"/>
      <c r="X313" s="1"/>
    </row>
    <row r="314" spans="5:24">
      <c r="E314" s="2"/>
      <c r="G314" s="7" t="s">
        <v>317</v>
      </c>
      <c r="H314" s="7" t="s">
        <v>716</v>
      </c>
      <c r="J314" s="11" t="s">
        <v>677</v>
      </c>
      <c r="K314" s="16">
        <v>0.03</v>
      </c>
      <c r="L314" s="340" t="s">
        <v>335</v>
      </c>
      <c r="M314" s="331" t="s">
        <v>913</v>
      </c>
      <c r="N314" s="347" t="str">
        <f t="shared" si="4"/>
        <v>群馬県玉村町</v>
      </c>
      <c r="O314" s="329">
        <v>10.210000000000001</v>
      </c>
      <c r="P314" s="331">
        <v>10.17</v>
      </c>
      <c r="Q314" s="367">
        <v>10.14</v>
      </c>
      <c r="T314" s="1"/>
      <c r="U314" s="1"/>
      <c r="V314" s="1"/>
      <c r="W314" s="1"/>
      <c r="X314" s="1"/>
    </row>
    <row r="315" spans="5:24">
      <c r="E315" s="2"/>
      <c r="G315" s="7" t="s">
        <v>317</v>
      </c>
      <c r="H315" s="7" t="s">
        <v>717</v>
      </c>
      <c r="J315" s="11" t="s">
        <v>677</v>
      </c>
      <c r="K315" s="16">
        <v>0.03</v>
      </c>
      <c r="L315" s="340" t="s">
        <v>337</v>
      </c>
      <c r="M315" s="331" t="s">
        <v>921</v>
      </c>
      <c r="N315" s="347" t="str">
        <f t="shared" si="4"/>
        <v>埼玉県熊谷市</v>
      </c>
      <c r="O315" s="329">
        <v>10.210000000000001</v>
      </c>
      <c r="P315" s="331">
        <v>10.17</v>
      </c>
      <c r="Q315" s="367">
        <v>10.14</v>
      </c>
      <c r="T315" s="1"/>
      <c r="U315" s="1"/>
      <c r="V315" s="1"/>
      <c r="W315" s="1"/>
      <c r="X315" s="1"/>
    </row>
    <row r="316" spans="5:24">
      <c r="E316" s="2"/>
      <c r="G316" s="7" t="s">
        <v>317</v>
      </c>
      <c r="H316" s="7" t="s">
        <v>718</v>
      </c>
      <c r="J316" s="11" t="s">
        <v>677</v>
      </c>
      <c r="K316" s="16">
        <v>0.03</v>
      </c>
      <c r="L316" s="340" t="s">
        <v>337</v>
      </c>
      <c r="M316" s="331" t="s">
        <v>934</v>
      </c>
      <c r="N316" s="347" t="str">
        <f t="shared" si="4"/>
        <v>埼玉県深谷市</v>
      </c>
      <c r="O316" s="329">
        <v>10.210000000000001</v>
      </c>
      <c r="P316" s="331">
        <v>10.17</v>
      </c>
      <c r="Q316" s="367">
        <v>10.14</v>
      </c>
      <c r="T316" s="1"/>
      <c r="U316" s="1"/>
      <c r="V316" s="1"/>
      <c r="W316" s="1"/>
      <c r="X316" s="1"/>
    </row>
    <row r="317" spans="5:24">
      <c r="E317" s="2"/>
      <c r="G317" s="7" t="s">
        <v>317</v>
      </c>
      <c r="H317" s="7" t="s">
        <v>719</v>
      </c>
      <c r="J317" s="11" t="s">
        <v>677</v>
      </c>
      <c r="K317" s="16">
        <v>0.03</v>
      </c>
      <c r="L317" s="340" t="s">
        <v>337</v>
      </c>
      <c r="M317" s="331" t="s">
        <v>955</v>
      </c>
      <c r="N317" s="347" t="str">
        <f t="shared" si="4"/>
        <v>埼玉県日高市</v>
      </c>
      <c r="O317" s="329">
        <v>10.210000000000001</v>
      </c>
      <c r="P317" s="331">
        <v>10.17</v>
      </c>
      <c r="Q317" s="367">
        <v>10.14</v>
      </c>
      <c r="T317" s="1"/>
      <c r="U317" s="1"/>
      <c r="V317" s="1"/>
      <c r="W317" s="1"/>
      <c r="X317" s="1"/>
    </row>
    <row r="318" spans="5:24">
      <c r="E318" s="2"/>
      <c r="G318" s="7" t="s">
        <v>317</v>
      </c>
      <c r="H318" s="7" t="s">
        <v>720</v>
      </c>
      <c r="J318" s="11" t="s">
        <v>677</v>
      </c>
      <c r="K318" s="16">
        <v>0.03</v>
      </c>
      <c r="L318" s="340" t="s">
        <v>337</v>
      </c>
      <c r="M318" s="331" t="s">
        <v>961</v>
      </c>
      <c r="N318" s="347" t="str">
        <f t="shared" si="4"/>
        <v>埼玉県毛呂山町</v>
      </c>
      <c r="O318" s="329">
        <v>10.210000000000001</v>
      </c>
      <c r="P318" s="331">
        <v>10.17</v>
      </c>
      <c r="Q318" s="367">
        <v>10.14</v>
      </c>
      <c r="T318" s="1"/>
      <c r="U318" s="1"/>
      <c r="V318" s="1"/>
      <c r="W318" s="1"/>
      <c r="X318" s="1"/>
    </row>
    <row r="319" spans="5:24">
      <c r="E319" s="2"/>
      <c r="G319" s="7" t="s">
        <v>317</v>
      </c>
      <c r="H319" s="7" t="s">
        <v>721</v>
      </c>
      <c r="J319" s="11" t="s">
        <v>677</v>
      </c>
      <c r="K319" s="16">
        <v>0.03</v>
      </c>
      <c r="L319" s="340" t="s">
        <v>337</v>
      </c>
      <c r="M319" s="331" t="s">
        <v>962</v>
      </c>
      <c r="N319" s="347" t="str">
        <f t="shared" si="4"/>
        <v>埼玉県越生町</v>
      </c>
      <c r="O319" s="329">
        <v>10.210000000000001</v>
      </c>
      <c r="P319" s="331">
        <v>10.17</v>
      </c>
      <c r="Q319" s="367">
        <v>10.14</v>
      </c>
      <c r="T319" s="1"/>
      <c r="U319" s="1"/>
      <c r="V319" s="1"/>
      <c r="W319" s="1"/>
      <c r="X319" s="1"/>
    </row>
    <row r="320" spans="5:24">
      <c r="E320" s="2"/>
      <c r="G320" s="7" t="s">
        <v>317</v>
      </c>
      <c r="H320" s="7" t="s">
        <v>722</v>
      </c>
      <c r="J320" s="11" t="s">
        <v>677</v>
      </c>
      <c r="K320" s="16">
        <v>0.03</v>
      </c>
      <c r="L320" s="340" t="s">
        <v>337</v>
      </c>
      <c r="M320" s="331" t="s">
        <v>963</v>
      </c>
      <c r="N320" s="347" t="str">
        <f t="shared" si="4"/>
        <v>埼玉県滑川町</v>
      </c>
      <c r="O320" s="329">
        <v>10.210000000000001</v>
      </c>
      <c r="P320" s="331">
        <v>10.17</v>
      </c>
      <c r="Q320" s="367">
        <v>10.14</v>
      </c>
      <c r="T320" s="1"/>
      <c r="U320" s="1"/>
      <c r="V320" s="1"/>
      <c r="W320" s="1"/>
      <c r="X320" s="1"/>
    </row>
    <row r="321" spans="5:24">
      <c r="E321" s="2"/>
      <c r="G321" s="7" t="s">
        <v>322</v>
      </c>
      <c r="H321" s="7" t="s">
        <v>723</v>
      </c>
      <c r="J321" s="11" t="s">
        <v>677</v>
      </c>
      <c r="K321" s="16">
        <v>0.03</v>
      </c>
      <c r="L321" s="340" t="s">
        <v>337</v>
      </c>
      <c r="M321" s="331" t="s">
        <v>966</v>
      </c>
      <c r="N321" s="347" t="str">
        <f t="shared" si="4"/>
        <v>埼玉県川島町</v>
      </c>
      <c r="O321" s="329">
        <v>10.210000000000001</v>
      </c>
      <c r="P321" s="331">
        <v>10.17</v>
      </c>
      <c r="Q321" s="367">
        <v>10.14</v>
      </c>
      <c r="T321" s="1"/>
      <c r="U321" s="1"/>
      <c r="V321" s="1"/>
      <c r="W321" s="1"/>
      <c r="X321" s="1"/>
    </row>
    <row r="322" spans="5:24">
      <c r="E322" s="2"/>
      <c r="G322" s="7" t="s">
        <v>322</v>
      </c>
      <c r="H322" s="7" t="s">
        <v>724</v>
      </c>
      <c r="J322" s="11" t="s">
        <v>677</v>
      </c>
      <c r="K322" s="16">
        <v>0.03</v>
      </c>
      <c r="L322" s="340" t="s">
        <v>337</v>
      </c>
      <c r="M322" s="331" t="s">
        <v>967</v>
      </c>
      <c r="N322" s="347" t="str">
        <f t="shared" si="4"/>
        <v>埼玉県吉見町</v>
      </c>
      <c r="O322" s="329">
        <v>10.210000000000001</v>
      </c>
      <c r="P322" s="331">
        <v>10.17</v>
      </c>
      <c r="Q322" s="367">
        <v>10.14</v>
      </c>
      <c r="T322" s="1"/>
      <c r="U322" s="1"/>
      <c r="V322" s="1"/>
      <c r="W322" s="1"/>
      <c r="X322" s="1"/>
    </row>
    <row r="323" spans="5:24">
      <c r="E323" s="2"/>
      <c r="G323" s="7" t="s">
        <v>322</v>
      </c>
      <c r="H323" s="7" t="s">
        <v>725</v>
      </c>
      <c r="J323" s="11" t="s">
        <v>677</v>
      </c>
      <c r="K323" s="16">
        <v>0.03</v>
      </c>
      <c r="L323" s="340" t="s">
        <v>337</v>
      </c>
      <c r="M323" s="331" t="s">
        <v>968</v>
      </c>
      <c r="N323" s="347" t="str">
        <f t="shared" si="4"/>
        <v>埼玉県鳩山町</v>
      </c>
      <c r="O323" s="329">
        <v>10.210000000000001</v>
      </c>
      <c r="P323" s="331">
        <v>10.17</v>
      </c>
      <c r="Q323" s="367">
        <v>10.14</v>
      </c>
      <c r="T323" s="1"/>
      <c r="U323" s="1"/>
      <c r="V323" s="1"/>
      <c r="W323" s="1"/>
      <c r="X323" s="1"/>
    </row>
    <row r="324" spans="5:24">
      <c r="E324" s="2"/>
      <c r="G324" s="7" t="s">
        <v>322</v>
      </c>
      <c r="H324" s="7" t="s">
        <v>726</v>
      </c>
      <c r="J324" s="11" t="s">
        <v>677</v>
      </c>
      <c r="K324" s="16">
        <v>0.03</v>
      </c>
      <c r="L324" s="340" t="s">
        <v>337</v>
      </c>
      <c r="M324" s="331" t="s">
        <v>977</v>
      </c>
      <c r="N324" s="347" t="str">
        <f t="shared" ref="N324:N387" si="5">L324&amp;M324</f>
        <v>埼玉県寄居町</v>
      </c>
      <c r="O324" s="329">
        <v>10.210000000000001</v>
      </c>
      <c r="P324" s="331">
        <v>10.17</v>
      </c>
      <c r="Q324" s="367">
        <v>10.14</v>
      </c>
      <c r="T324" s="1"/>
      <c r="U324" s="1"/>
      <c r="V324" s="1"/>
      <c r="W324" s="1"/>
      <c r="X324" s="1"/>
    </row>
    <row r="325" spans="5:24">
      <c r="E325" s="2"/>
      <c r="G325" s="7" t="s">
        <v>322</v>
      </c>
      <c r="H325" s="7" t="s">
        <v>727</v>
      </c>
      <c r="J325" s="11" t="s">
        <v>677</v>
      </c>
      <c r="K325" s="16">
        <v>0.03</v>
      </c>
      <c r="L325" s="340" t="s">
        <v>340</v>
      </c>
      <c r="M325" s="331" t="s">
        <v>992</v>
      </c>
      <c r="N325" s="347" t="str">
        <f t="shared" si="5"/>
        <v>千葉県東金市</v>
      </c>
      <c r="O325" s="329">
        <v>10.210000000000001</v>
      </c>
      <c r="P325" s="331">
        <v>10.17</v>
      </c>
      <c r="Q325" s="367">
        <v>10.14</v>
      </c>
      <c r="T325" s="1"/>
      <c r="U325" s="1"/>
      <c r="V325" s="1"/>
      <c r="W325" s="1"/>
      <c r="X325" s="1"/>
    </row>
    <row r="326" spans="5:24">
      <c r="E326" s="2"/>
      <c r="G326" s="7" t="s">
        <v>322</v>
      </c>
      <c r="H326" s="7" t="s">
        <v>728</v>
      </c>
      <c r="J326" s="11" t="s">
        <v>677</v>
      </c>
      <c r="K326" s="16">
        <v>0.03</v>
      </c>
      <c r="L326" s="340" t="s">
        <v>340</v>
      </c>
      <c r="M326" s="331" t="s">
        <v>1003</v>
      </c>
      <c r="N326" s="347" t="str">
        <f t="shared" si="5"/>
        <v>千葉県君津市</v>
      </c>
      <c r="O326" s="329">
        <v>10.210000000000001</v>
      </c>
      <c r="P326" s="331">
        <v>10.17</v>
      </c>
      <c r="Q326" s="367">
        <v>10.14</v>
      </c>
      <c r="T326" s="1"/>
      <c r="U326" s="1"/>
      <c r="V326" s="1"/>
      <c r="W326" s="1"/>
      <c r="X326" s="1"/>
    </row>
    <row r="327" spans="5:24">
      <c r="E327" s="2"/>
      <c r="G327" s="7" t="s">
        <v>322</v>
      </c>
      <c r="H327" s="7" t="s">
        <v>729</v>
      </c>
      <c r="J327" s="11" t="s">
        <v>677</v>
      </c>
      <c r="K327" s="16">
        <v>0.03</v>
      </c>
      <c r="L327" s="340" t="s">
        <v>340</v>
      </c>
      <c r="M327" s="331" t="s">
        <v>1004</v>
      </c>
      <c r="N327" s="347" t="str">
        <f t="shared" si="5"/>
        <v>千葉県富津市</v>
      </c>
      <c r="O327" s="329">
        <v>10.210000000000001</v>
      </c>
      <c r="P327" s="331">
        <v>10.17</v>
      </c>
      <c r="Q327" s="367">
        <v>10.14</v>
      </c>
      <c r="T327" s="1"/>
      <c r="U327" s="1"/>
      <c r="V327" s="1"/>
      <c r="W327" s="1"/>
      <c r="X327" s="1"/>
    </row>
    <row r="328" spans="5:24">
      <c r="E328" s="2"/>
      <c r="G328" s="7" t="s">
        <v>322</v>
      </c>
      <c r="H328" s="7" t="s">
        <v>730</v>
      </c>
      <c r="J328" s="11" t="s">
        <v>677</v>
      </c>
      <c r="K328" s="16">
        <v>0.03</v>
      </c>
      <c r="L328" s="340" t="s">
        <v>340</v>
      </c>
      <c r="M328" s="331" t="s">
        <v>1008</v>
      </c>
      <c r="N328" s="347" t="str">
        <f t="shared" si="5"/>
        <v>千葉県八街市</v>
      </c>
      <c r="O328" s="329">
        <v>10.210000000000001</v>
      </c>
      <c r="P328" s="331">
        <v>10.17</v>
      </c>
      <c r="Q328" s="367">
        <v>10.14</v>
      </c>
      <c r="T328" s="1"/>
      <c r="U328" s="1"/>
      <c r="V328" s="1"/>
      <c r="W328" s="1"/>
      <c r="X328" s="1"/>
    </row>
    <row r="329" spans="5:24">
      <c r="E329" s="2"/>
      <c r="G329" s="7" t="s">
        <v>322</v>
      </c>
      <c r="H329" s="7" t="s">
        <v>731</v>
      </c>
      <c r="J329" s="11" t="s">
        <v>677</v>
      </c>
      <c r="K329" s="16">
        <v>0.03</v>
      </c>
      <c r="L329" s="340" t="s">
        <v>340</v>
      </c>
      <c r="M329" s="331" t="s">
        <v>2175</v>
      </c>
      <c r="N329" s="347" t="str">
        <f t="shared" si="5"/>
        <v>千葉県富里市</v>
      </c>
      <c r="O329" s="329">
        <v>10.210000000000001</v>
      </c>
      <c r="P329" s="331">
        <v>10.17</v>
      </c>
      <c r="Q329" s="367">
        <v>10.14</v>
      </c>
      <c r="T329" s="1"/>
      <c r="U329" s="1"/>
      <c r="V329" s="1"/>
      <c r="W329" s="1"/>
      <c r="X329" s="1"/>
    </row>
    <row r="330" spans="5:24">
      <c r="E330" s="2"/>
      <c r="G330" s="7" t="s">
        <v>322</v>
      </c>
      <c r="H330" s="7" t="s">
        <v>732</v>
      </c>
      <c r="J330" s="11" t="s">
        <v>677</v>
      </c>
      <c r="K330" s="16">
        <v>0.03</v>
      </c>
      <c r="L330" s="340" t="s">
        <v>340</v>
      </c>
      <c r="M330" s="331" t="s">
        <v>1015</v>
      </c>
      <c r="N330" s="347" t="str">
        <f t="shared" si="5"/>
        <v>千葉県山武市</v>
      </c>
      <c r="O330" s="329">
        <v>10.210000000000001</v>
      </c>
      <c r="P330" s="331">
        <v>10.17</v>
      </c>
      <c r="Q330" s="367">
        <v>10.14</v>
      </c>
      <c r="T330" s="1"/>
      <c r="U330" s="1"/>
      <c r="V330" s="1"/>
      <c r="W330" s="1"/>
      <c r="X330" s="1"/>
    </row>
    <row r="331" spans="5:24">
      <c r="E331" s="2"/>
      <c r="G331" s="7" t="s">
        <v>322</v>
      </c>
      <c r="H331" s="7" t="s">
        <v>733</v>
      </c>
      <c r="J331" s="11" t="s">
        <v>677</v>
      </c>
      <c r="K331" s="16">
        <v>0.03</v>
      </c>
      <c r="L331" s="340" t="s">
        <v>340</v>
      </c>
      <c r="M331" s="331" t="s">
        <v>2176</v>
      </c>
      <c r="N331" s="347" t="str">
        <f t="shared" si="5"/>
        <v>千葉県大網白里市</v>
      </c>
      <c r="O331" s="329">
        <v>10.210000000000001</v>
      </c>
      <c r="P331" s="331">
        <v>10.17</v>
      </c>
      <c r="Q331" s="367">
        <v>10.14</v>
      </c>
      <c r="T331" s="1"/>
      <c r="U331" s="1"/>
      <c r="V331" s="1"/>
      <c r="W331" s="1"/>
      <c r="X331" s="1"/>
    </row>
    <row r="332" spans="5:24">
      <c r="E332" s="2"/>
      <c r="G332" s="7" t="s">
        <v>322</v>
      </c>
      <c r="H332" s="7" t="s">
        <v>734</v>
      </c>
      <c r="J332" s="11" t="s">
        <v>677</v>
      </c>
      <c r="K332" s="16">
        <v>0.03</v>
      </c>
      <c r="L332" s="340" t="s">
        <v>340</v>
      </c>
      <c r="M332" s="331" t="s">
        <v>1030</v>
      </c>
      <c r="N332" s="347" t="str">
        <f t="shared" si="5"/>
        <v>千葉県長柄町</v>
      </c>
      <c r="O332" s="329">
        <v>10.210000000000001</v>
      </c>
      <c r="P332" s="331">
        <v>10.17</v>
      </c>
      <c r="Q332" s="367">
        <v>10.14</v>
      </c>
      <c r="T332" s="1"/>
      <c r="U332" s="1"/>
      <c r="V332" s="1"/>
      <c r="W332" s="1"/>
      <c r="X332" s="1"/>
    </row>
    <row r="333" spans="5:24">
      <c r="E333" s="2"/>
      <c r="G333" s="7" t="s">
        <v>322</v>
      </c>
      <c r="H333" s="7" t="s">
        <v>735</v>
      </c>
      <c r="J333" s="11" t="s">
        <v>677</v>
      </c>
      <c r="K333" s="16">
        <v>0.03</v>
      </c>
      <c r="L333" s="340" t="s">
        <v>340</v>
      </c>
      <c r="M333" s="331" t="s">
        <v>1031</v>
      </c>
      <c r="N333" s="347" t="str">
        <f t="shared" si="5"/>
        <v>千葉県長南町</v>
      </c>
      <c r="O333" s="329">
        <v>10.210000000000001</v>
      </c>
      <c r="P333" s="331">
        <v>10.17</v>
      </c>
      <c r="Q333" s="367">
        <v>10.14</v>
      </c>
      <c r="T333" s="1"/>
      <c r="U333" s="1"/>
      <c r="V333" s="1"/>
      <c r="W333" s="1"/>
      <c r="X333" s="1"/>
    </row>
    <row r="334" spans="5:24">
      <c r="E334" s="2"/>
      <c r="G334" s="7" t="s">
        <v>322</v>
      </c>
      <c r="H334" s="7" t="s">
        <v>736</v>
      </c>
      <c r="J334" s="11" t="s">
        <v>677</v>
      </c>
      <c r="K334" s="16">
        <v>0.03</v>
      </c>
      <c r="L334" s="340" t="s">
        <v>346</v>
      </c>
      <c r="M334" s="331" t="s">
        <v>2177</v>
      </c>
      <c r="N334" s="347" t="str">
        <f t="shared" si="5"/>
        <v>神奈川県南足柄市</v>
      </c>
      <c r="O334" s="329">
        <v>10.210000000000001</v>
      </c>
      <c r="P334" s="331">
        <v>10.17</v>
      </c>
      <c r="Q334" s="367">
        <v>10.14</v>
      </c>
      <c r="T334" s="1"/>
      <c r="U334" s="1"/>
      <c r="V334" s="1"/>
      <c r="W334" s="1"/>
      <c r="X334" s="1"/>
    </row>
    <row r="335" spans="5:24">
      <c r="E335" s="2"/>
      <c r="G335" s="7" t="s">
        <v>322</v>
      </c>
      <c r="H335" s="7" t="s">
        <v>737</v>
      </c>
      <c r="J335" s="11" t="s">
        <v>677</v>
      </c>
      <c r="K335" s="16">
        <v>0.03</v>
      </c>
      <c r="L335" s="340" t="s">
        <v>346</v>
      </c>
      <c r="M335" s="331" t="s">
        <v>2178</v>
      </c>
      <c r="N335" s="347" t="str">
        <f t="shared" si="5"/>
        <v>神奈川県山北町</v>
      </c>
      <c r="O335" s="329">
        <v>10.210000000000001</v>
      </c>
      <c r="P335" s="331">
        <v>10.17</v>
      </c>
      <c r="Q335" s="367">
        <v>10.14</v>
      </c>
      <c r="T335" s="1"/>
      <c r="U335" s="1"/>
      <c r="V335" s="1"/>
      <c r="W335" s="1"/>
      <c r="X335" s="1"/>
    </row>
    <row r="336" spans="5:24">
      <c r="E336" s="2"/>
      <c r="G336" s="7" t="s">
        <v>322</v>
      </c>
      <c r="H336" s="7" t="s">
        <v>738</v>
      </c>
      <c r="J336" s="11" t="s">
        <v>677</v>
      </c>
      <c r="K336" s="16">
        <v>0.03</v>
      </c>
      <c r="L336" s="340" t="s">
        <v>346</v>
      </c>
      <c r="M336" s="331" t="s">
        <v>1125</v>
      </c>
      <c r="N336" s="347" t="str">
        <f t="shared" si="5"/>
        <v>神奈川県箱根町</v>
      </c>
      <c r="O336" s="329">
        <v>10.210000000000001</v>
      </c>
      <c r="P336" s="331">
        <v>10.17</v>
      </c>
      <c r="Q336" s="367">
        <v>10.14</v>
      </c>
      <c r="T336" s="1"/>
      <c r="U336" s="1"/>
      <c r="V336" s="1"/>
      <c r="W336" s="1"/>
      <c r="X336" s="1"/>
    </row>
    <row r="337" spans="5:24">
      <c r="E337" s="2"/>
      <c r="G337" s="7" t="s">
        <v>322</v>
      </c>
      <c r="H337" s="7" t="s">
        <v>739</v>
      </c>
      <c r="J337" s="11" t="s">
        <v>677</v>
      </c>
      <c r="K337" s="16">
        <v>0.03</v>
      </c>
      <c r="L337" s="340" t="s">
        <v>349</v>
      </c>
      <c r="M337" s="331" t="s">
        <v>1130</v>
      </c>
      <c r="N337" s="347" t="str">
        <f t="shared" si="5"/>
        <v>新潟県新潟市</v>
      </c>
      <c r="O337" s="329">
        <v>10.210000000000001</v>
      </c>
      <c r="P337" s="331">
        <v>10.17</v>
      </c>
      <c r="Q337" s="367">
        <v>10.14</v>
      </c>
      <c r="T337" s="1"/>
      <c r="U337" s="1"/>
      <c r="V337" s="1"/>
      <c r="W337" s="1"/>
      <c r="X337" s="1"/>
    </row>
    <row r="338" spans="5:24">
      <c r="E338" s="2"/>
      <c r="G338" s="7" t="s">
        <v>322</v>
      </c>
      <c r="H338" s="7" t="s">
        <v>740</v>
      </c>
      <c r="J338" s="11" t="s">
        <v>677</v>
      </c>
      <c r="K338" s="16">
        <v>0.03</v>
      </c>
      <c r="L338" s="340" t="s">
        <v>352</v>
      </c>
      <c r="M338" s="331" t="s">
        <v>1160</v>
      </c>
      <c r="N338" s="347" t="str">
        <f t="shared" si="5"/>
        <v>富山県富山市</v>
      </c>
      <c r="O338" s="329">
        <v>10.210000000000001</v>
      </c>
      <c r="P338" s="331">
        <v>10.17</v>
      </c>
      <c r="Q338" s="367">
        <v>10.14</v>
      </c>
      <c r="T338" s="1"/>
      <c r="U338" s="1"/>
      <c r="V338" s="1"/>
      <c r="W338" s="1"/>
      <c r="X338" s="1"/>
    </row>
    <row r="339" spans="5:24">
      <c r="E339" s="2"/>
      <c r="G339" s="7" t="s">
        <v>322</v>
      </c>
      <c r="H339" s="7" t="s">
        <v>741</v>
      </c>
      <c r="J339" s="11" t="s">
        <v>677</v>
      </c>
      <c r="K339" s="16">
        <v>0.03</v>
      </c>
      <c r="L339" s="340" t="s">
        <v>355</v>
      </c>
      <c r="M339" s="331" t="s">
        <v>1174</v>
      </c>
      <c r="N339" s="347" t="str">
        <f t="shared" si="5"/>
        <v>石川県金沢市</v>
      </c>
      <c r="O339" s="329">
        <v>10.210000000000001</v>
      </c>
      <c r="P339" s="331">
        <v>10.17</v>
      </c>
      <c r="Q339" s="367">
        <v>10.14</v>
      </c>
      <c r="T339" s="1"/>
      <c r="U339" s="1"/>
      <c r="V339" s="1"/>
      <c r="W339" s="1"/>
      <c r="X339" s="1"/>
    </row>
    <row r="340" spans="5:24">
      <c r="E340" s="2"/>
      <c r="G340" s="7" t="s">
        <v>322</v>
      </c>
      <c r="H340" s="7" t="s">
        <v>742</v>
      </c>
      <c r="J340" s="11" t="s">
        <v>677</v>
      </c>
      <c r="K340" s="16">
        <v>0.03</v>
      </c>
      <c r="L340" s="340" t="s">
        <v>355</v>
      </c>
      <c r="M340" s="331" t="s">
        <v>1187</v>
      </c>
      <c r="N340" s="347" t="str">
        <f t="shared" si="5"/>
        <v>石川県内灘町</v>
      </c>
      <c r="O340" s="329">
        <v>10.210000000000001</v>
      </c>
      <c r="P340" s="331">
        <v>10.17</v>
      </c>
      <c r="Q340" s="367">
        <v>10.14</v>
      </c>
      <c r="T340" s="1"/>
      <c r="U340" s="1"/>
      <c r="V340" s="1"/>
      <c r="W340" s="1"/>
      <c r="X340" s="1"/>
    </row>
    <row r="341" spans="5:24">
      <c r="E341" s="2"/>
      <c r="G341" s="7" t="s">
        <v>322</v>
      </c>
      <c r="H341" s="7" t="s">
        <v>743</v>
      </c>
      <c r="J341" s="11" t="s">
        <v>677</v>
      </c>
      <c r="K341" s="16">
        <v>0.03</v>
      </c>
      <c r="L341" s="340" t="s">
        <v>358</v>
      </c>
      <c r="M341" s="331" t="s">
        <v>1193</v>
      </c>
      <c r="N341" s="347" t="str">
        <f t="shared" si="5"/>
        <v>福井県福井市</v>
      </c>
      <c r="O341" s="329">
        <v>10.210000000000001</v>
      </c>
      <c r="P341" s="331">
        <v>10.17</v>
      </c>
      <c r="Q341" s="367">
        <v>10.14</v>
      </c>
      <c r="T341" s="1"/>
      <c r="U341" s="1"/>
      <c r="V341" s="1"/>
      <c r="W341" s="1"/>
      <c r="X341" s="1"/>
    </row>
    <row r="342" spans="5:24">
      <c r="E342" s="2"/>
      <c r="G342" s="7" t="s">
        <v>322</v>
      </c>
      <c r="H342" s="7" t="s">
        <v>744</v>
      </c>
      <c r="J342" s="11" t="s">
        <v>677</v>
      </c>
      <c r="K342" s="16">
        <v>0.03</v>
      </c>
      <c r="L342" s="340" t="s">
        <v>361</v>
      </c>
      <c r="M342" s="331" t="s">
        <v>1209</v>
      </c>
      <c r="N342" s="347" t="str">
        <f t="shared" si="5"/>
        <v>山梨県甲府市</v>
      </c>
      <c r="O342" s="329">
        <v>10.210000000000001</v>
      </c>
      <c r="P342" s="331">
        <v>10.17</v>
      </c>
      <c r="Q342" s="367">
        <v>10.14</v>
      </c>
      <c r="T342" s="1"/>
      <c r="U342" s="1"/>
      <c r="V342" s="1"/>
      <c r="W342" s="1"/>
      <c r="X342" s="1"/>
    </row>
    <row r="343" spans="5:24">
      <c r="E343" s="2"/>
      <c r="G343" s="7" t="s">
        <v>322</v>
      </c>
      <c r="H343" s="7" t="s">
        <v>745</v>
      </c>
      <c r="J343" s="11" t="s">
        <v>677</v>
      </c>
      <c r="K343" s="16">
        <v>0.03</v>
      </c>
      <c r="L343" s="340" t="s">
        <v>361</v>
      </c>
      <c r="M343" s="331" t="s">
        <v>2179</v>
      </c>
      <c r="N343" s="347" t="str">
        <f t="shared" si="5"/>
        <v>山梨県南アルプス市</v>
      </c>
      <c r="O343" s="329">
        <v>10.210000000000001</v>
      </c>
      <c r="P343" s="331">
        <v>10.17</v>
      </c>
      <c r="Q343" s="367">
        <v>10.14</v>
      </c>
      <c r="T343" s="1"/>
      <c r="U343" s="1"/>
      <c r="V343" s="1"/>
      <c r="W343" s="1"/>
      <c r="X343" s="1"/>
    </row>
    <row r="344" spans="5:24">
      <c r="E344" s="2"/>
      <c r="G344" s="7" t="s">
        <v>322</v>
      </c>
      <c r="H344" s="7" t="s">
        <v>746</v>
      </c>
      <c r="J344" s="11" t="s">
        <v>677</v>
      </c>
      <c r="K344" s="16">
        <v>0.03</v>
      </c>
      <c r="L344" s="340" t="s">
        <v>361</v>
      </c>
      <c r="M344" s="331" t="s">
        <v>2254</v>
      </c>
      <c r="N344" s="347" t="str">
        <f t="shared" si="5"/>
        <v>山梨県南部町</v>
      </c>
      <c r="O344" s="329">
        <v>10.210000000000001</v>
      </c>
      <c r="P344" s="331">
        <v>10.17</v>
      </c>
      <c r="Q344" s="367">
        <v>10.14</v>
      </c>
      <c r="T344" s="1"/>
      <c r="U344" s="1"/>
      <c r="V344" s="1"/>
      <c r="W344" s="1"/>
      <c r="X344" s="1"/>
    </row>
    <row r="345" spans="5:24">
      <c r="E345" s="2"/>
      <c r="G345" s="7" t="s">
        <v>322</v>
      </c>
      <c r="H345" s="7" t="s">
        <v>747</v>
      </c>
      <c r="J345" s="11" t="s">
        <v>677</v>
      </c>
      <c r="K345" s="16">
        <v>0.03</v>
      </c>
      <c r="L345" s="340" t="s">
        <v>364</v>
      </c>
      <c r="M345" s="331" t="s">
        <v>1235</v>
      </c>
      <c r="N345" s="347" t="str">
        <f t="shared" si="5"/>
        <v>長野県長野市</v>
      </c>
      <c r="O345" s="329">
        <v>10.210000000000001</v>
      </c>
      <c r="P345" s="331">
        <v>10.17</v>
      </c>
      <c r="Q345" s="367">
        <v>10.14</v>
      </c>
      <c r="T345" s="1"/>
      <c r="U345" s="1"/>
      <c r="V345" s="1"/>
      <c r="W345" s="1"/>
      <c r="X345" s="1"/>
    </row>
    <row r="346" spans="5:24">
      <c r="E346" s="2"/>
      <c r="G346" s="7" t="s">
        <v>322</v>
      </c>
      <c r="H346" s="7" t="s">
        <v>748</v>
      </c>
      <c r="J346" s="11" t="s">
        <v>677</v>
      </c>
      <c r="K346" s="16">
        <v>0.03</v>
      </c>
      <c r="L346" s="340" t="s">
        <v>364</v>
      </c>
      <c r="M346" s="331" t="s">
        <v>1236</v>
      </c>
      <c r="N346" s="347" t="str">
        <f t="shared" si="5"/>
        <v>長野県松本市</v>
      </c>
      <c r="O346" s="329">
        <v>10.210000000000001</v>
      </c>
      <c r="P346" s="331">
        <v>10.17</v>
      </c>
      <c r="Q346" s="367">
        <v>10.14</v>
      </c>
      <c r="T346" s="1"/>
      <c r="U346" s="1"/>
      <c r="V346" s="1"/>
      <c r="W346" s="1"/>
      <c r="X346" s="1"/>
    </row>
    <row r="347" spans="5:24">
      <c r="E347" s="2"/>
      <c r="G347" s="7" t="s">
        <v>322</v>
      </c>
      <c r="H347" s="7" t="s">
        <v>749</v>
      </c>
      <c r="J347" s="11" t="s">
        <v>677</v>
      </c>
      <c r="K347" s="16">
        <v>0.03</v>
      </c>
      <c r="L347" s="340" t="s">
        <v>364</v>
      </c>
      <c r="M347" s="331" t="s">
        <v>1249</v>
      </c>
      <c r="N347" s="347" t="str">
        <f t="shared" si="5"/>
        <v>長野県塩尻市</v>
      </c>
      <c r="O347" s="329">
        <v>10.210000000000001</v>
      </c>
      <c r="P347" s="331">
        <v>10.17</v>
      </c>
      <c r="Q347" s="367">
        <v>10.14</v>
      </c>
      <c r="T347" s="1"/>
      <c r="U347" s="1"/>
      <c r="V347" s="1"/>
      <c r="W347" s="1"/>
      <c r="X347" s="1"/>
    </row>
    <row r="348" spans="5:24">
      <c r="E348" s="2"/>
      <c r="G348" s="7" t="s">
        <v>322</v>
      </c>
      <c r="H348" s="7" t="s">
        <v>750</v>
      </c>
      <c r="J348" s="11" t="s">
        <v>677</v>
      </c>
      <c r="K348" s="16">
        <v>0.03</v>
      </c>
      <c r="L348" s="340" t="s">
        <v>367</v>
      </c>
      <c r="M348" s="331" t="s">
        <v>1310</v>
      </c>
      <c r="N348" s="347" t="str">
        <f t="shared" si="5"/>
        <v>岐阜県大垣市</v>
      </c>
      <c r="O348" s="329">
        <v>10.210000000000001</v>
      </c>
      <c r="P348" s="331">
        <v>10.17</v>
      </c>
      <c r="Q348" s="367">
        <v>10.14</v>
      </c>
      <c r="T348" s="1"/>
      <c r="U348" s="1"/>
      <c r="V348" s="1"/>
      <c r="W348" s="1"/>
      <c r="X348" s="1"/>
    </row>
    <row r="349" spans="5:24">
      <c r="E349" s="2"/>
      <c r="G349" s="7" t="s">
        <v>322</v>
      </c>
      <c r="H349" s="7" t="s">
        <v>751</v>
      </c>
      <c r="J349" s="11" t="s">
        <v>677</v>
      </c>
      <c r="K349" s="16">
        <v>0.03</v>
      </c>
      <c r="L349" s="340" t="s">
        <v>367</v>
      </c>
      <c r="M349" s="331" t="s">
        <v>1312</v>
      </c>
      <c r="N349" s="347" t="str">
        <f t="shared" si="5"/>
        <v>岐阜県多治見市</v>
      </c>
      <c r="O349" s="329">
        <v>10.210000000000001</v>
      </c>
      <c r="P349" s="331">
        <v>10.17</v>
      </c>
      <c r="Q349" s="367">
        <v>10.14</v>
      </c>
      <c r="T349" s="1"/>
      <c r="U349" s="1"/>
      <c r="V349" s="1"/>
      <c r="W349" s="1"/>
      <c r="X349" s="1"/>
    </row>
    <row r="350" spans="5:24">
      <c r="E350" s="2"/>
      <c r="G350" s="7" t="s">
        <v>322</v>
      </c>
      <c r="H350" s="7" t="s">
        <v>752</v>
      </c>
      <c r="J350" s="11" t="s">
        <v>677</v>
      </c>
      <c r="K350" s="16">
        <v>0.03</v>
      </c>
      <c r="L350" s="340" t="s">
        <v>367</v>
      </c>
      <c r="M350" s="331" t="s">
        <v>2180</v>
      </c>
      <c r="N350" s="347" t="str">
        <f t="shared" si="5"/>
        <v>岐阜県美濃加茂市</v>
      </c>
      <c r="O350" s="329">
        <v>10.210000000000001</v>
      </c>
      <c r="P350" s="331">
        <v>10.17</v>
      </c>
      <c r="Q350" s="367">
        <v>10.14</v>
      </c>
      <c r="T350" s="1"/>
      <c r="U350" s="1"/>
      <c r="V350" s="1"/>
      <c r="W350" s="1"/>
      <c r="X350" s="1"/>
    </row>
    <row r="351" spans="5:24">
      <c r="E351" s="2"/>
      <c r="G351" s="7" t="s">
        <v>322</v>
      </c>
      <c r="H351" s="7" t="s">
        <v>753</v>
      </c>
      <c r="J351" s="11" t="s">
        <v>677</v>
      </c>
      <c r="K351" s="16">
        <v>0.03</v>
      </c>
      <c r="L351" s="340" t="s">
        <v>367</v>
      </c>
      <c r="M351" s="331" t="s">
        <v>1321</v>
      </c>
      <c r="N351" s="347" t="str">
        <f t="shared" si="5"/>
        <v>岐阜県各務原市</v>
      </c>
      <c r="O351" s="329">
        <v>10.210000000000001</v>
      </c>
      <c r="P351" s="331">
        <v>10.17</v>
      </c>
      <c r="Q351" s="367">
        <v>10.14</v>
      </c>
      <c r="T351" s="1"/>
      <c r="U351" s="1"/>
      <c r="V351" s="1"/>
      <c r="W351" s="1"/>
      <c r="X351" s="1"/>
    </row>
    <row r="352" spans="5:24">
      <c r="E352" s="2"/>
      <c r="G352" s="7" t="s">
        <v>322</v>
      </c>
      <c r="H352" s="7" t="s">
        <v>754</v>
      </c>
      <c r="J352" s="11" t="s">
        <v>677</v>
      </c>
      <c r="K352" s="16">
        <v>0.03</v>
      </c>
      <c r="L352" s="340" t="s">
        <v>367</v>
      </c>
      <c r="M352" s="331" t="s">
        <v>1322</v>
      </c>
      <c r="N352" s="347" t="str">
        <f t="shared" si="5"/>
        <v>岐阜県可児市</v>
      </c>
      <c r="O352" s="329">
        <v>10.210000000000001</v>
      </c>
      <c r="P352" s="331">
        <v>10.17</v>
      </c>
      <c r="Q352" s="367">
        <v>10.14</v>
      </c>
      <c r="T352" s="1"/>
      <c r="U352" s="1"/>
      <c r="V352" s="1"/>
      <c r="W352" s="1"/>
      <c r="X352" s="1"/>
    </row>
    <row r="353" spans="5:24">
      <c r="E353" s="2"/>
      <c r="G353" s="7" t="s">
        <v>322</v>
      </c>
      <c r="H353" s="7" t="s">
        <v>755</v>
      </c>
      <c r="J353" s="11" t="s">
        <v>677</v>
      </c>
      <c r="K353" s="16">
        <v>0.03</v>
      </c>
      <c r="L353" s="340" t="s">
        <v>370</v>
      </c>
      <c r="M353" s="331" t="s">
        <v>1351</v>
      </c>
      <c r="N353" s="347" t="str">
        <f t="shared" si="5"/>
        <v>静岡県浜松市</v>
      </c>
      <c r="O353" s="329">
        <v>10.210000000000001</v>
      </c>
      <c r="P353" s="331">
        <v>10.17</v>
      </c>
      <c r="Q353" s="367">
        <v>10.14</v>
      </c>
      <c r="T353" s="1"/>
      <c r="U353" s="1"/>
      <c r="V353" s="1"/>
      <c r="W353" s="1"/>
      <c r="X353" s="1"/>
    </row>
    <row r="354" spans="5:24">
      <c r="E354" s="2"/>
      <c r="G354" s="7" t="s">
        <v>322</v>
      </c>
      <c r="H354" s="7" t="s">
        <v>756</v>
      </c>
      <c r="J354" s="11" t="s">
        <v>677</v>
      </c>
      <c r="K354" s="16">
        <v>0.03</v>
      </c>
      <c r="L354" s="340" t="s">
        <v>370</v>
      </c>
      <c r="M354" s="331" t="s">
        <v>1352</v>
      </c>
      <c r="N354" s="347" t="str">
        <f t="shared" si="5"/>
        <v>静岡県沼津市</v>
      </c>
      <c r="O354" s="329">
        <v>10.210000000000001</v>
      </c>
      <c r="P354" s="331">
        <v>10.17</v>
      </c>
      <c r="Q354" s="367">
        <v>10.14</v>
      </c>
      <c r="T354" s="1"/>
      <c r="U354" s="1"/>
      <c r="V354" s="1"/>
      <c r="W354" s="1"/>
      <c r="X354" s="1"/>
    </row>
    <row r="355" spans="5:24">
      <c r="E355" s="2"/>
      <c r="G355" s="7" t="s">
        <v>322</v>
      </c>
      <c r="H355" s="7" t="s">
        <v>757</v>
      </c>
      <c r="J355" s="11" t="s">
        <v>677</v>
      </c>
      <c r="K355" s="16">
        <v>0.03</v>
      </c>
      <c r="L355" s="340" t="s">
        <v>370</v>
      </c>
      <c r="M355" s="331" t="s">
        <v>1354</v>
      </c>
      <c r="N355" s="347" t="str">
        <f t="shared" si="5"/>
        <v>静岡県三島市</v>
      </c>
      <c r="O355" s="329">
        <v>10.210000000000001</v>
      </c>
      <c r="P355" s="331">
        <v>10.17</v>
      </c>
      <c r="Q355" s="367">
        <v>10.14</v>
      </c>
      <c r="T355" s="1"/>
      <c r="U355" s="1"/>
      <c r="V355" s="1"/>
      <c r="W355" s="1"/>
      <c r="X355" s="1"/>
    </row>
    <row r="356" spans="5:24">
      <c r="E356" s="2"/>
      <c r="G356" s="7" t="s">
        <v>326</v>
      </c>
      <c r="H356" s="7" t="s">
        <v>758</v>
      </c>
      <c r="J356" s="11" t="s">
        <v>677</v>
      </c>
      <c r="K356" s="16">
        <v>0.03</v>
      </c>
      <c r="L356" s="340" t="s">
        <v>370</v>
      </c>
      <c r="M356" s="331" t="s">
        <v>1355</v>
      </c>
      <c r="N356" s="347" t="str">
        <f t="shared" si="5"/>
        <v>静岡県富士宮市</v>
      </c>
      <c r="O356" s="329">
        <v>10.210000000000001</v>
      </c>
      <c r="P356" s="331">
        <v>10.17</v>
      </c>
      <c r="Q356" s="367">
        <v>10.14</v>
      </c>
      <c r="T356" s="1"/>
      <c r="U356" s="1"/>
      <c r="V356" s="1"/>
      <c r="W356" s="1"/>
      <c r="X356" s="1"/>
    </row>
    <row r="357" spans="5:24">
      <c r="E357" s="2"/>
      <c r="G357" s="7" t="s">
        <v>326</v>
      </c>
      <c r="H357" s="7" t="s">
        <v>759</v>
      </c>
      <c r="J357" s="11" t="s">
        <v>677</v>
      </c>
      <c r="K357" s="16">
        <v>0.03</v>
      </c>
      <c r="L357" s="340" t="s">
        <v>370</v>
      </c>
      <c r="M357" s="331" t="s">
        <v>1357</v>
      </c>
      <c r="N357" s="347" t="str">
        <f t="shared" si="5"/>
        <v>静岡県島田市</v>
      </c>
      <c r="O357" s="329">
        <v>10.210000000000001</v>
      </c>
      <c r="P357" s="331">
        <v>10.17</v>
      </c>
      <c r="Q357" s="367">
        <v>10.14</v>
      </c>
      <c r="T357" s="1"/>
      <c r="U357" s="1"/>
      <c r="V357" s="1"/>
      <c r="W357" s="1"/>
      <c r="X357" s="1"/>
    </row>
    <row r="358" spans="5:24">
      <c r="E358" s="2"/>
      <c r="G358" s="7" t="s">
        <v>326</v>
      </c>
      <c r="H358" s="7" t="s">
        <v>760</v>
      </c>
      <c r="J358" s="11" t="s">
        <v>677</v>
      </c>
      <c r="K358" s="16">
        <v>0.03</v>
      </c>
      <c r="L358" s="340" t="s">
        <v>370</v>
      </c>
      <c r="M358" s="331" t="s">
        <v>1358</v>
      </c>
      <c r="N358" s="347" t="str">
        <f t="shared" si="5"/>
        <v>静岡県富士市</v>
      </c>
      <c r="O358" s="329">
        <v>10.210000000000001</v>
      </c>
      <c r="P358" s="331">
        <v>10.17</v>
      </c>
      <c r="Q358" s="367">
        <v>10.14</v>
      </c>
      <c r="T358" s="1"/>
      <c r="U358" s="1"/>
      <c r="V358" s="1"/>
      <c r="W358" s="1"/>
      <c r="X358" s="1"/>
    </row>
    <row r="359" spans="5:24">
      <c r="E359" s="2"/>
      <c r="G359" s="7" t="s">
        <v>326</v>
      </c>
      <c r="H359" s="7" t="s">
        <v>761</v>
      </c>
      <c r="J359" s="11" t="s">
        <v>677</v>
      </c>
      <c r="K359" s="16">
        <v>0.03</v>
      </c>
      <c r="L359" s="340" t="s">
        <v>370</v>
      </c>
      <c r="M359" s="331" t="s">
        <v>1359</v>
      </c>
      <c r="N359" s="347" t="str">
        <f t="shared" si="5"/>
        <v>静岡県磐田市</v>
      </c>
      <c r="O359" s="329">
        <v>10.210000000000001</v>
      </c>
      <c r="P359" s="331">
        <v>10.17</v>
      </c>
      <c r="Q359" s="367">
        <v>10.14</v>
      </c>
      <c r="T359" s="1"/>
      <c r="U359" s="1"/>
      <c r="V359" s="1"/>
      <c r="W359" s="1"/>
      <c r="X359" s="1"/>
    </row>
    <row r="360" spans="5:24">
      <c r="E360" s="2"/>
      <c r="G360" s="7" t="s">
        <v>326</v>
      </c>
      <c r="H360" s="7" t="s">
        <v>762</v>
      </c>
      <c r="J360" s="11" t="s">
        <v>677</v>
      </c>
      <c r="K360" s="16">
        <v>0.03</v>
      </c>
      <c r="L360" s="340" t="s">
        <v>370</v>
      </c>
      <c r="M360" s="331" t="s">
        <v>1360</v>
      </c>
      <c r="N360" s="347" t="str">
        <f t="shared" si="5"/>
        <v>静岡県焼津市</v>
      </c>
      <c r="O360" s="329">
        <v>10.210000000000001</v>
      </c>
      <c r="P360" s="331">
        <v>10.17</v>
      </c>
      <c r="Q360" s="367">
        <v>10.14</v>
      </c>
      <c r="T360" s="1"/>
      <c r="U360" s="1"/>
      <c r="V360" s="1"/>
      <c r="W360" s="1"/>
      <c r="X360" s="1"/>
    </row>
    <row r="361" spans="5:24">
      <c r="E361" s="2"/>
      <c r="G361" s="7" t="s">
        <v>326</v>
      </c>
      <c r="H361" s="7" t="s">
        <v>763</v>
      </c>
      <c r="J361" s="11" t="s">
        <v>677</v>
      </c>
      <c r="K361" s="16">
        <v>0.03</v>
      </c>
      <c r="L361" s="340" t="s">
        <v>370</v>
      </c>
      <c r="M361" s="331" t="s">
        <v>1361</v>
      </c>
      <c r="N361" s="347" t="str">
        <f t="shared" si="5"/>
        <v>静岡県掛川市</v>
      </c>
      <c r="O361" s="329">
        <v>10.210000000000001</v>
      </c>
      <c r="P361" s="331">
        <v>10.17</v>
      </c>
      <c r="Q361" s="367">
        <v>10.14</v>
      </c>
      <c r="T361" s="1"/>
      <c r="U361" s="1"/>
      <c r="V361" s="1"/>
      <c r="W361" s="1"/>
      <c r="X361" s="1"/>
    </row>
    <row r="362" spans="5:24">
      <c r="E362" s="2"/>
      <c r="G362" s="7" t="s">
        <v>326</v>
      </c>
      <c r="H362" s="7" t="s">
        <v>764</v>
      </c>
      <c r="J362" s="11" t="s">
        <v>677</v>
      </c>
      <c r="K362" s="16">
        <v>0.03</v>
      </c>
      <c r="L362" s="340" t="s">
        <v>370</v>
      </c>
      <c r="M362" s="331" t="s">
        <v>1362</v>
      </c>
      <c r="N362" s="347" t="str">
        <f t="shared" si="5"/>
        <v>静岡県藤枝市</v>
      </c>
      <c r="O362" s="329">
        <v>10.210000000000001</v>
      </c>
      <c r="P362" s="331">
        <v>10.17</v>
      </c>
      <c r="Q362" s="367">
        <v>10.14</v>
      </c>
      <c r="T362" s="1"/>
      <c r="U362" s="1"/>
      <c r="V362" s="1"/>
      <c r="W362" s="1"/>
      <c r="X362" s="1"/>
    </row>
    <row r="363" spans="5:24">
      <c r="E363" s="2"/>
      <c r="G363" s="7" t="s">
        <v>326</v>
      </c>
      <c r="H363" s="7" t="s">
        <v>765</v>
      </c>
      <c r="J363" s="11" t="s">
        <v>677</v>
      </c>
      <c r="K363" s="16">
        <v>0.03</v>
      </c>
      <c r="L363" s="340" t="s">
        <v>370</v>
      </c>
      <c r="M363" s="331" t="s">
        <v>1363</v>
      </c>
      <c r="N363" s="347" t="str">
        <f t="shared" si="5"/>
        <v>静岡県御殿場市</v>
      </c>
      <c r="O363" s="329">
        <v>10.210000000000001</v>
      </c>
      <c r="P363" s="331">
        <v>10.17</v>
      </c>
      <c r="Q363" s="367">
        <v>10.14</v>
      </c>
      <c r="T363" s="1"/>
      <c r="U363" s="1"/>
      <c r="V363" s="1"/>
      <c r="W363" s="1"/>
      <c r="X363" s="1"/>
    </row>
    <row r="364" spans="5:24">
      <c r="E364" s="2"/>
      <c r="G364" s="7" t="s">
        <v>326</v>
      </c>
      <c r="H364" s="7" t="s">
        <v>766</v>
      </c>
      <c r="J364" s="11" t="s">
        <v>677</v>
      </c>
      <c r="K364" s="16">
        <v>0.03</v>
      </c>
      <c r="L364" s="340" t="s">
        <v>370</v>
      </c>
      <c r="M364" s="331" t="s">
        <v>1364</v>
      </c>
      <c r="N364" s="347" t="str">
        <f t="shared" si="5"/>
        <v>静岡県袋井市</v>
      </c>
      <c r="O364" s="329">
        <v>10.210000000000001</v>
      </c>
      <c r="P364" s="331">
        <v>10.17</v>
      </c>
      <c r="Q364" s="367">
        <v>10.14</v>
      </c>
      <c r="T364" s="1"/>
      <c r="U364" s="1"/>
      <c r="V364" s="1"/>
      <c r="W364" s="1"/>
      <c r="X364" s="1"/>
    </row>
    <row r="365" spans="5:24">
      <c r="E365" s="2"/>
      <c r="G365" s="7" t="s">
        <v>326</v>
      </c>
      <c r="H365" s="7" t="s">
        <v>767</v>
      </c>
      <c r="J365" s="11" t="s">
        <v>677</v>
      </c>
      <c r="K365" s="16">
        <v>0.03</v>
      </c>
      <c r="L365" s="340" t="s">
        <v>370</v>
      </c>
      <c r="M365" s="331" t="s">
        <v>1366</v>
      </c>
      <c r="N365" s="347" t="str">
        <f t="shared" si="5"/>
        <v>静岡県裾野市</v>
      </c>
      <c r="O365" s="329">
        <v>10.210000000000001</v>
      </c>
      <c r="P365" s="331">
        <v>10.17</v>
      </c>
      <c r="Q365" s="367">
        <v>10.14</v>
      </c>
      <c r="T365" s="1"/>
      <c r="U365" s="1"/>
      <c r="V365" s="1"/>
      <c r="W365" s="1"/>
      <c r="X365" s="1"/>
    </row>
    <row r="366" spans="5:24">
      <c r="E366" s="2"/>
      <c r="G366" s="7" t="s">
        <v>326</v>
      </c>
      <c r="H366" s="7" t="s">
        <v>768</v>
      </c>
      <c r="J366" s="11" t="s">
        <v>677</v>
      </c>
      <c r="K366" s="16">
        <v>0.03</v>
      </c>
      <c r="L366" s="340" t="s">
        <v>370</v>
      </c>
      <c r="M366" s="331" t="s">
        <v>1378</v>
      </c>
      <c r="N366" s="347" t="str">
        <f t="shared" si="5"/>
        <v>静岡県函南町</v>
      </c>
      <c r="O366" s="329">
        <v>10.210000000000001</v>
      </c>
      <c r="P366" s="331">
        <v>10.17</v>
      </c>
      <c r="Q366" s="367">
        <v>10.14</v>
      </c>
      <c r="T366" s="1"/>
      <c r="U366" s="1"/>
      <c r="V366" s="1"/>
      <c r="W366" s="1"/>
      <c r="X366" s="1"/>
    </row>
    <row r="367" spans="5:24">
      <c r="E367" s="2"/>
      <c r="G367" s="7" t="s">
        <v>326</v>
      </c>
      <c r="H367" s="7" t="s">
        <v>406</v>
      </c>
      <c r="J367" s="11" t="s">
        <v>677</v>
      </c>
      <c r="K367" s="16">
        <v>0.03</v>
      </c>
      <c r="L367" s="340" t="s">
        <v>370</v>
      </c>
      <c r="M367" s="331" t="s">
        <v>2255</v>
      </c>
      <c r="N367" s="347" t="str">
        <f t="shared" si="5"/>
        <v>静岡県清水町</v>
      </c>
      <c r="O367" s="329">
        <v>10.210000000000001</v>
      </c>
      <c r="P367" s="331">
        <v>10.17</v>
      </c>
      <c r="Q367" s="367">
        <v>10.14</v>
      </c>
      <c r="T367" s="1"/>
      <c r="U367" s="1"/>
      <c r="V367" s="1"/>
      <c r="W367" s="1"/>
      <c r="X367" s="1"/>
    </row>
    <row r="368" spans="5:24">
      <c r="E368" s="2"/>
      <c r="G368" s="7" t="s">
        <v>326</v>
      </c>
      <c r="H368" s="7" t="s">
        <v>769</v>
      </c>
      <c r="J368" s="11" t="s">
        <v>677</v>
      </c>
      <c r="K368" s="16">
        <v>0.03</v>
      </c>
      <c r="L368" s="340" t="s">
        <v>370</v>
      </c>
      <c r="M368" s="331" t="s">
        <v>1379</v>
      </c>
      <c r="N368" s="347" t="str">
        <f t="shared" si="5"/>
        <v>静岡県長泉町</v>
      </c>
      <c r="O368" s="329">
        <v>10.210000000000001</v>
      </c>
      <c r="P368" s="331">
        <v>10.17</v>
      </c>
      <c r="Q368" s="367">
        <v>10.14</v>
      </c>
      <c r="T368" s="1"/>
      <c r="U368" s="1"/>
      <c r="V368" s="1"/>
      <c r="W368" s="1"/>
      <c r="X368" s="1"/>
    </row>
    <row r="369" spans="5:24">
      <c r="E369" s="2"/>
      <c r="G369" s="7" t="s">
        <v>326</v>
      </c>
      <c r="H369" s="7" t="s">
        <v>770</v>
      </c>
      <c r="J369" s="11" t="s">
        <v>677</v>
      </c>
      <c r="K369" s="16">
        <v>0.03</v>
      </c>
      <c r="L369" s="340" t="s">
        <v>370</v>
      </c>
      <c r="M369" s="331" t="s">
        <v>1380</v>
      </c>
      <c r="N369" s="347" t="str">
        <f t="shared" si="5"/>
        <v>静岡県小山町</v>
      </c>
      <c r="O369" s="329">
        <v>10.210000000000001</v>
      </c>
      <c r="P369" s="331">
        <v>10.17</v>
      </c>
      <c r="Q369" s="367">
        <v>10.14</v>
      </c>
      <c r="T369" s="1"/>
      <c r="U369" s="1"/>
      <c r="V369" s="1"/>
      <c r="W369" s="1"/>
      <c r="X369" s="1"/>
    </row>
    <row r="370" spans="5:24">
      <c r="E370" s="2"/>
      <c r="G370" s="7" t="s">
        <v>326</v>
      </c>
      <c r="H370" s="7" t="s">
        <v>771</v>
      </c>
      <c r="J370" s="11" t="s">
        <v>677</v>
      </c>
      <c r="K370" s="16">
        <v>0.03</v>
      </c>
      <c r="L370" s="340" t="s">
        <v>370</v>
      </c>
      <c r="M370" s="331" t="s">
        <v>1382</v>
      </c>
      <c r="N370" s="347" t="str">
        <f t="shared" si="5"/>
        <v>静岡県川根本町</v>
      </c>
      <c r="O370" s="329">
        <v>10.210000000000001</v>
      </c>
      <c r="P370" s="331">
        <v>10.17</v>
      </c>
      <c r="Q370" s="367">
        <v>10.14</v>
      </c>
      <c r="T370" s="1"/>
      <c r="U370" s="1"/>
      <c r="V370" s="1"/>
      <c r="W370" s="1"/>
      <c r="X370" s="1"/>
    </row>
    <row r="371" spans="5:24">
      <c r="E371" s="2"/>
      <c r="G371" s="7" t="s">
        <v>326</v>
      </c>
      <c r="H371" s="7" t="s">
        <v>772</v>
      </c>
      <c r="J371" s="11" t="s">
        <v>677</v>
      </c>
      <c r="K371" s="16">
        <v>0.03</v>
      </c>
      <c r="L371" s="340" t="s">
        <v>370</v>
      </c>
      <c r="M371" s="331" t="s">
        <v>2256</v>
      </c>
      <c r="N371" s="347" t="str">
        <f t="shared" si="5"/>
        <v>静岡県森町</v>
      </c>
      <c r="O371" s="329">
        <v>10.210000000000001</v>
      </c>
      <c r="P371" s="331">
        <v>10.17</v>
      </c>
      <c r="Q371" s="367">
        <v>10.14</v>
      </c>
      <c r="T371" s="1"/>
      <c r="U371" s="1"/>
      <c r="V371" s="1"/>
      <c r="W371" s="1"/>
      <c r="X371" s="1"/>
    </row>
    <row r="372" spans="5:24">
      <c r="E372" s="2"/>
      <c r="G372" s="7" t="s">
        <v>326</v>
      </c>
      <c r="H372" s="7" t="s">
        <v>773</v>
      </c>
      <c r="J372" s="11" t="s">
        <v>677</v>
      </c>
      <c r="K372" s="16">
        <v>0.03</v>
      </c>
      <c r="L372" s="340" t="s">
        <v>373</v>
      </c>
      <c r="M372" s="331" t="s">
        <v>1384</v>
      </c>
      <c r="N372" s="347" t="str">
        <f t="shared" si="5"/>
        <v>愛知県豊橋市</v>
      </c>
      <c r="O372" s="329">
        <v>10.210000000000001</v>
      </c>
      <c r="P372" s="331">
        <v>10.17</v>
      </c>
      <c r="Q372" s="367">
        <v>10.14</v>
      </c>
      <c r="T372" s="1"/>
      <c r="U372" s="1"/>
      <c r="V372" s="1"/>
      <c r="W372" s="1"/>
      <c r="X372" s="1"/>
    </row>
    <row r="373" spans="5:24">
      <c r="E373" s="2"/>
      <c r="G373" s="7" t="s">
        <v>326</v>
      </c>
      <c r="H373" s="7" t="s">
        <v>774</v>
      </c>
      <c r="J373" s="11" t="s">
        <v>677</v>
      </c>
      <c r="K373" s="16">
        <v>0.03</v>
      </c>
      <c r="L373" s="340" t="s">
        <v>373</v>
      </c>
      <c r="M373" s="331" t="s">
        <v>1388</v>
      </c>
      <c r="N373" s="347" t="str">
        <f t="shared" si="5"/>
        <v>愛知県半田市</v>
      </c>
      <c r="O373" s="329">
        <v>10.210000000000001</v>
      </c>
      <c r="P373" s="331">
        <v>10.17</v>
      </c>
      <c r="Q373" s="367">
        <v>10.14</v>
      </c>
      <c r="T373" s="1"/>
      <c r="U373" s="1"/>
      <c r="V373" s="1"/>
      <c r="W373" s="1"/>
      <c r="X373" s="1"/>
    </row>
    <row r="374" spans="5:24">
      <c r="E374" s="2"/>
      <c r="G374" s="7" t="s">
        <v>326</v>
      </c>
      <c r="H374" s="7" t="s">
        <v>775</v>
      </c>
      <c r="J374" s="11" t="s">
        <v>677</v>
      </c>
      <c r="K374" s="16">
        <v>0.03</v>
      </c>
      <c r="L374" s="340" t="s">
        <v>373</v>
      </c>
      <c r="M374" s="331" t="s">
        <v>1390</v>
      </c>
      <c r="N374" s="347" t="str">
        <f t="shared" si="5"/>
        <v>愛知県豊川市</v>
      </c>
      <c r="O374" s="329">
        <v>10.210000000000001</v>
      </c>
      <c r="P374" s="331">
        <v>10.17</v>
      </c>
      <c r="Q374" s="367">
        <v>10.14</v>
      </c>
      <c r="T374" s="1"/>
      <c r="U374" s="1"/>
      <c r="V374" s="1"/>
      <c r="W374" s="1"/>
      <c r="X374" s="1"/>
    </row>
    <row r="375" spans="5:24">
      <c r="E375" s="2"/>
      <c r="G375" s="7" t="s">
        <v>326</v>
      </c>
      <c r="H375" s="7" t="s">
        <v>776</v>
      </c>
      <c r="J375" s="11" t="s">
        <v>677</v>
      </c>
      <c r="K375" s="16">
        <v>0.03</v>
      </c>
      <c r="L375" s="340" t="s">
        <v>373</v>
      </c>
      <c r="M375" s="331" t="s">
        <v>1397</v>
      </c>
      <c r="N375" s="347" t="str">
        <f t="shared" si="5"/>
        <v>愛知県蒲郡市</v>
      </c>
      <c r="O375" s="329">
        <v>10.210000000000001</v>
      </c>
      <c r="P375" s="331">
        <v>10.17</v>
      </c>
      <c r="Q375" s="367">
        <v>10.14</v>
      </c>
      <c r="T375" s="1"/>
      <c r="U375" s="1"/>
      <c r="V375" s="1"/>
      <c r="W375" s="1"/>
      <c r="X375" s="1"/>
    </row>
    <row r="376" spans="5:24">
      <c r="E376" s="2"/>
      <c r="G376" s="7" t="s">
        <v>326</v>
      </c>
      <c r="H376" s="7" t="s">
        <v>777</v>
      </c>
      <c r="J376" s="11" t="s">
        <v>677</v>
      </c>
      <c r="K376" s="16">
        <v>0.03</v>
      </c>
      <c r="L376" s="340" t="s">
        <v>373</v>
      </c>
      <c r="M376" s="331" t="s">
        <v>1399</v>
      </c>
      <c r="N376" s="347" t="str">
        <f t="shared" si="5"/>
        <v>愛知県常滑市</v>
      </c>
      <c r="O376" s="329">
        <v>10.210000000000001</v>
      </c>
      <c r="P376" s="331">
        <v>10.17</v>
      </c>
      <c r="Q376" s="367">
        <v>10.14</v>
      </c>
      <c r="T376" s="1"/>
      <c r="U376" s="1"/>
      <c r="V376" s="1"/>
      <c r="W376" s="1"/>
      <c r="X376" s="1"/>
    </row>
    <row r="377" spans="5:24">
      <c r="E377" s="2"/>
      <c r="G377" s="7" t="s">
        <v>326</v>
      </c>
      <c r="H377" s="7" t="s">
        <v>778</v>
      </c>
      <c r="J377" s="11" t="s">
        <v>677</v>
      </c>
      <c r="K377" s="16">
        <v>0.03</v>
      </c>
      <c r="L377" s="340" t="s">
        <v>373</v>
      </c>
      <c r="M377" s="331" t="s">
        <v>1401</v>
      </c>
      <c r="N377" s="347" t="str">
        <f t="shared" si="5"/>
        <v>愛知県小牧市</v>
      </c>
      <c r="O377" s="329">
        <v>10.210000000000001</v>
      </c>
      <c r="P377" s="331">
        <v>10.17</v>
      </c>
      <c r="Q377" s="367">
        <v>10.14</v>
      </c>
      <c r="T377" s="1"/>
      <c r="U377" s="1"/>
      <c r="V377" s="1"/>
      <c r="W377" s="1"/>
      <c r="X377" s="1"/>
    </row>
    <row r="378" spans="5:24">
      <c r="E378" s="2"/>
      <c r="G378" s="7" t="s">
        <v>326</v>
      </c>
      <c r="H378" s="7" t="s">
        <v>779</v>
      </c>
      <c r="J378" s="11" t="s">
        <v>677</v>
      </c>
      <c r="K378" s="16">
        <v>0.03</v>
      </c>
      <c r="L378" s="340" t="s">
        <v>373</v>
      </c>
      <c r="M378" s="331" t="s">
        <v>1403</v>
      </c>
      <c r="N378" s="347" t="str">
        <f t="shared" si="5"/>
        <v>愛知県新城市</v>
      </c>
      <c r="O378" s="329">
        <v>10.210000000000001</v>
      </c>
      <c r="P378" s="331">
        <v>10.17</v>
      </c>
      <c r="Q378" s="367">
        <v>10.14</v>
      </c>
      <c r="T378" s="1"/>
      <c r="U378" s="1"/>
      <c r="V378" s="1"/>
      <c r="W378" s="1"/>
      <c r="X378" s="1"/>
    </row>
    <row r="379" spans="5:24">
      <c r="E379" s="2"/>
      <c r="G379" s="7" t="s">
        <v>326</v>
      </c>
      <c r="H379" s="7" t="s">
        <v>780</v>
      </c>
      <c r="J379" s="11" t="s">
        <v>677</v>
      </c>
      <c r="K379" s="16">
        <v>0.03</v>
      </c>
      <c r="L379" s="340" t="s">
        <v>373</v>
      </c>
      <c r="M379" s="331" t="s">
        <v>1404</v>
      </c>
      <c r="N379" s="347" t="str">
        <f t="shared" si="5"/>
        <v>愛知県東海市</v>
      </c>
      <c r="O379" s="329">
        <v>10.210000000000001</v>
      </c>
      <c r="P379" s="331">
        <v>10.17</v>
      </c>
      <c r="Q379" s="367">
        <v>10.14</v>
      </c>
      <c r="T379" s="1"/>
      <c r="U379" s="1"/>
      <c r="V379" s="1"/>
      <c r="W379" s="1"/>
      <c r="X379" s="1"/>
    </row>
    <row r="380" spans="5:24">
      <c r="E380" s="2"/>
      <c r="G380" s="7" t="s">
        <v>326</v>
      </c>
      <c r="H380" s="7" t="s">
        <v>781</v>
      </c>
      <c r="J380" s="11" t="s">
        <v>677</v>
      </c>
      <c r="K380" s="16">
        <v>0.03</v>
      </c>
      <c r="L380" s="340" t="s">
        <v>373</v>
      </c>
      <c r="M380" s="331" t="s">
        <v>1405</v>
      </c>
      <c r="N380" s="347" t="str">
        <f t="shared" si="5"/>
        <v>愛知県大府市</v>
      </c>
      <c r="O380" s="329">
        <v>10.210000000000001</v>
      </c>
      <c r="P380" s="331">
        <v>10.17</v>
      </c>
      <c r="Q380" s="367">
        <v>10.14</v>
      </c>
      <c r="T380" s="1"/>
      <c r="U380" s="1"/>
      <c r="V380" s="1"/>
      <c r="W380" s="1"/>
      <c r="X380" s="1"/>
    </row>
    <row r="381" spans="5:24">
      <c r="E381" s="2"/>
      <c r="G381" s="7" t="s">
        <v>326</v>
      </c>
      <c r="H381" s="7" t="s">
        <v>782</v>
      </c>
      <c r="J381" s="11" t="s">
        <v>677</v>
      </c>
      <c r="K381" s="16">
        <v>0.03</v>
      </c>
      <c r="L381" s="340" t="s">
        <v>373</v>
      </c>
      <c r="M381" s="331" t="s">
        <v>1406</v>
      </c>
      <c r="N381" s="347" t="str">
        <f t="shared" si="5"/>
        <v>愛知県知多市</v>
      </c>
      <c r="O381" s="329">
        <v>10.210000000000001</v>
      </c>
      <c r="P381" s="331">
        <v>10.17</v>
      </c>
      <c r="Q381" s="367">
        <v>10.14</v>
      </c>
      <c r="T381" s="1"/>
      <c r="U381" s="1"/>
      <c r="V381" s="1"/>
      <c r="W381" s="1"/>
      <c r="X381" s="1"/>
    </row>
    <row r="382" spans="5:24">
      <c r="E382" s="2"/>
      <c r="G382" s="7" t="s">
        <v>326</v>
      </c>
      <c r="H382" s="7" t="s">
        <v>783</v>
      </c>
      <c r="J382" s="11" t="s">
        <v>677</v>
      </c>
      <c r="K382" s="16">
        <v>0.03</v>
      </c>
      <c r="L382" s="340" t="s">
        <v>373</v>
      </c>
      <c r="M382" s="331" t="s">
        <v>1409</v>
      </c>
      <c r="N382" s="347" t="str">
        <f t="shared" si="5"/>
        <v>愛知県高浜市</v>
      </c>
      <c r="O382" s="329">
        <v>10.210000000000001</v>
      </c>
      <c r="P382" s="331">
        <v>10.17</v>
      </c>
      <c r="Q382" s="367">
        <v>10.14</v>
      </c>
      <c r="T382" s="1"/>
      <c r="U382" s="1"/>
      <c r="V382" s="1"/>
      <c r="W382" s="1"/>
      <c r="X382" s="1"/>
    </row>
    <row r="383" spans="5:24">
      <c r="E383" s="2"/>
      <c r="G383" s="7" t="s">
        <v>326</v>
      </c>
      <c r="H383" s="7" t="s">
        <v>784</v>
      </c>
      <c r="J383" s="11" t="s">
        <v>677</v>
      </c>
      <c r="K383" s="16">
        <v>0.03</v>
      </c>
      <c r="L383" s="340" t="s">
        <v>373</v>
      </c>
      <c r="M383" s="331" t="s">
        <v>1413</v>
      </c>
      <c r="N383" s="347" t="str">
        <f t="shared" si="5"/>
        <v>愛知県田原市</v>
      </c>
      <c r="O383" s="329">
        <v>10.210000000000001</v>
      </c>
      <c r="P383" s="331">
        <v>10.17</v>
      </c>
      <c r="Q383" s="367">
        <v>10.14</v>
      </c>
      <c r="T383" s="1"/>
      <c r="U383" s="1"/>
      <c r="V383" s="1"/>
      <c r="W383" s="1"/>
      <c r="X383" s="1"/>
    </row>
    <row r="384" spans="5:24">
      <c r="E384" s="2"/>
      <c r="G384" s="7" t="s">
        <v>326</v>
      </c>
      <c r="H384" s="7" t="s">
        <v>785</v>
      </c>
      <c r="J384" s="11" t="s">
        <v>677</v>
      </c>
      <c r="K384" s="16">
        <v>0.03</v>
      </c>
      <c r="L384" s="340" t="s">
        <v>373</v>
      </c>
      <c r="M384" s="331" t="s">
        <v>1423</v>
      </c>
      <c r="N384" s="347" t="str">
        <f t="shared" si="5"/>
        <v>愛知県大口町</v>
      </c>
      <c r="O384" s="329">
        <v>10.210000000000001</v>
      </c>
      <c r="P384" s="331">
        <v>10.17</v>
      </c>
      <c r="Q384" s="367">
        <v>10.14</v>
      </c>
      <c r="T384" s="1"/>
      <c r="U384" s="1"/>
      <c r="V384" s="1"/>
      <c r="W384" s="1"/>
      <c r="X384" s="1"/>
    </row>
    <row r="385" spans="5:24">
      <c r="E385" s="2"/>
      <c r="G385" s="7" t="s">
        <v>326</v>
      </c>
      <c r="H385" s="7" t="s">
        <v>786</v>
      </c>
      <c r="J385" s="11" t="s">
        <v>677</v>
      </c>
      <c r="K385" s="16">
        <v>0.03</v>
      </c>
      <c r="L385" s="340" t="s">
        <v>373</v>
      </c>
      <c r="M385" s="331" t="s">
        <v>1424</v>
      </c>
      <c r="N385" s="347" t="str">
        <f t="shared" si="5"/>
        <v>愛知県扶桑町</v>
      </c>
      <c r="O385" s="329">
        <v>10.210000000000001</v>
      </c>
      <c r="P385" s="331">
        <v>10.17</v>
      </c>
      <c r="Q385" s="367">
        <v>10.14</v>
      </c>
      <c r="T385" s="1"/>
      <c r="U385" s="1"/>
      <c r="V385" s="1"/>
      <c r="W385" s="1"/>
      <c r="X385" s="1"/>
    </row>
    <row r="386" spans="5:24">
      <c r="E386" s="2"/>
      <c r="G386" s="7" t="s">
        <v>326</v>
      </c>
      <c r="H386" s="7" t="s">
        <v>787</v>
      </c>
      <c r="J386" s="11" t="s">
        <v>677</v>
      </c>
      <c r="K386" s="16">
        <v>0.03</v>
      </c>
      <c r="L386" s="340" t="s">
        <v>373</v>
      </c>
      <c r="M386" s="331" t="s">
        <v>1428</v>
      </c>
      <c r="N386" s="347" t="str">
        <f t="shared" si="5"/>
        <v>愛知県阿久比町</v>
      </c>
      <c r="O386" s="329">
        <v>10.210000000000001</v>
      </c>
      <c r="P386" s="331">
        <v>10.17</v>
      </c>
      <c r="Q386" s="367">
        <v>10.14</v>
      </c>
      <c r="T386" s="1"/>
      <c r="U386" s="1"/>
      <c r="V386" s="1"/>
      <c r="W386" s="1"/>
      <c r="X386" s="1"/>
    </row>
    <row r="387" spans="5:24">
      <c r="E387" s="2"/>
      <c r="G387" s="7" t="s">
        <v>326</v>
      </c>
      <c r="H387" s="7" t="s">
        <v>743</v>
      </c>
      <c r="J387" s="11" t="s">
        <v>677</v>
      </c>
      <c r="K387" s="16">
        <v>0.03</v>
      </c>
      <c r="L387" s="340" t="s">
        <v>373</v>
      </c>
      <c r="M387" s="331" t="s">
        <v>1429</v>
      </c>
      <c r="N387" s="347" t="str">
        <f t="shared" si="5"/>
        <v>愛知県東浦町</v>
      </c>
      <c r="O387" s="329">
        <v>10.210000000000001</v>
      </c>
      <c r="P387" s="331">
        <v>10.17</v>
      </c>
      <c r="Q387" s="367">
        <v>10.14</v>
      </c>
      <c r="T387" s="1"/>
      <c r="U387" s="1"/>
      <c r="V387" s="1"/>
      <c r="W387" s="1"/>
      <c r="X387" s="1"/>
    </row>
    <row r="388" spans="5:24">
      <c r="E388" s="2"/>
      <c r="G388" s="7" t="s">
        <v>326</v>
      </c>
      <c r="H388" s="7" t="s">
        <v>788</v>
      </c>
      <c r="J388" s="11" t="s">
        <v>677</v>
      </c>
      <c r="K388" s="16">
        <v>0.03</v>
      </c>
      <c r="L388" s="340" t="s">
        <v>373</v>
      </c>
      <c r="M388" s="331" t="s">
        <v>2181</v>
      </c>
      <c r="N388" s="347" t="str">
        <f t="shared" ref="N388:N451" si="6">L388&amp;M388</f>
        <v>愛知県武豊町</v>
      </c>
      <c r="O388" s="329">
        <v>10.210000000000001</v>
      </c>
      <c r="P388" s="331">
        <v>10.17</v>
      </c>
      <c r="Q388" s="367">
        <v>10.14</v>
      </c>
      <c r="T388" s="1"/>
      <c r="U388" s="1"/>
      <c r="V388" s="1"/>
      <c r="W388" s="1"/>
      <c r="X388" s="1"/>
    </row>
    <row r="389" spans="5:24">
      <c r="E389" s="2"/>
      <c r="G389" s="7" t="s">
        <v>326</v>
      </c>
      <c r="H389" s="7" t="s">
        <v>789</v>
      </c>
      <c r="J389" s="11" t="s">
        <v>677</v>
      </c>
      <c r="K389" s="16">
        <v>0.03</v>
      </c>
      <c r="L389" s="340" t="s">
        <v>373</v>
      </c>
      <c r="M389" s="331" t="s">
        <v>1432</v>
      </c>
      <c r="N389" s="347" t="str">
        <f t="shared" si="6"/>
        <v>愛知県幸田町</v>
      </c>
      <c r="O389" s="329">
        <v>10.210000000000001</v>
      </c>
      <c r="P389" s="331">
        <v>10.17</v>
      </c>
      <c r="Q389" s="367">
        <v>10.14</v>
      </c>
      <c r="T389" s="1"/>
      <c r="U389" s="1"/>
      <c r="V389" s="1"/>
      <c r="W389" s="1"/>
      <c r="X389" s="1"/>
    </row>
    <row r="390" spans="5:24">
      <c r="E390" s="2"/>
      <c r="G390" s="7" t="s">
        <v>326</v>
      </c>
      <c r="H390" s="7" t="s">
        <v>790</v>
      </c>
      <c r="J390" s="11" t="s">
        <v>677</v>
      </c>
      <c r="K390" s="16">
        <v>0.03</v>
      </c>
      <c r="L390" s="340" t="s">
        <v>373</v>
      </c>
      <c r="M390" s="331" t="s">
        <v>1433</v>
      </c>
      <c r="N390" s="347" t="str">
        <f t="shared" si="6"/>
        <v>愛知県設楽町</v>
      </c>
      <c r="O390" s="329">
        <v>10.210000000000001</v>
      </c>
      <c r="P390" s="331">
        <v>10.17</v>
      </c>
      <c r="Q390" s="367">
        <v>10.14</v>
      </c>
      <c r="T390" s="1"/>
      <c r="U390" s="1"/>
      <c r="V390" s="1"/>
      <c r="W390" s="1"/>
      <c r="X390" s="1"/>
    </row>
    <row r="391" spans="5:24">
      <c r="E391" s="2"/>
      <c r="G391" s="7" t="s">
        <v>326</v>
      </c>
      <c r="H391" s="7" t="s">
        <v>791</v>
      </c>
      <c r="J391" s="11" t="s">
        <v>677</v>
      </c>
      <c r="K391" s="16">
        <v>0.03</v>
      </c>
      <c r="L391" s="340" t="s">
        <v>373</v>
      </c>
      <c r="M391" s="331" t="s">
        <v>1434</v>
      </c>
      <c r="N391" s="347" t="str">
        <f t="shared" si="6"/>
        <v>愛知県東栄町</v>
      </c>
      <c r="O391" s="329">
        <v>10.210000000000001</v>
      </c>
      <c r="P391" s="331">
        <v>10.17</v>
      </c>
      <c r="Q391" s="367">
        <v>10.14</v>
      </c>
      <c r="T391" s="1"/>
      <c r="U391" s="1"/>
      <c r="V391" s="1"/>
      <c r="W391" s="1"/>
      <c r="X391" s="1"/>
    </row>
    <row r="392" spans="5:24">
      <c r="E392" s="2"/>
      <c r="G392" s="7" t="s">
        <v>326</v>
      </c>
      <c r="H392" s="7" t="s">
        <v>792</v>
      </c>
      <c r="J392" s="11" t="s">
        <v>677</v>
      </c>
      <c r="K392" s="16">
        <v>0.03</v>
      </c>
      <c r="L392" s="340" t="s">
        <v>373</v>
      </c>
      <c r="M392" s="331" t="s">
        <v>1435</v>
      </c>
      <c r="N392" s="347" t="str">
        <f t="shared" si="6"/>
        <v>愛知県豊根村</v>
      </c>
      <c r="O392" s="329">
        <v>10.210000000000001</v>
      </c>
      <c r="P392" s="331">
        <v>10.17</v>
      </c>
      <c r="Q392" s="367">
        <v>10.14</v>
      </c>
      <c r="T392" s="1"/>
      <c r="U392" s="1"/>
      <c r="V392" s="1"/>
      <c r="W392" s="1"/>
      <c r="X392" s="1"/>
    </row>
    <row r="393" spans="5:24">
      <c r="E393" s="2"/>
      <c r="G393" s="7" t="s">
        <v>326</v>
      </c>
      <c r="H393" s="7" t="s">
        <v>793</v>
      </c>
      <c r="J393" s="11" t="s">
        <v>677</v>
      </c>
      <c r="K393" s="16">
        <v>0.03</v>
      </c>
      <c r="L393" s="340" t="s">
        <v>376</v>
      </c>
      <c r="M393" s="331" t="s">
        <v>1442</v>
      </c>
      <c r="N393" s="347" t="str">
        <f t="shared" si="6"/>
        <v>三重県名張市</v>
      </c>
      <c r="O393" s="329">
        <v>10.210000000000001</v>
      </c>
      <c r="P393" s="331">
        <v>10.17</v>
      </c>
      <c r="Q393" s="367">
        <v>10.14</v>
      </c>
      <c r="T393" s="1"/>
      <c r="U393" s="1"/>
      <c r="V393" s="1"/>
      <c r="W393" s="1"/>
      <c r="X393" s="1"/>
    </row>
    <row r="394" spans="5:24">
      <c r="E394" s="2"/>
      <c r="G394" s="7" t="s">
        <v>326</v>
      </c>
      <c r="H394" s="7" t="s">
        <v>794</v>
      </c>
      <c r="J394" s="11" t="s">
        <v>677</v>
      </c>
      <c r="K394" s="16">
        <v>0.03</v>
      </c>
      <c r="L394" s="340" t="s">
        <v>376</v>
      </c>
      <c r="M394" s="331" t="s">
        <v>1447</v>
      </c>
      <c r="N394" s="347" t="str">
        <f t="shared" si="6"/>
        <v>三重県いなべ市</v>
      </c>
      <c r="O394" s="329">
        <v>10.210000000000001</v>
      </c>
      <c r="P394" s="331">
        <v>10.17</v>
      </c>
      <c r="Q394" s="367">
        <v>10.14</v>
      </c>
      <c r="T394" s="1"/>
      <c r="U394" s="1"/>
      <c r="V394" s="1"/>
      <c r="W394" s="1"/>
      <c r="X394" s="1"/>
    </row>
    <row r="395" spans="5:24">
      <c r="E395" s="2"/>
      <c r="G395" s="7" t="s">
        <v>326</v>
      </c>
      <c r="H395" s="7" t="s">
        <v>795</v>
      </c>
      <c r="J395" s="11" t="s">
        <v>677</v>
      </c>
      <c r="K395" s="16">
        <v>0.03</v>
      </c>
      <c r="L395" s="340" t="s">
        <v>376</v>
      </c>
      <c r="M395" s="331" t="s">
        <v>1449</v>
      </c>
      <c r="N395" s="347" t="str">
        <f t="shared" si="6"/>
        <v>三重県伊賀市</v>
      </c>
      <c r="O395" s="329">
        <v>10.210000000000001</v>
      </c>
      <c r="P395" s="331">
        <v>10.17</v>
      </c>
      <c r="Q395" s="367">
        <v>10.14</v>
      </c>
      <c r="T395" s="1"/>
      <c r="U395" s="1"/>
      <c r="V395" s="1"/>
      <c r="W395" s="1"/>
      <c r="X395" s="1"/>
    </row>
    <row r="396" spans="5:24">
      <c r="E396" s="2"/>
      <c r="G396" s="7" t="s">
        <v>326</v>
      </c>
      <c r="H396" s="7" t="s">
        <v>796</v>
      </c>
      <c r="J396" s="11" t="s">
        <v>677</v>
      </c>
      <c r="K396" s="16">
        <v>0.03</v>
      </c>
      <c r="L396" s="340" t="s">
        <v>376</v>
      </c>
      <c r="M396" s="331" t="s">
        <v>1450</v>
      </c>
      <c r="N396" s="347" t="str">
        <f t="shared" si="6"/>
        <v>三重県木曽岬町</v>
      </c>
      <c r="O396" s="329">
        <v>10.210000000000001</v>
      </c>
      <c r="P396" s="331">
        <v>10.17</v>
      </c>
      <c r="Q396" s="367">
        <v>10.14</v>
      </c>
      <c r="T396" s="1"/>
      <c r="U396" s="1"/>
      <c r="V396" s="1"/>
      <c r="W396" s="1"/>
      <c r="X396" s="1"/>
    </row>
    <row r="397" spans="5:24">
      <c r="E397" s="2"/>
      <c r="G397" s="7" t="s">
        <v>326</v>
      </c>
      <c r="H397" s="7" t="s">
        <v>797</v>
      </c>
      <c r="J397" s="11" t="s">
        <v>677</v>
      </c>
      <c r="K397" s="16">
        <v>0.03</v>
      </c>
      <c r="L397" s="340" t="s">
        <v>376</v>
      </c>
      <c r="M397" s="331" t="s">
        <v>1451</v>
      </c>
      <c r="N397" s="347" t="str">
        <f t="shared" si="6"/>
        <v>三重県東員町</v>
      </c>
      <c r="O397" s="329">
        <v>10.210000000000001</v>
      </c>
      <c r="P397" s="331">
        <v>10.17</v>
      </c>
      <c r="Q397" s="367">
        <v>10.14</v>
      </c>
      <c r="T397" s="1"/>
      <c r="U397" s="1"/>
      <c r="V397" s="1"/>
      <c r="W397" s="1"/>
      <c r="X397" s="1"/>
    </row>
    <row r="398" spans="5:24">
      <c r="E398" s="2"/>
      <c r="G398" s="7" t="s">
        <v>326</v>
      </c>
      <c r="H398" s="7" t="s">
        <v>798</v>
      </c>
      <c r="J398" s="11" t="s">
        <v>677</v>
      </c>
      <c r="K398" s="16">
        <v>0.03</v>
      </c>
      <c r="L398" s="340" t="s">
        <v>376</v>
      </c>
      <c r="M398" s="331" t="s">
        <v>1452</v>
      </c>
      <c r="N398" s="347" t="str">
        <f t="shared" si="6"/>
        <v>三重県菰野町</v>
      </c>
      <c r="O398" s="329">
        <v>10.210000000000001</v>
      </c>
      <c r="P398" s="331">
        <v>10.17</v>
      </c>
      <c r="Q398" s="367">
        <v>10.14</v>
      </c>
      <c r="T398" s="1"/>
      <c r="U398" s="1"/>
      <c r="V398" s="1"/>
      <c r="W398" s="1"/>
      <c r="X398" s="1"/>
    </row>
    <row r="399" spans="5:24">
      <c r="E399" s="2"/>
      <c r="G399" s="7" t="s">
        <v>326</v>
      </c>
      <c r="H399" s="7" t="s">
        <v>799</v>
      </c>
      <c r="J399" s="11" t="s">
        <v>677</v>
      </c>
      <c r="K399" s="16">
        <v>0.03</v>
      </c>
      <c r="L399" s="340" t="s">
        <v>376</v>
      </c>
      <c r="M399" s="331" t="s">
        <v>2257</v>
      </c>
      <c r="N399" s="347" t="str">
        <f t="shared" si="6"/>
        <v>三重県朝日町</v>
      </c>
      <c r="O399" s="329">
        <v>10.210000000000001</v>
      </c>
      <c r="P399" s="331">
        <v>10.17</v>
      </c>
      <c r="Q399" s="367">
        <v>10.14</v>
      </c>
      <c r="T399" s="1"/>
      <c r="U399" s="1"/>
      <c r="V399" s="1"/>
      <c r="W399" s="1"/>
      <c r="X399" s="1"/>
    </row>
    <row r="400" spans="5:24">
      <c r="E400" s="2"/>
      <c r="G400" s="7" t="s">
        <v>326</v>
      </c>
      <c r="H400" s="7" t="s">
        <v>800</v>
      </c>
      <c r="J400" s="11" t="s">
        <v>677</v>
      </c>
      <c r="K400" s="16">
        <v>0.03</v>
      </c>
      <c r="L400" s="340" t="s">
        <v>376</v>
      </c>
      <c r="M400" s="331" t="s">
        <v>1453</v>
      </c>
      <c r="N400" s="347" t="str">
        <f t="shared" si="6"/>
        <v>三重県川越町</v>
      </c>
      <c r="O400" s="329">
        <v>10.210000000000001</v>
      </c>
      <c r="P400" s="331">
        <v>10.17</v>
      </c>
      <c r="Q400" s="367">
        <v>10.14</v>
      </c>
      <c r="T400" s="1"/>
      <c r="U400" s="1"/>
      <c r="V400" s="1"/>
      <c r="W400" s="1"/>
      <c r="X400" s="1"/>
    </row>
    <row r="401" spans="5:24">
      <c r="E401" s="2"/>
      <c r="G401" s="7" t="s">
        <v>326</v>
      </c>
      <c r="H401" s="7" t="s">
        <v>801</v>
      </c>
      <c r="J401" s="11" t="s">
        <v>677</v>
      </c>
      <c r="K401" s="16">
        <v>0.03</v>
      </c>
      <c r="L401" s="340" t="s">
        <v>380</v>
      </c>
      <c r="M401" s="331" t="s">
        <v>1465</v>
      </c>
      <c r="N401" s="347" t="str">
        <f t="shared" si="6"/>
        <v>滋賀県長浜市</v>
      </c>
      <c r="O401" s="329">
        <v>10.210000000000001</v>
      </c>
      <c r="P401" s="331">
        <v>10.17</v>
      </c>
      <c r="Q401" s="367">
        <v>10.14</v>
      </c>
      <c r="T401" s="1"/>
      <c r="U401" s="1"/>
      <c r="V401" s="1"/>
      <c r="W401" s="1"/>
      <c r="X401" s="1"/>
    </row>
    <row r="402" spans="5:24">
      <c r="E402" s="2"/>
      <c r="G402" s="7" t="s">
        <v>326</v>
      </c>
      <c r="H402" s="7" t="s">
        <v>802</v>
      </c>
      <c r="J402" s="11" t="s">
        <v>677</v>
      </c>
      <c r="K402" s="16">
        <v>0.03</v>
      </c>
      <c r="L402" s="340" t="s">
        <v>380</v>
      </c>
      <c r="M402" s="331" t="s">
        <v>2182</v>
      </c>
      <c r="N402" s="347" t="str">
        <f t="shared" si="6"/>
        <v>滋賀県近江八幡市</v>
      </c>
      <c r="O402" s="329">
        <v>10.210000000000001</v>
      </c>
      <c r="P402" s="331">
        <v>10.17</v>
      </c>
      <c r="Q402" s="367">
        <v>10.14</v>
      </c>
      <c r="T402" s="1"/>
      <c r="U402" s="1"/>
      <c r="V402" s="1"/>
      <c r="W402" s="1"/>
      <c r="X402" s="1"/>
    </row>
    <row r="403" spans="5:24">
      <c r="E403" s="2"/>
      <c r="G403" s="7" t="s">
        <v>326</v>
      </c>
      <c r="H403" s="7" t="s">
        <v>803</v>
      </c>
      <c r="J403" s="11" t="s">
        <v>677</v>
      </c>
      <c r="K403" s="16">
        <v>0.03</v>
      </c>
      <c r="L403" s="340" t="s">
        <v>380</v>
      </c>
      <c r="M403" s="331" t="s">
        <v>1471</v>
      </c>
      <c r="N403" s="347" t="str">
        <f t="shared" si="6"/>
        <v>滋賀県野洲市</v>
      </c>
      <c r="O403" s="329">
        <v>10.210000000000001</v>
      </c>
      <c r="P403" s="331">
        <v>10.17</v>
      </c>
      <c r="Q403" s="367">
        <v>10.14</v>
      </c>
      <c r="T403" s="1"/>
      <c r="U403" s="1"/>
      <c r="V403" s="1"/>
      <c r="W403" s="1"/>
      <c r="X403" s="1"/>
    </row>
    <row r="404" spans="5:24">
      <c r="E404" s="2"/>
      <c r="G404" s="7" t="s">
        <v>326</v>
      </c>
      <c r="H404" s="7" t="s">
        <v>804</v>
      </c>
      <c r="J404" s="11" t="s">
        <v>677</v>
      </c>
      <c r="K404" s="16">
        <v>0.03</v>
      </c>
      <c r="L404" s="340" t="s">
        <v>380</v>
      </c>
      <c r="M404" s="331" t="s">
        <v>1472</v>
      </c>
      <c r="N404" s="347" t="str">
        <f t="shared" si="6"/>
        <v>滋賀県湖南市</v>
      </c>
      <c r="O404" s="329">
        <v>10.210000000000001</v>
      </c>
      <c r="P404" s="331">
        <v>10.17</v>
      </c>
      <c r="Q404" s="367">
        <v>10.14</v>
      </c>
      <c r="T404" s="1"/>
      <c r="U404" s="1"/>
      <c r="V404" s="1"/>
      <c r="W404" s="1"/>
      <c r="X404" s="1"/>
    </row>
    <row r="405" spans="5:24">
      <c r="E405" s="2"/>
      <c r="G405" s="7" t="s">
        <v>326</v>
      </c>
      <c r="H405" s="7" t="s">
        <v>805</v>
      </c>
      <c r="J405" s="11" t="s">
        <v>677</v>
      </c>
      <c r="K405" s="16">
        <v>0.03</v>
      </c>
      <c r="L405" s="340" t="s">
        <v>380</v>
      </c>
      <c r="M405" s="331" t="s">
        <v>2183</v>
      </c>
      <c r="N405" s="347" t="str">
        <f t="shared" si="6"/>
        <v>滋賀県高島市</v>
      </c>
      <c r="O405" s="329">
        <v>10.210000000000001</v>
      </c>
      <c r="P405" s="331">
        <v>10.17</v>
      </c>
      <c r="Q405" s="367">
        <v>10.14</v>
      </c>
      <c r="T405" s="1"/>
      <c r="U405" s="1"/>
      <c r="V405" s="1"/>
      <c r="W405" s="1"/>
      <c r="X405" s="1"/>
    </row>
    <row r="406" spans="5:24">
      <c r="E406" s="2"/>
      <c r="G406" s="7" t="s">
        <v>326</v>
      </c>
      <c r="H406" s="7" t="s">
        <v>806</v>
      </c>
      <c r="J406" s="11" t="s">
        <v>677</v>
      </c>
      <c r="K406" s="16">
        <v>0.03</v>
      </c>
      <c r="L406" s="340" t="s">
        <v>380</v>
      </c>
      <c r="M406" s="331" t="s">
        <v>1474</v>
      </c>
      <c r="N406" s="347" t="str">
        <f t="shared" si="6"/>
        <v>滋賀県東近江市</v>
      </c>
      <c r="O406" s="329">
        <v>10.210000000000001</v>
      </c>
      <c r="P406" s="331">
        <v>10.17</v>
      </c>
      <c r="Q406" s="367">
        <v>10.14</v>
      </c>
      <c r="T406" s="1"/>
      <c r="U406" s="1"/>
      <c r="V406" s="1"/>
      <c r="W406" s="1"/>
      <c r="X406" s="1"/>
    </row>
    <row r="407" spans="5:24">
      <c r="E407" s="2"/>
      <c r="G407" s="7" t="s">
        <v>326</v>
      </c>
      <c r="H407" s="7" t="s">
        <v>807</v>
      </c>
      <c r="J407" s="11" t="s">
        <v>677</v>
      </c>
      <c r="K407" s="16">
        <v>0.03</v>
      </c>
      <c r="L407" s="340" t="s">
        <v>380</v>
      </c>
      <c r="M407" s="331" t="s">
        <v>2258</v>
      </c>
      <c r="N407" s="347" t="str">
        <f t="shared" si="6"/>
        <v>滋賀県日野町</v>
      </c>
      <c r="O407" s="329">
        <v>10.210000000000001</v>
      </c>
      <c r="P407" s="331">
        <v>10.17</v>
      </c>
      <c r="Q407" s="367">
        <v>10.14</v>
      </c>
      <c r="T407" s="1"/>
      <c r="U407" s="1"/>
      <c r="V407" s="1"/>
      <c r="W407" s="1"/>
      <c r="X407" s="1"/>
    </row>
    <row r="408" spans="5:24">
      <c r="E408" s="2"/>
      <c r="G408" s="7" t="s">
        <v>326</v>
      </c>
      <c r="H408" s="7" t="s">
        <v>808</v>
      </c>
      <c r="J408" s="11" t="s">
        <v>677</v>
      </c>
      <c r="K408" s="16">
        <v>0.03</v>
      </c>
      <c r="L408" s="340" t="s">
        <v>380</v>
      </c>
      <c r="M408" s="331" t="s">
        <v>2184</v>
      </c>
      <c r="N408" s="347" t="str">
        <f t="shared" si="6"/>
        <v>滋賀県竜王町</v>
      </c>
      <c r="O408" s="329">
        <v>10.210000000000001</v>
      </c>
      <c r="P408" s="331">
        <v>10.17</v>
      </c>
      <c r="Q408" s="367">
        <v>10.14</v>
      </c>
      <c r="T408" s="1"/>
      <c r="U408" s="1"/>
      <c r="V408" s="1"/>
      <c r="W408" s="1"/>
      <c r="X408" s="1"/>
    </row>
    <row r="409" spans="5:24">
      <c r="E409" s="2"/>
      <c r="G409" s="7" t="s">
        <v>326</v>
      </c>
      <c r="H409" s="7" t="s">
        <v>809</v>
      </c>
      <c r="J409" s="11" t="s">
        <v>677</v>
      </c>
      <c r="K409" s="16">
        <v>0.03</v>
      </c>
      <c r="L409" s="340" t="s">
        <v>383</v>
      </c>
      <c r="M409" s="331" t="s">
        <v>1498</v>
      </c>
      <c r="N409" s="347" t="str">
        <f t="shared" si="6"/>
        <v>京都府久御山町</v>
      </c>
      <c r="O409" s="329">
        <v>10.210000000000001</v>
      </c>
      <c r="P409" s="331">
        <v>10.17</v>
      </c>
      <c r="Q409" s="367">
        <v>10.14</v>
      </c>
      <c r="T409" s="1"/>
      <c r="U409" s="1"/>
      <c r="V409" s="1"/>
      <c r="W409" s="1"/>
      <c r="X409" s="1"/>
    </row>
    <row r="410" spans="5:24">
      <c r="E410" s="2"/>
      <c r="G410" s="7" t="s">
        <v>326</v>
      </c>
      <c r="H410" s="7" t="s">
        <v>810</v>
      </c>
      <c r="J410" s="11" t="s">
        <v>677</v>
      </c>
      <c r="K410" s="16">
        <v>0.03</v>
      </c>
      <c r="L410" s="340" t="s">
        <v>391</v>
      </c>
      <c r="M410" s="331" t="s">
        <v>1552</v>
      </c>
      <c r="N410" s="347" t="str">
        <f t="shared" si="6"/>
        <v>兵庫県姫路市</v>
      </c>
      <c r="O410" s="329">
        <v>10.210000000000001</v>
      </c>
      <c r="P410" s="331">
        <v>10.17</v>
      </c>
      <c r="Q410" s="367">
        <v>10.14</v>
      </c>
      <c r="T410" s="1"/>
      <c r="U410" s="1"/>
      <c r="V410" s="1"/>
      <c r="W410" s="1"/>
      <c r="X410" s="1"/>
    </row>
    <row r="411" spans="5:24">
      <c r="E411" s="2"/>
      <c r="G411" s="7" t="s">
        <v>326</v>
      </c>
      <c r="H411" s="7" t="s">
        <v>811</v>
      </c>
      <c r="J411" s="11" t="s">
        <v>677</v>
      </c>
      <c r="K411" s="16">
        <v>0.03</v>
      </c>
      <c r="L411" s="340" t="s">
        <v>391</v>
      </c>
      <c r="M411" s="331" t="s">
        <v>1561</v>
      </c>
      <c r="N411" s="347" t="str">
        <f t="shared" si="6"/>
        <v>兵庫県加古川市</v>
      </c>
      <c r="O411" s="329">
        <v>10.210000000000001</v>
      </c>
      <c r="P411" s="331">
        <v>10.17</v>
      </c>
      <c r="Q411" s="367">
        <v>10.14</v>
      </c>
      <c r="T411" s="1"/>
      <c r="U411" s="1"/>
      <c r="V411" s="1"/>
      <c r="W411" s="1"/>
      <c r="X411" s="1"/>
    </row>
    <row r="412" spans="5:24">
      <c r="E412" s="2"/>
      <c r="G412" s="7" t="s">
        <v>326</v>
      </c>
      <c r="H412" s="7" t="s">
        <v>812</v>
      </c>
      <c r="J412" s="11" t="s">
        <v>677</v>
      </c>
      <c r="K412" s="16">
        <v>0.03</v>
      </c>
      <c r="L412" s="340" t="s">
        <v>391</v>
      </c>
      <c r="M412" s="331" t="s">
        <v>1565</v>
      </c>
      <c r="N412" s="347" t="str">
        <f t="shared" si="6"/>
        <v>兵庫県三木市</v>
      </c>
      <c r="O412" s="329">
        <v>10.210000000000001</v>
      </c>
      <c r="P412" s="331">
        <v>10.17</v>
      </c>
      <c r="Q412" s="367">
        <v>10.14</v>
      </c>
      <c r="T412" s="1"/>
      <c r="U412" s="1"/>
      <c r="V412" s="1"/>
      <c r="W412" s="1"/>
      <c r="X412" s="1"/>
    </row>
    <row r="413" spans="5:24">
      <c r="E413" s="2"/>
      <c r="G413" s="7" t="s">
        <v>326</v>
      </c>
      <c r="H413" s="7" t="s">
        <v>813</v>
      </c>
      <c r="J413" s="11" t="s">
        <v>677</v>
      </c>
      <c r="K413" s="16">
        <v>0.03</v>
      </c>
      <c r="L413" s="340" t="s">
        <v>391</v>
      </c>
      <c r="M413" s="331" t="s">
        <v>1566</v>
      </c>
      <c r="N413" s="347" t="str">
        <f t="shared" si="6"/>
        <v>兵庫県高砂市</v>
      </c>
      <c r="O413" s="329">
        <v>10.210000000000001</v>
      </c>
      <c r="P413" s="331">
        <v>10.17</v>
      </c>
      <c r="Q413" s="367">
        <v>10.14</v>
      </c>
      <c r="T413" s="1"/>
      <c r="U413" s="1"/>
      <c r="V413" s="1"/>
      <c r="W413" s="1"/>
      <c r="X413" s="1"/>
    </row>
    <row r="414" spans="5:24">
      <c r="E414" s="2"/>
      <c r="G414" s="7" t="s">
        <v>326</v>
      </c>
      <c r="H414" s="7" t="s">
        <v>814</v>
      </c>
      <c r="J414" s="11" t="s">
        <v>677</v>
      </c>
      <c r="K414" s="16">
        <v>0.03</v>
      </c>
      <c r="L414" s="340" t="s">
        <v>391</v>
      </c>
      <c r="M414" s="331" t="s">
        <v>1582</v>
      </c>
      <c r="N414" s="347" t="str">
        <f t="shared" si="6"/>
        <v>兵庫県稲美町</v>
      </c>
      <c r="O414" s="329">
        <v>10.210000000000001</v>
      </c>
      <c r="P414" s="331">
        <v>10.17</v>
      </c>
      <c r="Q414" s="367">
        <v>10.14</v>
      </c>
      <c r="T414" s="1"/>
      <c r="U414" s="1"/>
      <c r="V414" s="1"/>
      <c r="W414" s="1"/>
      <c r="X414" s="1"/>
    </row>
    <row r="415" spans="5:24">
      <c r="E415" s="2"/>
      <c r="G415" s="7" t="s">
        <v>329</v>
      </c>
      <c r="H415" s="7" t="s">
        <v>815</v>
      </c>
      <c r="J415" s="11" t="s">
        <v>677</v>
      </c>
      <c r="K415" s="16">
        <v>0.03</v>
      </c>
      <c r="L415" s="340" t="s">
        <v>391</v>
      </c>
      <c r="M415" s="331" t="s">
        <v>1583</v>
      </c>
      <c r="N415" s="347" t="str">
        <f t="shared" si="6"/>
        <v>兵庫県播磨町</v>
      </c>
      <c r="O415" s="329">
        <v>10.210000000000001</v>
      </c>
      <c r="P415" s="331">
        <v>10.17</v>
      </c>
      <c r="Q415" s="367">
        <v>10.14</v>
      </c>
      <c r="T415" s="1"/>
      <c r="U415" s="1"/>
      <c r="V415" s="1"/>
      <c r="W415" s="1"/>
      <c r="X415" s="1"/>
    </row>
    <row r="416" spans="5:24">
      <c r="E416" s="2"/>
      <c r="G416" s="7" t="s">
        <v>329</v>
      </c>
      <c r="H416" s="7" t="s">
        <v>816</v>
      </c>
      <c r="J416" s="11" t="s">
        <v>677</v>
      </c>
      <c r="K416" s="16">
        <v>0.03</v>
      </c>
      <c r="L416" s="340" t="s">
        <v>394</v>
      </c>
      <c r="M416" s="331" t="s">
        <v>1592</v>
      </c>
      <c r="N416" s="347" t="str">
        <f t="shared" si="6"/>
        <v>奈良県大和高田市</v>
      </c>
      <c r="O416" s="329">
        <v>10.210000000000001</v>
      </c>
      <c r="P416" s="331">
        <v>10.17</v>
      </c>
      <c r="Q416" s="367">
        <v>10.14</v>
      </c>
      <c r="T416" s="1"/>
      <c r="U416" s="1"/>
      <c r="V416" s="1"/>
      <c r="W416" s="1"/>
      <c r="X416" s="1"/>
    </row>
    <row r="417" spans="5:24">
      <c r="E417" s="2"/>
      <c r="G417" s="7" t="s">
        <v>329</v>
      </c>
      <c r="H417" s="7" t="s">
        <v>817</v>
      </c>
      <c r="J417" s="11" t="s">
        <v>677</v>
      </c>
      <c r="K417" s="16">
        <v>0.03</v>
      </c>
      <c r="L417" s="340" t="s">
        <v>394</v>
      </c>
      <c r="M417" s="331" t="s">
        <v>1594</v>
      </c>
      <c r="N417" s="347" t="str">
        <f t="shared" si="6"/>
        <v>奈良県天理市</v>
      </c>
      <c r="O417" s="329">
        <v>10.210000000000001</v>
      </c>
      <c r="P417" s="331">
        <v>10.17</v>
      </c>
      <c r="Q417" s="367">
        <v>10.14</v>
      </c>
      <c r="T417" s="1"/>
      <c r="U417" s="1"/>
      <c r="V417" s="1"/>
      <c r="W417" s="1"/>
      <c r="X417" s="1"/>
    </row>
    <row r="418" spans="5:24">
      <c r="E418" s="2"/>
      <c r="G418" s="7" t="s">
        <v>329</v>
      </c>
      <c r="H418" s="7" t="s">
        <v>818</v>
      </c>
      <c r="J418" s="11" t="s">
        <v>677</v>
      </c>
      <c r="K418" s="16">
        <v>0.03</v>
      </c>
      <c r="L418" s="340" t="s">
        <v>394</v>
      </c>
      <c r="M418" s="331" t="s">
        <v>1595</v>
      </c>
      <c r="N418" s="347" t="str">
        <f t="shared" si="6"/>
        <v>奈良県橿原市</v>
      </c>
      <c r="O418" s="329">
        <v>10.210000000000001</v>
      </c>
      <c r="P418" s="331">
        <v>10.17</v>
      </c>
      <c r="Q418" s="367">
        <v>10.14</v>
      </c>
      <c r="T418" s="1"/>
      <c r="U418" s="1"/>
      <c r="V418" s="1"/>
      <c r="W418" s="1"/>
      <c r="X418" s="1"/>
    </row>
    <row r="419" spans="5:24">
      <c r="E419" s="2"/>
      <c r="G419" s="7" t="s">
        <v>329</v>
      </c>
      <c r="H419" s="7" t="s">
        <v>819</v>
      </c>
      <c r="J419" s="11" t="s">
        <v>677</v>
      </c>
      <c r="K419" s="16">
        <v>0.03</v>
      </c>
      <c r="L419" s="340" t="s">
        <v>394</v>
      </c>
      <c r="M419" s="331" t="s">
        <v>1596</v>
      </c>
      <c r="N419" s="347" t="str">
        <f t="shared" si="6"/>
        <v>奈良県桜井市</v>
      </c>
      <c r="O419" s="329">
        <v>10.210000000000001</v>
      </c>
      <c r="P419" s="331">
        <v>10.17</v>
      </c>
      <c r="Q419" s="367">
        <v>10.14</v>
      </c>
      <c r="T419" s="1"/>
      <c r="U419" s="1"/>
      <c r="V419" s="1"/>
      <c r="W419" s="1"/>
      <c r="X419" s="1"/>
    </row>
    <row r="420" spans="5:24">
      <c r="E420" s="2"/>
      <c r="G420" s="7" t="s">
        <v>329</v>
      </c>
      <c r="H420" s="7" t="s">
        <v>820</v>
      </c>
      <c r="J420" s="11" t="s">
        <v>677</v>
      </c>
      <c r="K420" s="16">
        <v>0.03</v>
      </c>
      <c r="L420" s="340" t="s">
        <v>394</v>
      </c>
      <c r="M420" s="331" t="s">
        <v>1598</v>
      </c>
      <c r="N420" s="347" t="str">
        <f t="shared" si="6"/>
        <v>奈良県御所市</v>
      </c>
      <c r="O420" s="329">
        <v>10.210000000000001</v>
      </c>
      <c r="P420" s="331">
        <v>10.17</v>
      </c>
      <c r="Q420" s="367">
        <v>10.14</v>
      </c>
      <c r="T420" s="1"/>
      <c r="U420" s="1"/>
      <c r="V420" s="1"/>
      <c r="W420" s="1"/>
      <c r="X420" s="1"/>
    </row>
    <row r="421" spans="5:24">
      <c r="E421" s="2"/>
      <c r="G421" s="7" t="s">
        <v>329</v>
      </c>
      <c r="H421" s="7" t="s">
        <v>821</v>
      </c>
      <c r="J421" s="11" t="s">
        <v>677</v>
      </c>
      <c r="K421" s="16">
        <v>0.03</v>
      </c>
      <c r="L421" s="340" t="s">
        <v>394</v>
      </c>
      <c r="M421" s="331" t="s">
        <v>1600</v>
      </c>
      <c r="N421" s="347" t="str">
        <f t="shared" si="6"/>
        <v>奈良県香芝市</v>
      </c>
      <c r="O421" s="329">
        <v>10.210000000000001</v>
      </c>
      <c r="P421" s="331">
        <v>10.17</v>
      </c>
      <c r="Q421" s="367">
        <v>10.14</v>
      </c>
      <c r="T421" s="1"/>
      <c r="U421" s="1"/>
      <c r="V421" s="1"/>
      <c r="W421" s="1"/>
      <c r="X421" s="1"/>
    </row>
    <row r="422" spans="5:24">
      <c r="E422" s="2"/>
      <c r="G422" s="7" t="s">
        <v>329</v>
      </c>
      <c r="H422" s="7" t="s">
        <v>822</v>
      </c>
      <c r="J422" s="11" t="s">
        <v>677</v>
      </c>
      <c r="K422" s="16">
        <v>0.03</v>
      </c>
      <c r="L422" s="340" t="s">
        <v>394</v>
      </c>
      <c r="M422" s="331" t="s">
        <v>1601</v>
      </c>
      <c r="N422" s="347" t="str">
        <f t="shared" si="6"/>
        <v>奈良県葛城市</v>
      </c>
      <c r="O422" s="329">
        <v>10.210000000000001</v>
      </c>
      <c r="P422" s="331">
        <v>10.17</v>
      </c>
      <c r="Q422" s="367">
        <v>10.14</v>
      </c>
      <c r="T422" s="1"/>
      <c r="U422" s="1"/>
      <c r="V422" s="1"/>
      <c r="W422" s="1"/>
      <c r="X422" s="1"/>
    </row>
    <row r="423" spans="5:24">
      <c r="E423" s="2"/>
      <c r="G423" s="7" t="s">
        <v>329</v>
      </c>
      <c r="H423" s="7" t="s">
        <v>823</v>
      </c>
      <c r="J423" s="11" t="s">
        <v>677</v>
      </c>
      <c r="K423" s="16">
        <v>0.03</v>
      </c>
      <c r="L423" s="340" t="s">
        <v>394</v>
      </c>
      <c r="M423" s="331" t="s">
        <v>1602</v>
      </c>
      <c r="N423" s="347" t="str">
        <f t="shared" si="6"/>
        <v>奈良県宇陀市</v>
      </c>
      <c r="O423" s="329">
        <v>10.210000000000001</v>
      </c>
      <c r="P423" s="331">
        <v>10.17</v>
      </c>
      <c r="Q423" s="367">
        <v>10.14</v>
      </c>
      <c r="T423" s="1"/>
      <c r="U423" s="1"/>
      <c r="V423" s="1"/>
      <c r="W423" s="1"/>
      <c r="X423" s="1"/>
    </row>
    <row r="424" spans="5:24">
      <c r="E424" s="2"/>
      <c r="G424" s="7" t="s">
        <v>329</v>
      </c>
      <c r="H424" s="7" t="s">
        <v>824</v>
      </c>
      <c r="J424" s="11" t="s">
        <v>677</v>
      </c>
      <c r="K424" s="16">
        <v>0.03</v>
      </c>
      <c r="L424" s="340" t="s">
        <v>394</v>
      </c>
      <c r="M424" s="331" t="s">
        <v>1603</v>
      </c>
      <c r="N424" s="347" t="str">
        <f t="shared" si="6"/>
        <v>奈良県山添村</v>
      </c>
      <c r="O424" s="329">
        <v>10.210000000000001</v>
      </c>
      <c r="P424" s="331">
        <v>10.17</v>
      </c>
      <c r="Q424" s="367">
        <v>10.14</v>
      </c>
      <c r="T424" s="1"/>
      <c r="U424" s="1"/>
      <c r="V424" s="1"/>
      <c r="W424" s="1"/>
      <c r="X424" s="1"/>
    </row>
    <row r="425" spans="5:24">
      <c r="E425" s="2"/>
      <c r="G425" s="7" t="s">
        <v>329</v>
      </c>
      <c r="H425" s="7" t="s">
        <v>825</v>
      </c>
      <c r="J425" s="11" t="s">
        <v>677</v>
      </c>
      <c r="K425" s="16">
        <v>0.03</v>
      </c>
      <c r="L425" s="340" t="s">
        <v>394</v>
      </c>
      <c r="M425" s="331" t="s">
        <v>1604</v>
      </c>
      <c r="N425" s="347" t="str">
        <f t="shared" si="6"/>
        <v>奈良県平群町</v>
      </c>
      <c r="O425" s="329">
        <v>10.210000000000001</v>
      </c>
      <c r="P425" s="331">
        <v>10.17</v>
      </c>
      <c r="Q425" s="367">
        <v>10.14</v>
      </c>
      <c r="T425" s="1"/>
      <c r="U425" s="1"/>
      <c r="V425" s="1"/>
      <c r="W425" s="1"/>
      <c r="X425" s="1"/>
    </row>
    <row r="426" spans="5:24">
      <c r="E426" s="2"/>
      <c r="G426" s="7" t="s">
        <v>329</v>
      </c>
      <c r="H426" s="7" t="s">
        <v>826</v>
      </c>
      <c r="J426" s="11" t="s">
        <v>677</v>
      </c>
      <c r="K426" s="16">
        <v>0.03</v>
      </c>
      <c r="L426" s="340" t="s">
        <v>394</v>
      </c>
      <c r="M426" s="331" t="s">
        <v>1605</v>
      </c>
      <c r="N426" s="347" t="str">
        <f t="shared" si="6"/>
        <v>奈良県三郷町</v>
      </c>
      <c r="O426" s="329">
        <v>10.210000000000001</v>
      </c>
      <c r="P426" s="331">
        <v>10.17</v>
      </c>
      <c r="Q426" s="367">
        <v>10.14</v>
      </c>
      <c r="T426" s="1"/>
      <c r="U426" s="1"/>
      <c r="V426" s="1"/>
      <c r="W426" s="1"/>
      <c r="X426" s="1"/>
    </row>
    <row r="427" spans="5:24">
      <c r="E427" s="2"/>
      <c r="G427" s="7" t="s">
        <v>329</v>
      </c>
      <c r="H427" s="7" t="s">
        <v>827</v>
      </c>
      <c r="J427" s="11" t="s">
        <v>677</v>
      </c>
      <c r="K427" s="16">
        <v>0.03</v>
      </c>
      <c r="L427" s="340" t="s">
        <v>394</v>
      </c>
      <c r="M427" s="331" t="s">
        <v>1606</v>
      </c>
      <c r="N427" s="347" t="str">
        <f t="shared" si="6"/>
        <v>奈良県斑鳩町</v>
      </c>
      <c r="O427" s="329">
        <v>10.210000000000001</v>
      </c>
      <c r="P427" s="331">
        <v>10.17</v>
      </c>
      <c r="Q427" s="367">
        <v>10.14</v>
      </c>
      <c r="T427" s="1"/>
      <c r="U427" s="1"/>
      <c r="V427" s="1"/>
      <c r="W427" s="1"/>
      <c r="X427" s="1"/>
    </row>
    <row r="428" spans="5:24">
      <c r="E428" s="2"/>
      <c r="G428" s="7" t="s">
        <v>329</v>
      </c>
      <c r="H428" s="7" t="s">
        <v>828</v>
      </c>
      <c r="J428" s="11" t="s">
        <v>677</v>
      </c>
      <c r="K428" s="16">
        <v>0.03</v>
      </c>
      <c r="L428" s="340" t="s">
        <v>394</v>
      </c>
      <c r="M428" s="331" t="s">
        <v>1607</v>
      </c>
      <c r="N428" s="347" t="str">
        <f t="shared" si="6"/>
        <v>奈良県安堵町</v>
      </c>
      <c r="O428" s="329">
        <v>10.210000000000001</v>
      </c>
      <c r="P428" s="331">
        <v>10.17</v>
      </c>
      <c r="Q428" s="367">
        <v>10.14</v>
      </c>
      <c r="T428" s="1"/>
      <c r="U428" s="1"/>
      <c r="V428" s="1"/>
      <c r="W428" s="1"/>
      <c r="X428" s="1"/>
    </row>
    <row r="429" spans="5:24">
      <c r="E429" s="2"/>
      <c r="G429" s="7" t="s">
        <v>329</v>
      </c>
      <c r="H429" s="7" t="s">
        <v>829</v>
      </c>
      <c r="J429" s="11" t="s">
        <v>677</v>
      </c>
      <c r="K429" s="16">
        <v>0.03</v>
      </c>
      <c r="L429" s="340" t="s">
        <v>394</v>
      </c>
      <c r="M429" s="331" t="s">
        <v>2259</v>
      </c>
      <c r="N429" s="347" t="str">
        <f t="shared" si="6"/>
        <v>奈良県川西町</v>
      </c>
      <c r="O429" s="329">
        <v>10.210000000000001</v>
      </c>
      <c r="P429" s="331">
        <v>10.17</v>
      </c>
      <c r="Q429" s="367">
        <v>10.14</v>
      </c>
      <c r="T429" s="1"/>
      <c r="U429" s="1"/>
      <c r="V429" s="1"/>
      <c r="W429" s="1"/>
      <c r="X429" s="1"/>
    </row>
    <row r="430" spans="5:24">
      <c r="E430" s="2"/>
      <c r="G430" s="7" t="s">
        <v>329</v>
      </c>
      <c r="H430" s="7" t="s">
        <v>830</v>
      </c>
      <c r="J430" s="11" t="s">
        <v>677</v>
      </c>
      <c r="K430" s="16">
        <v>0.03</v>
      </c>
      <c r="L430" s="340" t="s">
        <v>394</v>
      </c>
      <c r="M430" s="331" t="s">
        <v>1608</v>
      </c>
      <c r="N430" s="347" t="str">
        <f t="shared" si="6"/>
        <v>奈良県三宅町</v>
      </c>
      <c r="O430" s="329">
        <v>10.210000000000001</v>
      </c>
      <c r="P430" s="331">
        <v>10.17</v>
      </c>
      <c r="Q430" s="367">
        <v>10.14</v>
      </c>
      <c r="T430" s="1"/>
      <c r="U430" s="1"/>
      <c r="V430" s="1"/>
      <c r="W430" s="1"/>
      <c r="X430" s="1"/>
    </row>
    <row r="431" spans="5:24">
      <c r="E431" s="2"/>
      <c r="G431" s="7" t="s">
        <v>329</v>
      </c>
      <c r="H431" s="7" t="s">
        <v>831</v>
      </c>
      <c r="J431" s="11" t="s">
        <v>677</v>
      </c>
      <c r="K431" s="16">
        <v>0.03</v>
      </c>
      <c r="L431" s="340" t="s">
        <v>394</v>
      </c>
      <c r="M431" s="331" t="s">
        <v>1609</v>
      </c>
      <c r="N431" s="347" t="str">
        <f t="shared" si="6"/>
        <v>奈良県田原本町</v>
      </c>
      <c r="O431" s="329">
        <v>10.210000000000001</v>
      </c>
      <c r="P431" s="331">
        <v>10.17</v>
      </c>
      <c r="Q431" s="367">
        <v>10.14</v>
      </c>
      <c r="T431" s="1"/>
      <c r="U431" s="1"/>
      <c r="V431" s="1"/>
      <c r="W431" s="1"/>
      <c r="X431" s="1"/>
    </row>
    <row r="432" spans="5:24">
      <c r="E432" s="2"/>
      <c r="G432" s="7" t="s">
        <v>329</v>
      </c>
      <c r="H432" s="7" t="s">
        <v>832</v>
      </c>
      <c r="J432" s="11" t="s">
        <v>677</v>
      </c>
      <c r="K432" s="16">
        <v>0.03</v>
      </c>
      <c r="L432" s="340" t="s">
        <v>394</v>
      </c>
      <c r="M432" s="331" t="s">
        <v>1610</v>
      </c>
      <c r="N432" s="347" t="str">
        <f t="shared" si="6"/>
        <v>奈良県曽爾村</v>
      </c>
      <c r="O432" s="329">
        <v>10.210000000000001</v>
      </c>
      <c r="P432" s="331">
        <v>10.17</v>
      </c>
      <c r="Q432" s="367">
        <v>10.14</v>
      </c>
      <c r="T432" s="1"/>
      <c r="U432" s="1"/>
      <c r="V432" s="1"/>
      <c r="W432" s="1"/>
      <c r="X432" s="1"/>
    </row>
    <row r="433" spans="5:24">
      <c r="E433" s="2"/>
      <c r="G433" s="7" t="s">
        <v>329</v>
      </c>
      <c r="H433" s="7" t="s">
        <v>833</v>
      </c>
      <c r="J433" s="11" t="s">
        <v>677</v>
      </c>
      <c r="K433" s="16">
        <v>0.03</v>
      </c>
      <c r="L433" s="340" t="s">
        <v>394</v>
      </c>
      <c r="M433" s="331" t="s">
        <v>1613</v>
      </c>
      <c r="N433" s="347" t="str">
        <f t="shared" si="6"/>
        <v>奈良県明日香村</v>
      </c>
      <c r="O433" s="329">
        <v>10.210000000000001</v>
      </c>
      <c r="P433" s="331">
        <v>10.17</v>
      </c>
      <c r="Q433" s="367">
        <v>10.14</v>
      </c>
      <c r="T433" s="1"/>
      <c r="U433" s="1"/>
      <c r="V433" s="1"/>
      <c r="W433" s="1"/>
      <c r="X433" s="1"/>
    </row>
    <row r="434" spans="5:24">
      <c r="E434" s="2"/>
      <c r="G434" s="7" t="s">
        <v>329</v>
      </c>
      <c r="H434" s="7" t="s">
        <v>834</v>
      </c>
      <c r="J434" s="11" t="s">
        <v>677</v>
      </c>
      <c r="K434" s="16">
        <v>0.03</v>
      </c>
      <c r="L434" s="340" t="s">
        <v>394</v>
      </c>
      <c r="M434" s="331" t="s">
        <v>1614</v>
      </c>
      <c r="N434" s="347" t="str">
        <f t="shared" si="6"/>
        <v>奈良県上牧町</v>
      </c>
      <c r="O434" s="329">
        <v>10.210000000000001</v>
      </c>
      <c r="P434" s="331">
        <v>10.17</v>
      </c>
      <c r="Q434" s="367">
        <v>10.14</v>
      </c>
      <c r="T434" s="1"/>
      <c r="U434" s="1"/>
      <c r="V434" s="1"/>
      <c r="W434" s="1"/>
      <c r="X434" s="1"/>
    </row>
    <row r="435" spans="5:24">
      <c r="E435" s="2"/>
      <c r="G435" s="7" t="s">
        <v>329</v>
      </c>
      <c r="H435" s="7" t="s">
        <v>835</v>
      </c>
      <c r="J435" s="11" t="s">
        <v>677</v>
      </c>
      <c r="K435" s="16">
        <v>0.03</v>
      </c>
      <c r="L435" s="340" t="s">
        <v>394</v>
      </c>
      <c r="M435" s="331" t="s">
        <v>1615</v>
      </c>
      <c r="N435" s="347" t="str">
        <f t="shared" si="6"/>
        <v>奈良県王寺町</v>
      </c>
      <c r="O435" s="329">
        <v>10.210000000000001</v>
      </c>
      <c r="P435" s="331">
        <v>10.17</v>
      </c>
      <c r="Q435" s="367">
        <v>10.14</v>
      </c>
      <c r="T435" s="1"/>
      <c r="U435" s="1"/>
      <c r="V435" s="1"/>
      <c r="W435" s="1"/>
      <c r="X435" s="1"/>
    </row>
    <row r="436" spans="5:24">
      <c r="E436" s="2"/>
      <c r="G436" s="7" t="s">
        <v>329</v>
      </c>
      <c r="H436" s="7" t="s">
        <v>836</v>
      </c>
      <c r="J436" s="11" t="s">
        <v>677</v>
      </c>
      <c r="K436" s="16">
        <v>0.03</v>
      </c>
      <c r="L436" s="340" t="s">
        <v>394</v>
      </c>
      <c r="M436" s="331" t="s">
        <v>1616</v>
      </c>
      <c r="N436" s="347" t="str">
        <f t="shared" si="6"/>
        <v>奈良県広陵町</v>
      </c>
      <c r="O436" s="329">
        <v>10.210000000000001</v>
      </c>
      <c r="P436" s="331">
        <v>10.17</v>
      </c>
      <c r="Q436" s="367">
        <v>10.14</v>
      </c>
      <c r="T436" s="1"/>
      <c r="U436" s="1"/>
      <c r="V436" s="1"/>
      <c r="W436" s="1"/>
      <c r="X436" s="1"/>
    </row>
    <row r="437" spans="5:24">
      <c r="E437" s="2"/>
      <c r="G437" s="7" t="s">
        <v>329</v>
      </c>
      <c r="H437" s="7" t="s">
        <v>837</v>
      </c>
      <c r="J437" s="11" t="s">
        <v>677</v>
      </c>
      <c r="K437" s="16">
        <v>0.03</v>
      </c>
      <c r="L437" s="340" t="s">
        <v>394</v>
      </c>
      <c r="M437" s="331" t="s">
        <v>1617</v>
      </c>
      <c r="N437" s="347" t="str">
        <f t="shared" si="6"/>
        <v>奈良県河合町</v>
      </c>
      <c r="O437" s="329">
        <v>10.210000000000001</v>
      </c>
      <c r="P437" s="331">
        <v>10.17</v>
      </c>
      <c r="Q437" s="367">
        <v>10.14</v>
      </c>
      <c r="T437" s="1"/>
      <c r="U437" s="1"/>
      <c r="V437" s="1"/>
      <c r="W437" s="1"/>
      <c r="X437" s="1"/>
    </row>
    <row r="438" spans="5:24">
      <c r="E438" s="2"/>
      <c r="G438" s="7" t="s">
        <v>329</v>
      </c>
      <c r="H438" s="7" t="s">
        <v>838</v>
      </c>
      <c r="J438" s="11" t="s">
        <v>677</v>
      </c>
      <c r="K438" s="16">
        <v>0.03</v>
      </c>
      <c r="L438" s="340" t="s">
        <v>408</v>
      </c>
      <c r="M438" s="331" t="s">
        <v>1691</v>
      </c>
      <c r="N438" s="347" t="str">
        <f t="shared" si="6"/>
        <v>岡山県岡山市</v>
      </c>
      <c r="O438" s="329">
        <v>10.210000000000001</v>
      </c>
      <c r="P438" s="331">
        <v>10.17</v>
      </c>
      <c r="Q438" s="367">
        <v>10.14</v>
      </c>
      <c r="T438" s="1"/>
      <c r="U438" s="1"/>
      <c r="V438" s="1"/>
      <c r="W438" s="1"/>
      <c r="X438" s="1"/>
    </row>
    <row r="439" spans="5:24">
      <c r="E439" s="2"/>
      <c r="G439" s="7" t="s">
        <v>329</v>
      </c>
      <c r="H439" s="7" t="s">
        <v>839</v>
      </c>
      <c r="J439" s="11" t="s">
        <v>677</v>
      </c>
      <c r="K439" s="16">
        <v>0.03</v>
      </c>
      <c r="L439" s="340" t="s">
        <v>411</v>
      </c>
      <c r="M439" s="331" t="s">
        <v>1727</v>
      </c>
      <c r="N439" s="347" t="str">
        <f t="shared" si="6"/>
        <v>広島県東広島市</v>
      </c>
      <c r="O439" s="329">
        <v>10.210000000000001</v>
      </c>
      <c r="P439" s="331">
        <v>10.17</v>
      </c>
      <c r="Q439" s="367">
        <v>10.14</v>
      </c>
      <c r="T439" s="1"/>
      <c r="U439" s="1"/>
      <c r="V439" s="1"/>
      <c r="W439" s="1"/>
      <c r="X439" s="1"/>
    </row>
    <row r="440" spans="5:24">
      <c r="E440" s="2"/>
      <c r="G440" s="7" t="s">
        <v>329</v>
      </c>
      <c r="H440" s="7" t="s">
        <v>840</v>
      </c>
      <c r="J440" s="11" t="s">
        <v>677</v>
      </c>
      <c r="K440" s="16">
        <v>0.03</v>
      </c>
      <c r="L440" s="340" t="s">
        <v>411</v>
      </c>
      <c r="M440" s="331" t="s">
        <v>1728</v>
      </c>
      <c r="N440" s="347" t="str">
        <f t="shared" si="6"/>
        <v>広島県廿日市市</v>
      </c>
      <c r="O440" s="329">
        <v>10.210000000000001</v>
      </c>
      <c r="P440" s="331">
        <v>10.17</v>
      </c>
      <c r="Q440" s="367">
        <v>10.14</v>
      </c>
      <c r="T440" s="1"/>
      <c r="U440" s="1"/>
      <c r="V440" s="1"/>
      <c r="W440" s="1"/>
      <c r="X440" s="1"/>
    </row>
    <row r="441" spans="5:24">
      <c r="E441" s="2"/>
      <c r="G441" s="7" t="s">
        <v>329</v>
      </c>
      <c r="H441" s="7" t="s">
        <v>841</v>
      </c>
      <c r="J441" s="11" t="s">
        <v>677</v>
      </c>
      <c r="K441" s="16">
        <v>0.03</v>
      </c>
      <c r="L441" s="340" t="s">
        <v>411</v>
      </c>
      <c r="M441" s="331" t="s">
        <v>1732</v>
      </c>
      <c r="N441" s="347" t="str">
        <f t="shared" si="6"/>
        <v>広島県海田町</v>
      </c>
      <c r="O441" s="329">
        <v>10.210000000000001</v>
      </c>
      <c r="P441" s="331">
        <v>10.17</v>
      </c>
      <c r="Q441" s="367">
        <v>10.14</v>
      </c>
      <c r="T441" s="1"/>
      <c r="U441" s="1"/>
      <c r="V441" s="1"/>
      <c r="W441" s="1"/>
      <c r="X441" s="1"/>
    </row>
    <row r="442" spans="5:24">
      <c r="E442" s="2"/>
      <c r="G442" s="7" t="s">
        <v>329</v>
      </c>
      <c r="H442" s="7" t="s">
        <v>843</v>
      </c>
      <c r="J442" s="11" t="s">
        <v>677</v>
      </c>
      <c r="K442" s="16">
        <v>0.03</v>
      </c>
      <c r="L442" s="340" t="s">
        <v>411</v>
      </c>
      <c r="M442" s="331" t="s">
        <v>2185</v>
      </c>
      <c r="N442" s="347" t="str">
        <f t="shared" si="6"/>
        <v>広島県熊野町</v>
      </c>
      <c r="O442" s="329">
        <v>10.210000000000001</v>
      </c>
      <c r="P442" s="331">
        <v>10.17</v>
      </c>
      <c r="Q442" s="367">
        <v>10.14</v>
      </c>
      <c r="T442" s="1"/>
      <c r="U442" s="1"/>
      <c r="V442" s="1"/>
      <c r="W442" s="1"/>
      <c r="X442" s="1"/>
    </row>
    <row r="443" spans="5:24">
      <c r="E443" s="2"/>
      <c r="G443" s="7" t="s">
        <v>329</v>
      </c>
      <c r="H443" s="7" t="s">
        <v>844</v>
      </c>
      <c r="J443" s="11" t="s">
        <v>677</v>
      </c>
      <c r="K443" s="16">
        <v>0.03</v>
      </c>
      <c r="L443" s="340" t="s">
        <v>411</v>
      </c>
      <c r="M443" s="331" t="s">
        <v>1734</v>
      </c>
      <c r="N443" s="347" t="str">
        <f t="shared" si="6"/>
        <v>広島県坂町</v>
      </c>
      <c r="O443" s="329">
        <v>10.210000000000001</v>
      </c>
      <c r="P443" s="331">
        <v>10.17</v>
      </c>
      <c r="Q443" s="367">
        <v>10.14</v>
      </c>
      <c r="T443" s="1"/>
      <c r="U443" s="1"/>
      <c r="V443" s="1"/>
      <c r="W443" s="1"/>
      <c r="X443" s="1"/>
    </row>
    <row r="444" spans="5:24">
      <c r="E444" s="2"/>
      <c r="G444" s="7" t="s">
        <v>329</v>
      </c>
      <c r="H444" s="7" t="s">
        <v>845</v>
      </c>
      <c r="J444" s="11" t="s">
        <v>677</v>
      </c>
      <c r="K444" s="16">
        <v>0.03</v>
      </c>
      <c r="L444" s="340" t="s">
        <v>414</v>
      </c>
      <c r="M444" s="331" t="s">
        <v>1751</v>
      </c>
      <c r="N444" s="347" t="str">
        <f t="shared" si="6"/>
        <v>山口県周南市</v>
      </c>
      <c r="O444" s="329">
        <v>10.210000000000001</v>
      </c>
      <c r="P444" s="331">
        <v>10.17</v>
      </c>
      <c r="Q444" s="367">
        <v>10.14</v>
      </c>
      <c r="T444" s="1"/>
      <c r="U444" s="1"/>
      <c r="V444" s="1"/>
      <c r="W444" s="1"/>
      <c r="X444" s="1"/>
    </row>
    <row r="445" spans="5:24">
      <c r="E445" s="2"/>
      <c r="G445" s="7" t="s">
        <v>329</v>
      </c>
      <c r="H445" s="7" t="s">
        <v>846</v>
      </c>
      <c r="J445" s="11" t="s">
        <v>677</v>
      </c>
      <c r="K445" s="16">
        <v>0.03</v>
      </c>
      <c r="L445" s="340" t="s">
        <v>418</v>
      </c>
      <c r="M445" s="331" t="s">
        <v>1759</v>
      </c>
      <c r="N445" s="347" t="str">
        <f t="shared" si="6"/>
        <v>徳島県徳島市</v>
      </c>
      <c r="O445" s="329">
        <v>10.210000000000001</v>
      </c>
      <c r="P445" s="331">
        <v>10.17</v>
      </c>
      <c r="Q445" s="367">
        <v>10.14</v>
      </c>
      <c r="T445" s="1"/>
      <c r="U445" s="1"/>
      <c r="V445" s="1"/>
      <c r="W445" s="1"/>
      <c r="X445" s="1"/>
    </row>
    <row r="446" spans="5:24">
      <c r="E446" s="2"/>
      <c r="G446" s="7" t="s">
        <v>329</v>
      </c>
      <c r="H446" s="7" t="s">
        <v>847</v>
      </c>
      <c r="J446" s="11" t="s">
        <v>677</v>
      </c>
      <c r="K446" s="16">
        <v>0.03</v>
      </c>
      <c r="L446" s="340" t="s">
        <v>421</v>
      </c>
      <c r="M446" s="331" t="s">
        <v>1783</v>
      </c>
      <c r="N446" s="347" t="str">
        <f t="shared" si="6"/>
        <v>香川県高松市</v>
      </c>
      <c r="O446" s="329">
        <v>10.210000000000001</v>
      </c>
      <c r="P446" s="331">
        <v>10.17</v>
      </c>
      <c r="Q446" s="367">
        <v>10.14</v>
      </c>
      <c r="T446" s="1"/>
      <c r="U446" s="1"/>
      <c r="V446" s="1"/>
      <c r="W446" s="1"/>
      <c r="X446" s="1"/>
    </row>
    <row r="447" spans="5:24">
      <c r="E447" s="2"/>
      <c r="G447" s="7" t="s">
        <v>329</v>
      </c>
      <c r="H447" s="7" t="s">
        <v>848</v>
      </c>
      <c r="J447" s="11" t="s">
        <v>677</v>
      </c>
      <c r="K447" s="16">
        <v>0.03</v>
      </c>
      <c r="L447" s="340" t="s">
        <v>430</v>
      </c>
      <c r="M447" s="331" t="s">
        <v>1853</v>
      </c>
      <c r="N447" s="347" t="str">
        <f t="shared" si="6"/>
        <v>福岡県北九州市</v>
      </c>
      <c r="O447" s="329">
        <v>10.210000000000001</v>
      </c>
      <c r="P447" s="331">
        <v>10.17</v>
      </c>
      <c r="Q447" s="367">
        <v>10.14</v>
      </c>
      <c r="T447" s="1"/>
      <c r="U447" s="1"/>
      <c r="V447" s="1"/>
      <c r="W447" s="1"/>
      <c r="X447" s="1"/>
    </row>
    <row r="448" spans="5:24">
      <c r="E448" s="2"/>
      <c r="G448" s="7" t="s">
        <v>329</v>
      </c>
      <c r="H448" s="7" t="s">
        <v>849</v>
      </c>
      <c r="J448" s="11" t="s">
        <v>677</v>
      </c>
      <c r="K448" s="16">
        <v>0.03</v>
      </c>
      <c r="L448" s="340" t="s">
        <v>430</v>
      </c>
      <c r="M448" s="331" t="s">
        <v>1858</v>
      </c>
      <c r="N448" s="347" t="str">
        <f t="shared" si="6"/>
        <v>福岡県飯塚市</v>
      </c>
      <c r="O448" s="329">
        <v>10.210000000000001</v>
      </c>
      <c r="P448" s="331">
        <v>10.17</v>
      </c>
      <c r="Q448" s="367">
        <v>10.14</v>
      </c>
      <c r="T448" s="1"/>
      <c r="U448" s="1"/>
      <c r="V448" s="1"/>
      <c r="W448" s="1"/>
      <c r="X448" s="1"/>
    </row>
    <row r="449" spans="5:24">
      <c r="E449" s="2"/>
      <c r="G449" s="7" t="s">
        <v>329</v>
      </c>
      <c r="H449" s="7" t="s">
        <v>850</v>
      </c>
      <c r="J449" s="11" t="s">
        <v>677</v>
      </c>
      <c r="K449" s="16">
        <v>0.03</v>
      </c>
      <c r="L449" s="340" t="s">
        <v>430</v>
      </c>
      <c r="M449" s="331" t="s">
        <v>1868</v>
      </c>
      <c r="N449" s="347" t="str">
        <f t="shared" si="6"/>
        <v>福岡県筑紫野市</v>
      </c>
      <c r="O449" s="329">
        <v>10.210000000000001</v>
      </c>
      <c r="P449" s="331">
        <v>10.17</v>
      </c>
      <c r="Q449" s="367">
        <v>10.14</v>
      </c>
      <c r="T449" s="1"/>
      <c r="U449" s="1"/>
      <c r="V449" s="1"/>
      <c r="W449" s="1"/>
      <c r="X449" s="1"/>
    </row>
    <row r="450" spans="5:24">
      <c r="E450" s="2"/>
      <c r="G450" s="7" t="s">
        <v>329</v>
      </c>
      <c r="H450" s="7" t="s">
        <v>851</v>
      </c>
      <c r="J450" s="11" t="s">
        <v>677</v>
      </c>
      <c r="K450" s="16">
        <v>0.03</v>
      </c>
      <c r="L450" s="340" t="s">
        <v>430</v>
      </c>
      <c r="M450" s="331" t="s">
        <v>1873</v>
      </c>
      <c r="N450" s="347" t="str">
        <f t="shared" si="6"/>
        <v>福岡県古賀市</v>
      </c>
      <c r="O450" s="329">
        <v>10.210000000000001</v>
      </c>
      <c r="P450" s="331">
        <v>10.17</v>
      </c>
      <c r="Q450" s="367">
        <v>10.14</v>
      </c>
      <c r="T450" s="1"/>
      <c r="U450" s="1"/>
      <c r="V450" s="1"/>
      <c r="W450" s="1"/>
      <c r="X450" s="1"/>
    </row>
    <row r="451" spans="5:24" ht="13.8" thickBot="1">
      <c r="E451" s="2"/>
      <c r="G451" s="7" t="s">
        <v>329</v>
      </c>
      <c r="H451" s="7" t="s">
        <v>852</v>
      </c>
      <c r="J451" s="12" t="s">
        <v>677</v>
      </c>
      <c r="K451" s="337">
        <v>0.03</v>
      </c>
      <c r="L451" s="377" t="s">
        <v>435</v>
      </c>
      <c r="M451" s="334" t="s">
        <v>1932</v>
      </c>
      <c r="N451" s="372" t="str">
        <f t="shared" si="6"/>
        <v>長崎県長崎市</v>
      </c>
      <c r="O451" s="333">
        <v>10.210000000000001</v>
      </c>
      <c r="P451" s="334">
        <v>10.17</v>
      </c>
      <c r="Q451" s="387">
        <v>10.14</v>
      </c>
      <c r="T451" s="1"/>
      <c r="U451" s="1"/>
      <c r="V451" s="1"/>
      <c r="W451" s="1"/>
      <c r="X451" s="1"/>
    </row>
    <row r="452" spans="5:24" ht="13.8" thickBot="1">
      <c r="E452" s="2"/>
      <c r="G452" s="7" t="s">
        <v>329</v>
      </c>
      <c r="H452" s="7" t="s">
        <v>853</v>
      </c>
      <c r="J452" s="14" t="s">
        <v>842</v>
      </c>
      <c r="K452" s="357">
        <v>0</v>
      </c>
      <c r="L452" s="338"/>
      <c r="M452" s="15"/>
      <c r="N452" s="346" t="str">
        <f t="shared" ref="N452" si="7">L452&amp;M452</f>
        <v/>
      </c>
      <c r="O452" s="14" t="str">
        <f t="shared" ref="O452" si="8">L452&amp;M452</f>
        <v/>
      </c>
      <c r="P452" s="19"/>
      <c r="Q452" s="20"/>
      <c r="T452" s="1"/>
      <c r="U452" s="1"/>
      <c r="V452" s="1"/>
      <c r="W452" s="1"/>
      <c r="X452" s="1"/>
    </row>
    <row r="453" spans="5:24">
      <c r="E453" s="2"/>
      <c r="G453" s="7" t="s">
        <v>329</v>
      </c>
      <c r="H453" s="7" t="s">
        <v>854</v>
      </c>
      <c r="J453" s="10"/>
      <c r="K453" s="10"/>
      <c r="T453" s="1"/>
      <c r="U453" s="1"/>
      <c r="V453" s="1"/>
      <c r="W453" s="1"/>
      <c r="X453" s="1"/>
    </row>
    <row r="454" spans="5:24">
      <c r="E454" s="2"/>
      <c r="G454" s="7" t="s">
        <v>329</v>
      </c>
      <c r="H454" s="7" t="s">
        <v>855</v>
      </c>
      <c r="J454" s="10"/>
      <c r="K454" s="10"/>
      <c r="T454" s="1"/>
      <c r="U454" s="1"/>
      <c r="V454" s="1"/>
      <c r="W454" s="1"/>
      <c r="X454" s="1"/>
    </row>
    <row r="455" spans="5:24">
      <c r="E455" s="2"/>
      <c r="G455" s="7" t="s">
        <v>329</v>
      </c>
      <c r="H455" s="7" t="s">
        <v>856</v>
      </c>
      <c r="J455" s="10"/>
      <c r="K455" s="10"/>
      <c r="T455" s="1"/>
      <c r="U455" s="1"/>
      <c r="V455" s="1"/>
      <c r="W455" s="1"/>
      <c r="X455" s="1"/>
    </row>
    <row r="456" spans="5:24">
      <c r="E456" s="2"/>
      <c r="G456" s="7" t="s">
        <v>329</v>
      </c>
      <c r="H456" s="7" t="s">
        <v>857</v>
      </c>
      <c r="J456" s="10"/>
      <c r="K456" s="10"/>
      <c r="T456" s="1"/>
      <c r="U456" s="1"/>
      <c r="V456" s="1"/>
      <c r="W456" s="1"/>
      <c r="X456" s="1"/>
    </row>
    <row r="457" spans="5:24">
      <c r="E457" s="2"/>
      <c r="G457" s="7" t="s">
        <v>329</v>
      </c>
      <c r="H457" s="7" t="s">
        <v>858</v>
      </c>
      <c r="J457" s="10"/>
      <c r="K457" s="10"/>
      <c r="T457" s="1"/>
      <c r="U457" s="1"/>
      <c r="V457" s="1"/>
      <c r="W457" s="1"/>
      <c r="X457" s="1"/>
    </row>
    <row r="458" spans="5:24">
      <c r="E458" s="2"/>
      <c r="G458" s="7" t="s">
        <v>329</v>
      </c>
      <c r="H458" s="7" t="s">
        <v>859</v>
      </c>
      <c r="J458" s="10"/>
      <c r="K458" s="10"/>
      <c r="T458" s="1"/>
      <c r="U458" s="1"/>
      <c r="V458" s="1"/>
      <c r="W458" s="1"/>
      <c r="X458" s="1"/>
    </row>
    <row r="459" spans="5:24">
      <c r="E459" s="2"/>
      <c r="G459" s="7" t="s">
        <v>332</v>
      </c>
      <c r="H459" s="7" t="s">
        <v>860</v>
      </c>
      <c r="J459" s="10"/>
      <c r="K459" s="10"/>
      <c r="T459" s="1"/>
      <c r="U459" s="1"/>
      <c r="V459" s="1"/>
      <c r="W459" s="1"/>
      <c r="X459" s="1"/>
    </row>
    <row r="460" spans="5:24">
      <c r="E460" s="2"/>
      <c r="G460" s="7" t="s">
        <v>332</v>
      </c>
      <c r="H460" s="7" t="s">
        <v>861</v>
      </c>
      <c r="J460" s="10"/>
      <c r="K460" s="10"/>
      <c r="T460" s="1"/>
      <c r="U460" s="1"/>
      <c r="V460" s="1"/>
      <c r="W460" s="1"/>
      <c r="X460" s="1"/>
    </row>
    <row r="461" spans="5:24">
      <c r="E461" s="2"/>
      <c r="G461" s="7" t="s">
        <v>332</v>
      </c>
      <c r="H461" s="7" t="s">
        <v>862</v>
      </c>
      <c r="J461" s="10"/>
      <c r="K461" s="10"/>
      <c r="T461" s="1"/>
      <c r="U461" s="1"/>
      <c r="V461" s="1"/>
      <c r="W461" s="1"/>
      <c r="X461" s="1"/>
    </row>
    <row r="462" spans="5:24">
      <c r="E462" s="2"/>
      <c r="G462" s="7" t="s">
        <v>332</v>
      </c>
      <c r="H462" s="7" t="s">
        <v>863</v>
      </c>
      <c r="J462" s="10"/>
      <c r="K462" s="10"/>
      <c r="T462" s="1"/>
      <c r="U462" s="1"/>
      <c r="V462" s="1"/>
      <c r="W462" s="1"/>
      <c r="X462" s="1"/>
    </row>
    <row r="463" spans="5:24">
      <c r="E463" s="2"/>
      <c r="G463" s="7" t="s">
        <v>332</v>
      </c>
      <c r="H463" s="7" t="s">
        <v>864</v>
      </c>
      <c r="J463" s="10"/>
      <c r="K463" s="10"/>
      <c r="T463" s="1"/>
      <c r="U463" s="1"/>
      <c r="V463" s="1"/>
      <c r="W463" s="1"/>
      <c r="X463" s="1"/>
    </row>
    <row r="464" spans="5:24">
      <c r="E464" s="2"/>
      <c r="G464" s="7" t="s">
        <v>332</v>
      </c>
      <c r="H464" s="7" t="s">
        <v>865</v>
      </c>
      <c r="J464" s="10"/>
      <c r="K464" s="10"/>
      <c r="T464" s="1"/>
      <c r="U464" s="1"/>
      <c r="V464" s="1"/>
      <c r="W464" s="1"/>
      <c r="X464" s="1"/>
    </row>
    <row r="465" spans="5:24">
      <c r="E465" s="2"/>
      <c r="G465" s="7" t="s">
        <v>332</v>
      </c>
      <c r="H465" s="7" t="s">
        <v>866</v>
      </c>
      <c r="J465" s="10"/>
      <c r="K465" s="10"/>
      <c r="T465" s="1"/>
      <c r="U465" s="1"/>
      <c r="V465" s="1"/>
      <c r="W465" s="1"/>
      <c r="X465" s="1"/>
    </row>
    <row r="466" spans="5:24">
      <c r="E466" s="2"/>
      <c r="G466" s="7" t="s">
        <v>332</v>
      </c>
      <c r="H466" s="7" t="s">
        <v>867</v>
      </c>
      <c r="J466" s="10"/>
      <c r="K466" s="10"/>
      <c r="T466" s="1"/>
      <c r="U466" s="1"/>
      <c r="V466" s="1"/>
      <c r="W466" s="1"/>
      <c r="X466" s="1"/>
    </row>
    <row r="467" spans="5:24">
      <c r="E467" s="2"/>
      <c r="G467" s="7" t="s">
        <v>332</v>
      </c>
      <c r="H467" s="7" t="s">
        <v>868</v>
      </c>
      <c r="J467" s="10"/>
      <c r="K467" s="10"/>
      <c r="T467" s="1"/>
      <c r="U467" s="1"/>
      <c r="V467" s="1"/>
      <c r="W467" s="1"/>
      <c r="X467" s="1"/>
    </row>
    <row r="468" spans="5:24">
      <c r="E468" s="2"/>
      <c r="G468" s="7" t="s">
        <v>332</v>
      </c>
      <c r="H468" s="7" t="s">
        <v>869</v>
      </c>
      <c r="J468" s="10"/>
      <c r="K468" s="10"/>
      <c r="T468" s="1"/>
      <c r="U468" s="1"/>
      <c r="V468" s="1"/>
      <c r="W468" s="1"/>
      <c r="X468" s="1"/>
    </row>
    <row r="469" spans="5:24">
      <c r="E469" s="2"/>
      <c r="G469" s="7" t="s">
        <v>332</v>
      </c>
      <c r="H469" s="7" t="s">
        <v>870</v>
      </c>
      <c r="J469" s="10"/>
      <c r="K469" s="10"/>
      <c r="T469" s="1"/>
      <c r="U469" s="1"/>
      <c r="V469" s="1"/>
      <c r="W469" s="1"/>
      <c r="X469" s="1"/>
    </row>
    <row r="470" spans="5:24">
      <c r="E470" s="2"/>
      <c r="G470" s="7" t="s">
        <v>332</v>
      </c>
      <c r="H470" s="7" t="s">
        <v>871</v>
      </c>
      <c r="J470" s="10"/>
      <c r="K470" s="10"/>
      <c r="T470" s="1"/>
      <c r="U470" s="1"/>
      <c r="V470" s="1"/>
      <c r="W470" s="1"/>
      <c r="X470" s="1"/>
    </row>
    <row r="471" spans="5:24">
      <c r="E471" s="2"/>
      <c r="G471" s="7" t="s">
        <v>332</v>
      </c>
      <c r="H471" s="7" t="s">
        <v>872</v>
      </c>
      <c r="J471" s="10"/>
      <c r="K471" s="10"/>
      <c r="T471" s="1"/>
      <c r="U471" s="1"/>
      <c r="V471" s="1"/>
      <c r="W471" s="1"/>
      <c r="X471" s="1"/>
    </row>
    <row r="472" spans="5:24">
      <c r="E472" s="2"/>
      <c r="G472" s="7" t="s">
        <v>332</v>
      </c>
      <c r="H472" s="7" t="s">
        <v>873</v>
      </c>
      <c r="J472" s="10"/>
      <c r="K472" s="10"/>
      <c r="T472" s="1"/>
      <c r="U472" s="1"/>
      <c r="V472" s="1"/>
      <c r="W472" s="1"/>
      <c r="X472" s="1"/>
    </row>
    <row r="473" spans="5:24">
      <c r="E473" s="2"/>
      <c r="G473" s="7" t="s">
        <v>332</v>
      </c>
      <c r="H473" s="7" t="s">
        <v>874</v>
      </c>
      <c r="J473" s="10"/>
      <c r="K473" s="10"/>
      <c r="T473" s="1"/>
      <c r="U473" s="1"/>
      <c r="V473" s="1"/>
      <c r="W473" s="1"/>
      <c r="X473" s="1"/>
    </row>
    <row r="474" spans="5:24">
      <c r="E474" s="2"/>
      <c r="G474" s="7" t="s">
        <v>332</v>
      </c>
      <c r="H474" s="7" t="s">
        <v>875</v>
      </c>
      <c r="J474" s="10"/>
      <c r="K474" s="10"/>
      <c r="T474" s="1"/>
      <c r="U474" s="1"/>
      <c r="V474" s="1"/>
      <c r="W474" s="1"/>
      <c r="X474" s="1"/>
    </row>
    <row r="475" spans="5:24">
      <c r="E475" s="2"/>
      <c r="G475" s="7" t="s">
        <v>332</v>
      </c>
      <c r="H475" s="7" t="s">
        <v>876</v>
      </c>
      <c r="J475" s="10"/>
      <c r="K475" s="10"/>
      <c r="T475" s="1"/>
      <c r="U475" s="1"/>
      <c r="V475" s="1"/>
      <c r="W475" s="1"/>
      <c r="X475" s="1"/>
    </row>
    <row r="476" spans="5:24">
      <c r="E476" s="2"/>
      <c r="G476" s="7" t="s">
        <v>332</v>
      </c>
      <c r="H476" s="7" t="s">
        <v>877</v>
      </c>
      <c r="J476" s="10"/>
      <c r="K476" s="10"/>
      <c r="T476" s="1"/>
      <c r="U476" s="1"/>
      <c r="V476" s="1"/>
      <c r="W476" s="1"/>
      <c r="X476" s="1"/>
    </row>
    <row r="477" spans="5:24">
      <c r="E477" s="2"/>
      <c r="G477" s="7" t="s">
        <v>332</v>
      </c>
      <c r="H477" s="7" t="s">
        <v>878</v>
      </c>
      <c r="J477" s="10"/>
      <c r="K477" s="10"/>
      <c r="T477" s="1"/>
      <c r="U477" s="1"/>
      <c r="V477" s="1"/>
      <c r="W477" s="1"/>
      <c r="X477" s="1"/>
    </row>
    <row r="478" spans="5:24">
      <c r="E478" s="2"/>
      <c r="G478" s="7" t="s">
        <v>332</v>
      </c>
      <c r="H478" s="7" t="s">
        <v>879</v>
      </c>
      <c r="J478" s="10"/>
      <c r="K478" s="10"/>
      <c r="T478" s="1"/>
      <c r="U478" s="1"/>
      <c r="V478" s="1"/>
      <c r="W478" s="1"/>
      <c r="X478" s="1"/>
    </row>
    <row r="479" spans="5:24">
      <c r="E479" s="2"/>
      <c r="G479" s="7" t="s">
        <v>332</v>
      </c>
      <c r="H479" s="7" t="s">
        <v>880</v>
      </c>
      <c r="J479" s="10"/>
      <c r="K479" s="10"/>
      <c r="T479" s="1"/>
      <c r="U479" s="1"/>
      <c r="V479" s="1"/>
      <c r="W479" s="1"/>
      <c r="X479" s="1"/>
    </row>
    <row r="480" spans="5:24">
      <c r="E480" s="2"/>
      <c r="G480" s="7" t="s">
        <v>332</v>
      </c>
      <c r="H480" s="7" t="s">
        <v>881</v>
      </c>
      <c r="J480" s="10"/>
      <c r="K480" s="10"/>
      <c r="T480" s="1"/>
      <c r="U480" s="1"/>
      <c r="V480" s="1"/>
      <c r="W480" s="1"/>
      <c r="X480" s="1"/>
    </row>
    <row r="481" spans="5:24">
      <c r="E481" s="2"/>
      <c r="G481" s="7" t="s">
        <v>332</v>
      </c>
      <c r="H481" s="7" t="s">
        <v>882</v>
      </c>
      <c r="J481" s="10"/>
      <c r="K481" s="10"/>
      <c r="T481" s="1"/>
      <c r="U481" s="1"/>
      <c r="V481" s="1"/>
      <c r="W481" s="1"/>
      <c r="X481" s="1"/>
    </row>
    <row r="482" spans="5:24">
      <c r="E482" s="2"/>
      <c r="G482" s="7" t="s">
        <v>332</v>
      </c>
      <c r="H482" s="7" t="s">
        <v>883</v>
      </c>
      <c r="J482" s="10"/>
      <c r="K482" s="10"/>
      <c r="T482" s="1"/>
      <c r="U482" s="1"/>
      <c r="V482" s="1"/>
      <c r="W482" s="1"/>
      <c r="X482" s="1"/>
    </row>
    <row r="483" spans="5:24">
      <c r="E483" s="2"/>
      <c r="G483" s="7" t="s">
        <v>332</v>
      </c>
      <c r="H483" s="7" t="s">
        <v>884</v>
      </c>
      <c r="J483" s="10"/>
      <c r="K483" s="10"/>
      <c r="T483" s="1"/>
      <c r="U483" s="1"/>
      <c r="V483" s="1"/>
      <c r="W483" s="1"/>
      <c r="X483" s="1"/>
    </row>
    <row r="484" spans="5:24">
      <c r="E484" s="2"/>
      <c r="G484" s="7" t="s">
        <v>335</v>
      </c>
      <c r="H484" s="7" t="s">
        <v>885</v>
      </c>
      <c r="J484" s="10"/>
      <c r="K484" s="10"/>
      <c r="T484" s="1"/>
      <c r="U484" s="1"/>
      <c r="V484" s="1"/>
      <c r="W484" s="1"/>
      <c r="X484" s="1"/>
    </row>
    <row r="485" spans="5:24">
      <c r="E485" s="2"/>
      <c r="G485" s="7" t="s">
        <v>335</v>
      </c>
      <c r="H485" s="7" t="s">
        <v>886</v>
      </c>
      <c r="J485" s="10"/>
      <c r="K485" s="10"/>
      <c r="T485" s="1"/>
      <c r="U485" s="1"/>
      <c r="V485" s="1"/>
      <c r="W485" s="1"/>
      <c r="X485" s="1"/>
    </row>
    <row r="486" spans="5:24">
      <c r="E486" s="2"/>
      <c r="G486" s="7" t="s">
        <v>335</v>
      </c>
      <c r="H486" s="7" t="s">
        <v>887</v>
      </c>
      <c r="J486" s="10"/>
      <c r="K486" s="10"/>
      <c r="T486" s="1"/>
      <c r="U486" s="1"/>
      <c r="V486" s="1"/>
      <c r="W486" s="1"/>
      <c r="X486" s="1"/>
    </row>
    <row r="487" spans="5:24">
      <c r="E487" s="2"/>
      <c r="G487" s="7" t="s">
        <v>335</v>
      </c>
      <c r="H487" s="7" t="s">
        <v>888</v>
      </c>
      <c r="J487" s="10"/>
      <c r="K487" s="10"/>
      <c r="T487" s="1"/>
      <c r="U487" s="1"/>
      <c r="V487" s="1"/>
      <c r="W487" s="1"/>
      <c r="X487" s="1"/>
    </row>
    <row r="488" spans="5:24">
      <c r="E488" s="2"/>
      <c r="G488" s="7" t="s">
        <v>335</v>
      </c>
      <c r="H488" s="7" t="s">
        <v>889</v>
      </c>
      <c r="J488" s="10"/>
      <c r="K488" s="10"/>
      <c r="T488" s="1"/>
      <c r="U488" s="1"/>
      <c r="V488" s="1"/>
      <c r="W488" s="1"/>
      <c r="X488" s="1"/>
    </row>
    <row r="489" spans="5:24">
      <c r="E489" s="2"/>
      <c r="G489" s="7" t="s">
        <v>335</v>
      </c>
      <c r="H489" s="7" t="s">
        <v>890</v>
      </c>
      <c r="J489" s="10"/>
      <c r="K489" s="10"/>
      <c r="T489" s="1"/>
      <c r="U489" s="1"/>
      <c r="V489" s="1"/>
      <c r="W489" s="1"/>
      <c r="X489" s="1"/>
    </row>
    <row r="490" spans="5:24">
      <c r="E490" s="2"/>
      <c r="G490" s="7" t="s">
        <v>335</v>
      </c>
      <c r="H490" s="7" t="s">
        <v>891</v>
      </c>
      <c r="J490" s="10"/>
      <c r="K490" s="10"/>
      <c r="T490" s="1"/>
      <c r="U490" s="1"/>
      <c r="V490" s="1"/>
      <c r="W490" s="1"/>
      <c r="X490" s="1"/>
    </row>
    <row r="491" spans="5:24">
      <c r="E491" s="2"/>
      <c r="G491" s="7" t="s">
        <v>335</v>
      </c>
      <c r="H491" s="7" t="s">
        <v>892</v>
      </c>
      <c r="J491" s="10"/>
      <c r="K491" s="10"/>
      <c r="T491" s="1"/>
      <c r="U491" s="1"/>
      <c r="V491" s="1"/>
      <c r="W491" s="1"/>
      <c r="X491" s="1"/>
    </row>
    <row r="492" spans="5:24">
      <c r="E492" s="2"/>
      <c r="G492" s="7" t="s">
        <v>335</v>
      </c>
      <c r="H492" s="7" t="s">
        <v>893</v>
      </c>
      <c r="J492" s="10"/>
      <c r="K492" s="10"/>
      <c r="T492" s="1"/>
      <c r="U492" s="1"/>
      <c r="V492" s="1"/>
      <c r="W492" s="1"/>
      <c r="X492" s="1"/>
    </row>
    <row r="493" spans="5:24">
      <c r="E493" s="2"/>
      <c r="G493" s="7" t="s">
        <v>335</v>
      </c>
      <c r="H493" s="7" t="s">
        <v>894</v>
      </c>
      <c r="J493" s="10"/>
      <c r="K493" s="10"/>
      <c r="T493" s="1"/>
      <c r="U493" s="1"/>
      <c r="V493" s="1"/>
      <c r="W493" s="1"/>
      <c r="X493" s="1"/>
    </row>
    <row r="494" spans="5:24">
      <c r="E494" s="2"/>
      <c r="G494" s="7" t="s">
        <v>335</v>
      </c>
      <c r="H494" s="7" t="s">
        <v>895</v>
      </c>
      <c r="J494" s="10"/>
      <c r="K494" s="10"/>
      <c r="T494" s="1"/>
      <c r="U494" s="1"/>
      <c r="V494" s="1"/>
      <c r="W494" s="1"/>
      <c r="X494" s="1"/>
    </row>
    <row r="495" spans="5:24">
      <c r="E495" s="2"/>
      <c r="G495" s="7" t="s">
        <v>335</v>
      </c>
      <c r="H495" s="7" t="s">
        <v>896</v>
      </c>
      <c r="J495" s="10"/>
      <c r="K495" s="10"/>
      <c r="T495" s="1"/>
      <c r="U495" s="1"/>
      <c r="V495" s="1"/>
      <c r="W495" s="1"/>
      <c r="X495" s="1"/>
    </row>
    <row r="496" spans="5:24">
      <c r="E496" s="2"/>
      <c r="G496" s="7" t="s">
        <v>335</v>
      </c>
      <c r="H496" s="7" t="s">
        <v>897</v>
      </c>
      <c r="J496" s="10"/>
      <c r="K496" s="10"/>
      <c r="T496" s="1"/>
      <c r="U496" s="1"/>
      <c r="V496" s="1"/>
      <c r="W496" s="1"/>
      <c r="X496" s="1"/>
    </row>
    <row r="497" spans="5:24">
      <c r="E497" s="2"/>
      <c r="G497" s="7" t="s">
        <v>335</v>
      </c>
      <c r="H497" s="7" t="s">
        <v>898</v>
      </c>
      <c r="J497" s="10"/>
      <c r="K497" s="10"/>
      <c r="T497" s="1"/>
      <c r="U497" s="1"/>
      <c r="V497" s="1"/>
      <c r="W497" s="1"/>
      <c r="X497" s="1"/>
    </row>
    <row r="498" spans="5:24">
      <c r="E498" s="2"/>
      <c r="G498" s="7" t="s">
        <v>335</v>
      </c>
      <c r="H498" s="7" t="s">
        <v>899</v>
      </c>
      <c r="J498" s="10"/>
      <c r="K498" s="10"/>
      <c r="T498" s="1"/>
      <c r="U498" s="1"/>
      <c r="V498" s="1"/>
      <c r="W498" s="1"/>
      <c r="X498" s="1"/>
    </row>
    <row r="499" spans="5:24">
      <c r="E499" s="2"/>
      <c r="G499" s="7" t="s">
        <v>335</v>
      </c>
      <c r="H499" s="7" t="s">
        <v>900</v>
      </c>
      <c r="J499" s="10"/>
      <c r="K499" s="10"/>
      <c r="T499" s="1"/>
      <c r="U499" s="1"/>
      <c r="V499" s="1"/>
      <c r="W499" s="1"/>
      <c r="X499" s="1"/>
    </row>
    <row r="500" spans="5:24">
      <c r="E500" s="2"/>
      <c r="G500" s="7" t="s">
        <v>335</v>
      </c>
      <c r="H500" s="7" t="s">
        <v>901</v>
      </c>
      <c r="J500" s="10"/>
      <c r="K500" s="10"/>
      <c r="T500" s="1"/>
      <c r="U500" s="1"/>
      <c r="V500" s="1"/>
      <c r="W500" s="1"/>
      <c r="X500" s="1"/>
    </row>
    <row r="501" spans="5:24">
      <c r="E501" s="2"/>
      <c r="G501" s="7" t="s">
        <v>335</v>
      </c>
      <c r="H501" s="7" t="s">
        <v>902</v>
      </c>
      <c r="J501" s="10"/>
      <c r="K501" s="10"/>
      <c r="T501" s="1"/>
      <c r="U501" s="1"/>
      <c r="V501" s="1"/>
      <c r="W501" s="1"/>
      <c r="X501" s="1"/>
    </row>
    <row r="502" spans="5:24">
      <c r="E502" s="2"/>
      <c r="G502" s="7" t="s">
        <v>335</v>
      </c>
      <c r="H502" s="7" t="s">
        <v>903</v>
      </c>
      <c r="J502" s="10"/>
      <c r="K502" s="10"/>
      <c r="T502" s="1"/>
      <c r="U502" s="1"/>
      <c r="V502" s="1"/>
      <c r="W502" s="1"/>
      <c r="X502" s="1"/>
    </row>
    <row r="503" spans="5:24">
      <c r="E503" s="2"/>
      <c r="G503" s="7" t="s">
        <v>335</v>
      </c>
      <c r="H503" s="7" t="s">
        <v>904</v>
      </c>
      <c r="J503" s="10"/>
      <c r="K503" s="10"/>
      <c r="T503" s="1"/>
      <c r="U503" s="1"/>
      <c r="V503" s="1"/>
      <c r="W503" s="1"/>
      <c r="X503" s="1"/>
    </row>
    <row r="504" spans="5:24">
      <c r="E504" s="2"/>
      <c r="G504" s="7" t="s">
        <v>335</v>
      </c>
      <c r="H504" s="7" t="s">
        <v>905</v>
      </c>
      <c r="J504" s="10"/>
      <c r="K504" s="10"/>
      <c r="T504" s="1"/>
      <c r="U504" s="1"/>
      <c r="V504" s="1"/>
      <c r="W504" s="1"/>
      <c r="X504" s="1"/>
    </row>
    <row r="505" spans="5:24">
      <c r="E505" s="2"/>
      <c r="G505" s="7" t="s">
        <v>335</v>
      </c>
      <c r="H505" s="7" t="s">
        <v>906</v>
      </c>
      <c r="J505" s="10"/>
      <c r="K505" s="10"/>
      <c r="T505" s="1"/>
      <c r="U505" s="1"/>
      <c r="V505" s="1"/>
      <c r="W505" s="1"/>
      <c r="X505" s="1"/>
    </row>
    <row r="506" spans="5:24">
      <c r="E506" s="2"/>
      <c r="G506" s="7" t="s">
        <v>335</v>
      </c>
      <c r="H506" s="7" t="s">
        <v>907</v>
      </c>
      <c r="J506" s="10"/>
      <c r="K506" s="10"/>
      <c r="T506" s="1"/>
      <c r="U506" s="1"/>
      <c r="V506" s="1"/>
      <c r="W506" s="1"/>
      <c r="X506" s="1"/>
    </row>
    <row r="507" spans="5:24">
      <c r="E507" s="2"/>
      <c r="G507" s="7" t="s">
        <v>335</v>
      </c>
      <c r="H507" s="7" t="s">
        <v>908</v>
      </c>
      <c r="J507" s="10"/>
      <c r="K507" s="10"/>
      <c r="T507" s="1"/>
      <c r="U507" s="1"/>
      <c r="V507" s="1"/>
      <c r="W507" s="1"/>
      <c r="X507" s="1"/>
    </row>
    <row r="508" spans="5:24">
      <c r="E508" s="2"/>
      <c r="G508" s="7" t="s">
        <v>335</v>
      </c>
      <c r="H508" s="7" t="s">
        <v>909</v>
      </c>
      <c r="J508" s="10"/>
      <c r="K508" s="10"/>
      <c r="T508" s="1"/>
      <c r="U508" s="1"/>
      <c r="V508" s="1"/>
      <c r="W508" s="1"/>
      <c r="X508" s="1"/>
    </row>
    <row r="509" spans="5:24">
      <c r="E509" s="2"/>
      <c r="G509" s="7" t="s">
        <v>335</v>
      </c>
      <c r="H509" s="7" t="s">
        <v>910</v>
      </c>
      <c r="J509" s="10"/>
      <c r="K509" s="10"/>
      <c r="T509" s="1"/>
      <c r="U509" s="1"/>
      <c r="V509" s="1"/>
      <c r="W509" s="1"/>
      <c r="X509" s="1"/>
    </row>
    <row r="510" spans="5:24">
      <c r="E510" s="2"/>
      <c r="G510" s="7" t="s">
        <v>335</v>
      </c>
      <c r="H510" s="7" t="s">
        <v>911</v>
      </c>
      <c r="J510" s="10"/>
      <c r="K510" s="10"/>
      <c r="T510" s="1"/>
      <c r="U510" s="1"/>
      <c r="V510" s="1"/>
      <c r="W510" s="1"/>
      <c r="X510" s="1"/>
    </row>
    <row r="511" spans="5:24">
      <c r="E511" s="2"/>
      <c r="G511" s="7" t="s">
        <v>335</v>
      </c>
      <c r="H511" s="7" t="s">
        <v>788</v>
      </c>
      <c r="J511" s="10"/>
      <c r="K511" s="10"/>
      <c r="T511" s="1"/>
      <c r="U511" s="1"/>
      <c r="V511" s="1"/>
      <c r="W511" s="1"/>
      <c r="X511" s="1"/>
    </row>
    <row r="512" spans="5:24">
      <c r="E512" s="2"/>
      <c r="G512" s="7" t="s">
        <v>335</v>
      </c>
      <c r="H512" s="7" t="s">
        <v>912</v>
      </c>
      <c r="J512" s="10"/>
      <c r="K512" s="10"/>
      <c r="T512" s="1"/>
      <c r="U512" s="1"/>
      <c r="V512" s="1"/>
      <c r="W512" s="1"/>
      <c r="X512" s="1"/>
    </row>
    <row r="513" spans="5:24">
      <c r="E513" s="2"/>
      <c r="G513" s="7" t="s">
        <v>335</v>
      </c>
      <c r="H513" s="7" t="s">
        <v>913</v>
      </c>
      <c r="J513" s="10"/>
      <c r="K513" s="10"/>
      <c r="T513" s="1"/>
      <c r="U513" s="1"/>
      <c r="V513" s="1"/>
      <c r="W513" s="1"/>
      <c r="X513" s="1"/>
    </row>
    <row r="514" spans="5:24">
      <c r="E514" s="2"/>
      <c r="G514" s="7" t="s">
        <v>335</v>
      </c>
      <c r="H514" s="7" t="s">
        <v>914</v>
      </c>
      <c r="J514" s="10"/>
      <c r="K514" s="10"/>
      <c r="T514" s="1"/>
      <c r="U514" s="1"/>
      <c r="V514" s="1"/>
      <c r="W514" s="1"/>
      <c r="X514" s="1"/>
    </row>
    <row r="515" spans="5:24">
      <c r="E515" s="2"/>
      <c r="G515" s="7" t="s">
        <v>335</v>
      </c>
      <c r="H515" s="7" t="s">
        <v>915</v>
      </c>
      <c r="J515" s="10"/>
      <c r="K515" s="10"/>
      <c r="T515" s="1"/>
      <c r="U515" s="1"/>
      <c r="V515" s="1"/>
      <c r="W515" s="1"/>
      <c r="X515" s="1"/>
    </row>
    <row r="516" spans="5:24">
      <c r="E516" s="2"/>
      <c r="G516" s="7" t="s">
        <v>335</v>
      </c>
      <c r="H516" s="7" t="s">
        <v>916</v>
      </c>
      <c r="J516" s="10"/>
      <c r="K516" s="10"/>
      <c r="T516" s="1"/>
      <c r="U516" s="1"/>
      <c r="V516" s="1"/>
      <c r="W516" s="1"/>
      <c r="X516" s="1"/>
    </row>
    <row r="517" spans="5:24">
      <c r="E517" s="2"/>
      <c r="G517" s="7" t="s">
        <v>335</v>
      </c>
      <c r="H517" s="7" t="s">
        <v>917</v>
      </c>
      <c r="J517" s="10"/>
      <c r="K517" s="10"/>
      <c r="T517" s="1"/>
      <c r="U517" s="1"/>
      <c r="V517" s="1"/>
      <c r="W517" s="1"/>
      <c r="X517" s="1"/>
    </row>
    <row r="518" spans="5:24">
      <c r="E518" s="2"/>
      <c r="G518" s="7" t="s">
        <v>335</v>
      </c>
      <c r="H518" s="7" t="s">
        <v>918</v>
      </c>
      <c r="J518" s="10"/>
      <c r="K518" s="10"/>
      <c r="T518" s="1"/>
      <c r="U518" s="1"/>
      <c r="V518" s="1"/>
      <c r="W518" s="1"/>
      <c r="X518" s="1"/>
    </row>
    <row r="519" spans="5:24">
      <c r="E519" s="2"/>
      <c r="G519" s="7" t="s">
        <v>337</v>
      </c>
      <c r="H519" s="7" t="s">
        <v>919</v>
      </c>
      <c r="J519" s="10"/>
      <c r="K519" s="10"/>
      <c r="T519" s="1"/>
      <c r="U519" s="1"/>
      <c r="V519" s="1"/>
      <c r="W519" s="1"/>
      <c r="X519" s="1"/>
    </row>
    <row r="520" spans="5:24">
      <c r="E520" s="2"/>
      <c r="G520" s="7" t="s">
        <v>337</v>
      </c>
      <c r="H520" s="7" t="s">
        <v>920</v>
      </c>
      <c r="J520" s="10"/>
      <c r="K520" s="10"/>
      <c r="T520" s="1"/>
      <c r="U520" s="1"/>
      <c r="V520" s="1"/>
      <c r="W520" s="1"/>
      <c r="X520" s="1"/>
    </row>
    <row r="521" spans="5:24">
      <c r="E521" s="2"/>
      <c r="G521" s="7" t="s">
        <v>337</v>
      </c>
      <c r="H521" s="7" t="s">
        <v>921</v>
      </c>
      <c r="J521" s="10"/>
      <c r="K521" s="10"/>
      <c r="T521" s="1"/>
      <c r="U521" s="1"/>
      <c r="V521" s="1"/>
      <c r="W521" s="1"/>
      <c r="X521" s="1"/>
    </row>
    <row r="522" spans="5:24">
      <c r="E522" s="2"/>
      <c r="G522" s="7" t="s">
        <v>337</v>
      </c>
      <c r="H522" s="7" t="s">
        <v>922</v>
      </c>
      <c r="J522" s="10"/>
      <c r="K522" s="10"/>
      <c r="T522" s="1"/>
      <c r="U522" s="1"/>
      <c r="V522" s="1"/>
      <c r="W522" s="1"/>
      <c r="X522" s="1"/>
    </row>
    <row r="523" spans="5:24">
      <c r="E523" s="2"/>
      <c r="G523" s="7" t="s">
        <v>337</v>
      </c>
      <c r="H523" s="7" t="s">
        <v>923</v>
      </c>
      <c r="J523" s="10"/>
      <c r="K523" s="10"/>
      <c r="T523" s="1"/>
      <c r="U523" s="1"/>
      <c r="V523" s="1"/>
      <c r="W523" s="1"/>
      <c r="X523" s="1"/>
    </row>
    <row r="524" spans="5:24">
      <c r="E524" s="2"/>
      <c r="G524" s="7" t="s">
        <v>337</v>
      </c>
      <c r="H524" s="7" t="s">
        <v>924</v>
      </c>
      <c r="J524" s="10"/>
      <c r="K524" s="10"/>
      <c r="T524" s="1"/>
      <c r="U524" s="1"/>
      <c r="V524" s="1"/>
      <c r="W524" s="1"/>
      <c r="X524" s="1"/>
    </row>
    <row r="525" spans="5:24">
      <c r="E525" s="2"/>
      <c r="G525" s="7" t="s">
        <v>337</v>
      </c>
      <c r="H525" s="7" t="s">
        <v>925</v>
      </c>
      <c r="J525" s="10"/>
      <c r="K525" s="10"/>
      <c r="T525" s="1"/>
      <c r="U525" s="1"/>
      <c r="V525" s="1"/>
      <c r="W525" s="1"/>
      <c r="X525" s="1"/>
    </row>
    <row r="526" spans="5:24">
      <c r="E526" s="2"/>
      <c r="G526" s="7" t="s">
        <v>337</v>
      </c>
      <c r="H526" s="7" t="s">
        <v>926</v>
      </c>
      <c r="J526" s="10"/>
      <c r="K526" s="10"/>
      <c r="T526" s="1"/>
      <c r="U526" s="1"/>
      <c r="V526" s="1"/>
      <c r="W526" s="1"/>
      <c r="X526" s="1"/>
    </row>
    <row r="527" spans="5:24">
      <c r="E527" s="2"/>
      <c r="G527" s="7" t="s">
        <v>337</v>
      </c>
      <c r="H527" s="7" t="s">
        <v>927</v>
      </c>
      <c r="J527" s="10"/>
      <c r="K527" s="10"/>
      <c r="T527" s="1"/>
      <c r="U527" s="1"/>
      <c r="V527" s="1"/>
      <c r="W527" s="1"/>
      <c r="X527" s="1"/>
    </row>
    <row r="528" spans="5:24">
      <c r="E528" s="2"/>
      <c r="G528" s="7" t="s">
        <v>337</v>
      </c>
      <c r="H528" s="7" t="s">
        <v>928</v>
      </c>
      <c r="J528" s="10"/>
      <c r="K528" s="10"/>
      <c r="T528" s="1"/>
      <c r="U528" s="1"/>
      <c r="V528" s="1"/>
      <c r="W528" s="1"/>
      <c r="X528" s="1"/>
    </row>
    <row r="529" spans="5:24">
      <c r="E529" s="2"/>
      <c r="G529" s="7" t="s">
        <v>337</v>
      </c>
      <c r="H529" s="7" t="s">
        <v>929</v>
      </c>
      <c r="J529" s="10"/>
      <c r="K529" s="10"/>
      <c r="T529" s="1"/>
      <c r="U529" s="1"/>
      <c r="V529" s="1"/>
      <c r="W529" s="1"/>
      <c r="X529" s="1"/>
    </row>
    <row r="530" spans="5:24">
      <c r="E530" s="2"/>
      <c r="G530" s="7" t="s">
        <v>337</v>
      </c>
      <c r="H530" s="7" t="s">
        <v>930</v>
      </c>
      <c r="J530" s="10"/>
      <c r="K530" s="10"/>
      <c r="T530" s="1"/>
      <c r="U530" s="1"/>
      <c r="V530" s="1"/>
      <c r="W530" s="1"/>
      <c r="X530" s="1"/>
    </row>
    <row r="531" spans="5:24">
      <c r="E531" s="2"/>
      <c r="G531" s="7" t="s">
        <v>337</v>
      </c>
      <c r="H531" s="7" t="s">
        <v>931</v>
      </c>
      <c r="J531" s="10"/>
      <c r="K531" s="10"/>
      <c r="T531" s="1"/>
      <c r="U531" s="1"/>
      <c r="V531" s="1"/>
      <c r="W531" s="1"/>
      <c r="X531" s="1"/>
    </row>
    <row r="532" spans="5:24">
      <c r="E532" s="2"/>
      <c r="G532" s="7" t="s">
        <v>337</v>
      </c>
      <c r="H532" s="7" t="s">
        <v>932</v>
      </c>
      <c r="J532" s="10"/>
      <c r="K532" s="10"/>
      <c r="T532" s="1"/>
      <c r="U532" s="1"/>
      <c r="V532" s="1"/>
      <c r="W532" s="1"/>
      <c r="X532" s="1"/>
    </row>
    <row r="533" spans="5:24">
      <c r="E533" s="2"/>
      <c r="G533" s="7" t="s">
        <v>337</v>
      </c>
      <c r="H533" s="7" t="s">
        <v>933</v>
      </c>
      <c r="J533" s="10"/>
      <c r="K533" s="10"/>
      <c r="T533" s="1"/>
      <c r="U533" s="1"/>
      <c r="V533" s="1"/>
      <c r="W533" s="1"/>
      <c r="X533" s="1"/>
    </row>
    <row r="534" spans="5:24">
      <c r="E534" s="2"/>
      <c r="G534" s="7" t="s">
        <v>337</v>
      </c>
      <c r="H534" s="7" t="s">
        <v>934</v>
      </c>
      <c r="J534" s="10"/>
      <c r="K534" s="10"/>
      <c r="T534" s="1"/>
      <c r="U534" s="1"/>
      <c r="V534" s="1"/>
      <c r="W534" s="1"/>
      <c r="X534" s="1"/>
    </row>
    <row r="535" spans="5:24">
      <c r="E535" s="2"/>
      <c r="G535" s="7" t="s">
        <v>337</v>
      </c>
      <c r="H535" s="7" t="s">
        <v>935</v>
      </c>
      <c r="J535" s="10"/>
      <c r="K535" s="10"/>
      <c r="T535" s="1"/>
      <c r="U535" s="1"/>
      <c r="V535" s="1"/>
      <c r="W535" s="1"/>
      <c r="X535" s="1"/>
    </row>
    <row r="536" spans="5:24">
      <c r="E536" s="2"/>
      <c r="G536" s="7" t="s">
        <v>337</v>
      </c>
      <c r="H536" s="7" t="s">
        <v>936</v>
      </c>
      <c r="J536" s="10"/>
      <c r="K536" s="10"/>
      <c r="T536" s="1"/>
      <c r="U536" s="1"/>
      <c r="V536" s="1"/>
      <c r="W536" s="1"/>
      <c r="X536" s="1"/>
    </row>
    <row r="537" spans="5:24">
      <c r="E537" s="2"/>
      <c r="G537" s="7" t="s">
        <v>337</v>
      </c>
      <c r="H537" s="7" t="s">
        <v>937</v>
      </c>
      <c r="J537" s="10"/>
      <c r="K537" s="10"/>
      <c r="T537" s="1"/>
      <c r="U537" s="1"/>
      <c r="V537" s="1"/>
      <c r="W537" s="1"/>
      <c r="X537" s="1"/>
    </row>
    <row r="538" spans="5:24">
      <c r="E538" s="2"/>
      <c r="G538" s="7" t="s">
        <v>337</v>
      </c>
      <c r="H538" s="7" t="s">
        <v>938</v>
      </c>
      <c r="J538" s="10"/>
      <c r="K538" s="10"/>
      <c r="T538" s="1"/>
      <c r="U538" s="1"/>
      <c r="V538" s="1"/>
      <c r="W538" s="1"/>
      <c r="X538" s="1"/>
    </row>
    <row r="539" spans="5:24">
      <c r="E539" s="2"/>
      <c r="G539" s="7" t="s">
        <v>337</v>
      </c>
      <c r="H539" s="7" t="s">
        <v>939</v>
      </c>
      <c r="J539" s="10"/>
      <c r="K539" s="10"/>
      <c r="T539" s="1"/>
      <c r="U539" s="1"/>
      <c r="V539" s="1"/>
      <c r="W539" s="1"/>
      <c r="X539" s="1"/>
    </row>
    <row r="540" spans="5:24">
      <c r="E540" s="2"/>
      <c r="G540" s="7" t="s">
        <v>337</v>
      </c>
      <c r="H540" s="7" t="s">
        <v>940</v>
      </c>
      <c r="J540" s="10"/>
      <c r="K540" s="10"/>
      <c r="T540" s="1"/>
      <c r="U540" s="1"/>
      <c r="V540" s="1"/>
      <c r="W540" s="1"/>
      <c r="X540" s="1"/>
    </row>
    <row r="541" spans="5:24">
      <c r="E541" s="2"/>
      <c r="G541" s="7" t="s">
        <v>337</v>
      </c>
      <c r="H541" s="7" t="s">
        <v>941</v>
      </c>
      <c r="J541" s="10"/>
      <c r="K541" s="10"/>
      <c r="T541" s="1"/>
      <c r="U541" s="1"/>
      <c r="V541" s="1"/>
      <c r="W541" s="1"/>
      <c r="X541" s="1"/>
    </row>
    <row r="542" spans="5:24">
      <c r="E542" s="2"/>
      <c r="G542" s="7" t="s">
        <v>337</v>
      </c>
      <c r="H542" s="7" t="s">
        <v>942</v>
      </c>
      <c r="J542" s="10"/>
      <c r="K542" s="10"/>
      <c r="T542" s="1"/>
      <c r="U542" s="1"/>
      <c r="V542" s="1"/>
      <c r="W542" s="1"/>
      <c r="X542" s="1"/>
    </row>
    <row r="543" spans="5:24">
      <c r="E543" s="2"/>
      <c r="G543" s="7" t="s">
        <v>337</v>
      </c>
      <c r="H543" s="7" t="s">
        <v>943</v>
      </c>
      <c r="J543" s="10"/>
      <c r="K543" s="10"/>
      <c r="T543" s="1"/>
      <c r="U543" s="1"/>
      <c r="V543" s="1"/>
      <c r="W543" s="1"/>
      <c r="X543" s="1"/>
    </row>
    <row r="544" spans="5:24">
      <c r="E544" s="2"/>
      <c r="G544" s="7" t="s">
        <v>337</v>
      </c>
      <c r="H544" s="7" t="s">
        <v>944</v>
      </c>
      <c r="J544" s="10"/>
      <c r="K544" s="10"/>
      <c r="T544" s="1"/>
      <c r="U544" s="1"/>
      <c r="V544" s="1"/>
      <c r="W544" s="1"/>
      <c r="X544" s="1"/>
    </row>
    <row r="545" spans="5:24">
      <c r="E545" s="2"/>
      <c r="G545" s="7" t="s">
        <v>337</v>
      </c>
      <c r="H545" s="7" t="s">
        <v>945</v>
      </c>
      <c r="J545" s="10"/>
      <c r="K545" s="10"/>
      <c r="T545" s="1"/>
      <c r="U545" s="1"/>
      <c r="V545" s="1"/>
      <c r="W545" s="1"/>
      <c r="X545" s="1"/>
    </row>
    <row r="546" spans="5:24">
      <c r="E546" s="2"/>
      <c r="G546" s="7" t="s">
        <v>337</v>
      </c>
      <c r="H546" s="7" t="s">
        <v>946</v>
      </c>
      <c r="J546" s="10"/>
      <c r="K546" s="10"/>
      <c r="T546" s="1"/>
      <c r="U546" s="1"/>
      <c r="V546" s="1"/>
      <c r="W546" s="1"/>
      <c r="X546" s="1"/>
    </row>
    <row r="547" spans="5:24">
      <c r="E547" s="2"/>
      <c r="G547" s="7" t="s">
        <v>337</v>
      </c>
      <c r="H547" s="7" t="s">
        <v>947</v>
      </c>
      <c r="J547" s="10"/>
      <c r="K547" s="10"/>
      <c r="T547" s="1"/>
      <c r="U547" s="1"/>
      <c r="V547" s="1"/>
      <c r="W547" s="1"/>
      <c r="X547" s="1"/>
    </row>
    <row r="548" spans="5:24">
      <c r="E548" s="2"/>
      <c r="G548" s="7" t="s">
        <v>337</v>
      </c>
      <c r="H548" s="7" t="s">
        <v>948</v>
      </c>
      <c r="J548" s="10"/>
      <c r="K548" s="10"/>
      <c r="T548" s="1"/>
      <c r="U548" s="1"/>
      <c r="V548" s="1"/>
      <c r="W548" s="1"/>
      <c r="X548" s="1"/>
    </row>
    <row r="549" spans="5:24">
      <c r="E549" s="2"/>
      <c r="G549" s="7" t="s">
        <v>337</v>
      </c>
      <c r="H549" s="7" t="s">
        <v>949</v>
      </c>
      <c r="J549" s="10"/>
      <c r="K549" s="10"/>
      <c r="T549" s="1"/>
      <c r="U549" s="1"/>
      <c r="V549" s="1"/>
      <c r="W549" s="1"/>
      <c r="X549" s="1"/>
    </row>
    <row r="550" spans="5:24">
      <c r="E550" s="2"/>
      <c r="G550" s="7" t="s">
        <v>337</v>
      </c>
      <c r="H550" s="7" t="s">
        <v>950</v>
      </c>
      <c r="J550" s="10"/>
      <c r="K550" s="10"/>
      <c r="T550" s="1"/>
      <c r="U550" s="1"/>
      <c r="V550" s="1"/>
      <c r="W550" s="1"/>
      <c r="X550" s="1"/>
    </row>
    <row r="551" spans="5:24">
      <c r="E551" s="2"/>
      <c r="G551" s="7" t="s">
        <v>337</v>
      </c>
      <c r="H551" s="7" t="s">
        <v>951</v>
      </c>
      <c r="J551" s="10"/>
      <c r="K551" s="10"/>
      <c r="T551" s="1"/>
      <c r="U551" s="1"/>
      <c r="V551" s="1"/>
      <c r="W551" s="1"/>
      <c r="X551" s="1"/>
    </row>
    <row r="552" spans="5:24">
      <c r="E552" s="2"/>
      <c r="G552" s="7" t="s">
        <v>337</v>
      </c>
      <c r="H552" s="7" t="s">
        <v>952</v>
      </c>
      <c r="J552" s="10"/>
      <c r="K552" s="10"/>
      <c r="T552" s="1"/>
      <c r="U552" s="1"/>
      <c r="V552" s="1"/>
      <c r="W552" s="1"/>
      <c r="X552" s="1"/>
    </row>
    <row r="553" spans="5:24">
      <c r="E553" s="2"/>
      <c r="G553" s="7" t="s">
        <v>337</v>
      </c>
      <c r="H553" s="7" t="s">
        <v>953</v>
      </c>
      <c r="J553" s="10"/>
      <c r="K553" s="10"/>
      <c r="T553" s="1"/>
      <c r="U553" s="1"/>
      <c r="V553" s="1"/>
      <c r="W553" s="1"/>
      <c r="X553" s="1"/>
    </row>
    <row r="554" spans="5:24">
      <c r="E554" s="2"/>
      <c r="G554" s="7" t="s">
        <v>337</v>
      </c>
      <c r="H554" s="7" t="s">
        <v>954</v>
      </c>
      <c r="J554" s="10"/>
      <c r="K554" s="10"/>
      <c r="T554" s="1"/>
      <c r="U554" s="1"/>
      <c r="V554" s="1"/>
      <c r="W554" s="1"/>
      <c r="X554" s="1"/>
    </row>
    <row r="555" spans="5:24">
      <c r="E555" s="2"/>
      <c r="G555" s="7" t="s">
        <v>337</v>
      </c>
      <c r="H555" s="7" t="s">
        <v>955</v>
      </c>
      <c r="J555" s="10"/>
      <c r="K555" s="10"/>
      <c r="T555" s="1"/>
      <c r="U555" s="1"/>
      <c r="V555" s="1"/>
      <c r="W555" s="1"/>
      <c r="X555" s="1"/>
    </row>
    <row r="556" spans="5:24">
      <c r="E556" s="2"/>
      <c r="G556" s="7" t="s">
        <v>337</v>
      </c>
      <c r="H556" s="7" t="s">
        <v>956</v>
      </c>
      <c r="J556" s="10"/>
      <c r="K556" s="10"/>
      <c r="T556" s="1"/>
      <c r="U556" s="1"/>
      <c r="V556" s="1"/>
      <c r="W556" s="1"/>
      <c r="X556" s="1"/>
    </row>
    <row r="557" spans="5:24">
      <c r="E557" s="2"/>
      <c r="G557" s="7" t="s">
        <v>337</v>
      </c>
      <c r="H557" s="7" t="s">
        <v>957</v>
      </c>
      <c r="J557" s="10"/>
      <c r="K557" s="10"/>
      <c r="T557" s="1"/>
      <c r="U557" s="1"/>
      <c r="V557" s="1"/>
      <c r="W557" s="1"/>
      <c r="X557" s="1"/>
    </row>
    <row r="558" spans="5:24">
      <c r="E558" s="2"/>
      <c r="G558" s="7" t="s">
        <v>337</v>
      </c>
      <c r="H558" s="7" t="s">
        <v>958</v>
      </c>
      <c r="J558" s="10"/>
      <c r="K558" s="10"/>
      <c r="T558" s="1"/>
      <c r="U558" s="1"/>
      <c r="V558" s="1"/>
      <c r="W558" s="1"/>
      <c r="X558" s="1"/>
    </row>
    <row r="559" spans="5:24">
      <c r="E559" s="2"/>
      <c r="G559" s="7" t="s">
        <v>337</v>
      </c>
      <c r="H559" s="7" t="s">
        <v>959</v>
      </c>
      <c r="J559" s="10"/>
      <c r="K559" s="10"/>
      <c r="T559" s="1"/>
      <c r="U559" s="1"/>
      <c r="V559" s="1"/>
      <c r="W559" s="1"/>
      <c r="X559" s="1"/>
    </row>
    <row r="560" spans="5:24">
      <c r="E560" s="2"/>
      <c r="G560" s="7" t="s">
        <v>337</v>
      </c>
      <c r="H560" s="7" t="s">
        <v>960</v>
      </c>
      <c r="J560" s="10"/>
      <c r="K560" s="10"/>
      <c r="T560" s="1"/>
      <c r="U560" s="1"/>
      <c r="V560" s="1"/>
      <c r="W560" s="1"/>
      <c r="X560" s="1"/>
    </row>
    <row r="561" spans="5:24">
      <c r="E561" s="2"/>
      <c r="G561" s="7" t="s">
        <v>337</v>
      </c>
      <c r="H561" s="7" t="s">
        <v>961</v>
      </c>
      <c r="J561" s="10"/>
      <c r="K561" s="10"/>
      <c r="T561" s="1"/>
      <c r="U561" s="1"/>
      <c r="V561" s="1"/>
      <c r="W561" s="1"/>
      <c r="X561" s="1"/>
    </row>
    <row r="562" spans="5:24">
      <c r="E562" s="2"/>
      <c r="G562" s="7" t="s">
        <v>337</v>
      </c>
      <c r="H562" s="7" t="s">
        <v>962</v>
      </c>
      <c r="J562" s="10"/>
      <c r="K562" s="10"/>
      <c r="T562" s="1"/>
      <c r="U562" s="1"/>
      <c r="V562" s="1"/>
      <c r="W562" s="1"/>
      <c r="X562" s="1"/>
    </row>
    <row r="563" spans="5:24">
      <c r="E563" s="2"/>
      <c r="G563" s="7" t="s">
        <v>337</v>
      </c>
      <c r="H563" s="7" t="s">
        <v>963</v>
      </c>
      <c r="J563" s="10"/>
      <c r="K563" s="10"/>
      <c r="T563" s="1"/>
      <c r="U563" s="1"/>
      <c r="V563" s="1"/>
      <c r="W563" s="1"/>
      <c r="X563" s="1"/>
    </row>
    <row r="564" spans="5:24">
      <c r="E564" s="2"/>
      <c r="G564" s="7" t="s">
        <v>337</v>
      </c>
      <c r="H564" s="7" t="s">
        <v>964</v>
      </c>
      <c r="J564" s="10"/>
      <c r="K564" s="10"/>
      <c r="T564" s="1"/>
      <c r="U564" s="1"/>
      <c r="V564" s="1"/>
      <c r="W564" s="1"/>
      <c r="X564" s="1"/>
    </row>
    <row r="565" spans="5:24">
      <c r="E565" s="2"/>
      <c r="G565" s="7" t="s">
        <v>337</v>
      </c>
      <c r="H565" s="7" t="s">
        <v>965</v>
      </c>
      <c r="J565" s="10"/>
      <c r="K565" s="10"/>
      <c r="T565" s="1"/>
      <c r="U565" s="1"/>
      <c r="V565" s="1"/>
      <c r="W565" s="1"/>
      <c r="X565" s="1"/>
    </row>
    <row r="566" spans="5:24">
      <c r="E566" s="2"/>
      <c r="G566" s="7" t="s">
        <v>337</v>
      </c>
      <c r="H566" s="7" t="s">
        <v>966</v>
      </c>
      <c r="J566" s="10"/>
      <c r="K566" s="10"/>
      <c r="T566" s="1"/>
      <c r="U566" s="1"/>
      <c r="V566" s="1"/>
      <c r="W566" s="1"/>
      <c r="X566" s="1"/>
    </row>
    <row r="567" spans="5:24">
      <c r="E567" s="2"/>
      <c r="G567" s="7" t="s">
        <v>337</v>
      </c>
      <c r="H567" s="7" t="s">
        <v>967</v>
      </c>
      <c r="J567" s="10"/>
      <c r="K567" s="10"/>
      <c r="T567" s="1"/>
      <c r="U567" s="1"/>
      <c r="V567" s="1"/>
      <c r="W567" s="1"/>
      <c r="X567" s="1"/>
    </row>
    <row r="568" spans="5:24">
      <c r="E568" s="2"/>
      <c r="G568" s="7" t="s">
        <v>337</v>
      </c>
      <c r="H568" s="7" t="s">
        <v>968</v>
      </c>
      <c r="J568" s="10"/>
      <c r="K568" s="10"/>
      <c r="T568" s="1"/>
      <c r="U568" s="1"/>
      <c r="V568" s="1"/>
      <c r="W568" s="1"/>
      <c r="X568" s="1"/>
    </row>
    <row r="569" spans="5:24">
      <c r="E569" s="2"/>
      <c r="G569" s="7" t="s">
        <v>337</v>
      </c>
      <c r="H569" s="7" t="s">
        <v>969</v>
      </c>
      <c r="J569" s="10"/>
      <c r="K569" s="10"/>
      <c r="T569" s="1"/>
      <c r="U569" s="1"/>
      <c r="V569" s="1"/>
      <c r="W569" s="1"/>
      <c r="X569" s="1"/>
    </row>
    <row r="570" spans="5:24">
      <c r="E570" s="2"/>
      <c r="G570" s="7" t="s">
        <v>337</v>
      </c>
      <c r="H570" s="7" t="s">
        <v>970</v>
      </c>
      <c r="J570" s="10"/>
      <c r="K570" s="10"/>
      <c r="T570" s="1"/>
      <c r="U570" s="1"/>
      <c r="V570" s="1"/>
      <c r="W570" s="1"/>
      <c r="X570" s="1"/>
    </row>
    <row r="571" spans="5:24">
      <c r="E571" s="2"/>
      <c r="G571" s="7" t="s">
        <v>337</v>
      </c>
      <c r="H571" s="7" t="s">
        <v>971</v>
      </c>
      <c r="J571" s="10"/>
      <c r="K571" s="10"/>
      <c r="T571" s="1"/>
      <c r="U571" s="1"/>
      <c r="V571" s="1"/>
      <c r="W571" s="1"/>
      <c r="X571" s="1"/>
    </row>
    <row r="572" spans="5:24">
      <c r="E572" s="2"/>
      <c r="G572" s="7" t="s">
        <v>337</v>
      </c>
      <c r="H572" s="7" t="s">
        <v>972</v>
      </c>
      <c r="J572" s="10"/>
      <c r="K572" s="10"/>
      <c r="T572" s="1"/>
      <c r="U572" s="1"/>
      <c r="V572" s="1"/>
      <c r="W572" s="1"/>
      <c r="X572" s="1"/>
    </row>
    <row r="573" spans="5:24">
      <c r="E573" s="2"/>
      <c r="G573" s="7" t="s">
        <v>337</v>
      </c>
      <c r="H573" s="7" t="s">
        <v>973</v>
      </c>
      <c r="J573" s="10"/>
      <c r="K573" s="10"/>
      <c r="T573" s="1"/>
      <c r="U573" s="1"/>
      <c r="V573" s="1"/>
      <c r="W573" s="1"/>
      <c r="X573" s="1"/>
    </row>
    <row r="574" spans="5:24">
      <c r="E574" s="2"/>
      <c r="G574" s="7" t="s">
        <v>337</v>
      </c>
      <c r="H574" s="7" t="s">
        <v>974</v>
      </c>
      <c r="J574" s="10"/>
      <c r="K574" s="10"/>
      <c r="T574" s="1"/>
      <c r="U574" s="1"/>
      <c r="V574" s="1"/>
      <c r="W574" s="1"/>
      <c r="X574" s="1"/>
    </row>
    <row r="575" spans="5:24">
      <c r="E575" s="2"/>
      <c r="G575" s="7" t="s">
        <v>337</v>
      </c>
      <c r="H575" s="7" t="s">
        <v>695</v>
      </c>
      <c r="J575" s="10"/>
      <c r="K575" s="10"/>
      <c r="T575" s="1"/>
      <c r="U575" s="1"/>
      <c r="V575" s="1"/>
      <c r="W575" s="1"/>
      <c r="X575" s="1"/>
    </row>
    <row r="576" spans="5:24">
      <c r="E576" s="2"/>
      <c r="G576" s="7" t="s">
        <v>337</v>
      </c>
      <c r="H576" s="7" t="s">
        <v>975</v>
      </c>
      <c r="J576" s="10"/>
      <c r="K576" s="10"/>
      <c r="T576" s="1"/>
      <c r="U576" s="1"/>
      <c r="V576" s="1"/>
      <c r="W576" s="1"/>
      <c r="X576" s="1"/>
    </row>
    <row r="577" spans="5:24">
      <c r="E577" s="2"/>
      <c r="G577" s="7" t="s">
        <v>337</v>
      </c>
      <c r="H577" s="7" t="s">
        <v>976</v>
      </c>
      <c r="J577" s="10"/>
      <c r="K577" s="10"/>
      <c r="T577" s="1"/>
      <c r="U577" s="1"/>
      <c r="V577" s="1"/>
      <c r="W577" s="1"/>
      <c r="X577" s="1"/>
    </row>
    <row r="578" spans="5:24">
      <c r="E578" s="2"/>
      <c r="G578" s="7" t="s">
        <v>337</v>
      </c>
      <c r="H578" s="7" t="s">
        <v>977</v>
      </c>
      <c r="J578" s="10"/>
      <c r="K578" s="10"/>
      <c r="T578" s="1"/>
      <c r="U578" s="1"/>
      <c r="V578" s="1"/>
      <c r="W578" s="1"/>
      <c r="X578" s="1"/>
    </row>
    <row r="579" spans="5:24">
      <c r="E579" s="2"/>
      <c r="G579" s="7" t="s">
        <v>337</v>
      </c>
      <c r="H579" s="7" t="s">
        <v>978</v>
      </c>
      <c r="J579" s="10"/>
      <c r="K579" s="10"/>
      <c r="T579" s="1"/>
      <c r="U579" s="1"/>
      <c r="V579" s="1"/>
      <c r="W579" s="1"/>
      <c r="X579" s="1"/>
    </row>
    <row r="580" spans="5:24">
      <c r="E580" s="2"/>
      <c r="G580" s="7" t="s">
        <v>337</v>
      </c>
      <c r="H580" s="7" t="s">
        <v>979</v>
      </c>
      <c r="J580" s="10"/>
      <c r="K580" s="10"/>
      <c r="T580" s="1"/>
      <c r="U580" s="1"/>
      <c r="V580" s="1"/>
      <c r="W580" s="1"/>
      <c r="X580" s="1"/>
    </row>
    <row r="581" spans="5:24">
      <c r="E581" s="2"/>
      <c r="G581" s="7" t="s">
        <v>337</v>
      </c>
      <c r="H581" s="7" t="s">
        <v>980</v>
      </c>
      <c r="J581" s="10"/>
      <c r="K581" s="10"/>
      <c r="T581" s="1"/>
      <c r="U581" s="1"/>
      <c r="V581" s="1"/>
      <c r="W581" s="1"/>
      <c r="X581" s="1"/>
    </row>
    <row r="582" spans="5:24">
      <c r="E582" s="2"/>
      <c r="G582" s="7" t="s">
        <v>340</v>
      </c>
      <c r="H582" s="7" t="s">
        <v>981</v>
      </c>
      <c r="J582" s="10"/>
      <c r="K582" s="10"/>
      <c r="T582" s="1"/>
      <c r="U582" s="1"/>
      <c r="V582" s="1"/>
      <c r="W582" s="1"/>
      <c r="X582" s="1"/>
    </row>
    <row r="583" spans="5:24">
      <c r="E583" s="2"/>
      <c r="G583" s="7" t="s">
        <v>340</v>
      </c>
      <c r="H583" s="7" t="s">
        <v>982</v>
      </c>
      <c r="J583" s="10"/>
      <c r="K583" s="10"/>
      <c r="T583" s="1"/>
      <c r="U583" s="1"/>
      <c r="V583" s="1"/>
      <c r="W583" s="1"/>
      <c r="X583" s="1"/>
    </row>
    <row r="584" spans="5:24">
      <c r="E584" s="2"/>
      <c r="G584" s="7" t="s">
        <v>340</v>
      </c>
      <c r="H584" s="7" t="s">
        <v>983</v>
      </c>
      <c r="J584" s="10"/>
      <c r="K584" s="10"/>
      <c r="T584" s="1"/>
      <c r="U584" s="1"/>
      <c r="V584" s="1"/>
      <c r="W584" s="1"/>
      <c r="X584" s="1"/>
    </row>
    <row r="585" spans="5:24">
      <c r="E585" s="2"/>
      <c r="G585" s="7" t="s">
        <v>340</v>
      </c>
      <c r="H585" s="7" t="s">
        <v>984</v>
      </c>
      <c r="J585" s="10"/>
      <c r="K585" s="10"/>
      <c r="T585" s="1"/>
      <c r="U585" s="1"/>
      <c r="V585" s="1"/>
      <c r="W585" s="1"/>
      <c r="X585" s="1"/>
    </row>
    <row r="586" spans="5:24">
      <c r="E586" s="2"/>
      <c r="G586" s="7" t="s">
        <v>340</v>
      </c>
      <c r="H586" s="7" t="s">
        <v>985</v>
      </c>
      <c r="J586" s="10"/>
      <c r="K586" s="10"/>
      <c r="T586" s="1"/>
      <c r="U586" s="1"/>
      <c r="V586" s="1"/>
      <c r="W586" s="1"/>
      <c r="X586" s="1"/>
    </row>
    <row r="587" spans="5:24">
      <c r="E587" s="2"/>
      <c r="G587" s="7" t="s">
        <v>340</v>
      </c>
      <c r="H587" s="7" t="s">
        <v>986</v>
      </c>
      <c r="J587" s="10"/>
      <c r="K587" s="10"/>
      <c r="T587" s="1"/>
      <c r="U587" s="1"/>
      <c r="V587" s="1"/>
      <c r="W587" s="1"/>
      <c r="X587" s="1"/>
    </row>
    <row r="588" spans="5:24">
      <c r="E588" s="2"/>
      <c r="G588" s="7" t="s">
        <v>340</v>
      </c>
      <c r="H588" s="7" t="s">
        <v>987</v>
      </c>
      <c r="J588" s="10"/>
      <c r="K588" s="10"/>
      <c r="T588" s="1"/>
      <c r="U588" s="1"/>
      <c r="V588" s="1"/>
      <c r="W588" s="1"/>
      <c r="X588" s="1"/>
    </row>
    <row r="589" spans="5:24">
      <c r="E589" s="2"/>
      <c r="G589" s="7" t="s">
        <v>340</v>
      </c>
      <c r="H589" s="7" t="s">
        <v>988</v>
      </c>
      <c r="J589" s="10"/>
      <c r="K589" s="10"/>
      <c r="T589" s="1"/>
      <c r="U589" s="1"/>
      <c r="V589" s="1"/>
      <c r="W589" s="1"/>
      <c r="X589" s="1"/>
    </row>
    <row r="590" spans="5:24">
      <c r="E590" s="2"/>
      <c r="G590" s="7" t="s">
        <v>340</v>
      </c>
      <c r="H590" s="7" t="s">
        <v>989</v>
      </c>
      <c r="J590" s="10"/>
      <c r="K590" s="10"/>
      <c r="T590" s="1"/>
      <c r="U590" s="1"/>
      <c r="V590" s="1"/>
      <c r="W590" s="1"/>
      <c r="X590" s="1"/>
    </row>
    <row r="591" spans="5:24">
      <c r="E591" s="2"/>
      <c r="G591" s="7" t="s">
        <v>340</v>
      </c>
      <c r="H591" s="7" t="s">
        <v>990</v>
      </c>
      <c r="J591" s="10"/>
      <c r="K591" s="10"/>
      <c r="T591" s="1"/>
      <c r="U591" s="1"/>
      <c r="V591" s="1"/>
      <c r="W591" s="1"/>
      <c r="X591" s="1"/>
    </row>
    <row r="592" spans="5:24">
      <c r="E592" s="2"/>
      <c r="G592" s="7" t="s">
        <v>340</v>
      </c>
      <c r="H592" s="7" t="s">
        <v>991</v>
      </c>
      <c r="J592" s="10"/>
      <c r="K592" s="10"/>
      <c r="T592" s="1"/>
      <c r="U592" s="1"/>
      <c r="V592" s="1"/>
      <c r="W592" s="1"/>
      <c r="X592" s="1"/>
    </row>
    <row r="593" spans="5:24">
      <c r="E593" s="2"/>
      <c r="G593" s="7" t="s">
        <v>340</v>
      </c>
      <c r="H593" s="7" t="s">
        <v>992</v>
      </c>
      <c r="J593" s="10"/>
      <c r="K593" s="10"/>
      <c r="T593" s="1"/>
      <c r="U593" s="1"/>
      <c r="V593" s="1"/>
      <c r="W593" s="1"/>
      <c r="X593" s="1"/>
    </row>
    <row r="594" spans="5:24">
      <c r="E594" s="2"/>
      <c r="G594" s="7" t="s">
        <v>340</v>
      </c>
      <c r="H594" s="7" t="s">
        <v>993</v>
      </c>
      <c r="J594" s="10"/>
      <c r="K594" s="10"/>
      <c r="T594" s="1"/>
      <c r="U594" s="1"/>
      <c r="V594" s="1"/>
      <c r="W594" s="1"/>
      <c r="X594" s="1"/>
    </row>
    <row r="595" spans="5:24">
      <c r="E595" s="2"/>
      <c r="G595" s="7" t="s">
        <v>340</v>
      </c>
      <c r="H595" s="7" t="s">
        <v>994</v>
      </c>
      <c r="J595" s="10"/>
      <c r="K595" s="10"/>
      <c r="T595" s="1"/>
      <c r="U595" s="1"/>
      <c r="V595" s="1"/>
      <c r="W595" s="1"/>
      <c r="X595" s="1"/>
    </row>
    <row r="596" spans="5:24">
      <c r="E596" s="2"/>
      <c r="G596" s="7" t="s">
        <v>340</v>
      </c>
      <c r="H596" s="7" t="s">
        <v>995</v>
      </c>
      <c r="J596" s="10"/>
      <c r="K596" s="10"/>
      <c r="T596" s="1"/>
      <c r="U596" s="1"/>
      <c r="V596" s="1"/>
      <c r="W596" s="1"/>
      <c r="X596" s="1"/>
    </row>
    <row r="597" spans="5:24">
      <c r="E597" s="2"/>
      <c r="G597" s="7" t="s">
        <v>340</v>
      </c>
      <c r="H597" s="7" t="s">
        <v>996</v>
      </c>
      <c r="J597" s="10"/>
      <c r="K597" s="10"/>
      <c r="T597" s="1"/>
      <c r="U597" s="1"/>
      <c r="V597" s="1"/>
      <c r="W597" s="1"/>
      <c r="X597" s="1"/>
    </row>
    <row r="598" spans="5:24">
      <c r="E598" s="2"/>
      <c r="G598" s="7" t="s">
        <v>340</v>
      </c>
      <c r="H598" s="7" t="s">
        <v>997</v>
      </c>
      <c r="J598" s="10"/>
      <c r="K598" s="10"/>
      <c r="T598" s="1"/>
      <c r="U598" s="1"/>
      <c r="V598" s="1"/>
      <c r="W598" s="1"/>
      <c r="X598" s="1"/>
    </row>
    <row r="599" spans="5:24">
      <c r="E599" s="2"/>
      <c r="G599" s="7" t="s">
        <v>340</v>
      </c>
      <c r="H599" s="7" t="s">
        <v>998</v>
      </c>
      <c r="J599" s="10"/>
      <c r="K599" s="10"/>
      <c r="T599" s="1"/>
      <c r="U599" s="1"/>
      <c r="V599" s="1"/>
      <c r="W599" s="1"/>
      <c r="X599" s="1"/>
    </row>
    <row r="600" spans="5:24">
      <c r="E600" s="2"/>
      <c r="G600" s="7" t="s">
        <v>340</v>
      </c>
      <c r="H600" s="7" t="s">
        <v>999</v>
      </c>
      <c r="J600" s="10"/>
      <c r="K600" s="10"/>
      <c r="T600" s="1"/>
      <c r="U600" s="1"/>
      <c r="V600" s="1"/>
      <c r="W600" s="1"/>
      <c r="X600" s="1"/>
    </row>
    <row r="601" spans="5:24">
      <c r="E601" s="2"/>
      <c r="G601" s="7" t="s">
        <v>340</v>
      </c>
      <c r="H601" s="7" t="s">
        <v>1000</v>
      </c>
      <c r="J601" s="10"/>
      <c r="K601" s="10"/>
      <c r="T601" s="1"/>
      <c r="U601" s="1"/>
      <c r="V601" s="1"/>
      <c r="W601" s="1"/>
      <c r="X601" s="1"/>
    </row>
    <row r="602" spans="5:24">
      <c r="E602" s="2"/>
      <c r="G602" s="7" t="s">
        <v>340</v>
      </c>
      <c r="H602" s="7" t="s">
        <v>1001</v>
      </c>
      <c r="J602" s="10"/>
      <c r="K602" s="10"/>
      <c r="T602" s="1"/>
      <c r="U602" s="1"/>
      <c r="V602" s="1"/>
      <c r="W602" s="1"/>
      <c r="X602" s="1"/>
    </row>
    <row r="603" spans="5:24">
      <c r="E603" s="2"/>
      <c r="G603" s="7" t="s">
        <v>340</v>
      </c>
      <c r="H603" s="7" t="s">
        <v>1002</v>
      </c>
      <c r="J603" s="10"/>
      <c r="K603" s="10"/>
      <c r="T603" s="1"/>
      <c r="U603" s="1"/>
      <c r="V603" s="1"/>
      <c r="W603" s="1"/>
      <c r="X603" s="1"/>
    </row>
    <row r="604" spans="5:24">
      <c r="E604" s="2"/>
      <c r="G604" s="7" t="s">
        <v>340</v>
      </c>
      <c r="H604" s="7" t="s">
        <v>1003</v>
      </c>
      <c r="J604" s="10"/>
      <c r="K604" s="10"/>
      <c r="T604" s="1"/>
      <c r="U604" s="1"/>
      <c r="V604" s="1"/>
      <c r="W604" s="1"/>
      <c r="X604" s="1"/>
    </row>
    <row r="605" spans="5:24">
      <c r="E605" s="2"/>
      <c r="G605" s="7" t="s">
        <v>340</v>
      </c>
      <c r="H605" s="7" t="s">
        <v>1004</v>
      </c>
      <c r="J605" s="10"/>
      <c r="K605" s="10"/>
      <c r="T605" s="1"/>
      <c r="U605" s="1"/>
      <c r="V605" s="1"/>
      <c r="W605" s="1"/>
      <c r="X605" s="1"/>
    </row>
    <row r="606" spans="5:24">
      <c r="E606" s="2"/>
      <c r="G606" s="7" t="s">
        <v>340</v>
      </c>
      <c r="H606" s="7" t="s">
        <v>1005</v>
      </c>
      <c r="J606" s="10"/>
      <c r="K606" s="10"/>
      <c r="T606" s="1"/>
      <c r="U606" s="1"/>
      <c r="V606" s="1"/>
      <c r="W606" s="1"/>
      <c r="X606" s="1"/>
    </row>
    <row r="607" spans="5:24">
      <c r="E607" s="2"/>
      <c r="G607" s="7" t="s">
        <v>340</v>
      </c>
      <c r="H607" s="7" t="s">
        <v>1006</v>
      </c>
      <c r="J607" s="10"/>
      <c r="K607" s="10"/>
      <c r="T607" s="1"/>
      <c r="U607" s="1"/>
      <c r="V607" s="1"/>
      <c r="W607" s="1"/>
      <c r="X607" s="1"/>
    </row>
    <row r="608" spans="5:24">
      <c r="E608" s="2"/>
      <c r="G608" s="7" t="s">
        <v>340</v>
      </c>
      <c r="H608" s="7" t="s">
        <v>1007</v>
      </c>
      <c r="J608" s="10"/>
      <c r="K608" s="10"/>
      <c r="T608" s="1"/>
      <c r="U608" s="1"/>
      <c r="V608" s="1"/>
      <c r="W608" s="1"/>
      <c r="X608" s="1"/>
    </row>
    <row r="609" spans="5:24">
      <c r="E609" s="2"/>
      <c r="G609" s="7" t="s">
        <v>340</v>
      </c>
      <c r="H609" s="7" t="s">
        <v>1008</v>
      </c>
      <c r="J609" s="10"/>
      <c r="K609" s="10"/>
      <c r="T609" s="1"/>
      <c r="U609" s="1"/>
      <c r="V609" s="1"/>
      <c r="W609" s="1"/>
      <c r="X609" s="1"/>
    </row>
    <row r="610" spans="5:24">
      <c r="E610" s="2"/>
      <c r="G610" s="7" t="s">
        <v>340</v>
      </c>
      <c r="H610" s="7" t="s">
        <v>1009</v>
      </c>
      <c r="J610" s="10"/>
      <c r="K610" s="10"/>
      <c r="T610" s="1"/>
      <c r="U610" s="1"/>
      <c r="V610" s="1"/>
      <c r="W610" s="1"/>
      <c r="X610" s="1"/>
    </row>
    <row r="611" spans="5:24">
      <c r="E611" s="2"/>
      <c r="G611" s="7" t="s">
        <v>340</v>
      </c>
      <c r="H611" s="7" t="s">
        <v>1010</v>
      </c>
      <c r="J611" s="10"/>
      <c r="K611" s="10"/>
      <c r="T611" s="1"/>
      <c r="U611" s="1"/>
      <c r="V611" s="1"/>
      <c r="W611" s="1"/>
      <c r="X611" s="1"/>
    </row>
    <row r="612" spans="5:24">
      <c r="E612" s="2"/>
      <c r="G612" s="7" t="s">
        <v>340</v>
      </c>
      <c r="H612" s="7" t="s">
        <v>1011</v>
      </c>
      <c r="J612" s="10"/>
      <c r="K612" s="10"/>
      <c r="T612" s="1"/>
      <c r="U612" s="1"/>
      <c r="V612" s="1"/>
      <c r="W612" s="1"/>
      <c r="X612" s="1"/>
    </row>
    <row r="613" spans="5:24">
      <c r="E613" s="2"/>
      <c r="G613" s="7" t="s">
        <v>340</v>
      </c>
      <c r="H613" s="7" t="s">
        <v>1012</v>
      </c>
      <c r="J613" s="10"/>
      <c r="K613" s="10"/>
      <c r="T613" s="1"/>
      <c r="U613" s="1"/>
      <c r="V613" s="1"/>
      <c r="W613" s="1"/>
      <c r="X613" s="1"/>
    </row>
    <row r="614" spans="5:24">
      <c r="E614" s="2"/>
      <c r="G614" s="7" t="s">
        <v>340</v>
      </c>
      <c r="H614" s="7" t="s">
        <v>1013</v>
      </c>
      <c r="J614" s="10"/>
      <c r="K614" s="10"/>
      <c r="T614" s="1"/>
      <c r="U614" s="1"/>
      <c r="V614" s="1"/>
      <c r="W614" s="1"/>
      <c r="X614" s="1"/>
    </row>
    <row r="615" spans="5:24">
      <c r="E615" s="2"/>
      <c r="G615" s="7" t="s">
        <v>340</v>
      </c>
      <c r="H615" s="7" t="s">
        <v>1014</v>
      </c>
      <c r="J615" s="10"/>
      <c r="K615" s="10"/>
      <c r="T615" s="1"/>
      <c r="U615" s="1"/>
      <c r="V615" s="1"/>
      <c r="W615" s="1"/>
      <c r="X615" s="1"/>
    </row>
    <row r="616" spans="5:24">
      <c r="E616" s="2"/>
      <c r="G616" s="7" t="s">
        <v>340</v>
      </c>
      <c r="H616" s="7" t="s">
        <v>1015</v>
      </c>
      <c r="J616" s="10"/>
      <c r="K616" s="10"/>
      <c r="T616" s="1"/>
      <c r="U616" s="1"/>
      <c r="V616" s="1"/>
      <c r="W616" s="1"/>
      <c r="X616" s="1"/>
    </row>
    <row r="617" spans="5:24">
      <c r="E617" s="2"/>
      <c r="G617" s="7" t="s">
        <v>340</v>
      </c>
      <c r="H617" s="7" t="s">
        <v>1016</v>
      </c>
      <c r="J617" s="10"/>
      <c r="K617" s="10"/>
      <c r="T617" s="1"/>
      <c r="U617" s="1"/>
      <c r="V617" s="1"/>
      <c r="W617" s="1"/>
      <c r="X617" s="1"/>
    </row>
    <row r="618" spans="5:24">
      <c r="E618" s="2"/>
      <c r="G618" s="7" t="s">
        <v>340</v>
      </c>
      <c r="H618" s="7" t="s">
        <v>1017</v>
      </c>
      <c r="J618" s="10"/>
      <c r="K618" s="10"/>
      <c r="T618" s="1"/>
      <c r="U618" s="1"/>
      <c r="V618" s="1"/>
      <c r="W618" s="1"/>
      <c r="X618" s="1"/>
    </row>
    <row r="619" spans="5:24">
      <c r="E619" s="2"/>
      <c r="G619" s="7" t="s">
        <v>340</v>
      </c>
      <c r="H619" s="7" t="s">
        <v>1018</v>
      </c>
      <c r="J619" s="10"/>
      <c r="K619" s="10"/>
      <c r="T619" s="1"/>
      <c r="U619" s="1"/>
      <c r="V619" s="1"/>
      <c r="W619" s="1"/>
      <c r="X619" s="1"/>
    </row>
    <row r="620" spans="5:24">
      <c r="E620" s="2"/>
      <c r="G620" s="7" t="s">
        <v>340</v>
      </c>
      <c r="H620" s="7" t="s">
        <v>1019</v>
      </c>
      <c r="J620" s="10"/>
      <c r="K620" s="10"/>
      <c r="T620" s="1"/>
      <c r="U620" s="1"/>
      <c r="V620" s="1"/>
      <c r="W620" s="1"/>
      <c r="X620" s="1"/>
    </row>
    <row r="621" spans="5:24">
      <c r="E621" s="2"/>
      <c r="G621" s="7" t="s">
        <v>340</v>
      </c>
      <c r="H621" s="7" t="s">
        <v>1020</v>
      </c>
      <c r="J621" s="10"/>
      <c r="K621" s="10"/>
      <c r="T621" s="1"/>
      <c r="U621" s="1"/>
      <c r="V621" s="1"/>
      <c r="W621" s="1"/>
      <c r="X621" s="1"/>
    </row>
    <row r="622" spans="5:24">
      <c r="E622" s="2"/>
      <c r="G622" s="7" t="s">
        <v>340</v>
      </c>
      <c r="H622" s="7" t="s">
        <v>1021</v>
      </c>
      <c r="J622" s="10"/>
      <c r="K622" s="10"/>
      <c r="T622" s="1"/>
      <c r="U622" s="1"/>
      <c r="V622" s="1"/>
      <c r="W622" s="1"/>
      <c r="X622" s="1"/>
    </row>
    <row r="623" spans="5:24">
      <c r="E623" s="2"/>
      <c r="G623" s="7" t="s">
        <v>340</v>
      </c>
      <c r="H623" s="7" t="s">
        <v>1022</v>
      </c>
      <c r="J623" s="10"/>
      <c r="K623" s="10"/>
      <c r="T623" s="1"/>
      <c r="U623" s="1"/>
      <c r="V623" s="1"/>
      <c r="W623" s="1"/>
      <c r="X623" s="1"/>
    </row>
    <row r="624" spans="5:24">
      <c r="E624" s="2"/>
      <c r="G624" s="7" t="s">
        <v>340</v>
      </c>
      <c r="H624" s="7" t="s">
        <v>1023</v>
      </c>
      <c r="J624" s="10"/>
      <c r="K624" s="10"/>
      <c r="T624" s="1"/>
      <c r="U624" s="1"/>
      <c r="V624" s="1"/>
      <c r="W624" s="1"/>
      <c r="X624" s="1"/>
    </row>
    <row r="625" spans="5:24">
      <c r="E625" s="2"/>
      <c r="G625" s="7" t="s">
        <v>340</v>
      </c>
      <c r="H625" s="7" t="s">
        <v>1024</v>
      </c>
      <c r="J625" s="10"/>
      <c r="K625" s="10"/>
      <c r="T625" s="1"/>
      <c r="U625" s="1"/>
      <c r="V625" s="1"/>
      <c r="W625" s="1"/>
      <c r="X625" s="1"/>
    </row>
    <row r="626" spans="5:24">
      <c r="E626" s="2"/>
      <c r="G626" s="7" t="s">
        <v>340</v>
      </c>
      <c r="H626" s="7" t="s">
        <v>1025</v>
      </c>
      <c r="J626" s="10"/>
      <c r="K626" s="10"/>
      <c r="T626" s="1"/>
      <c r="U626" s="1"/>
      <c r="V626" s="1"/>
      <c r="W626" s="1"/>
      <c r="X626" s="1"/>
    </row>
    <row r="627" spans="5:24">
      <c r="E627" s="2"/>
      <c r="G627" s="7" t="s">
        <v>340</v>
      </c>
      <c r="H627" s="7" t="s">
        <v>1026</v>
      </c>
      <c r="J627" s="10"/>
      <c r="K627" s="10"/>
      <c r="T627" s="1"/>
      <c r="U627" s="1"/>
      <c r="V627" s="1"/>
      <c r="W627" s="1"/>
      <c r="X627" s="1"/>
    </row>
    <row r="628" spans="5:24">
      <c r="E628" s="2"/>
      <c r="G628" s="7" t="s">
        <v>340</v>
      </c>
      <c r="H628" s="7" t="s">
        <v>1027</v>
      </c>
      <c r="J628" s="10"/>
      <c r="K628" s="10"/>
      <c r="T628" s="1"/>
      <c r="U628" s="1"/>
      <c r="V628" s="1"/>
      <c r="W628" s="1"/>
      <c r="X628" s="1"/>
    </row>
    <row r="629" spans="5:24">
      <c r="E629" s="2"/>
      <c r="G629" s="7" t="s">
        <v>340</v>
      </c>
      <c r="H629" s="7" t="s">
        <v>1028</v>
      </c>
      <c r="J629" s="10"/>
      <c r="K629" s="10"/>
      <c r="T629" s="1"/>
      <c r="U629" s="1"/>
      <c r="V629" s="1"/>
      <c r="W629" s="1"/>
      <c r="X629" s="1"/>
    </row>
    <row r="630" spans="5:24">
      <c r="E630" s="2"/>
      <c r="G630" s="7" t="s">
        <v>340</v>
      </c>
      <c r="H630" s="7" t="s">
        <v>1029</v>
      </c>
      <c r="J630" s="10"/>
      <c r="K630" s="10"/>
      <c r="T630" s="1"/>
      <c r="U630" s="1"/>
      <c r="V630" s="1"/>
      <c r="W630" s="1"/>
      <c r="X630" s="1"/>
    </row>
    <row r="631" spans="5:24">
      <c r="E631" s="2"/>
      <c r="G631" s="7" t="s">
        <v>340</v>
      </c>
      <c r="H631" s="7" t="s">
        <v>1030</v>
      </c>
      <c r="J631" s="10"/>
      <c r="K631" s="10"/>
      <c r="T631" s="1"/>
      <c r="U631" s="1"/>
      <c r="V631" s="1"/>
      <c r="W631" s="1"/>
      <c r="X631" s="1"/>
    </row>
    <row r="632" spans="5:24">
      <c r="E632" s="2"/>
      <c r="G632" s="7" t="s">
        <v>340</v>
      </c>
      <c r="H632" s="7" t="s">
        <v>1031</v>
      </c>
      <c r="J632" s="10"/>
      <c r="K632" s="10"/>
      <c r="T632" s="1"/>
      <c r="U632" s="1"/>
      <c r="V632" s="1"/>
      <c r="W632" s="1"/>
      <c r="X632" s="1"/>
    </row>
    <row r="633" spans="5:24">
      <c r="E633" s="2"/>
      <c r="G633" s="7" t="s">
        <v>340</v>
      </c>
      <c r="H633" s="7" t="s">
        <v>1032</v>
      </c>
      <c r="J633" s="10"/>
      <c r="K633" s="10"/>
      <c r="T633" s="1"/>
      <c r="U633" s="1"/>
      <c r="V633" s="1"/>
      <c r="W633" s="1"/>
      <c r="X633" s="1"/>
    </row>
    <row r="634" spans="5:24">
      <c r="E634" s="2"/>
      <c r="G634" s="7" t="s">
        <v>340</v>
      </c>
      <c r="H634" s="7" t="s">
        <v>1033</v>
      </c>
      <c r="J634" s="10"/>
      <c r="K634" s="10"/>
      <c r="T634" s="1"/>
      <c r="U634" s="1"/>
      <c r="V634" s="1"/>
      <c r="W634" s="1"/>
      <c r="X634" s="1"/>
    </row>
    <row r="635" spans="5:24">
      <c r="E635" s="2"/>
      <c r="G635" s="7" t="s">
        <v>340</v>
      </c>
      <c r="H635" s="7" t="s">
        <v>1034</v>
      </c>
      <c r="J635" s="10"/>
      <c r="K635" s="10"/>
      <c r="T635" s="1"/>
      <c r="U635" s="1"/>
      <c r="V635" s="1"/>
      <c r="W635" s="1"/>
      <c r="X635" s="1"/>
    </row>
    <row r="636" spans="5:24">
      <c r="E636" s="2"/>
      <c r="G636" s="7" t="s">
        <v>343</v>
      </c>
      <c r="H636" s="7" t="s">
        <v>1035</v>
      </c>
      <c r="J636" s="10"/>
      <c r="K636" s="10"/>
      <c r="T636" s="1"/>
      <c r="U636" s="1"/>
      <c r="V636" s="1"/>
      <c r="W636" s="1"/>
      <c r="X636" s="1"/>
    </row>
    <row r="637" spans="5:24">
      <c r="E637" s="2"/>
      <c r="G637" s="7" t="s">
        <v>343</v>
      </c>
      <c r="H637" s="7" t="s">
        <v>1036</v>
      </c>
      <c r="J637" s="10"/>
      <c r="K637" s="10"/>
      <c r="T637" s="1"/>
      <c r="U637" s="1"/>
      <c r="V637" s="1"/>
      <c r="W637" s="1"/>
      <c r="X637" s="1"/>
    </row>
    <row r="638" spans="5:24">
      <c r="E638" s="2"/>
      <c r="G638" s="7" t="s">
        <v>343</v>
      </c>
      <c r="H638" s="7" t="s">
        <v>1037</v>
      </c>
      <c r="J638" s="10"/>
      <c r="K638" s="10"/>
      <c r="T638" s="1"/>
      <c r="U638" s="1"/>
      <c r="V638" s="1"/>
      <c r="W638" s="1"/>
      <c r="X638" s="1"/>
    </row>
    <row r="639" spans="5:24">
      <c r="E639" s="2"/>
      <c r="G639" s="7" t="s">
        <v>343</v>
      </c>
      <c r="H639" s="7" t="s">
        <v>1038</v>
      </c>
      <c r="J639" s="10"/>
      <c r="K639" s="10"/>
      <c r="T639" s="1"/>
      <c r="U639" s="1"/>
      <c r="V639" s="1"/>
      <c r="W639" s="1"/>
      <c r="X639" s="1"/>
    </row>
    <row r="640" spans="5:24">
      <c r="E640" s="2"/>
      <c r="G640" s="7" t="s">
        <v>343</v>
      </c>
      <c r="H640" s="7" t="s">
        <v>1039</v>
      </c>
      <c r="J640" s="10"/>
      <c r="K640" s="10"/>
      <c r="T640" s="1"/>
      <c r="U640" s="1"/>
      <c r="V640" s="1"/>
      <c r="W640" s="1"/>
      <c r="X640" s="1"/>
    </row>
    <row r="641" spans="5:24">
      <c r="E641" s="2"/>
      <c r="G641" s="7" t="s">
        <v>343</v>
      </c>
      <c r="H641" s="7" t="s">
        <v>1040</v>
      </c>
      <c r="J641" s="10"/>
      <c r="K641" s="10"/>
      <c r="T641" s="1"/>
      <c r="U641" s="1"/>
      <c r="V641" s="1"/>
      <c r="W641" s="1"/>
      <c r="X641" s="1"/>
    </row>
    <row r="642" spans="5:24">
      <c r="E642" s="2"/>
      <c r="G642" s="7" t="s">
        <v>343</v>
      </c>
      <c r="H642" s="7" t="s">
        <v>1041</v>
      </c>
      <c r="J642" s="10"/>
      <c r="K642" s="10"/>
      <c r="T642" s="1"/>
      <c r="U642" s="1"/>
      <c r="V642" s="1"/>
      <c r="W642" s="1"/>
      <c r="X642" s="1"/>
    </row>
    <row r="643" spans="5:24">
      <c r="E643" s="2"/>
      <c r="G643" s="7" t="s">
        <v>343</v>
      </c>
      <c r="H643" s="7" t="s">
        <v>1042</v>
      </c>
      <c r="J643" s="10"/>
      <c r="K643" s="10"/>
      <c r="T643" s="1"/>
      <c r="U643" s="1"/>
      <c r="V643" s="1"/>
      <c r="W643" s="1"/>
      <c r="X643" s="1"/>
    </row>
    <row r="644" spans="5:24">
      <c r="E644" s="2"/>
      <c r="G644" s="7" t="s">
        <v>343</v>
      </c>
      <c r="H644" s="7" t="s">
        <v>1043</v>
      </c>
      <c r="J644" s="10"/>
      <c r="K644" s="10"/>
      <c r="T644" s="1"/>
      <c r="U644" s="1"/>
      <c r="V644" s="1"/>
      <c r="W644" s="1"/>
      <c r="X644" s="1"/>
    </row>
    <row r="645" spans="5:24">
      <c r="E645" s="2"/>
      <c r="G645" s="7" t="s">
        <v>343</v>
      </c>
      <c r="H645" s="7" t="s">
        <v>1044</v>
      </c>
      <c r="J645" s="10"/>
      <c r="K645" s="10"/>
      <c r="T645" s="1"/>
      <c r="U645" s="1"/>
      <c r="V645" s="1"/>
      <c r="W645" s="1"/>
      <c r="X645" s="1"/>
    </row>
    <row r="646" spans="5:24">
      <c r="E646" s="2"/>
      <c r="G646" s="7" t="s">
        <v>343</v>
      </c>
      <c r="H646" s="7" t="s">
        <v>1045</v>
      </c>
      <c r="J646" s="10"/>
      <c r="K646" s="10"/>
      <c r="T646" s="1"/>
      <c r="U646" s="1"/>
      <c r="V646" s="1"/>
      <c r="W646" s="1"/>
      <c r="X646" s="1"/>
    </row>
    <row r="647" spans="5:24">
      <c r="E647" s="2"/>
      <c r="G647" s="7" t="s">
        <v>343</v>
      </c>
      <c r="H647" s="7" t="s">
        <v>1046</v>
      </c>
      <c r="J647" s="10"/>
      <c r="K647" s="10"/>
      <c r="T647" s="1"/>
      <c r="U647" s="1"/>
      <c r="V647" s="1"/>
      <c r="W647" s="1"/>
      <c r="X647" s="1"/>
    </row>
    <row r="648" spans="5:24">
      <c r="E648" s="2"/>
      <c r="G648" s="7" t="s">
        <v>343</v>
      </c>
      <c r="H648" s="7" t="s">
        <v>1047</v>
      </c>
      <c r="J648" s="10"/>
      <c r="K648" s="10"/>
      <c r="T648" s="1"/>
      <c r="U648" s="1"/>
      <c r="V648" s="1"/>
      <c r="W648" s="1"/>
      <c r="X648" s="1"/>
    </row>
    <row r="649" spans="5:24">
      <c r="E649" s="2"/>
      <c r="G649" s="7" t="s">
        <v>343</v>
      </c>
      <c r="H649" s="7" t="s">
        <v>1048</v>
      </c>
      <c r="J649" s="10"/>
      <c r="K649" s="10"/>
      <c r="T649" s="1"/>
      <c r="U649" s="1"/>
      <c r="V649" s="1"/>
      <c r="W649" s="1"/>
      <c r="X649" s="1"/>
    </row>
    <row r="650" spans="5:24">
      <c r="E650" s="2"/>
      <c r="G650" s="7" t="s">
        <v>343</v>
      </c>
      <c r="H650" s="7" t="s">
        <v>1049</v>
      </c>
      <c r="J650" s="10"/>
      <c r="K650" s="10"/>
      <c r="T650" s="1"/>
      <c r="U650" s="1"/>
      <c r="V650" s="1"/>
      <c r="W650" s="1"/>
      <c r="X650" s="1"/>
    </row>
    <row r="651" spans="5:24">
      <c r="E651" s="2"/>
      <c r="G651" s="7" t="s">
        <v>343</v>
      </c>
      <c r="H651" s="7" t="s">
        <v>1050</v>
      </c>
      <c r="J651" s="10"/>
      <c r="K651" s="10"/>
      <c r="T651" s="1"/>
      <c r="U651" s="1"/>
      <c r="V651" s="1"/>
      <c r="W651" s="1"/>
      <c r="X651" s="1"/>
    </row>
    <row r="652" spans="5:24">
      <c r="E652" s="2"/>
      <c r="G652" s="7" t="s">
        <v>343</v>
      </c>
      <c r="H652" s="7" t="s">
        <v>1051</v>
      </c>
      <c r="J652" s="10"/>
      <c r="K652" s="10"/>
      <c r="T652" s="1"/>
      <c r="U652" s="1"/>
      <c r="V652" s="1"/>
      <c r="W652" s="1"/>
      <c r="X652" s="1"/>
    </row>
    <row r="653" spans="5:24">
      <c r="E653" s="2"/>
      <c r="G653" s="7" t="s">
        <v>343</v>
      </c>
      <c r="H653" s="7" t="s">
        <v>1052</v>
      </c>
      <c r="J653" s="10"/>
      <c r="K653" s="10"/>
      <c r="T653" s="1"/>
      <c r="U653" s="1"/>
      <c r="V653" s="1"/>
      <c r="W653" s="1"/>
      <c r="X653" s="1"/>
    </row>
    <row r="654" spans="5:24">
      <c r="E654" s="2"/>
      <c r="G654" s="7" t="s">
        <v>343</v>
      </c>
      <c r="H654" s="7" t="s">
        <v>1053</v>
      </c>
      <c r="J654" s="10"/>
      <c r="K654" s="10"/>
      <c r="T654" s="1"/>
      <c r="U654" s="1"/>
      <c r="V654" s="1"/>
      <c r="W654" s="1"/>
      <c r="X654" s="1"/>
    </row>
    <row r="655" spans="5:24">
      <c r="E655" s="2"/>
      <c r="G655" s="7" t="s">
        <v>343</v>
      </c>
      <c r="H655" s="7" t="s">
        <v>1054</v>
      </c>
      <c r="J655" s="10"/>
      <c r="K655" s="10"/>
      <c r="T655" s="1"/>
      <c r="U655" s="1"/>
      <c r="V655" s="1"/>
      <c r="W655" s="1"/>
      <c r="X655" s="1"/>
    </row>
    <row r="656" spans="5:24">
      <c r="E656" s="2"/>
      <c r="G656" s="7" t="s">
        <v>343</v>
      </c>
      <c r="H656" s="7" t="s">
        <v>1055</v>
      </c>
      <c r="J656" s="10"/>
      <c r="K656" s="10"/>
      <c r="T656" s="1"/>
      <c r="U656" s="1"/>
      <c r="V656" s="1"/>
      <c r="W656" s="1"/>
      <c r="X656" s="1"/>
    </row>
    <row r="657" spans="5:24">
      <c r="E657" s="2"/>
      <c r="G657" s="7" t="s">
        <v>343</v>
      </c>
      <c r="H657" s="7" t="s">
        <v>1056</v>
      </c>
      <c r="J657" s="10"/>
      <c r="K657" s="10"/>
      <c r="T657" s="1"/>
      <c r="U657" s="1"/>
      <c r="V657" s="1"/>
      <c r="W657" s="1"/>
      <c r="X657" s="1"/>
    </row>
    <row r="658" spans="5:24">
      <c r="E658" s="2"/>
      <c r="G658" s="7" t="s">
        <v>343</v>
      </c>
      <c r="H658" s="7" t="s">
        <v>1057</v>
      </c>
      <c r="J658" s="10"/>
      <c r="K658" s="10"/>
      <c r="T658" s="1"/>
      <c r="U658" s="1"/>
      <c r="V658" s="1"/>
      <c r="W658" s="1"/>
      <c r="X658" s="1"/>
    </row>
    <row r="659" spans="5:24">
      <c r="E659" s="2"/>
      <c r="G659" s="7" t="s">
        <v>343</v>
      </c>
      <c r="H659" s="7" t="s">
        <v>1058</v>
      </c>
      <c r="J659" s="10"/>
      <c r="K659" s="10"/>
      <c r="T659" s="1"/>
      <c r="U659" s="1"/>
      <c r="V659" s="1"/>
      <c r="W659" s="1"/>
      <c r="X659" s="1"/>
    </row>
    <row r="660" spans="5:24">
      <c r="E660" s="2"/>
      <c r="G660" s="7" t="s">
        <v>343</v>
      </c>
      <c r="H660" s="7" t="s">
        <v>1059</v>
      </c>
      <c r="J660" s="10"/>
      <c r="K660" s="10"/>
      <c r="T660" s="1"/>
      <c r="U660" s="1"/>
      <c r="V660" s="1"/>
      <c r="W660" s="1"/>
      <c r="X660" s="1"/>
    </row>
    <row r="661" spans="5:24">
      <c r="E661" s="2"/>
      <c r="G661" s="7" t="s">
        <v>343</v>
      </c>
      <c r="H661" s="7" t="s">
        <v>1060</v>
      </c>
      <c r="J661" s="10"/>
      <c r="K661" s="10"/>
      <c r="T661" s="1"/>
      <c r="U661" s="1"/>
      <c r="V661" s="1"/>
      <c r="W661" s="1"/>
      <c r="X661" s="1"/>
    </row>
    <row r="662" spans="5:24">
      <c r="E662" s="2"/>
      <c r="G662" s="7" t="s">
        <v>343</v>
      </c>
      <c r="H662" s="7" t="s">
        <v>1061</v>
      </c>
      <c r="J662" s="10"/>
      <c r="K662" s="10"/>
      <c r="T662" s="1"/>
      <c r="U662" s="1"/>
      <c r="V662" s="1"/>
      <c r="W662" s="1"/>
      <c r="X662" s="1"/>
    </row>
    <row r="663" spans="5:24">
      <c r="E663" s="2"/>
      <c r="G663" s="7" t="s">
        <v>343</v>
      </c>
      <c r="H663" s="7" t="s">
        <v>1062</v>
      </c>
      <c r="J663" s="10"/>
      <c r="K663" s="10"/>
      <c r="T663" s="1"/>
      <c r="U663" s="1"/>
      <c r="V663" s="1"/>
      <c r="W663" s="1"/>
      <c r="X663" s="1"/>
    </row>
    <row r="664" spans="5:24">
      <c r="E664" s="2"/>
      <c r="G664" s="7" t="s">
        <v>343</v>
      </c>
      <c r="H664" s="7" t="s">
        <v>1063</v>
      </c>
      <c r="J664" s="10"/>
      <c r="K664" s="10"/>
      <c r="T664" s="1"/>
      <c r="U664" s="1"/>
      <c r="V664" s="1"/>
      <c r="W664" s="1"/>
      <c r="X664" s="1"/>
    </row>
    <row r="665" spans="5:24">
      <c r="E665" s="2"/>
      <c r="G665" s="7" t="s">
        <v>343</v>
      </c>
      <c r="H665" s="7" t="s">
        <v>1064</v>
      </c>
      <c r="J665" s="10"/>
      <c r="K665" s="10"/>
      <c r="T665" s="1"/>
      <c r="U665" s="1"/>
      <c r="V665" s="1"/>
      <c r="W665" s="1"/>
      <c r="X665" s="1"/>
    </row>
    <row r="666" spans="5:24">
      <c r="E666" s="2"/>
      <c r="G666" s="7" t="s">
        <v>343</v>
      </c>
      <c r="H666" s="7" t="s">
        <v>1065</v>
      </c>
      <c r="J666" s="10"/>
      <c r="K666" s="10"/>
      <c r="T666" s="1"/>
      <c r="U666" s="1"/>
      <c r="V666" s="1"/>
      <c r="W666" s="1"/>
      <c r="X666" s="1"/>
    </row>
    <row r="667" spans="5:24">
      <c r="E667" s="2"/>
      <c r="G667" s="7" t="s">
        <v>343</v>
      </c>
      <c r="H667" s="7" t="s">
        <v>1066</v>
      </c>
      <c r="J667" s="10"/>
      <c r="K667" s="10"/>
      <c r="T667" s="1"/>
      <c r="U667" s="1"/>
      <c r="V667" s="1"/>
      <c r="W667" s="1"/>
      <c r="X667" s="1"/>
    </row>
    <row r="668" spans="5:24">
      <c r="E668" s="2"/>
      <c r="G668" s="7" t="s">
        <v>343</v>
      </c>
      <c r="H668" s="7" t="s">
        <v>1067</v>
      </c>
      <c r="J668" s="10"/>
      <c r="K668" s="10"/>
      <c r="T668" s="1"/>
      <c r="U668" s="1"/>
      <c r="V668" s="1"/>
      <c r="W668" s="1"/>
      <c r="X668" s="1"/>
    </row>
    <row r="669" spans="5:24">
      <c r="E669" s="2"/>
      <c r="G669" s="7" t="s">
        <v>343</v>
      </c>
      <c r="H669" s="7" t="s">
        <v>1068</v>
      </c>
      <c r="J669" s="10"/>
      <c r="K669" s="10"/>
      <c r="T669" s="1"/>
      <c r="U669" s="1"/>
      <c r="V669" s="1"/>
      <c r="W669" s="1"/>
      <c r="X669" s="1"/>
    </row>
    <row r="670" spans="5:24">
      <c r="E670" s="2"/>
      <c r="G670" s="7" t="s">
        <v>343</v>
      </c>
      <c r="H670" s="7" t="s">
        <v>1069</v>
      </c>
      <c r="J670" s="10"/>
      <c r="K670" s="10"/>
      <c r="T670" s="1"/>
      <c r="U670" s="1"/>
      <c r="V670" s="1"/>
      <c r="W670" s="1"/>
      <c r="X670" s="1"/>
    </row>
    <row r="671" spans="5:24">
      <c r="E671" s="2"/>
      <c r="G671" s="7" t="s">
        <v>343</v>
      </c>
      <c r="H671" s="7" t="s">
        <v>1070</v>
      </c>
      <c r="J671" s="10"/>
      <c r="K671" s="10"/>
      <c r="T671" s="1"/>
      <c r="U671" s="1"/>
      <c r="V671" s="1"/>
      <c r="W671" s="1"/>
      <c r="X671" s="1"/>
    </row>
    <row r="672" spans="5:24">
      <c r="E672" s="2"/>
      <c r="G672" s="7" t="s">
        <v>343</v>
      </c>
      <c r="H672" s="7" t="s">
        <v>1071</v>
      </c>
      <c r="J672" s="10"/>
      <c r="K672" s="10"/>
      <c r="T672" s="1"/>
      <c r="U672" s="1"/>
      <c r="V672" s="1"/>
      <c r="W672" s="1"/>
      <c r="X672" s="1"/>
    </row>
    <row r="673" spans="5:24">
      <c r="E673" s="2"/>
      <c r="G673" s="7" t="s">
        <v>343</v>
      </c>
      <c r="H673" s="7" t="s">
        <v>1072</v>
      </c>
      <c r="J673" s="10"/>
      <c r="K673" s="10"/>
      <c r="T673" s="1"/>
      <c r="U673" s="1"/>
      <c r="V673" s="1"/>
      <c r="W673" s="1"/>
      <c r="X673" s="1"/>
    </row>
    <row r="674" spans="5:24">
      <c r="E674" s="2"/>
      <c r="G674" s="7" t="s">
        <v>343</v>
      </c>
      <c r="H674" s="7" t="s">
        <v>1073</v>
      </c>
      <c r="J674" s="10"/>
      <c r="K674" s="10"/>
      <c r="T674" s="1"/>
      <c r="U674" s="1"/>
      <c r="V674" s="1"/>
      <c r="W674" s="1"/>
      <c r="X674" s="1"/>
    </row>
    <row r="675" spans="5:24">
      <c r="E675" s="2"/>
      <c r="G675" s="7" t="s">
        <v>343</v>
      </c>
      <c r="H675" s="7" t="s">
        <v>1074</v>
      </c>
      <c r="J675" s="10"/>
      <c r="K675" s="10"/>
      <c r="T675" s="1"/>
      <c r="U675" s="1"/>
      <c r="V675" s="1"/>
      <c r="W675" s="1"/>
      <c r="X675" s="1"/>
    </row>
    <row r="676" spans="5:24">
      <c r="E676" s="2"/>
      <c r="G676" s="7" t="s">
        <v>343</v>
      </c>
      <c r="H676" s="7" t="s">
        <v>1075</v>
      </c>
      <c r="J676" s="10"/>
      <c r="K676" s="10"/>
      <c r="T676" s="1"/>
      <c r="U676" s="1"/>
      <c r="V676" s="1"/>
      <c r="W676" s="1"/>
      <c r="X676" s="1"/>
    </row>
    <row r="677" spans="5:24">
      <c r="E677" s="2"/>
      <c r="G677" s="7" t="s">
        <v>343</v>
      </c>
      <c r="H677" s="7" t="s">
        <v>1076</v>
      </c>
      <c r="J677" s="10"/>
      <c r="K677" s="10"/>
      <c r="T677" s="1"/>
      <c r="U677" s="1"/>
      <c r="V677" s="1"/>
      <c r="W677" s="1"/>
      <c r="X677" s="1"/>
    </row>
    <row r="678" spans="5:24">
      <c r="E678" s="2"/>
      <c r="G678" s="7" t="s">
        <v>343</v>
      </c>
      <c r="H678" s="7" t="s">
        <v>1077</v>
      </c>
      <c r="J678" s="10"/>
      <c r="K678" s="10"/>
      <c r="T678" s="1"/>
      <c r="U678" s="1"/>
      <c r="V678" s="1"/>
      <c r="W678" s="1"/>
      <c r="X678" s="1"/>
    </row>
    <row r="679" spans="5:24">
      <c r="E679" s="2"/>
      <c r="G679" s="7" t="s">
        <v>343</v>
      </c>
      <c r="H679" s="7" t="s">
        <v>1078</v>
      </c>
      <c r="J679" s="10"/>
      <c r="K679" s="10"/>
      <c r="T679" s="1"/>
      <c r="U679" s="1"/>
      <c r="V679" s="1"/>
      <c r="W679" s="1"/>
      <c r="X679" s="1"/>
    </row>
    <row r="680" spans="5:24">
      <c r="E680" s="2"/>
      <c r="G680" s="7" t="s">
        <v>343</v>
      </c>
      <c r="H680" s="7" t="s">
        <v>1079</v>
      </c>
      <c r="J680" s="10"/>
      <c r="K680" s="10"/>
      <c r="T680" s="1"/>
      <c r="U680" s="1"/>
      <c r="V680" s="1"/>
      <c r="W680" s="1"/>
      <c r="X680" s="1"/>
    </row>
    <row r="681" spans="5:24">
      <c r="E681" s="2"/>
      <c r="G681" s="7" t="s">
        <v>343</v>
      </c>
      <c r="H681" s="7" t="s">
        <v>1080</v>
      </c>
      <c r="J681" s="10"/>
      <c r="K681" s="10"/>
      <c r="T681" s="1"/>
      <c r="U681" s="1"/>
      <c r="V681" s="1"/>
      <c r="W681" s="1"/>
      <c r="X681" s="1"/>
    </row>
    <row r="682" spans="5:24">
      <c r="E682" s="2"/>
      <c r="G682" s="7" t="s">
        <v>343</v>
      </c>
      <c r="H682" s="7" t="s">
        <v>1081</v>
      </c>
      <c r="J682" s="10"/>
      <c r="K682" s="10"/>
      <c r="T682" s="1"/>
      <c r="U682" s="1"/>
      <c r="V682" s="1"/>
      <c r="W682" s="1"/>
      <c r="X682" s="1"/>
    </row>
    <row r="683" spans="5:24">
      <c r="E683" s="2"/>
      <c r="G683" s="7" t="s">
        <v>343</v>
      </c>
      <c r="H683" s="7" t="s">
        <v>1082</v>
      </c>
      <c r="J683" s="10"/>
      <c r="K683" s="10"/>
      <c r="T683" s="1"/>
      <c r="U683" s="1"/>
      <c r="V683" s="1"/>
      <c r="W683" s="1"/>
      <c r="X683" s="1"/>
    </row>
    <row r="684" spans="5:24">
      <c r="E684" s="2"/>
      <c r="G684" s="7" t="s">
        <v>343</v>
      </c>
      <c r="H684" s="7" t="s">
        <v>1083</v>
      </c>
      <c r="J684" s="10"/>
      <c r="K684" s="10"/>
      <c r="T684" s="1"/>
      <c r="U684" s="1"/>
      <c r="V684" s="1"/>
      <c r="W684" s="1"/>
      <c r="X684" s="1"/>
    </row>
    <row r="685" spans="5:24">
      <c r="E685" s="2"/>
      <c r="G685" s="7" t="s">
        <v>343</v>
      </c>
      <c r="H685" s="7" t="s">
        <v>1084</v>
      </c>
      <c r="J685" s="10"/>
      <c r="K685" s="10"/>
      <c r="T685" s="1"/>
      <c r="U685" s="1"/>
      <c r="V685" s="1"/>
      <c r="W685" s="1"/>
      <c r="X685" s="1"/>
    </row>
    <row r="686" spans="5:24">
      <c r="E686" s="2"/>
      <c r="G686" s="7" t="s">
        <v>343</v>
      </c>
      <c r="H686" s="7" t="s">
        <v>1085</v>
      </c>
      <c r="J686" s="10"/>
      <c r="K686" s="10"/>
      <c r="T686" s="1"/>
      <c r="U686" s="1"/>
      <c r="V686" s="1"/>
      <c r="W686" s="1"/>
      <c r="X686" s="1"/>
    </row>
    <row r="687" spans="5:24">
      <c r="E687" s="2"/>
      <c r="G687" s="7" t="s">
        <v>343</v>
      </c>
      <c r="H687" s="7" t="s">
        <v>1086</v>
      </c>
      <c r="J687" s="10"/>
      <c r="K687" s="10"/>
      <c r="T687" s="1"/>
      <c r="U687" s="1"/>
      <c r="V687" s="1"/>
      <c r="W687" s="1"/>
      <c r="X687" s="1"/>
    </row>
    <row r="688" spans="5:24">
      <c r="E688" s="2"/>
      <c r="G688" s="7" t="s">
        <v>343</v>
      </c>
      <c r="H688" s="7" t="s">
        <v>1087</v>
      </c>
      <c r="J688" s="10"/>
      <c r="K688" s="10"/>
      <c r="T688" s="1"/>
      <c r="U688" s="1"/>
      <c r="V688" s="1"/>
      <c r="W688" s="1"/>
      <c r="X688" s="1"/>
    </row>
    <row r="689" spans="5:24">
      <c r="E689" s="2"/>
      <c r="G689" s="7" t="s">
        <v>343</v>
      </c>
      <c r="H689" s="7" t="s">
        <v>1088</v>
      </c>
      <c r="J689" s="10"/>
      <c r="K689" s="10"/>
      <c r="T689" s="1"/>
      <c r="U689" s="1"/>
      <c r="V689" s="1"/>
      <c r="W689" s="1"/>
      <c r="X689" s="1"/>
    </row>
    <row r="690" spans="5:24">
      <c r="E690" s="2"/>
      <c r="G690" s="7" t="s">
        <v>343</v>
      </c>
      <c r="H690" s="7" t="s">
        <v>1089</v>
      </c>
      <c r="J690" s="10"/>
      <c r="K690" s="10"/>
      <c r="T690" s="1"/>
      <c r="U690" s="1"/>
      <c r="V690" s="1"/>
      <c r="W690" s="1"/>
      <c r="X690" s="1"/>
    </row>
    <row r="691" spans="5:24">
      <c r="E691" s="2"/>
      <c r="G691" s="7" t="s">
        <v>343</v>
      </c>
      <c r="H691" s="7" t="s">
        <v>1090</v>
      </c>
      <c r="J691" s="10"/>
      <c r="K691" s="10"/>
      <c r="T691" s="1"/>
      <c r="U691" s="1"/>
      <c r="V691" s="1"/>
      <c r="W691" s="1"/>
      <c r="X691" s="1"/>
    </row>
    <row r="692" spans="5:24">
      <c r="E692" s="2"/>
      <c r="G692" s="7" t="s">
        <v>343</v>
      </c>
      <c r="H692" s="7" t="s">
        <v>1091</v>
      </c>
      <c r="J692" s="10"/>
      <c r="K692" s="10"/>
      <c r="T692" s="1"/>
      <c r="U692" s="1"/>
      <c r="V692" s="1"/>
      <c r="W692" s="1"/>
      <c r="X692" s="1"/>
    </row>
    <row r="693" spans="5:24">
      <c r="E693" s="2"/>
      <c r="G693" s="7" t="s">
        <v>343</v>
      </c>
      <c r="H693" s="7" t="s">
        <v>1092</v>
      </c>
      <c r="J693" s="10"/>
      <c r="K693" s="10"/>
      <c r="T693" s="1"/>
      <c r="U693" s="1"/>
      <c r="V693" s="1"/>
      <c r="W693" s="1"/>
      <c r="X693" s="1"/>
    </row>
    <row r="694" spans="5:24">
      <c r="E694" s="2"/>
      <c r="G694" s="7" t="s">
        <v>343</v>
      </c>
      <c r="H694" s="7" t="s">
        <v>1093</v>
      </c>
      <c r="J694" s="10"/>
      <c r="K694" s="10"/>
      <c r="T694" s="1"/>
      <c r="U694" s="1"/>
      <c r="V694" s="1"/>
      <c r="W694" s="1"/>
      <c r="X694" s="1"/>
    </row>
    <row r="695" spans="5:24">
      <c r="E695" s="2"/>
      <c r="G695" s="7" t="s">
        <v>343</v>
      </c>
      <c r="H695" s="7" t="s">
        <v>1094</v>
      </c>
      <c r="J695" s="10"/>
      <c r="K695" s="10"/>
      <c r="T695" s="1"/>
      <c r="U695" s="1"/>
      <c r="V695" s="1"/>
      <c r="W695" s="1"/>
      <c r="X695" s="1"/>
    </row>
    <row r="696" spans="5:24">
      <c r="E696" s="2"/>
      <c r="G696" s="7" t="s">
        <v>343</v>
      </c>
      <c r="H696" s="7" t="s">
        <v>1095</v>
      </c>
      <c r="J696" s="10"/>
      <c r="K696" s="10"/>
      <c r="T696" s="1"/>
      <c r="U696" s="1"/>
      <c r="V696" s="1"/>
      <c r="W696" s="1"/>
      <c r="X696" s="1"/>
    </row>
    <row r="697" spans="5:24">
      <c r="E697" s="2"/>
      <c r="G697" s="7" t="s">
        <v>343</v>
      </c>
      <c r="H697" s="7" t="s">
        <v>1096</v>
      </c>
      <c r="J697" s="10"/>
      <c r="K697" s="10"/>
      <c r="T697" s="1"/>
      <c r="U697" s="1"/>
      <c r="V697" s="1"/>
      <c r="W697" s="1"/>
      <c r="X697" s="1"/>
    </row>
    <row r="698" spans="5:24">
      <c r="E698" s="2"/>
      <c r="G698" s="7" t="s">
        <v>346</v>
      </c>
      <c r="H698" s="7" t="s">
        <v>1097</v>
      </c>
      <c r="J698" s="10"/>
      <c r="K698" s="10"/>
      <c r="T698" s="1"/>
      <c r="U698" s="1"/>
      <c r="V698" s="1"/>
      <c r="W698" s="1"/>
      <c r="X698" s="1"/>
    </row>
    <row r="699" spans="5:24">
      <c r="E699" s="2"/>
      <c r="G699" s="7" t="s">
        <v>346</v>
      </c>
      <c r="H699" s="7" t="s">
        <v>1098</v>
      </c>
      <c r="J699" s="10"/>
      <c r="K699" s="10"/>
      <c r="T699" s="1"/>
      <c r="U699" s="1"/>
      <c r="V699" s="1"/>
      <c r="W699" s="1"/>
      <c r="X699" s="1"/>
    </row>
    <row r="700" spans="5:24">
      <c r="E700" s="2"/>
      <c r="G700" s="7" t="s">
        <v>346</v>
      </c>
      <c r="H700" s="7" t="s">
        <v>1099</v>
      </c>
      <c r="J700" s="10"/>
      <c r="K700" s="10"/>
      <c r="T700" s="1"/>
      <c r="U700" s="1"/>
      <c r="V700" s="1"/>
      <c r="W700" s="1"/>
      <c r="X700" s="1"/>
    </row>
    <row r="701" spans="5:24">
      <c r="E701" s="2"/>
      <c r="G701" s="7" t="s">
        <v>346</v>
      </c>
      <c r="H701" s="7" t="s">
        <v>1100</v>
      </c>
      <c r="J701" s="10"/>
      <c r="K701" s="10"/>
      <c r="T701" s="1"/>
      <c r="U701" s="1"/>
      <c r="V701" s="1"/>
      <c r="W701" s="1"/>
      <c r="X701" s="1"/>
    </row>
    <row r="702" spans="5:24">
      <c r="E702" s="2"/>
      <c r="G702" s="7" t="s">
        <v>346</v>
      </c>
      <c r="H702" s="7" t="s">
        <v>1101</v>
      </c>
      <c r="J702" s="10"/>
      <c r="K702" s="10"/>
      <c r="T702" s="1"/>
      <c r="U702" s="1"/>
      <c r="V702" s="1"/>
      <c r="W702" s="1"/>
      <c r="X702" s="1"/>
    </row>
    <row r="703" spans="5:24">
      <c r="E703" s="2"/>
      <c r="G703" s="7" t="s">
        <v>346</v>
      </c>
      <c r="H703" s="7" t="s">
        <v>1102</v>
      </c>
      <c r="J703" s="10"/>
      <c r="K703" s="10"/>
      <c r="T703" s="1"/>
      <c r="U703" s="1"/>
      <c r="V703" s="1"/>
      <c r="W703" s="1"/>
      <c r="X703" s="1"/>
    </row>
    <row r="704" spans="5:24">
      <c r="E704" s="2"/>
      <c r="G704" s="7" t="s">
        <v>346</v>
      </c>
      <c r="H704" s="7" t="s">
        <v>1103</v>
      </c>
      <c r="J704" s="10"/>
      <c r="K704" s="10"/>
      <c r="T704" s="1"/>
      <c r="U704" s="1"/>
      <c r="V704" s="1"/>
      <c r="W704" s="1"/>
      <c r="X704" s="1"/>
    </row>
    <row r="705" spans="5:24">
      <c r="E705" s="2"/>
      <c r="G705" s="7" t="s">
        <v>346</v>
      </c>
      <c r="H705" s="7" t="s">
        <v>1104</v>
      </c>
      <c r="J705" s="10"/>
      <c r="K705" s="10"/>
      <c r="T705" s="1"/>
      <c r="U705" s="1"/>
      <c r="V705" s="1"/>
      <c r="W705" s="1"/>
      <c r="X705" s="1"/>
    </row>
    <row r="706" spans="5:24">
      <c r="E706" s="2"/>
      <c r="G706" s="7" t="s">
        <v>346</v>
      </c>
      <c r="H706" s="7" t="s">
        <v>1105</v>
      </c>
      <c r="J706" s="10"/>
      <c r="K706" s="10"/>
      <c r="T706" s="1"/>
      <c r="U706" s="1"/>
      <c r="V706" s="1"/>
      <c r="W706" s="1"/>
      <c r="X706" s="1"/>
    </row>
    <row r="707" spans="5:24">
      <c r="E707" s="2"/>
      <c r="G707" s="7" t="s">
        <v>346</v>
      </c>
      <c r="H707" s="7" t="s">
        <v>1106</v>
      </c>
      <c r="J707" s="10"/>
      <c r="K707" s="10"/>
      <c r="T707" s="1"/>
      <c r="U707" s="1"/>
      <c r="V707" s="1"/>
      <c r="W707" s="1"/>
      <c r="X707" s="1"/>
    </row>
    <row r="708" spans="5:24">
      <c r="E708" s="2"/>
      <c r="G708" s="7" t="s">
        <v>346</v>
      </c>
      <c r="H708" s="7" t="s">
        <v>1107</v>
      </c>
      <c r="J708" s="10"/>
      <c r="K708" s="10"/>
      <c r="T708" s="1"/>
      <c r="U708" s="1"/>
      <c r="V708" s="1"/>
      <c r="W708" s="1"/>
      <c r="X708" s="1"/>
    </row>
    <row r="709" spans="5:24">
      <c r="E709" s="2"/>
      <c r="G709" s="7" t="s">
        <v>346</v>
      </c>
      <c r="H709" s="7" t="s">
        <v>1108</v>
      </c>
      <c r="J709" s="10"/>
      <c r="K709" s="10"/>
      <c r="T709" s="1"/>
      <c r="U709" s="1"/>
      <c r="V709" s="1"/>
      <c r="W709" s="1"/>
      <c r="X709" s="1"/>
    </row>
    <row r="710" spans="5:24">
      <c r="E710" s="2"/>
      <c r="G710" s="7" t="s">
        <v>346</v>
      </c>
      <c r="H710" s="7" t="s">
        <v>1109</v>
      </c>
      <c r="J710" s="10"/>
      <c r="K710" s="10"/>
      <c r="T710" s="1"/>
      <c r="U710" s="1"/>
      <c r="V710" s="1"/>
      <c r="W710" s="1"/>
      <c r="X710" s="1"/>
    </row>
    <row r="711" spans="5:24">
      <c r="E711" s="2"/>
      <c r="G711" s="7" t="s">
        <v>346</v>
      </c>
      <c r="H711" s="7" t="s">
        <v>1110</v>
      </c>
      <c r="J711" s="10"/>
      <c r="K711" s="10"/>
      <c r="T711" s="1"/>
      <c r="U711" s="1"/>
      <c r="V711" s="1"/>
      <c r="W711" s="1"/>
      <c r="X711" s="1"/>
    </row>
    <row r="712" spans="5:24">
      <c r="E712" s="2"/>
      <c r="G712" s="7" t="s">
        <v>346</v>
      </c>
      <c r="H712" s="7" t="s">
        <v>1111</v>
      </c>
      <c r="J712" s="10"/>
      <c r="K712" s="10"/>
      <c r="T712" s="1"/>
      <c r="U712" s="1"/>
      <c r="V712" s="1"/>
      <c r="W712" s="1"/>
      <c r="X712" s="1"/>
    </row>
    <row r="713" spans="5:24">
      <c r="E713" s="2"/>
      <c r="G713" s="7" t="s">
        <v>346</v>
      </c>
      <c r="H713" s="7" t="s">
        <v>1112</v>
      </c>
      <c r="J713" s="10"/>
      <c r="K713" s="10"/>
      <c r="T713" s="1"/>
      <c r="U713" s="1"/>
      <c r="V713" s="1"/>
      <c r="W713" s="1"/>
      <c r="X713" s="1"/>
    </row>
    <row r="714" spans="5:24">
      <c r="E714" s="2"/>
      <c r="G714" s="7" t="s">
        <v>346</v>
      </c>
      <c r="H714" s="7" t="s">
        <v>1113</v>
      </c>
      <c r="J714" s="10"/>
      <c r="K714" s="10"/>
      <c r="T714" s="1"/>
      <c r="U714" s="1"/>
      <c r="V714" s="1"/>
      <c r="W714" s="1"/>
      <c r="X714" s="1"/>
    </row>
    <row r="715" spans="5:24">
      <c r="E715" s="2"/>
      <c r="G715" s="7" t="s">
        <v>346</v>
      </c>
      <c r="H715" s="7" t="s">
        <v>1114</v>
      </c>
      <c r="J715" s="10"/>
      <c r="K715" s="10"/>
      <c r="T715" s="1"/>
      <c r="U715" s="1"/>
      <c r="V715" s="1"/>
      <c r="W715" s="1"/>
      <c r="X715" s="1"/>
    </row>
    <row r="716" spans="5:24">
      <c r="E716" s="2"/>
      <c r="G716" s="7" t="s">
        <v>346</v>
      </c>
      <c r="H716" s="7" t="s">
        <v>1115</v>
      </c>
      <c r="J716" s="10"/>
      <c r="K716" s="10"/>
      <c r="T716" s="1"/>
      <c r="U716" s="1"/>
      <c r="V716" s="1"/>
      <c r="W716" s="1"/>
      <c r="X716" s="1"/>
    </row>
    <row r="717" spans="5:24">
      <c r="E717" s="2"/>
      <c r="G717" s="7" t="s">
        <v>346</v>
      </c>
      <c r="H717" s="7" t="s">
        <v>1116</v>
      </c>
      <c r="J717" s="10"/>
      <c r="K717" s="10"/>
      <c r="T717" s="1"/>
      <c r="U717" s="1"/>
      <c r="V717" s="1"/>
      <c r="W717" s="1"/>
      <c r="X717" s="1"/>
    </row>
    <row r="718" spans="5:24">
      <c r="E718" s="2"/>
      <c r="G718" s="7" t="s">
        <v>346</v>
      </c>
      <c r="H718" s="7" t="s">
        <v>1117</v>
      </c>
      <c r="J718" s="10"/>
      <c r="K718" s="10"/>
      <c r="T718" s="1"/>
      <c r="U718" s="1"/>
      <c r="V718" s="1"/>
      <c r="W718" s="1"/>
      <c r="X718" s="1"/>
    </row>
    <row r="719" spans="5:24">
      <c r="E719" s="2"/>
      <c r="G719" s="7" t="s">
        <v>346</v>
      </c>
      <c r="H719" s="7" t="s">
        <v>1118</v>
      </c>
      <c r="J719" s="10"/>
      <c r="K719" s="10"/>
      <c r="T719" s="1"/>
      <c r="U719" s="1"/>
      <c r="V719" s="1"/>
      <c r="W719" s="1"/>
      <c r="X719" s="1"/>
    </row>
    <row r="720" spans="5:24">
      <c r="E720" s="2"/>
      <c r="G720" s="7" t="s">
        <v>346</v>
      </c>
      <c r="H720" s="7" t="s">
        <v>1119</v>
      </c>
      <c r="J720" s="10"/>
      <c r="K720" s="10"/>
      <c r="T720" s="1"/>
      <c r="U720" s="1"/>
      <c r="V720" s="1"/>
      <c r="W720" s="1"/>
      <c r="X720" s="1"/>
    </row>
    <row r="721" spans="5:24">
      <c r="E721" s="2"/>
      <c r="G721" s="7" t="s">
        <v>346</v>
      </c>
      <c r="H721" s="7" t="s">
        <v>1120</v>
      </c>
      <c r="J721" s="10"/>
      <c r="K721" s="10"/>
      <c r="T721" s="1"/>
      <c r="U721" s="1"/>
      <c r="V721" s="1"/>
      <c r="W721" s="1"/>
      <c r="X721" s="1"/>
    </row>
    <row r="722" spans="5:24">
      <c r="E722" s="2"/>
      <c r="G722" s="7" t="s">
        <v>346</v>
      </c>
      <c r="H722" s="7" t="s">
        <v>1121</v>
      </c>
      <c r="J722" s="10"/>
      <c r="K722" s="10"/>
      <c r="T722" s="1"/>
      <c r="U722" s="1"/>
      <c r="V722" s="1"/>
      <c r="W722" s="1"/>
      <c r="X722" s="1"/>
    </row>
    <row r="723" spans="5:24">
      <c r="E723" s="2"/>
      <c r="G723" s="7" t="s">
        <v>346</v>
      </c>
      <c r="H723" s="7" t="s">
        <v>1122</v>
      </c>
      <c r="J723" s="10"/>
      <c r="K723" s="10"/>
      <c r="T723" s="1"/>
      <c r="U723" s="1"/>
      <c r="V723" s="1"/>
      <c r="W723" s="1"/>
      <c r="X723" s="1"/>
    </row>
    <row r="724" spans="5:24">
      <c r="E724" s="2"/>
      <c r="G724" s="7" t="s">
        <v>346</v>
      </c>
      <c r="H724" s="7" t="s">
        <v>1123</v>
      </c>
      <c r="J724" s="10"/>
      <c r="K724" s="10"/>
      <c r="T724" s="1"/>
      <c r="U724" s="1"/>
      <c r="V724" s="1"/>
      <c r="W724" s="1"/>
      <c r="X724" s="1"/>
    </row>
    <row r="725" spans="5:24">
      <c r="E725" s="2"/>
      <c r="G725" s="7" t="s">
        <v>346</v>
      </c>
      <c r="H725" s="7" t="s">
        <v>1124</v>
      </c>
      <c r="J725" s="10"/>
      <c r="K725" s="10"/>
      <c r="T725" s="1"/>
      <c r="U725" s="1"/>
      <c r="V725" s="1"/>
      <c r="W725" s="1"/>
      <c r="X725" s="1"/>
    </row>
    <row r="726" spans="5:24">
      <c r="E726" s="2"/>
      <c r="G726" s="7" t="s">
        <v>346</v>
      </c>
      <c r="H726" s="7" t="s">
        <v>1125</v>
      </c>
      <c r="J726" s="10"/>
      <c r="K726" s="10"/>
      <c r="T726" s="1"/>
      <c r="U726" s="1"/>
      <c r="V726" s="1"/>
      <c r="W726" s="1"/>
      <c r="X726" s="1"/>
    </row>
    <row r="727" spans="5:24">
      <c r="E727" s="2"/>
      <c r="G727" s="7" t="s">
        <v>346</v>
      </c>
      <c r="H727" s="7" t="s">
        <v>1126</v>
      </c>
      <c r="J727" s="10"/>
      <c r="K727" s="10"/>
      <c r="T727" s="1"/>
      <c r="U727" s="1"/>
      <c r="V727" s="1"/>
      <c r="W727" s="1"/>
      <c r="X727" s="1"/>
    </row>
    <row r="728" spans="5:24">
      <c r="E728" s="2"/>
      <c r="G728" s="7" t="s">
        <v>346</v>
      </c>
      <c r="H728" s="7" t="s">
        <v>1127</v>
      </c>
      <c r="J728" s="10"/>
      <c r="K728" s="10"/>
      <c r="T728" s="1"/>
      <c r="U728" s="1"/>
      <c r="V728" s="1"/>
      <c r="W728" s="1"/>
      <c r="X728" s="1"/>
    </row>
    <row r="729" spans="5:24">
      <c r="E729" s="2"/>
      <c r="G729" s="7" t="s">
        <v>346</v>
      </c>
      <c r="H729" s="7" t="s">
        <v>1128</v>
      </c>
      <c r="J729" s="10"/>
      <c r="K729" s="10"/>
      <c r="T729" s="1"/>
      <c r="U729" s="1"/>
      <c r="V729" s="1"/>
      <c r="W729" s="1"/>
      <c r="X729" s="1"/>
    </row>
    <row r="730" spans="5:24">
      <c r="E730" s="2"/>
      <c r="G730" s="7" t="s">
        <v>346</v>
      </c>
      <c r="H730" s="7" t="s">
        <v>1129</v>
      </c>
      <c r="J730" s="10"/>
      <c r="K730" s="10"/>
      <c r="T730" s="1"/>
      <c r="U730" s="1"/>
      <c r="V730" s="1"/>
      <c r="W730" s="1"/>
      <c r="X730" s="1"/>
    </row>
    <row r="731" spans="5:24">
      <c r="E731" s="2"/>
      <c r="G731" s="7" t="s">
        <v>349</v>
      </c>
      <c r="H731" s="7" t="s">
        <v>1130</v>
      </c>
      <c r="J731" s="10"/>
      <c r="K731" s="10"/>
      <c r="T731" s="1"/>
      <c r="U731" s="1"/>
      <c r="V731" s="1"/>
      <c r="W731" s="1"/>
      <c r="X731" s="1"/>
    </row>
    <row r="732" spans="5:24">
      <c r="E732" s="2"/>
      <c r="G732" s="7" t="s">
        <v>349</v>
      </c>
      <c r="H732" s="7" t="s">
        <v>1131</v>
      </c>
      <c r="J732" s="10"/>
      <c r="K732" s="10"/>
      <c r="T732" s="1"/>
      <c r="U732" s="1"/>
      <c r="V732" s="1"/>
      <c r="W732" s="1"/>
      <c r="X732" s="1"/>
    </row>
    <row r="733" spans="5:24">
      <c r="E733" s="2"/>
      <c r="G733" s="7" t="s">
        <v>349</v>
      </c>
      <c r="H733" s="7" t="s">
        <v>1132</v>
      </c>
      <c r="J733" s="10"/>
      <c r="K733" s="10"/>
      <c r="T733" s="1"/>
      <c r="U733" s="1"/>
      <c r="V733" s="1"/>
      <c r="W733" s="1"/>
      <c r="X733" s="1"/>
    </row>
    <row r="734" spans="5:24">
      <c r="E734" s="2"/>
      <c r="G734" s="7" t="s">
        <v>349</v>
      </c>
      <c r="H734" s="7" t="s">
        <v>1133</v>
      </c>
      <c r="J734" s="10"/>
      <c r="K734" s="10"/>
      <c r="T734" s="1"/>
      <c r="U734" s="1"/>
      <c r="V734" s="1"/>
      <c r="W734" s="1"/>
      <c r="X734" s="1"/>
    </row>
    <row r="735" spans="5:24">
      <c r="E735" s="2"/>
      <c r="G735" s="7" t="s">
        <v>349</v>
      </c>
      <c r="H735" s="7" t="s">
        <v>1134</v>
      </c>
      <c r="J735" s="10"/>
      <c r="K735" s="10"/>
      <c r="T735" s="1"/>
      <c r="U735" s="1"/>
      <c r="V735" s="1"/>
      <c r="W735" s="1"/>
      <c r="X735" s="1"/>
    </row>
    <row r="736" spans="5:24">
      <c r="E736" s="2"/>
      <c r="G736" s="7" t="s">
        <v>349</v>
      </c>
      <c r="H736" s="7" t="s">
        <v>1135</v>
      </c>
      <c r="J736" s="10"/>
      <c r="K736" s="10"/>
      <c r="T736" s="1"/>
      <c r="U736" s="1"/>
      <c r="V736" s="1"/>
      <c r="W736" s="1"/>
      <c r="X736" s="1"/>
    </row>
    <row r="737" spans="5:24">
      <c r="E737" s="2"/>
      <c r="G737" s="7" t="s">
        <v>349</v>
      </c>
      <c r="H737" s="7" t="s">
        <v>1136</v>
      </c>
      <c r="J737" s="10"/>
      <c r="K737" s="10"/>
      <c r="T737" s="1"/>
      <c r="U737" s="1"/>
      <c r="V737" s="1"/>
      <c r="W737" s="1"/>
      <c r="X737" s="1"/>
    </row>
    <row r="738" spans="5:24">
      <c r="E738" s="2"/>
      <c r="G738" s="7" t="s">
        <v>349</v>
      </c>
      <c r="H738" s="7" t="s">
        <v>1137</v>
      </c>
      <c r="J738" s="10"/>
      <c r="K738" s="10"/>
      <c r="T738" s="1"/>
      <c r="U738" s="1"/>
      <c r="V738" s="1"/>
      <c r="W738" s="1"/>
      <c r="X738" s="1"/>
    </row>
    <row r="739" spans="5:24">
      <c r="E739" s="2"/>
      <c r="G739" s="7" t="s">
        <v>349</v>
      </c>
      <c r="H739" s="7" t="s">
        <v>1138</v>
      </c>
      <c r="J739" s="10"/>
      <c r="K739" s="10"/>
      <c r="T739" s="1"/>
      <c r="U739" s="1"/>
      <c r="V739" s="1"/>
      <c r="W739" s="1"/>
      <c r="X739" s="1"/>
    </row>
    <row r="740" spans="5:24">
      <c r="E740" s="2"/>
      <c r="G740" s="7" t="s">
        <v>349</v>
      </c>
      <c r="H740" s="7" t="s">
        <v>1139</v>
      </c>
      <c r="J740" s="10"/>
      <c r="K740" s="10"/>
      <c r="T740" s="1"/>
      <c r="U740" s="1"/>
      <c r="V740" s="1"/>
      <c r="W740" s="1"/>
      <c r="X740" s="1"/>
    </row>
    <row r="741" spans="5:24">
      <c r="E741" s="2"/>
      <c r="G741" s="7" t="s">
        <v>349</v>
      </c>
      <c r="H741" s="7" t="s">
        <v>1140</v>
      </c>
      <c r="J741" s="10"/>
      <c r="K741" s="10"/>
      <c r="T741" s="1"/>
      <c r="U741" s="1"/>
      <c r="V741" s="1"/>
      <c r="W741" s="1"/>
      <c r="X741" s="1"/>
    </row>
    <row r="742" spans="5:24">
      <c r="E742" s="2"/>
      <c r="G742" s="7" t="s">
        <v>349</v>
      </c>
      <c r="H742" s="7" t="s">
        <v>1141</v>
      </c>
      <c r="J742" s="10"/>
      <c r="K742" s="10"/>
      <c r="T742" s="1"/>
      <c r="U742" s="1"/>
      <c r="V742" s="1"/>
      <c r="W742" s="1"/>
      <c r="X742" s="1"/>
    </row>
    <row r="743" spans="5:24">
      <c r="E743" s="2"/>
      <c r="G743" s="7" t="s">
        <v>349</v>
      </c>
      <c r="H743" s="7" t="s">
        <v>1142</v>
      </c>
      <c r="J743" s="10"/>
      <c r="K743" s="10"/>
      <c r="T743" s="1"/>
      <c r="U743" s="1"/>
      <c r="V743" s="1"/>
      <c r="W743" s="1"/>
      <c r="X743" s="1"/>
    </row>
    <row r="744" spans="5:24">
      <c r="E744" s="2"/>
      <c r="G744" s="7" t="s">
        <v>349</v>
      </c>
      <c r="H744" s="7" t="s">
        <v>1143</v>
      </c>
      <c r="J744" s="10"/>
      <c r="K744" s="10"/>
      <c r="T744" s="1"/>
      <c r="U744" s="1"/>
      <c r="V744" s="1"/>
      <c r="W744" s="1"/>
      <c r="X744" s="1"/>
    </row>
    <row r="745" spans="5:24">
      <c r="E745" s="2"/>
      <c r="G745" s="7" t="s">
        <v>349</v>
      </c>
      <c r="H745" s="7" t="s">
        <v>1144</v>
      </c>
      <c r="J745" s="10"/>
      <c r="K745" s="10"/>
      <c r="T745" s="1"/>
      <c r="U745" s="1"/>
      <c r="V745" s="1"/>
      <c r="W745" s="1"/>
      <c r="X745" s="1"/>
    </row>
    <row r="746" spans="5:24">
      <c r="E746" s="2"/>
      <c r="G746" s="7" t="s">
        <v>349</v>
      </c>
      <c r="H746" s="7" t="s">
        <v>1145</v>
      </c>
      <c r="J746" s="10"/>
      <c r="K746" s="10"/>
      <c r="T746" s="1"/>
      <c r="U746" s="1"/>
      <c r="V746" s="1"/>
      <c r="W746" s="1"/>
      <c r="X746" s="1"/>
    </row>
    <row r="747" spans="5:24">
      <c r="E747" s="2"/>
      <c r="G747" s="7" t="s">
        <v>349</v>
      </c>
      <c r="H747" s="7" t="s">
        <v>1146</v>
      </c>
      <c r="J747" s="10"/>
      <c r="K747" s="10"/>
      <c r="T747" s="1"/>
      <c r="U747" s="1"/>
      <c r="V747" s="1"/>
      <c r="W747" s="1"/>
      <c r="X747" s="1"/>
    </row>
    <row r="748" spans="5:24">
      <c r="E748" s="2"/>
      <c r="G748" s="7" t="s">
        <v>349</v>
      </c>
      <c r="H748" s="7" t="s">
        <v>1147</v>
      </c>
      <c r="J748" s="10"/>
      <c r="K748" s="10"/>
      <c r="T748" s="1"/>
      <c r="U748" s="1"/>
      <c r="V748" s="1"/>
      <c r="W748" s="1"/>
      <c r="X748" s="1"/>
    </row>
    <row r="749" spans="5:24">
      <c r="E749" s="2"/>
      <c r="G749" s="7" t="s">
        <v>349</v>
      </c>
      <c r="H749" s="7" t="s">
        <v>1148</v>
      </c>
      <c r="J749" s="10"/>
      <c r="K749" s="10"/>
      <c r="T749" s="1"/>
      <c r="U749" s="1"/>
      <c r="V749" s="1"/>
      <c r="W749" s="1"/>
      <c r="X749" s="1"/>
    </row>
    <row r="750" spans="5:24">
      <c r="E750" s="2"/>
      <c r="G750" s="7" t="s">
        <v>349</v>
      </c>
      <c r="H750" s="7" t="s">
        <v>1149</v>
      </c>
      <c r="J750" s="10"/>
      <c r="K750" s="10"/>
      <c r="T750" s="1"/>
      <c r="U750" s="1"/>
      <c r="V750" s="1"/>
      <c r="W750" s="1"/>
      <c r="X750" s="1"/>
    </row>
    <row r="751" spans="5:24">
      <c r="E751" s="2"/>
      <c r="G751" s="7" t="s">
        <v>349</v>
      </c>
      <c r="H751" s="7" t="s">
        <v>1150</v>
      </c>
      <c r="J751" s="10"/>
      <c r="K751" s="10"/>
      <c r="T751" s="1"/>
      <c r="U751" s="1"/>
      <c r="V751" s="1"/>
      <c r="W751" s="1"/>
      <c r="X751" s="1"/>
    </row>
    <row r="752" spans="5:24">
      <c r="E752" s="2"/>
      <c r="G752" s="7" t="s">
        <v>349</v>
      </c>
      <c r="H752" s="7" t="s">
        <v>1151</v>
      </c>
      <c r="J752" s="10"/>
      <c r="K752" s="10"/>
      <c r="T752" s="1"/>
      <c r="U752" s="1"/>
      <c r="V752" s="1"/>
      <c r="W752" s="1"/>
      <c r="X752" s="1"/>
    </row>
    <row r="753" spans="5:24">
      <c r="E753" s="2"/>
      <c r="G753" s="7" t="s">
        <v>349</v>
      </c>
      <c r="H753" s="7" t="s">
        <v>1152</v>
      </c>
      <c r="J753" s="10"/>
      <c r="K753" s="10"/>
      <c r="T753" s="1"/>
      <c r="U753" s="1"/>
      <c r="V753" s="1"/>
      <c r="W753" s="1"/>
      <c r="X753" s="1"/>
    </row>
    <row r="754" spans="5:24">
      <c r="E754" s="2"/>
      <c r="G754" s="7" t="s">
        <v>349</v>
      </c>
      <c r="H754" s="7" t="s">
        <v>1153</v>
      </c>
      <c r="J754" s="10"/>
      <c r="K754" s="10"/>
      <c r="T754" s="1"/>
      <c r="U754" s="1"/>
      <c r="V754" s="1"/>
      <c r="W754" s="1"/>
      <c r="X754" s="1"/>
    </row>
    <row r="755" spans="5:24">
      <c r="E755" s="2"/>
      <c r="G755" s="7" t="s">
        <v>349</v>
      </c>
      <c r="H755" s="7" t="s">
        <v>1154</v>
      </c>
      <c r="J755" s="10"/>
      <c r="K755" s="10"/>
      <c r="T755" s="1"/>
      <c r="U755" s="1"/>
      <c r="V755" s="1"/>
      <c r="W755" s="1"/>
      <c r="X755" s="1"/>
    </row>
    <row r="756" spans="5:24">
      <c r="E756" s="2"/>
      <c r="G756" s="7" t="s">
        <v>349</v>
      </c>
      <c r="H756" s="7" t="s">
        <v>1155</v>
      </c>
      <c r="J756" s="10"/>
      <c r="K756" s="10"/>
      <c r="T756" s="1"/>
      <c r="U756" s="1"/>
      <c r="V756" s="1"/>
      <c r="W756" s="1"/>
      <c r="X756" s="1"/>
    </row>
    <row r="757" spans="5:24">
      <c r="E757" s="2"/>
      <c r="G757" s="7" t="s">
        <v>349</v>
      </c>
      <c r="H757" s="7" t="s">
        <v>1156</v>
      </c>
      <c r="J757" s="10"/>
      <c r="K757" s="10"/>
      <c r="T757" s="1"/>
      <c r="U757" s="1"/>
      <c r="V757" s="1"/>
      <c r="W757" s="1"/>
      <c r="X757" s="1"/>
    </row>
    <row r="758" spans="5:24">
      <c r="E758" s="2"/>
      <c r="G758" s="7" t="s">
        <v>349</v>
      </c>
      <c r="H758" s="7" t="s">
        <v>1157</v>
      </c>
      <c r="J758" s="10"/>
      <c r="K758" s="10"/>
      <c r="T758" s="1"/>
      <c r="U758" s="1"/>
      <c r="V758" s="1"/>
      <c r="W758" s="1"/>
      <c r="X758" s="1"/>
    </row>
    <row r="759" spans="5:24">
      <c r="E759" s="2"/>
      <c r="G759" s="7" t="s">
        <v>349</v>
      </c>
      <c r="H759" s="7" t="s">
        <v>1158</v>
      </c>
      <c r="J759" s="10"/>
      <c r="K759" s="10"/>
      <c r="T759" s="1"/>
      <c r="U759" s="1"/>
      <c r="V759" s="1"/>
      <c r="W759" s="1"/>
      <c r="X759" s="1"/>
    </row>
    <row r="760" spans="5:24">
      <c r="E760" s="2"/>
      <c r="G760" s="7" t="s">
        <v>349</v>
      </c>
      <c r="H760" s="7" t="s">
        <v>1159</v>
      </c>
      <c r="J760" s="10"/>
      <c r="K760" s="10"/>
      <c r="T760" s="1"/>
      <c r="U760" s="1"/>
      <c r="V760" s="1"/>
      <c r="W760" s="1"/>
      <c r="X760" s="1"/>
    </row>
    <row r="761" spans="5:24">
      <c r="E761" s="2"/>
      <c r="G761" s="7" t="s">
        <v>352</v>
      </c>
      <c r="H761" s="7" t="s">
        <v>1160</v>
      </c>
      <c r="J761" s="10"/>
      <c r="K761" s="10"/>
      <c r="T761" s="1"/>
      <c r="U761" s="1"/>
      <c r="V761" s="1"/>
      <c r="W761" s="1"/>
      <c r="X761" s="1"/>
    </row>
    <row r="762" spans="5:24">
      <c r="E762" s="2"/>
      <c r="G762" s="7" t="s">
        <v>352</v>
      </c>
      <c r="H762" s="7" t="s">
        <v>1161</v>
      </c>
      <c r="J762" s="10"/>
      <c r="K762" s="10"/>
      <c r="T762" s="1"/>
      <c r="U762" s="1"/>
      <c r="V762" s="1"/>
      <c r="W762" s="1"/>
      <c r="X762" s="1"/>
    </row>
    <row r="763" spans="5:24">
      <c r="E763" s="2"/>
      <c r="G763" s="7" t="s">
        <v>352</v>
      </c>
      <c r="H763" s="7" t="s">
        <v>1162</v>
      </c>
      <c r="J763" s="10"/>
      <c r="K763" s="10"/>
      <c r="T763" s="1"/>
      <c r="U763" s="1"/>
      <c r="V763" s="1"/>
      <c r="W763" s="1"/>
      <c r="X763" s="1"/>
    </row>
    <row r="764" spans="5:24">
      <c r="E764" s="2"/>
      <c r="G764" s="7" t="s">
        <v>352</v>
      </c>
      <c r="H764" s="7" t="s">
        <v>1163</v>
      </c>
      <c r="J764" s="10"/>
      <c r="K764" s="10"/>
      <c r="T764" s="1"/>
      <c r="U764" s="1"/>
      <c r="V764" s="1"/>
      <c r="W764" s="1"/>
      <c r="X764" s="1"/>
    </row>
    <row r="765" spans="5:24">
      <c r="E765" s="2"/>
      <c r="G765" s="7" t="s">
        <v>352</v>
      </c>
      <c r="H765" s="7" t="s">
        <v>1164</v>
      </c>
      <c r="J765" s="10"/>
      <c r="K765" s="10"/>
      <c r="T765" s="1"/>
      <c r="U765" s="1"/>
      <c r="V765" s="1"/>
      <c r="W765" s="1"/>
      <c r="X765" s="1"/>
    </row>
    <row r="766" spans="5:24">
      <c r="E766" s="2"/>
      <c r="G766" s="7" t="s">
        <v>352</v>
      </c>
      <c r="H766" s="7" t="s">
        <v>1165</v>
      </c>
      <c r="J766" s="10"/>
      <c r="K766" s="10"/>
      <c r="T766" s="1"/>
      <c r="U766" s="1"/>
      <c r="V766" s="1"/>
      <c r="W766" s="1"/>
      <c r="X766" s="1"/>
    </row>
    <row r="767" spans="5:24">
      <c r="E767" s="2"/>
      <c r="G767" s="7" t="s">
        <v>352</v>
      </c>
      <c r="H767" s="7" t="s">
        <v>1166</v>
      </c>
      <c r="J767" s="10"/>
      <c r="K767" s="10"/>
      <c r="T767" s="1"/>
      <c r="U767" s="1"/>
      <c r="V767" s="1"/>
      <c r="W767" s="1"/>
      <c r="X767" s="1"/>
    </row>
    <row r="768" spans="5:24">
      <c r="E768" s="2"/>
      <c r="G768" s="7" t="s">
        <v>352</v>
      </c>
      <c r="H768" s="7" t="s">
        <v>1167</v>
      </c>
      <c r="J768" s="10"/>
      <c r="K768" s="10"/>
      <c r="T768" s="1"/>
      <c r="U768" s="1"/>
      <c r="V768" s="1"/>
      <c r="W768" s="1"/>
      <c r="X768" s="1"/>
    </row>
    <row r="769" spans="5:24">
      <c r="E769" s="2"/>
      <c r="G769" s="7" t="s">
        <v>352</v>
      </c>
      <c r="H769" s="7" t="s">
        <v>1168</v>
      </c>
      <c r="J769" s="10"/>
      <c r="K769" s="10"/>
      <c r="T769" s="1"/>
      <c r="U769" s="1"/>
      <c r="V769" s="1"/>
      <c r="W769" s="1"/>
      <c r="X769" s="1"/>
    </row>
    <row r="770" spans="5:24">
      <c r="E770" s="2"/>
      <c r="G770" s="7" t="s">
        <v>352</v>
      </c>
      <c r="H770" s="7" t="s">
        <v>1169</v>
      </c>
      <c r="J770" s="10"/>
      <c r="K770" s="10"/>
      <c r="T770" s="1"/>
      <c r="U770" s="1"/>
      <c r="V770" s="1"/>
      <c r="W770" s="1"/>
      <c r="X770" s="1"/>
    </row>
    <row r="771" spans="5:24">
      <c r="E771" s="2"/>
      <c r="G771" s="7" t="s">
        <v>352</v>
      </c>
      <c r="H771" s="7" t="s">
        <v>1170</v>
      </c>
      <c r="J771" s="10"/>
      <c r="K771" s="10"/>
      <c r="T771" s="1"/>
      <c r="U771" s="1"/>
      <c r="V771" s="1"/>
      <c r="W771" s="1"/>
      <c r="X771" s="1"/>
    </row>
    <row r="772" spans="5:24">
      <c r="E772" s="2"/>
      <c r="G772" s="7" t="s">
        <v>352</v>
      </c>
      <c r="H772" s="7" t="s">
        <v>1171</v>
      </c>
      <c r="J772" s="10"/>
      <c r="K772" s="10"/>
      <c r="T772" s="1"/>
      <c r="U772" s="1"/>
      <c r="V772" s="1"/>
      <c r="W772" s="1"/>
      <c r="X772" s="1"/>
    </row>
    <row r="773" spans="5:24">
      <c r="E773" s="2"/>
      <c r="G773" s="7" t="s">
        <v>352</v>
      </c>
      <c r="H773" s="7" t="s">
        <v>1172</v>
      </c>
      <c r="J773" s="10"/>
      <c r="K773" s="10"/>
      <c r="T773" s="1"/>
      <c r="U773" s="1"/>
      <c r="V773" s="1"/>
      <c r="W773" s="1"/>
      <c r="X773" s="1"/>
    </row>
    <row r="774" spans="5:24">
      <c r="E774" s="2"/>
      <c r="G774" s="7" t="s">
        <v>352</v>
      </c>
      <c r="H774" s="7" t="s">
        <v>1173</v>
      </c>
      <c r="J774" s="10"/>
      <c r="K774" s="10"/>
      <c r="T774" s="1"/>
      <c r="U774" s="1"/>
      <c r="V774" s="1"/>
      <c r="W774" s="1"/>
      <c r="X774" s="1"/>
    </row>
    <row r="775" spans="5:24">
      <c r="E775" s="2"/>
      <c r="G775" s="7" t="s">
        <v>352</v>
      </c>
      <c r="H775" s="7" t="s">
        <v>740</v>
      </c>
      <c r="J775" s="10"/>
      <c r="K775" s="10"/>
      <c r="T775" s="1"/>
      <c r="U775" s="1"/>
      <c r="V775" s="1"/>
      <c r="W775" s="1"/>
      <c r="X775" s="1"/>
    </row>
    <row r="776" spans="5:24">
      <c r="E776" s="2"/>
      <c r="G776" s="7" t="s">
        <v>355</v>
      </c>
      <c r="H776" s="7" t="s">
        <v>1174</v>
      </c>
      <c r="J776" s="10"/>
      <c r="K776" s="10"/>
      <c r="T776" s="1"/>
      <c r="U776" s="1"/>
      <c r="V776" s="1"/>
      <c r="W776" s="1"/>
      <c r="X776" s="1"/>
    </row>
    <row r="777" spans="5:24">
      <c r="E777" s="2"/>
      <c r="G777" s="7" t="s">
        <v>355</v>
      </c>
      <c r="H777" s="7" t="s">
        <v>1175</v>
      </c>
      <c r="J777" s="10"/>
      <c r="K777" s="10"/>
      <c r="T777" s="1"/>
      <c r="U777" s="1"/>
      <c r="V777" s="1"/>
      <c r="W777" s="1"/>
      <c r="X777" s="1"/>
    </row>
    <row r="778" spans="5:24">
      <c r="E778" s="2"/>
      <c r="G778" s="7" t="s">
        <v>355</v>
      </c>
      <c r="H778" s="7" t="s">
        <v>1176</v>
      </c>
      <c r="J778" s="10"/>
      <c r="K778" s="10"/>
      <c r="T778" s="1"/>
      <c r="U778" s="1"/>
      <c r="V778" s="1"/>
      <c r="W778" s="1"/>
      <c r="X778" s="1"/>
    </row>
    <row r="779" spans="5:24">
      <c r="E779" s="2"/>
      <c r="G779" s="7" t="s">
        <v>355</v>
      </c>
      <c r="H779" s="7" t="s">
        <v>1177</v>
      </c>
      <c r="J779" s="10"/>
      <c r="K779" s="10"/>
      <c r="T779" s="1"/>
      <c r="U779" s="1"/>
      <c r="V779" s="1"/>
      <c r="W779" s="1"/>
      <c r="X779" s="1"/>
    </row>
    <row r="780" spans="5:24">
      <c r="E780" s="2"/>
      <c r="G780" s="7" t="s">
        <v>355</v>
      </c>
      <c r="H780" s="7" t="s">
        <v>1178</v>
      </c>
      <c r="J780" s="10"/>
      <c r="K780" s="10"/>
      <c r="T780" s="1"/>
      <c r="U780" s="1"/>
      <c r="V780" s="1"/>
      <c r="W780" s="1"/>
      <c r="X780" s="1"/>
    </row>
    <row r="781" spans="5:24">
      <c r="E781" s="2"/>
      <c r="G781" s="7" t="s">
        <v>355</v>
      </c>
      <c r="H781" s="7" t="s">
        <v>1179</v>
      </c>
      <c r="J781" s="10"/>
      <c r="K781" s="10"/>
      <c r="T781" s="1"/>
      <c r="U781" s="1"/>
      <c r="V781" s="1"/>
      <c r="W781" s="1"/>
      <c r="X781" s="1"/>
    </row>
    <row r="782" spans="5:24">
      <c r="E782" s="2"/>
      <c r="G782" s="7" t="s">
        <v>355</v>
      </c>
      <c r="H782" s="7" t="s">
        <v>1180</v>
      </c>
      <c r="J782" s="10"/>
      <c r="K782" s="10"/>
      <c r="T782" s="1"/>
      <c r="U782" s="1"/>
      <c r="V782" s="1"/>
      <c r="W782" s="1"/>
      <c r="X782" s="1"/>
    </row>
    <row r="783" spans="5:24">
      <c r="E783" s="2"/>
      <c r="G783" s="7" t="s">
        <v>355</v>
      </c>
      <c r="H783" s="7" t="s">
        <v>1181</v>
      </c>
      <c r="J783" s="10"/>
      <c r="K783" s="10"/>
      <c r="T783" s="1"/>
      <c r="U783" s="1"/>
      <c r="V783" s="1"/>
      <c r="W783" s="1"/>
      <c r="X783" s="1"/>
    </row>
    <row r="784" spans="5:24">
      <c r="E784" s="2"/>
      <c r="G784" s="7" t="s">
        <v>355</v>
      </c>
      <c r="H784" s="7" t="s">
        <v>1182</v>
      </c>
      <c r="J784" s="10"/>
      <c r="K784" s="10"/>
      <c r="T784" s="1"/>
      <c r="U784" s="1"/>
      <c r="V784" s="1"/>
      <c r="W784" s="1"/>
      <c r="X784" s="1"/>
    </row>
    <row r="785" spans="5:24">
      <c r="E785" s="2"/>
      <c r="G785" s="7" t="s">
        <v>355</v>
      </c>
      <c r="H785" s="7" t="s">
        <v>1183</v>
      </c>
      <c r="J785" s="10"/>
      <c r="K785" s="10"/>
      <c r="T785" s="1"/>
      <c r="U785" s="1"/>
      <c r="V785" s="1"/>
      <c r="W785" s="1"/>
      <c r="X785" s="1"/>
    </row>
    <row r="786" spans="5:24">
      <c r="E786" s="2"/>
      <c r="G786" s="7" t="s">
        <v>355</v>
      </c>
      <c r="H786" s="7" t="s">
        <v>1184</v>
      </c>
      <c r="J786" s="10"/>
      <c r="K786" s="10"/>
      <c r="T786" s="1"/>
      <c r="U786" s="1"/>
      <c r="V786" s="1"/>
      <c r="W786" s="1"/>
      <c r="X786" s="1"/>
    </row>
    <row r="787" spans="5:24">
      <c r="E787" s="2"/>
      <c r="G787" s="7" t="s">
        <v>355</v>
      </c>
      <c r="H787" s="7" t="s">
        <v>1185</v>
      </c>
      <c r="J787" s="10"/>
      <c r="K787" s="10"/>
      <c r="T787" s="1"/>
      <c r="U787" s="1"/>
      <c r="V787" s="1"/>
      <c r="W787" s="1"/>
      <c r="X787" s="1"/>
    </row>
    <row r="788" spans="5:24">
      <c r="E788" s="2"/>
      <c r="G788" s="7" t="s">
        <v>355</v>
      </c>
      <c r="H788" s="7" t="s">
        <v>1186</v>
      </c>
      <c r="J788" s="10"/>
      <c r="K788" s="10"/>
      <c r="T788" s="1"/>
      <c r="U788" s="1"/>
      <c r="V788" s="1"/>
      <c r="W788" s="1"/>
      <c r="X788" s="1"/>
    </row>
    <row r="789" spans="5:24">
      <c r="E789" s="2"/>
      <c r="G789" s="7" t="s">
        <v>355</v>
      </c>
      <c r="H789" s="7" t="s">
        <v>1187</v>
      </c>
      <c r="J789" s="10"/>
      <c r="K789" s="10"/>
      <c r="T789" s="1"/>
      <c r="U789" s="1"/>
      <c r="V789" s="1"/>
      <c r="W789" s="1"/>
      <c r="X789" s="1"/>
    </row>
    <row r="790" spans="5:24">
      <c r="E790" s="2"/>
      <c r="G790" s="7" t="s">
        <v>355</v>
      </c>
      <c r="H790" s="7" t="s">
        <v>1188</v>
      </c>
      <c r="J790" s="10"/>
      <c r="K790" s="10"/>
      <c r="T790" s="1"/>
      <c r="U790" s="1"/>
      <c r="V790" s="1"/>
      <c r="W790" s="1"/>
      <c r="X790" s="1"/>
    </row>
    <row r="791" spans="5:24">
      <c r="E791" s="2"/>
      <c r="G791" s="7" t="s">
        <v>355</v>
      </c>
      <c r="H791" s="7" t="s">
        <v>1189</v>
      </c>
      <c r="J791" s="10"/>
      <c r="K791" s="10"/>
      <c r="T791" s="1"/>
      <c r="U791" s="1"/>
      <c r="V791" s="1"/>
      <c r="W791" s="1"/>
      <c r="X791" s="1"/>
    </row>
    <row r="792" spans="5:24">
      <c r="E792" s="2"/>
      <c r="G792" s="7" t="s">
        <v>355</v>
      </c>
      <c r="H792" s="7" t="s">
        <v>1190</v>
      </c>
      <c r="J792" s="10"/>
      <c r="K792" s="10"/>
      <c r="T792" s="1"/>
      <c r="U792" s="1"/>
      <c r="V792" s="1"/>
      <c r="W792" s="1"/>
      <c r="X792" s="1"/>
    </row>
    <row r="793" spans="5:24">
      <c r="E793" s="2"/>
      <c r="G793" s="7" t="s">
        <v>355</v>
      </c>
      <c r="H793" s="7" t="s">
        <v>1191</v>
      </c>
      <c r="J793" s="10"/>
      <c r="K793" s="10"/>
      <c r="T793" s="1"/>
      <c r="U793" s="1"/>
      <c r="V793" s="1"/>
      <c r="W793" s="1"/>
      <c r="X793" s="1"/>
    </row>
    <row r="794" spans="5:24">
      <c r="E794" s="2"/>
      <c r="G794" s="7" t="s">
        <v>355</v>
      </c>
      <c r="H794" s="7" t="s">
        <v>1192</v>
      </c>
      <c r="J794" s="10"/>
      <c r="K794" s="10"/>
      <c r="T794" s="1"/>
      <c r="U794" s="1"/>
      <c r="V794" s="1"/>
      <c r="W794" s="1"/>
      <c r="X794" s="1"/>
    </row>
    <row r="795" spans="5:24">
      <c r="E795" s="2"/>
      <c r="G795" s="7" t="s">
        <v>358</v>
      </c>
      <c r="H795" s="7" t="s">
        <v>1193</v>
      </c>
      <c r="J795" s="10"/>
      <c r="K795" s="10"/>
      <c r="T795" s="1"/>
      <c r="U795" s="1"/>
      <c r="V795" s="1"/>
      <c r="W795" s="1"/>
      <c r="X795" s="1"/>
    </row>
    <row r="796" spans="5:24">
      <c r="E796" s="2"/>
      <c r="G796" s="7" t="s">
        <v>358</v>
      </c>
      <c r="H796" s="7" t="s">
        <v>1194</v>
      </c>
      <c r="J796" s="10"/>
      <c r="K796" s="10"/>
      <c r="T796" s="1"/>
      <c r="U796" s="1"/>
      <c r="V796" s="1"/>
      <c r="W796" s="1"/>
      <c r="X796" s="1"/>
    </row>
    <row r="797" spans="5:24">
      <c r="E797" s="2"/>
      <c r="G797" s="7" t="s">
        <v>358</v>
      </c>
      <c r="H797" s="7" t="s">
        <v>1195</v>
      </c>
      <c r="J797" s="10"/>
      <c r="K797" s="10"/>
      <c r="T797" s="1"/>
      <c r="U797" s="1"/>
      <c r="V797" s="1"/>
      <c r="W797" s="1"/>
      <c r="X797" s="1"/>
    </row>
    <row r="798" spans="5:24">
      <c r="E798" s="2"/>
      <c r="G798" s="7" t="s">
        <v>358</v>
      </c>
      <c r="H798" s="7" t="s">
        <v>1196</v>
      </c>
      <c r="J798" s="10"/>
      <c r="K798" s="10"/>
      <c r="T798" s="1"/>
      <c r="U798" s="1"/>
      <c r="V798" s="1"/>
      <c r="W798" s="1"/>
      <c r="X798" s="1"/>
    </row>
    <row r="799" spans="5:24">
      <c r="E799" s="2"/>
      <c r="G799" s="7" t="s">
        <v>358</v>
      </c>
      <c r="H799" s="7" t="s">
        <v>1197</v>
      </c>
      <c r="J799" s="10"/>
      <c r="K799" s="10"/>
      <c r="T799" s="1"/>
      <c r="U799" s="1"/>
      <c r="V799" s="1"/>
      <c r="W799" s="1"/>
      <c r="X799" s="1"/>
    </row>
    <row r="800" spans="5:24">
      <c r="E800" s="2"/>
      <c r="G800" s="7" t="s">
        <v>358</v>
      </c>
      <c r="H800" s="7" t="s">
        <v>1198</v>
      </c>
      <c r="J800" s="10"/>
      <c r="K800" s="10"/>
      <c r="T800" s="1"/>
      <c r="U800" s="1"/>
      <c r="V800" s="1"/>
      <c r="W800" s="1"/>
      <c r="X800" s="1"/>
    </row>
    <row r="801" spans="5:24">
      <c r="E801" s="2"/>
      <c r="G801" s="7" t="s">
        <v>358</v>
      </c>
      <c r="H801" s="7" t="s">
        <v>1199</v>
      </c>
      <c r="J801" s="10"/>
      <c r="K801" s="10"/>
      <c r="T801" s="1"/>
      <c r="U801" s="1"/>
      <c r="V801" s="1"/>
      <c r="W801" s="1"/>
      <c r="X801" s="1"/>
    </row>
    <row r="802" spans="5:24">
      <c r="E802" s="2"/>
      <c r="G802" s="7" t="s">
        <v>358</v>
      </c>
      <c r="H802" s="7" t="s">
        <v>1200</v>
      </c>
      <c r="J802" s="10"/>
      <c r="K802" s="10"/>
      <c r="T802" s="1"/>
      <c r="U802" s="1"/>
      <c r="V802" s="1"/>
      <c r="W802" s="1"/>
      <c r="X802" s="1"/>
    </row>
    <row r="803" spans="5:24">
      <c r="E803" s="2"/>
      <c r="G803" s="7" t="s">
        <v>358</v>
      </c>
      <c r="H803" s="7" t="s">
        <v>1201</v>
      </c>
      <c r="J803" s="10"/>
      <c r="K803" s="10"/>
      <c r="T803" s="1"/>
      <c r="U803" s="1"/>
      <c r="V803" s="1"/>
      <c r="W803" s="1"/>
      <c r="X803" s="1"/>
    </row>
    <row r="804" spans="5:24">
      <c r="E804" s="2"/>
      <c r="G804" s="7" t="s">
        <v>358</v>
      </c>
      <c r="H804" s="7" t="s">
        <v>1202</v>
      </c>
      <c r="J804" s="10"/>
      <c r="K804" s="10"/>
      <c r="T804" s="1"/>
      <c r="U804" s="1"/>
      <c r="V804" s="1"/>
      <c r="W804" s="1"/>
      <c r="X804" s="1"/>
    </row>
    <row r="805" spans="5:24">
      <c r="E805" s="2"/>
      <c r="G805" s="7" t="s">
        <v>358</v>
      </c>
      <c r="H805" s="7" t="s">
        <v>566</v>
      </c>
      <c r="J805" s="10"/>
      <c r="K805" s="10"/>
      <c r="T805" s="1"/>
      <c r="U805" s="1"/>
      <c r="V805" s="1"/>
      <c r="W805" s="1"/>
      <c r="X805" s="1"/>
    </row>
    <row r="806" spans="5:24">
      <c r="E806" s="2"/>
      <c r="G806" s="7" t="s">
        <v>358</v>
      </c>
      <c r="H806" s="7" t="s">
        <v>1203</v>
      </c>
      <c r="J806" s="10"/>
      <c r="K806" s="10"/>
      <c r="T806" s="1"/>
      <c r="U806" s="1"/>
      <c r="V806" s="1"/>
      <c r="W806" s="1"/>
      <c r="X806" s="1"/>
    </row>
    <row r="807" spans="5:24">
      <c r="E807" s="2"/>
      <c r="G807" s="7" t="s">
        <v>358</v>
      </c>
      <c r="H807" s="7" t="s">
        <v>1204</v>
      </c>
      <c r="J807" s="10"/>
      <c r="K807" s="10"/>
      <c r="T807" s="1"/>
      <c r="U807" s="1"/>
      <c r="V807" s="1"/>
      <c r="W807" s="1"/>
      <c r="X807" s="1"/>
    </row>
    <row r="808" spans="5:24">
      <c r="E808" s="2"/>
      <c r="G808" s="7" t="s">
        <v>358</v>
      </c>
      <c r="H808" s="7" t="s">
        <v>1205</v>
      </c>
      <c r="J808" s="10"/>
      <c r="K808" s="10"/>
      <c r="T808" s="1"/>
      <c r="U808" s="1"/>
      <c r="V808" s="1"/>
      <c r="W808" s="1"/>
      <c r="X808" s="1"/>
    </row>
    <row r="809" spans="5:24">
      <c r="E809" s="2"/>
      <c r="G809" s="7" t="s">
        <v>358</v>
      </c>
      <c r="H809" s="7" t="s">
        <v>1206</v>
      </c>
      <c r="J809" s="10"/>
      <c r="K809" s="10"/>
      <c r="T809" s="1"/>
      <c r="U809" s="1"/>
      <c r="V809" s="1"/>
      <c r="W809" s="1"/>
      <c r="X809" s="1"/>
    </row>
    <row r="810" spans="5:24">
      <c r="E810" s="2"/>
      <c r="G810" s="7" t="s">
        <v>358</v>
      </c>
      <c r="H810" s="7" t="s">
        <v>1207</v>
      </c>
      <c r="J810" s="10"/>
      <c r="K810" s="10"/>
      <c r="T810" s="1"/>
      <c r="U810" s="1"/>
      <c r="V810" s="1"/>
      <c r="W810" s="1"/>
      <c r="X810" s="1"/>
    </row>
    <row r="811" spans="5:24">
      <c r="E811" s="2"/>
      <c r="G811" s="7" t="s">
        <v>358</v>
      </c>
      <c r="H811" s="7" t="s">
        <v>1208</v>
      </c>
      <c r="J811" s="10"/>
      <c r="K811" s="10"/>
      <c r="T811" s="1"/>
      <c r="U811" s="1"/>
      <c r="V811" s="1"/>
      <c r="W811" s="1"/>
      <c r="X811" s="1"/>
    </row>
    <row r="812" spans="5:24">
      <c r="E812" s="2"/>
      <c r="G812" s="7" t="s">
        <v>361</v>
      </c>
      <c r="H812" s="7" t="s">
        <v>1209</v>
      </c>
      <c r="J812" s="10"/>
      <c r="K812" s="10"/>
      <c r="T812" s="1"/>
      <c r="U812" s="1"/>
      <c r="V812" s="1"/>
      <c r="W812" s="1"/>
      <c r="X812" s="1"/>
    </row>
    <row r="813" spans="5:24">
      <c r="E813" s="2"/>
      <c r="G813" s="7" t="s">
        <v>361</v>
      </c>
      <c r="H813" s="7" t="s">
        <v>1210</v>
      </c>
      <c r="J813" s="10"/>
      <c r="K813" s="10"/>
      <c r="T813" s="1"/>
      <c r="U813" s="1"/>
      <c r="V813" s="1"/>
      <c r="W813" s="1"/>
      <c r="X813" s="1"/>
    </row>
    <row r="814" spans="5:24">
      <c r="E814" s="2"/>
      <c r="G814" s="7" t="s">
        <v>361</v>
      </c>
      <c r="H814" s="7" t="s">
        <v>1211</v>
      </c>
      <c r="J814" s="10"/>
      <c r="K814" s="10"/>
      <c r="T814" s="1"/>
      <c r="U814" s="1"/>
      <c r="V814" s="1"/>
      <c r="W814" s="1"/>
      <c r="X814" s="1"/>
    </row>
    <row r="815" spans="5:24">
      <c r="E815" s="2"/>
      <c r="G815" s="7" t="s">
        <v>361</v>
      </c>
      <c r="H815" s="7" t="s">
        <v>1212</v>
      </c>
      <c r="J815" s="10"/>
      <c r="K815" s="10"/>
      <c r="T815" s="1"/>
      <c r="U815" s="1"/>
      <c r="V815" s="1"/>
      <c r="W815" s="1"/>
      <c r="X815" s="1"/>
    </row>
    <row r="816" spans="5:24">
      <c r="E816" s="2"/>
      <c r="G816" s="7" t="s">
        <v>361</v>
      </c>
      <c r="H816" s="7" t="s">
        <v>1213</v>
      </c>
      <c r="J816" s="10"/>
      <c r="K816" s="10"/>
      <c r="T816" s="1"/>
      <c r="U816" s="1"/>
      <c r="V816" s="1"/>
      <c r="W816" s="1"/>
      <c r="X816" s="1"/>
    </row>
    <row r="817" spans="5:24">
      <c r="E817" s="2"/>
      <c r="G817" s="7" t="s">
        <v>361</v>
      </c>
      <c r="H817" s="7" t="s">
        <v>1214</v>
      </c>
      <c r="J817" s="10"/>
      <c r="K817" s="10"/>
      <c r="T817" s="1"/>
      <c r="U817" s="1"/>
      <c r="V817" s="1"/>
      <c r="W817" s="1"/>
      <c r="X817" s="1"/>
    </row>
    <row r="818" spans="5:24">
      <c r="E818" s="2"/>
      <c r="G818" s="7" t="s">
        <v>361</v>
      </c>
      <c r="H818" s="7" t="s">
        <v>1215</v>
      </c>
      <c r="J818" s="10"/>
      <c r="K818" s="10"/>
      <c r="T818" s="1"/>
      <c r="U818" s="1"/>
      <c r="V818" s="1"/>
      <c r="W818" s="1"/>
      <c r="X818" s="1"/>
    </row>
    <row r="819" spans="5:24">
      <c r="E819" s="2"/>
      <c r="G819" s="7" t="s">
        <v>361</v>
      </c>
      <c r="H819" s="7" t="s">
        <v>1216</v>
      </c>
      <c r="J819" s="10"/>
      <c r="K819" s="10"/>
      <c r="T819" s="1"/>
      <c r="U819" s="1"/>
      <c r="V819" s="1"/>
      <c r="W819" s="1"/>
      <c r="X819" s="1"/>
    </row>
    <row r="820" spans="5:24">
      <c r="E820" s="2"/>
      <c r="G820" s="7" t="s">
        <v>361</v>
      </c>
      <c r="H820" s="7" t="s">
        <v>1217</v>
      </c>
      <c r="J820" s="10"/>
      <c r="K820" s="10"/>
      <c r="T820" s="1"/>
      <c r="U820" s="1"/>
      <c r="V820" s="1"/>
      <c r="W820" s="1"/>
      <c r="X820" s="1"/>
    </row>
    <row r="821" spans="5:24">
      <c r="E821" s="2"/>
      <c r="G821" s="7" t="s">
        <v>361</v>
      </c>
      <c r="H821" s="7" t="s">
        <v>1218</v>
      </c>
      <c r="J821" s="10"/>
      <c r="K821" s="10"/>
      <c r="T821" s="1"/>
      <c r="U821" s="1"/>
      <c r="V821" s="1"/>
      <c r="W821" s="1"/>
      <c r="X821" s="1"/>
    </row>
    <row r="822" spans="5:24">
      <c r="E822" s="2"/>
      <c r="G822" s="7" t="s">
        <v>361</v>
      </c>
      <c r="H822" s="7" t="s">
        <v>1219</v>
      </c>
      <c r="J822" s="10"/>
      <c r="K822" s="10"/>
      <c r="T822" s="1"/>
      <c r="U822" s="1"/>
      <c r="V822" s="1"/>
      <c r="W822" s="1"/>
      <c r="X822" s="1"/>
    </row>
    <row r="823" spans="5:24">
      <c r="E823" s="2"/>
      <c r="G823" s="7" t="s">
        <v>361</v>
      </c>
      <c r="H823" s="7" t="s">
        <v>1220</v>
      </c>
      <c r="J823" s="10"/>
      <c r="K823" s="10"/>
      <c r="T823" s="1"/>
      <c r="U823" s="1"/>
      <c r="V823" s="1"/>
      <c r="W823" s="1"/>
      <c r="X823" s="1"/>
    </row>
    <row r="824" spans="5:24">
      <c r="E824" s="2"/>
      <c r="G824" s="7" t="s">
        <v>361</v>
      </c>
      <c r="H824" s="7" t="s">
        <v>1221</v>
      </c>
      <c r="J824" s="10"/>
      <c r="K824" s="10"/>
      <c r="T824" s="1"/>
      <c r="U824" s="1"/>
      <c r="V824" s="1"/>
      <c r="W824" s="1"/>
      <c r="X824" s="1"/>
    </row>
    <row r="825" spans="5:24">
      <c r="E825" s="2"/>
      <c r="G825" s="7" t="s">
        <v>361</v>
      </c>
      <c r="H825" s="7" t="s">
        <v>1222</v>
      </c>
      <c r="J825" s="10"/>
      <c r="K825" s="10"/>
      <c r="T825" s="1"/>
      <c r="U825" s="1"/>
      <c r="V825" s="1"/>
      <c r="W825" s="1"/>
      <c r="X825" s="1"/>
    </row>
    <row r="826" spans="5:24">
      <c r="E826" s="2"/>
      <c r="G826" s="7" t="s">
        <v>361</v>
      </c>
      <c r="H826" s="7" t="s">
        <v>1223</v>
      </c>
      <c r="J826" s="10"/>
      <c r="K826" s="10"/>
      <c r="T826" s="1"/>
      <c r="U826" s="1"/>
      <c r="V826" s="1"/>
      <c r="W826" s="1"/>
      <c r="X826" s="1"/>
    </row>
    <row r="827" spans="5:24">
      <c r="E827" s="2"/>
      <c r="G827" s="7" t="s">
        <v>361</v>
      </c>
      <c r="H827" s="7" t="s">
        <v>1224</v>
      </c>
      <c r="J827" s="10"/>
      <c r="K827" s="10"/>
      <c r="T827" s="1"/>
      <c r="U827" s="1"/>
      <c r="V827" s="1"/>
      <c r="W827" s="1"/>
      <c r="X827" s="1"/>
    </row>
    <row r="828" spans="5:24">
      <c r="E828" s="2"/>
      <c r="G828" s="7" t="s">
        <v>361</v>
      </c>
      <c r="H828" s="7" t="s">
        <v>626</v>
      </c>
      <c r="J828" s="10"/>
      <c r="K828" s="10"/>
      <c r="T828" s="1"/>
      <c r="U828" s="1"/>
      <c r="V828" s="1"/>
      <c r="W828" s="1"/>
      <c r="X828" s="1"/>
    </row>
    <row r="829" spans="5:24">
      <c r="E829" s="2"/>
      <c r="G829" s="7" t="s">
        <v>361</v>
      </c>
      <c r="H829" s="7" t="s">
        <v>1225</v>
      </c>
      <c r="J829" s="10"/>
      <c r="K829" s="10"/>
      <c r="T829" s="1"/>
      <c r="U829" s="1"/>
      <c r="V829" s="1"/>
      <c r="W829" s="1"/>
      <c r="X829" s="1"/>
    </row>
    <row r="830" spans="5:24">
      <c r="E830" s="2"/>
      <c r="G830" s="7" t="s">
        <v>361</v>
      </c>
      <c r="H830" s="7" t="s">
        <v>1226</v>
      </c>
      <c r="J830" s="10"/>
      <c r="K830" s="10"/>
      <c r="T830" s="1"/>
      <c r="U830" s="1"/>
      <c r="V830" s="1"/>
      <c r="W830" s="1"/>
      <c r="X830" s="1"/>
    </row>
    <row r="831" spans="5:24">
      <c r="E831" s="2"/>
      <c r="G831" s="7" t="s">
        <v>361</v>
      </c>
      <c r="H831" s="7" t="s">
        <v>1227</v>
      </c>
      <c r="J831" s="10"/>
      <c r="K831" s="10"/>
      <c r="T831" s="1"/>
      <c r="U831" s="1"/>
      <c r="V831" s="1"/>
      <c r="W831" s="1"/>
      <c r="X831" s="1"/>
    </row>
    <row r="832" spans="5:24">
      <c r="E832" s="2"/>
      <c r="G832" s="7" t="s">
        <v>361</v>
      </c>
      <c r="H832" s="7" t="s">
        <v>1228</v>
      </c>
      <c r="J832" s="10"/>
      <c r="K832" s="10"/>
      <c r="T832" s="1"/>
      <c r="U832" s="1"/>
      <c r="V832" s="1"/>
      <c r="W832" s="1"/>
      <c r="X832" s="1"/>
    </row>
    <row r="833" spans="5:24">
      <c r="E833" s="2"/>
      <c r="G833" s="7" t="s">
        <v>361</v>
      </c>
      <c r="H833" s="7" t="s">
        <v>1229</v>
      </c>
      <c r="J833" s="10"/>
      <c r="K833" s="10"/>
      <c r="T833" s="1"/>
      <c r="U833" s="1"/>
      <c r="V833" s="1"/>
      <c r="W833" s="1"/>
      <c r="X833" s="1"/>
    </row>
    <row r="834" spans="5:24">
      <c r="E834" s="2"/>
      <c r="G834" s="7" t="s">
        <v>361</v>
      </c>
      <c r="H834" s="7" t="s">
        <v>1230</v>
      </c>
      <c r="J834" s="10"/>
      <c r="K834" s="10"/>
      <c r="T834" s="1"/>
      <c r="U834" s="1"/>
      <c r="V834" s="1"/>
      <c r="W834" s="1"/>
      <c r="X834" s="1"/>
    </row>
    <row r="835" spans="5:24">
      <c r="E835" s="2"/>
      <c r="G835" s="7" t="s">
        <v>361</v>
      </c>
      <c r="H835" s="7" t="s">
        <v>1231</v>
      </c>
      <c r="J835" s="10"/>
      <c r="K835" s="10"/>
      <c r="T835" s="1"/>
      <c r="U835" s="1"/>
      <c r="V835" s="1"/>
      <c r="W835" s="1"/>
      <c r="X835" s="1"/>
    </row>
    <row r="836" spans="5:24">
      <c r="E836" s="2"/>
      <c r="G836" s="7" t="s">
        <v>361</v>
      </c>
      <c r="H836" s="7" t="s">
        <v>1232</v>
      </c>
      <c r="J836" s="10"/>
      <c r="K836" s="10"/>
      <c r="T836" s="1"/>
      <c r="U836" s="1"/>
      <c r="V836" s="1"/>
      <c r="W836" s="1"/>
      <c r="X836" s="1"/>
    </row>
    <row r="837" spans="5:24">
      <c r="E837" s="2"/>
      <c r="G837" s="7" t="s">
        <v>361</v>
      </c>
      <c r="H837" s="7" t="s">
        <v>1233</v>
      </c>
      <c r="J837" s="10"/>
      <c r="K837" s="10"/>
      <c r="T837" s="1"/>
      <c r="U837" s="1"/>
      <c r="V837" s="1"/>
      <c r="W837" s="1"/>
      <c r="X837" s="1"/>
    </row>
    <row r="838" spans="5:24">
      <c r="E838" s="2"/>
      <c r="G838" s="7" t="s">
        <v>361</v>
      </c>
      <c r="H838" s="7" t="s">
        <v>1234</v>
      </c>
      <c r="J838" s="10"/>
      <c r="K838" s="10"/>
      <c r="T838" s="1"/>
      <c r="U838" s="1"/>
      <c r="V838" s="1"/>
      <c r="W838" s="1"/>
      <c r="X838" s="1"/>
    </row>
    <row r="839" spans="5:24">
      <c r="E839" s="2"/>
      <c r="G839" s="7" t="s">
        <v>364</v>
      </c>
      <c r="H839" s="7" t="s">
        <v>1235</v>
      </c>
      <c r="J839" s="10"/>
      <c r="K839" s="10"/>
      <c r="T839" s="1"/>
      <c r="U839" s="1"/>
      <c r="V839" s="1"/>
      <c r="W839" s="1"/>
      <c r="X839" s="1"/>
    </row>
    <row r="840" spans="5:24">
      <c r="E840" s="2"/>
      <c r="G840" s="7" t="s">
        <v>364</v>
      </c>
      <c r="H840" s="7" t="s">
        <v>1236</v>
      </c>
      <c r="J840" s="10"/>
      <c r="K840" s="10"/>
      <c r="T840" s="1"/>
      <c r="U840" s="1"/>
      <c r="V840" s="1"/>
      <c r="W840" s="1"/>
      <c r="X840" s="1"/>
    </row>
    <row r="841" spans="5:24">
      <c r="E841" s="2"/>
      <c r="G841" s="7" t="s">
        <v>364</v>
      </c>
      <c r="H841" s="7" t="s">
        <v>1237</v>
      </c>
      <c r="J841" s="10"/>
      <c r="K841" s="10"/>
      <c r="T841" s="1"/>
      <c r="U841" s="1"/>
      <c r="V841" s="1"/>
      <c r="W841" s="1"/>
      <c r="X841" s="1"/>
    </row>
    <row r="842" spans="5:24">
      <c r="E842" s="2"/>
      <c r="G842" s="7" t="s">
        <v>364</v>
      </c>
      <c r="H842" s="7" t="s">
        <v>1238</v>
      </c>
      <c r="J842" s="10"/>
      <c r="K842" s="10"/>
      <c r="T842" s="1"/>
      <c r="U842" s="1"/>
      <c r="V842" s="1"/>
      <c r="W842" s="1"/>
      <c r="X842" s="1"/>
    </row>
    <row r="843" spans="5:24">
      <c r="E843" s="2"/>
      <c r="G843" s="7" t="s">
        <v>364</v>
      </c>
      <c r="H843" s="7" t="s">
        <v>1239</v>
      </c>
      <c r="J843" s="10"/>
      <c r="K843" s="10"/>
      <c r="T843" s="1"/>
      <c r="U843" s="1"/>
      <c r="V843" s="1"/>
      <c r="W843" s="1"/>
      <c r="X843" s="1"/>
    </row>
    <row r="844" spans="5:24">
      <c r="E844" s="2"/>
      <c r="G844" s="7" t="s">
        <v>364</v>
      </c>
      <c r="H844" s="7" t="s">
        <v>1240</v>
      </c>
      <c r="J844" s="10"/>
      <c r="K844" s="10"/>
      <c r="T844" s="1"/>
      <c r="U844" s="1"/>
      <c r="V844" s="1"/>
      <c r="W844" s="1"/>
      <c r="X844" s="1"/>
    </row>
    <row r="845" spans="5:24">
      <c r="E845" s="2"/>
      <c r="G845" s="7" t="s">
        <v>364</v>
      </c>
      <c r="H845" s="7" t="s">
        <v>1241</v>
      </c>
      <c r="J845" s="10"/>
      <c r="K845" s="10"/>
      <c r="T845" s="1"/>
      <c r="U845" s="1"/>
      <c r="V845" s="1"/>
      <c r="W845" s="1"/>
      <c r="X845" s="1"/>
    </row>
    <row r="846" spans="5:24">
      <c r="E846" s="2"/>
      <c r="G846" s="7" t="s">
        <v>364</v>
      </c>
      <c r="H846" s="7" t="s">
        <v>1242</v>
      </c>
      <c r="J846" s="10"/>
      <c r="K846" s="10"/>
      <c r="T846" s="1"/>
      <c r="U846" s="1"/>
      <c r="V846" s="1"/>
      <c r="W846" s="1"/>
      <c r="X846" s="1"/>
    </row>
    <row r="847" spans="5:24">
      <c r="E847" s="2"/>
      <c r="G847" s="7" t="s">
        <v>364</v>
      </c>
      <c r="H847" s="7" t="s">
        <v>1243</v>
      </c>
      <c r="J847" s="10"/>
      <c r="K847" s="10"/>
      <c r="T847" s="1"/>
      <c r="U847" s="1"/>
      <c r="V847" s="1"/>
      <c r="W847" s="1"/>
      <c r="X847" s="1"/>
    </row>
    <row r="848" spans="5:24">
      <c r="E848" s="2"/>
      <c r="G848" s="7" t="s">
        <v>364</v>
      </c>
      <c r="H848" s="7" t="s">
        <v>1244</v>
      </c>
      <c r="J848" s="10"/>
      <c r="K848" s="10"/>
      <c r="T848" s="1"/>
      <c r="U848" s="1"/>
      <c r="V848" s="1"/>
      <c r="W848" s="1"/>
      <c r="X848" s="1"/>
    </row>
    <row r="849" spans="5:24">
      <c r="E849" s="2"/>
      <c r="G849" s="7" t="s">
        <v>364</v>
      </c>
      <c r="H849" s="7" t="s">
        <v>1245</v>
      </c>
      <c r="J849" s="10"/>
      <c r="K849" s="10"/>
      <c r="T849" s="1"/>
      <c r="U849" s="1"/>
      <c r="V849" s="1"/>
      <c r="W849" s="1"/>
      <c r="X849" s="1"/>
    </row>
    <row r="850" spans="5:24">
      <c r="E850" s="2"/>
      <c r="G850" s="7" t="s">
        <v>364</v>
      </c>
      <c r="H850" s="7" t="s">
        <v>1246</v>
      </c>
      <c r="J850" s="10"/>
      <c r="K850" s="10"/>
      <c r="T850" s="1"/>
      <c r="U850" s="1"/>
      <c r="V850" s="1"/>
      <c r="W850" s="1"/>
      <c r="X850" s="1"/>
    </row>
    <row r="851" spans="5:24">
      <c r="E851" s="2"/>
      <c r="G851" s="7" t="s">
        <v>364</v>
      </c>
      <c r="H851" s="7" t="s">
        <v>1247</v>
      </c>
      <c r="J851" s="10"/>
      <c r="K851" s="10"/>
      <c r="T851" s="1"/>
      <c r="U851" s="1"/>
      <c r="V851" s="1"/>
      <c r="W851" s="1"/>
      <c r="X851" s="1"/>
    </row>
    <row r="852" spans="5:24">
      <c r="E852" s="2"/>
      <c r="G852" s="7" t="s">
        <v>364</v>
      </c>
      <c r="H852" s="7" t="s">
        <v>1248</v>
      </c>
      <c r="J852" s="10"/>
      <c r="K852" s="10"/>
      <c r="T852" s="1"/>
      <c r="U852" s="1"/>
      <c r="V852" s="1"/>
      <c r="W852" s="1"/>
      <c r="X852" s="1"/>
    </row>
    <row r="853" spans="5:24">
      <c r="E853" s="2"/>
      <c r="G853" s="7" t="s">
        <v>364</v>
      </c>
      <c r="H853" s="7" t="s">
        <v>1249</v>
      </c>
      <c r="J853" s="10"/>
      <c r="K853" s="10"/>
      <c r="T853" s="1"/>
      <c r="U853" s="1"/>
      <c r="V853" s="1"/>
      <c r="W853" s="1"/>
      <c r="X853" s="1"/>
    </row>
    <row r="854" spans="5:24">
      <c r="E854" s="2"/>
      <c r="G854" s="7" t="s">
        <v>364</v>
      </c>
      <c r="H854" s="7" t="s">
        <v>1250</v>
      </c>
      <c r="J854" s="10"/>
      <c r="K854" s="10"/>
      <c r="T854" s="1"/>
      <c r="U854" s="1"/>
      <c r="V854" s="1"/>
      <c r="W854" s="1"/>
      <c r="X854" s="1"/>
    </row>
    <row r="855" spans="5:24">
      <c r="E855" s="2"/>
      <c r="G855" s="7" t="s">
        <v>364</v>
      </c>
      <c r="H855" s="7" t="s">
        <v>1251</v>
      </c>
      <c r="J855" s="10"/>
      <c r="K855" s="10"/>
      <c r="T855" s="1"/>
      <c r="U855" s="1"/>
      <c r="V855" s="1"/>
      <c r="W855" s="1"/>
      <c r="X855" s="1"/>
    </row>
    <row r="856" spans="5:24">
      <c r="E856" s="2"/>
      <c r="G856" s="7" t="s">
        <v>364</v>
      </c>
      <c r="H856" s="7" t="s">
        <v>1252</v>
      </c>
      <c r="J856" s="10"/>
      <c r="K856" s="10"/>
      <c r="T856" s="1"/>
      <c r="U856" s="1"/>
      <c r="V856" s="1"/>
      <c r="W856" s="1"/>
      <c r="X856" s="1"/>
    </row>
    <row r="857" spans="5:24">
      <c r="E857" s="2"/>
      <c r="G857" s="7" t="s">
        <v>364</v>
      </c>
      <c r="H857" s="7" t="s">
        <v>1253</v>
      </c>
      <c r="J857" s="10"/>
      <c r="K857" s="10"/>
      <c r="T857" s="1"/>
      <c r="U857" s="1"/>
      <c r="V857" s="1"/>
      <c r="W857" s="1"/>
      <c r="X857" s="1"/>
    </row>
    <row r="858" spans="5:24">
      <c r="E858" s="2"/>
      <c r="G858" s="7" t="s">
        <v>364</v>
      </c>
      <c r="H858" s="7" t="s">
        <v>1254</v>
      </c>
      <c r="J858" s="10"/>
      <c r="K858" s="10"/>
      <c r="T858" s="1"/>
      <c r="U858" s="1"/>
      <c r="V858" s="1"/>
      <c r="W858" s="1"/>
      <c r="X858" s="1"/>
    </row>
    <row r="859" spans="5:24">
      <c r="E859" s="2"/>
      <c r="G859" s="7" t="s">
        <v>364</v>
      </c>
      <c r="H859" s="7" t="s">
        <v>1255</v>
      </c>
      <c r="J859" s="10"/>
      <c r="K859" s="10"/>
      <c r="T859" s="1"/>
      <c r="U859" s="1"/>
      <c r="V859" s="1"/>
      <c r="W859" s="1"/>
      <c r="X859" s="1"/>
    </row>
    <row r="860" spans="5:24">
      <c r="E860" s="2"/>
      <c r="G860" s="7" t="s">
        <v>364</v>
      </c>
      <c r="H860" s="7" t="s">
        <v>902</v>
      </c>
      <c r="J860" s="10"/>
      <c r="K860" s="10"/>
      <c r="T860" s="1"/>
      <c r="U860" s="1"/>
      <c r="V860" s="1"/>
      <c r="W860" s="1"/>
      <c r="X860" s="1"/>
    </row>
    <row r="861" spans="5:24">
      <c r="E861" s="2"/>
      <c r="G861" s="7" t="s">
        <v>364</v>
      </c>
      <c r="H861" s="7" t="s">
        <v>1256</v>
      </c>
      <c r="J861" s="10"/>
      <c r="K861" s="10"/>
      <c r="T861" s="1"/>
      <c r="U861" s="1"/>
      <c r="V861" s="1"/>
      <c r="W861" s="1"/>
      <c r="X861" s="1"/>
    </row>
    <row r="862" spans="5:24">
      <c r="E862" s="2"/>
      <c r="G862" s="7" t="s">
        <v>364</v>
      </c>
      <c r="H862" s="7" t="s">
        <v>1257</v>
      </c>
      <c r="J862" s="10"/>
      <c r="K862" s="10"/>
      <c r="T862" s="1"/>
      <c r="U862" s="1"/>
      <c r="V862" s="1"/>
      <c r="W862" s="1"/>
      <c r="X862" s="1"/>
    </row>
    <row r="863" spans="5:24">
      <c r="E863" s="2"/>
      <c r="G863" s="7" t="s">
        <v>364</v>
      </c>
      <c r="H863" s="7" t="s">
        <v>1258</v>
      </c>
      <c r="J863" s="10"/>
      <c r="K863" s="10"/>
      <c r="T863" s="1"/>
      <c r="U863" s="1"/>
      <c r="V863" s="1"/>
      <c r="W863" s="1"/>
      <c r="X863" s="1"/>
    </row>
    <row r="864" spans="5:24">
      <c r="E864" s="2"/>
      <c r="G864" s="7" t="s">
        <v>364</v>
      </c>
      <c r="H864" s="7" t="s">
        <v>1259</v>
      </c>
      <c r="J864" s="10"/>
      <c r="K864" s="10"/>
      <c r="T864" s="1"/>
      <c r="U864" s="1"/>
      <c r="V864" s="1"/>
      <c r="W864" s="1"/>
      <c r="X864" s="1"/>
    </row>
    <row r="865" spans="5:24">
      <c r="E865" s="2"/>
      <c r="G865" s="7" t="s">
        <v>364</v>
      </c>
      <c r="H865" s="7" t="s">
        <v>1260</v>
      </c>
      <c r="J865" s="10"/>
      <c r="K865" s="10"/>
      <c r="T865" s="1"/>
      <c r="U865" s="1"/>
      <c r="V865" s="1"/>
      <c r="W865" s="1"/>
      <c r="X865" s="1"/>
    </row>
    <row r="866" spans="5:24">
      <c r="E866" s="2"/>
      <c r="G866" s="7" t="s">
        <v>364</v>
      </c>
      <c r="H866" s="7" t="s">
        <v>1261</v>
      </c>
      <c r="J866" s="10"/>
      <c r="K866" s="10"/>
      <c r="T866" s="1"/>
      <c r="U866" s="1"/>
      <c r="V866" s="1"/>
      <c r="W866" s="1"/>
      <c r="X866" s="1"/>
    </row>
    <row r="867" spans="5:24">
      <c r="E867" s="2"/>
      <c r="G867" s="7" t="s">
        <v>364</v>
      </c>
      <c r="H867" s="7" t="s">
        <v>1262</v>
      </c>
      <c r="J867" s="10"/>
      <c r="K867" s="10"/>
      <c r="T867" s="1"/>
      <c r="U867" s="1"/>
      <c r="V867" s="1"/>
      <c r="W867" s="1"/>
      <c r="X867" s="1"/>
    </row>
    <row r="868" spans="5:24">
      <c r="E868" s="2"/>
      <c r="G868" s="7" t="s">
        <v>364</v>
      </c>
      <c r="H868" s="7" t="s">
        <v>1263</v>
      </c>
      <c r="J868" s="10"/>
      <c r="K868" s="10"/>
      <c r="T868" s="1"/>
      <c r="U868" s="1"/>
      <c r="V868" s="1"/>
      <c r="W868" s="1"/>
      <c r="X868" s="1"/>
    </row>
    <row r="869" spans="5:24">
      <c r="E869" s="2"/>
      <c r="G869" s="7" t="s">
        <v>364</v>
      </c>
      <c r="H869" s="7" t="s">
        <v>1264</v>
      </c>
      <c r="J869" s="10"/>
      <c r="K869" s="10"/>
      <c r="T869" s="1"/>
      <c r="U869" s="1"/>
      <c r="V869" s="1"/>
      <c r="W869" s="1"/>
      <c r="X869" s="1"/>
    </row>
    <row r="870" spans="5:24">
      <c r="E870" s="2"/>
      <c r="G870" s="7" t="s">
        <v>364</v>
      </c>
      <c r="H870" s="7" t="s">
        <v>1265</v>
      </c>
      <c r="J870" s="10"/>
      <c r="K870" s="10"/>
      <c r="T870" s="1"/>
      <c r="U870" s="1"/>
      <c r="V870" s="1"/>
      <c r="W870" s="1"/>
      <c r="X870" s="1"/>
    </row>
    <row r="871" spans="5:24">
      <c r="E871" s="2"/>
      <c r="G871" s="7" t="s">
        <v>364</v>
      </c>
      <c r="H871" s="7" t="s">
        <v>1266</v>
      </c>
      <c r="J871" s="10"/>
      <c r="K871" s="10"/>
      <c r="T871" s="1"/>
      <c r="U871" s="1"/>
      <c r="V871" s="1"/>
      <c r="W871" s="1"/>
      <c r="X871" s="1"/>
    </row>
    <row r="872" spans="5:24">
      <c r="E872" s="2"/>
      <c r="G872" s="7" t="s">
        <v>364</v>
      </c>
      <c r="H872" s="7" t="s">
        <v>1267</v>
      </c>
      <c r="J872" s="10"/>
      <c r="K872" s="10"/>
      <c r="T872" s="1"/>
      <c r="U872" s="1"/>
      <c r="V872" s="1"/>
      <c r="W872" s="1"/>
      <c r="X872" s="1"/>
    </row>
    <row r="873" spans="5:24">
      <c r="E873" s="2"/>
      <c r="G873" s="7" t="s">
        <v>364</v>
      </c>
      <c r="H873" s="7" t="s">
        <v>1268</v>
      </c>
      <c r="J873" s="10"/>
      <c r="K873" s="10"/>
      <c r="T873" s="1"/>
      <c r="U873" s="1"/>
      <c r="V873" s="1"/>
      <c r="W873" s="1"/>
      <c r="X873" s="1"/>
    </row>
    <row r="874" spans="5:24">
      <c r="E874" s="2"/>
      <c r="G874" s="7" t="s">
        <v>364</v>
      </c>
      <c r="H874" s="7" t="s">
        <v>1269</v>
      </c>
      <c r="J874" s="10"/>
      <c r="K874" s="10"/>
      <c r="T874" s="1"/>
      <c r="U874" s="1"/>
      <c r="V874" s="1"/>
      <c r="W874" s="1"/>
      <c r="X874" s="1"/>
    </row>
    <row r="875" spans="5:24">
      <c r="E875" s="2"/>
      <c r="G875" s="7" t="s">
        <v>364</v>
      </c>
      <c r="H875" s="7" t="s">
        <v>1270</v>
      </c>
      <c r="J875" s="10"/>
      <c r="K875" s="10"/>
      <c r="T875" s="1"/>
      <c r="U875" s="1"/>
      <c r="V875" s="1"/>
      <c r="W875" s="1"/>
      <c r="X875" s="1"/>
    </row>
    <row r="876" spans="5:24">
      <c r="E876" s="2"/>
      <c r="G876" s="7" t="s">
        <v>364</v>
      </c>
      <c r="H876" s="7" t="s">
        <v>1271</v>
      </c>
      <c r="J876" s="10"/>
      <c r="K876" s="10"/>
      <c r="T876" s="1"/>
      <c r="U876" s="1"/>
      <c r="V876" s="1"/>
      <c r="W876" s="1"/>
      <c r="X876" s="1"/>
    </row>
    <row r="877" spans="5:24">
      <c r="E877" s="2"/>
      <c r="G877" s="7" t="s">
        <v>364</v>
      </c>
      <c r="H877" s="7" t="s">
        <v>1272</v>
      </c>
      <c r="J877" s="10"/>
      <c r="K877" s="10"/>
      <c r="T877" s="1"/>
      <c r="U877" s="1"/>
      <c r="V877" s="1"/>
      <c r="W877" s="1"/>
      <c r="X877" s="1"/>
    </row>
    <row r="878" spans="5:24">
      <c r="E878" s="2"/>
      <c r="G878" s="7" t="s">
        <v>364</v>
      </c>
      <c r="H878" s="7" t="s">
        <v>1273</v>
      </c>
      <c r="J878" s="10"/>
      <c r="K878" s="10"/>
      <c r="T878" s="1"/>
      <c r="U878" s="1"/>
      <c r="V878" s="1"/>
      <c r="W878" s="1"/>
      <c r="X878" s="1"/>
    </row>
    <row r="879" spans="5:24">
      <c r="E879" s="2"/>
      <c r="G879" s="7" t="s">
        <v>364</v>
      </c>
      <c r="H879" s="7" t="s">
        <v>1274</v>
      </c>
      <c r="J879" s="10"/>
      <c r="K879" s="10"/>
      <c r="T879" s="1"/>
      <c r="U879" s="1"/>
      <c r="V879" s="1"/>
      <c r="W879" s="1"/>
      <c r="X879" s="1"/>
    </row>
    <row r="880" spans="5:24">
      <c r="E880" s="2"/>
      <c r="G880" s="7" t="s">
        <v>364</v>
      </c>
      <c r="H880" s="7" t="s">
        <v>1275</v>
      </c>
      <c r="J880" s="10"/>
      <c r="K880" s="10"/>
      <c r="T880" s="1"/>
      <c r="U880" s="1"/>
      <c r="V880" s="1"/>
      <c r="W880" s="1"/>
      <c r="X880" s="1"/>
    </row>
    <row r="881" spans="5:24">
      <c r="E881" s="2"/>
      <c r="G881" s="7" t="s">
        <v>364</v>
      </c>
      <c r="H881" s="7" t="s">
        <v>1276</v>
      </c>
      <c r="J881" s="10"/>
      <c r="K881" s="10"/>
      <c r="T881" s="1"/>
      <c r="U881" s="1"/>
      <c r="V881" s="1"/>
      <c r="W881" s="1"/>
      <c r="X881" s="1"/>
    </row>
    <row r="882" spans="5:24">
      <c r="E882" s="2"/>
      <c r="G882" s="7" t="s">
        <v>364</v>
      </c>
      <c r="H882" s="7" t="s">
        <v>1277</v>
      </c>
      <c r="J882" s="10"/>
      <c r="K882" s="10"/>
      <c r="T882" s="1"/>
      <c r="U882" s="1"/>
      <c r="V882" s="1"/>
      <c r="W882" s="1"/>
      <c r="X882" s="1"/>
    </row>
    <row r="883" spans="5:24">
      <c r="E883" s="2"/>
      <c r="G883" s="7" t="s">
        <v>364</v>
      </c>
      <c r="H883" s="7" t="s">
        <v>1278</v>
      </c>
      <c r="J883" s="10"/>
      <c r="K883" s="10"/>
      <c r="T883" s="1"/>
      <c r="U883" s="1"/>
      <c r="V883" s="1"/>
      <c r="W883" s="1"/>
      <c r="X883" s="1"/>
    </row>
    <row r="884" spans="5:24">
      <c r="E884" s="2"/>
      <c r="G884" s="7" t="s">
        <v>364</v>
      </c>
      <c r="H884" s="7" t="s">
        <v>1279</v>
      </c>
      <c r="J884" s="10"/>
      <c r="K884" s="10"/>
      <c r="T884" s="1"/>
      <c r="U884" s="1"/>
      <c r="V884" s="1"/>
      <c r="W884" s="1"/>
      <c r="X884" s="1"/>
    </row>
    <row r="885" spans="5:24">
      <c r="E885" s="2"/>
      <c r="G885" s="7" t="s">
        <v>364</v>
      </c>
      <c r="H885" s="7" t="s">
        <v>1280</v>
      </c>
      <c r="J885" s="10"/>
      <c r="K885" s="10"/>
      <c r="T885" s="1"/>
      <c r="U885" s="1"/>
      <c r="V885" s="1"/>
      <c r="W885" s="1"/>
      <c r="X885" s="1"/>
    </row>
    <row r="886" spans="5:24">
      <c r="E886" s="2"/>
      <c r="G886" s="7" t="s">
        <v>364</v>
      </c>
      <c r="H886" s="7" t="s">
        <v>1281</v>
      </c>
      <c r="J886" s="10"/>
      <c r="K886" s="10"/>
      <c r="T886" s="1"/>
      <c r="U886" s="1"/>
      <c r="V886" s="1"/>
      <c r="W886" s="1"/>
      <c r="X886" s="1"/>
    </row>
    <row r="887" spans="5:24">
      <c r="E887" s="2"/>
      <c r="G887" s="7" t="s">
        <v>364</v>
      </c>
      <c r="H887" s="7" t="s">
        <v>1282</v>
      </c>
      <c r="J887" s="10"/>
      <c r="K887" s="10"/>
      <c r="T887" s="1"/>
      <c r="U887" s="1"/>
      <c r="V887" s="1"/>
      <c r="W887" s="1"/>
      <c r="X887" s="1"/>
    </row>
    <row r="888" spans="5:24">
      <c r="E888" s="2"/>
      <c r="G888" s="7" t="s">
        <v>364</v>
      </c>
      <c r="H888" s="7" t="s">
        <v>1283</v>
      </c>
      <c r="J888" s="10"/>
      <c r="K888" s="10"/>
      <c r="T888" s="1"/>
      <c r="U888" s="1"/>
      <c r="V888" s="1"/>
      <c r="W888" s="1"/>
      <c r="X888" s="1"/>
    </row>
    <row r="889" spans="5:24">
      <c r="E889" s="2"/>
      <c r="G889" s="7" t="s">
        <v>364</v>
      </c>
      <c r="H889" s="7" t="s">
        <v>1284</v>
      </c>
      <c r="J889" s="10"/>
      <c r="K889" s="10"/>
      <c r="T889" s="1"/>
      <c r="U889" s="1"/>
      <c r="V889" s="1"/>
      <c r="W889" s="1"/>
      <c r="X889" s="1"/>
    </row>
    <row r="890" spans="5:24">
      <c r="E890" s="2"/>
      <c r="G890" s="7" t="s">
        <v>364</v>
      </c>
      <c r="H890" s="7" t="s">
        <v>1285</v>
      </c>
      <c r="J890" s="10"/>
      <c r="K890" s="10"/>
      <c r="T890" s="1"/>
      <c r="U890" s="1"/>
      <c r="V890" s="1"/>
      <c r="W890" s="1"/>
      <c r="X890" s="1"/>
    </row>
    <row r="891" spans="5:24">
      <c r="E891" s="2"/>
      <c r="G891" s="7" t="s">
        <v>364</v>
      </c>
      <c r="H891" s="7" t="s">
        <v>1286</v>
      </c>
      <c r="J891" s="10"/>
      <c r="K891" s="10"/>
      <c r="T891" s="1"/>
      <c r="U891" s="1"/>
      <c r="V891" s="1"/>
      <c r="W891" s="1"/>
      <c r="X891" s="1"/>
    </row>
    <row r="892" spans="5:24">
      <c r="E892" s="2"/>
      <c r="G892" s="7" t="s">
        <v>364</v>
      </c>
      <c r="H892" s="7" t="s">
        <v>1287</v>
      </c>
      <c r="J892" s="10"/>
      <c r="K892" s="10"/>
      <c r="T892" s="1"/>
      <c r="U892" s="1"/>
      <c r="V892" s="1"/>
      <c r="W892" s="1"/>
      <c r="X892" s="1"/>
    </row>
    <row r="893" spans="5:24">
      <c r="E893" s="2"/>
      <c r="G893" s="7" t="s">
        <v>364</v>
      </c>
      <c r="H893" s="7" t="s">
        <v>1288</v>
      </c>
      <c r="J893" s="10"/>
      <c r="K893" s="10"/>
      <c r="T893" s="1"/>
      <c r="U893" s="1"/>
      <c r="V893" s="1"/>
      <c r="W893" s="1"/>
      <c r="X893" s="1"/>
    </row>
    <row r="894" spans="5:24">
      <c r="E894" s="2"/>
      <c r="G894" s="7" t="s">
        <v>364</v>
      </c>
      <c r="H894" s="7" t="s">
        <v>1289</v>
      </c>
      <c r="J894" s="10"/>
      <c r="K894" s="10"/>
      <c r="T894" s="1"/>
      <c r="U894" s="1"/>
      <c r="V894" s="1"/>
      <c r="W894" s="1"/>
      <c r="X894" s="1"/>
    </row>
    <row r="895" spans="5:24">
      <c r="E895" s="2"/>
      <c r="G895" s="7" t="s">
        <v>364</v>
      </c>
      <c r="H895" s="7" t="s">
        <v>1290</v>
      </c>
      <c r="J895" s="10"/>
      <c r="K895" s="10"/>
      <c r="T895" s="1"/>
      <c r="U895" s="1"/>
      <c r="V895" s="1"/>
      <c r="W895" s="1"/>
      <c r="X895" s="1"/>
    </row>
    <row r="896" spans="5:24">
      <c r="E896" s="2"/>
      <c r="G896" s="7" t="s">
        <v>364</v>
      </c>
      <c r="H896" s="7" t="s">
        <v>1291</v>
      </c>
      <c r="J896" s="10"/>
      <c r="K896" s="10"/>
      <c r="T896" s="1"/>
      <c r="U896" s="1"/>
      <c r="V896" s="1"/>
      <c r="W896" s="1"/>
      <c r="X896" s="1"/>
    </row>
    <row r="897" spans="5:24">
      <c r="E897" s="2"/>
      <c r="G897" s="7" t="s">
        <v>364</v>
      </c>
      <c r="H897" s="7" t="s">
        <v>1292</v>
      </c>
      <c r="J897" s="10"/>
      <c r="K897" s="10"/>
      <c r="T897" s="1"/>
      <c r="U897" s="1"/>
      <c r="V897" s="1"/>
      <c r="W897" s="1"/>
      <c r="X897" s="1"/>
    </row>
    <row r="898" spans="5:24">
      <c r="E898" s="2"/>
      <c r="G898" s="7" t="s">
        <v>364</v>
      </c>
      <c r="H898" s="7" t="s">
        <v>1293</v>
      </c>
      <c r="J898" s="10"/>
      <c r="K898" s="10"/>
      <c r="T898" s="1"/>
      <c r="U898" s="1"/>
      <c r="V898" s="1"/>
      <c r="W898" s="1"/>
      <c r="X898" s="1"/>
    </row>
    <row r="899" spans="5:24">
      <c r="E899" s="2"/>
      <c r="G899" s="7" t="s">
        <v>364</v>
      </c>
      <c r="H899" s="7" t="s">
        <v>1294</v>
      </c>
      <c r="J899" s="10"/>
      <c r="K899" s="10"/>
      <c r="T899" s="1"/>
      <c r="U899" s="1"/>
      <c r="V899" s="1"/>
      <c r="W899" s="1"/>
      <c r="X899" s="1"/>
    </row>
    <row r="900" spans="5:24">
      <c r="E900" s="2"/>
      <c r="G900" s="7" t="s">
        <v>364</v>
      </c>
      <c r="H900" s="7" t="s">
        <v>1295</v>
      </c>
      <c r="J900" s="10"/>
      <c r="K900" s="10"/>
      <c r="T900" s="1"/>
      <c r="U900" s="1"/>
      <c r="V900" s="1"/>
      <c r="W900" s="1"/>
      <c r="X900" s="1"/>
    </row>
    <row r="901" spans="5:24">
      <c r="E901" s="2"/>
      <c r="G901" s="7" t="s">
        <v>364</v>
      </c>
      <c r="H901" s="7" t="s">
        <v>1296</v>
      </c>
      <c r="J901" s="10"/>
      <c r="K901" s="10"/>
      <c r="T901" s="1"/>
      <c r="U901" s="1"/>
      <c r="V901" s="1"/>
      <c r="W901" s="1"/>
      <c r="X901" s="1"/>
    </row>
    <row r="902" spans="5:24">
      <c r="E902" s="2"/>
      <c r="G902" s="7" t="s">
        <v>364</v>
      </c>
      <c r="H902" s="7" t="s">
        <v>566</v>
      </c>
      <c r="J902" s="10"/>
      <c r="K902" s="10"/>
      <c r="T902" s="1"/>
      <c r="U902" s="1"/>
      <c r="V902" s="1"/>
      <c r="W902" s="1"/>
      <c r="X902" s="1"/>
    </row>
    <row r="903" spans="5:24">
      <c r="E903" s="2"/>
      <c r="G903" s="7" t="s">
        <v>364</v>
      </c>
      <c r="H903" s="7" t="s">
        <v>1297</v>
      </c>
      <c r="J903" s="10"/>
      <c r="K903" s="10"/>
      <c r="T903" s="1"/>
      <c r="U903" s="1"/>
      <c r="V903" s="1"/>
      <c r="W903" s="1"/>
      <c r="X903" s="1"/>
    </row>
    <row r="904" spans="5:24">
      <c r="E904" s="2"/>
      <c r="G904" s="7" t="s">
        <v>364</v>
      </c>
      <c r="H904" s="7" t="s">
        <v>1298</v>
      </c>
      <c r="J904" s="10"/>
      <c r="K904" s="10"/>
      <c r="T904" s="1"/>
      <c r="U904" s="1"/>
      <c r="V904" s="1"/>
      <c r="W904" s="1"/>
      <c r="X904" s="1"/>
    </row>
    <row r="905" spans="5:24">
      <c r="E905" s="2"/>
      <c r="G905" s="7" t="s">
        <v>364</v>
      </c>
      <c r="H905" s="7" t="s">
        <v>1299</v>
      </c>
      <c r="J905" s="10"/>
      <c r="K905" s="10"/>
      <c r="T905" s="1"/>
      <c r="U905" s="1"/>
      <c r="V905" s="1"/>
      <c r="W905" s="1"/>
      <c r="X905" s="1"/>
    </row>
    <row r="906" spans="5:24">
      <c r="E906" s="2"/>
      <c r="G906" s="7" t="s">
        <v>364</v>
      </c>
      <c r="H906" s="7" t="s">
        <v>1300</v>
      </c>
      <c r="J906" s="10"/>
      <c r="K906" s="10"/>
      <c r="T906" s="1"/>
      <c r="U906" s="1"/>
      <c r="V906" s="1"/>
      <c r="W906" s="1"/>
      <c r="X906" s="1"/>
    </row>
    <row r="907" spans="5:24">
      <c r="E907" s="2"/>
      <c r="G907" s="7" t="s">
        <v>364</v>
      </c>
      <c r="H907" s="7" t="s">
        <v>1301</v>
      </c>
      <c r="J907" s="10"/>
      <c r="K907" s="10"/>
      <c r="T907" s="1"/>
      <c r="U907" s="1"/>
      <c r="V907" s="1"/>
      <c r="W907" s="1"/>
      <c r="X907" s="1"/>
    </row>
    <row r="908" spans="5:24">
      <c r="E908" s="2"/>
      <c r="G908" s="7" t="s">
        <v>364</v>
      </c>
      <c r="H908" s="7" t="s">
        <v>908</v>
      </c>
      <c r="J908" s="10"/>
      <c r="K908" s="10"/>
      <c r="T908" s="1"/>
      <c r="U908" s="1"/>
      <c r="V908" s="1"/>
      <c r="W908" s="1"/>
      <c r="X908" s="1"/>
    </row>
    <row r="909" spans="5:24">
      <c r="E909" s="2"/>
      <c r="G909" s="7" t="s">
        <v>364</v>
      </c>
      <c r="H909" s="7" t="s">
        <v>1302</v>
      </c>
      <c r="J909" s="10"/>
      <c r="K909" s="10"/>
      <c r="T909" s="1"/>
      <c r="U909" s="1"/>
      <c r="V909" s="1"/>
      <c r="W909" s="1"/>
      <c r="X909" s="1"/>
    </row>
    <row r="910" spans="5:24">
      <c r="E910" s="2"/>
      <c r="G910" s="7" t="s">
        <v>364</v>
      </c>
      <c r="H910" s="7" t="s">
        <v>1303</v>
      </c>
      <c r="J910" s="10"/>
      <c r="K910" s="10"/>
      <c r="T910" s="1"/>
      <c r="U910" s="1"/>
      <c r="V910" s="1"/>
      <c r="W910" s="1"/>
      <c r="X910" s="1"/>
    </row>
    <row r="911" spans="5:24">
      <c r="E911" s="2"/>
      <c r="G911" s="7" t="s">
        <v>364</v>
      </c>
      <c r="H911" s="7" t="s">
        <v>1304</v>
      </c>
      <c r="J911" s="10"/>
      <c r="K911" s="10"/>
      <c r="T911" s="1"/>
      <c r="U911" s="1"/>
      <c r="V911" s="1"/>
      <c r="W911" s="1"/>
      <c r="X911" s="1"/>
    </row>
    <row r="912" spans="5:24">
      <c r="E912" s="2"/>
      <c r="G912" s="7" t="s">
        <v>364</v>
      </c>
      <c r="H912" s="7" t="s">
        <v>1305</v>
      </c>
      <c r="J912" s="10"/>
      <c r="K912" s="10"/>
      <c r="T912" s="1"/>
      <c r="U912" s="1"/>
      <c r="V912" s="1"/>
      <c r="W912" s="1"/>
      <c r="X912" s="1"/>
    </row>
    <row r="913" spans="5:24">
      <c r="E913" s="2"/>
      <c r="G913" s="7" t="s">
        <v>364</v>
      </c>
      <c r="H913" s="7" t="s">
        <v>1306</v>
      </c>
      <c r="J913" s="10"/>
      <c r="K913" s="10"/>
      <c r="T913" s="1"/>
      <c r="U913" s="1"/>
      <c r="V913" s="1"/>
      <c r="W913" s="1"/>
      <c r="X913" s="1"/>
    </row>
    <row r="914" spans="5:24">
      <c r="E914" s="2"/>
      <c r="G914" s="7" t="s">
        <v>364</v>
      </c>
      <c r="H914" s="7" t="s">
        <v>1307</v>
      </c>
      <c r="J914" s="10"/>
      <c r="K914" s="10"/>
      <c r="T914" s="1"/>
      <c r="U914" s="1"/>
      <c r="V914" s="1"/>
      <c r="W914" s="1"/>
      <c r="X914" s="1"/>
    </row>
    <row r="915" spans="5:24">
      <c r="E915" s="2"/>
      <c r="G915" s="7" t="s">
        <v>364</v>
      </c>
      <c r="H915" s="7" t="s">
        <v>1308</v>
      </c>
      <c r="J915" s="10"/>
      <c r="K915" s="10"/>
      <c r="T915" s="1"/>
      <c r="U915" s="1"/>
      <c r="V915" s="1"/>
      <c r="W915" s="1"/>
      <c r="X915" s="1"/>
    </row>
    <row r="916" spans="5:24">
      <c r="E916" s="2"/>
      <c r="G916" s="7" t="s">
        <v>367</v>
      </c>
      <c r="H916" s="7" t="s">
        <v>1309</v>
      </c>
      <c r="J916" s="10"/>
      <c r="K916" s="10"/>
      <c r="T916" s="1"/>
      <c r="U916" s="1"/>
      <c r="V916" s="1"/>
      <c r="W916" s="1"/>
      <c r="X916" s="1"/>
    </row>
    <row r="917" spans="5:24">
      <c r="E917" s="2"/>
      <c r="G917" s="7" t="s">
        <v>367</v>
      </c>
      <c r="H917" s="7" t="s">
        <v>1310</v>
      </c>
      <c r="J917" s="10"/>
      <c r="K917" s="10"/>
      <c r="T917" s="1"/>
      <c r="U917" s="1"/>
      <c r="V917" s="1"/>
      <c r="W917" s="1"/>
      <c r="X917" s="1"/>
    </row>
    <row r="918" spans="5:24">
      <c r="E918" s="2"/>
      <c r="G918" s="7" t="s">
        <v>367</v>
      </c>
      <c r="H918" s="7" t="s">
        <v>1311</v>
      </c>
      <c r="J918" s="10"/>
      <c r="K918" s="10"/>
      <c r="T918" s="1"/>
      <c r="U918" s="1"/>
      <c r="V918" s="1"/>
      <c r="W918" s="1"/>
      <c r="X918" s="1"/>
    </row>
    <row r="919" spans="5:24">
      <c r="E919" s="2"/>
      <c r="G919" s="7" t="s">
        <v>367</v>
      </c>
      <c r="H919" s="7" t="s">
        <v>1312</v>
      </c>
      <c r="J919" s="10"/>
      <c r="K919" s="10"/>
      <c r="T919" s="1"/>
      <c r="U919" s="1"/>
      <c r="V919" s="1"/>
      <c r="W919" s="1"/>
      <c r="X919" s="1"/>
    </row>
    <row r="920" spans="5:24">
      <c r="E920" s="2"/>
      <c r="G920" s="7" t="s">
        <v>367</v>
      </c>
      <c r="H920" s="7" t="s">
        <v>1313</v>
      </c>
      <c r="J920" s="10"/>
      <c r="K920" s="10"/>
      <c r="T920" s="1"/>
      <c r="U920" s="1"/>
      <c r="V920" s="1"/>
      <c r="W920" s="1"/>
      <c r="X920" s="1"/>
    </row>
    <row r="921" spans="5:24">
      <c r="E921" s="2"/>
      <c r="G921" s="7" t="s">
        <v>367</v>
      </c>
      <c r="H921" s="7" t="s">
        <v>1314</v>
      </c>
      <c r="J921" s="10"/>
      <c r="K921" s="10"/>
      <c r="T921" s="1"/>
      <c r="U921" s="1"/>
      <c r="V921" s="1"/>
      <c r="W921" s="1"/>
      <c r="X921" s="1"/>
    </row>
    <row r="922" spans="5:24">
      <c r="E922" s="2"/>
      <c r="G922" s="7" t="s">
        <v>367</v>
      </c>
      <c r="H922" s="7" t="s">
        <v>1315</v>
      </c>
      <c r="J922" s="10"/>
      <c r="K922" s="10"/>
      <c r="T922" s="1"/>
      <c r="U922" s="1"/>
      <c r="V922" s="1"/>
      <c r="W922" s="1"/>
      <c r="X922" s="1"/>
    </row>
    <row r="923" spans="5:24">
      <c r="E923" s="2"/>
      <c r="G923" s="7" t="s">
        <v>367</v>
      </c>
      <c r="H923" s="7" t="s">
        <v>1316</v>
      </c>
      <c r="J923" s="10"/>
      <c r="K923" s="10"/>
      <c r="T923" s="1"/>
      <c r="U923" s="1"/>
      <c r="V923" s="1"/>
      <c r="W923" s="1"/>
      <c r="X923" s="1"/>
    </row>
    <row r="924" spans="5:24">
      <c r="E924" s="2"/>
      <c r="G924" s="7" t="s">
        <v>367</v>
      </c>
      <c r="H924" s="7" t="s">
        <v>1317</v>
      </c>
      <c r="J924" s="10"/>
      <c r="K924" s="10"/>
      <c r="T924" s="1"/>
      <c r="U924" s="1"/>
      <c r="V924" s="1"/>
      <c r="W924" s="1"/>
      <c r="X924" s="1"/>
    </row>
    <row r="925" spans="5:24">
      <c r="E925" s="2"/>
      <c r="G925" s="7" t="s">
        <v>367</v>
      </c>
      <c r="H925" s="7" t="s">
        <v>1318</v>
      </c>
      <c r="J925" s="10"/>
      <c r="K925" s="10"/>
      <c r="T925" s="1"/>
      <c r="U925" s="1"/>
      <c r="V925" s="1"/>
      <c r="W925" s="1"/>
      <c r="X925" s="1"/>
    </row>
    <row r="926" spans="5:24">
      <c r="E926" s="2"/>
      <c r="G926" s="7" t="s">
        <v>367</v>
      </c>
      <c r="H926" s="7" t="s">
        <v>1319</v>
      </c>
      <c r="J926" s="10"/>
      <c r="K926" s="10"/>
      <c r="T926" s="1"/>
      <c r="U926" s="1"/>
      <c r="V926" s="1"/>
      <c r="W926" s="1"/>
      <c r="X926" s="1"/>
    </row>
    <row r="927" spans="5:24">
      <c r="E927" s="2"/>
      <c r="G927" s="7" t="s">
        <v>367</v>
      </c>
      <c r="H927" s="7" t="s">
        <v>1320</v>
      </c>
      <c r="J927" s="10"/>
      <c r="K927" s="10"/>
      <c r="T927" s="1"/>
      <c r="U927" s="1"/>
      <c r="V927" s="1"/>
      <c r="W927" s="1"/>
      <c r="X927" s="1"/>
    </row>
    <row r="928" spans="5:24">
      <c r="E928" s="2"/>
      <c r="G928" s="7" t="s">
        <v>367</v>
      </c>
      <c r="H928" s="7" t="s">
        <v>1321</v>
      </c>
      <c r="J928" s="10"/>
      <c r="K928" s="10"/>
      <c r="T928" s="1"/>
      <c r="U928" s="1"/>
      <c r="V928" s="1"/>
      <c r="W928" s="1"/>
      <c r="X928" s="1"/>
    </row>
    <row r="929" spans="5:24">
      <c r="E929" s="2"/>
      <c r="G929" s="7" t="s">
        <v>367</v>
      </c>
      <c r="H929" s="7" t="s">
        <v>1322</v>
      </c>
      <c r="J929" s="10"/>
      <c r="K929" s="10"/>
      <c r="T929" s="1"/>
      <c r="U929" s="1"/>
      <c r="V929" s="1"/>
      <c r="W929" s="1"/>
      <c r="X929" s="1"/>
    </row>
    <row r="930" spans="5:24">
      <c r="E930" s="2"/>
      <c r="G930" s="7" t="s">
        <v>367</v>
      </c>
      <c r="H930" s="7" t="s">
        <v>1323</v>
      </c>
      <c r="J930" s="10"/>
      <c r="K930" s="10"/>
      <c r="T930" s="1"/>
      <c r="U930" s="1"/>
      <c r="V930" s="1"/>
      <c r="W930" s="1"/>
      <c r="X930" s="1"/>
    </row>
    <row r="931" spans="5:24">
      <c r="E931" s="2"/>
      <c r="G931" s="7" t="s">
        <v>367</v>
      </c>
      <c r="H931" s="7" t="s">
        <v>1324</v>
      </c>
      <c r="J931" s="10"/>
      <c r="K931" s="10"/>
      <c r="T931" s="1"/>
      <c r="U931" s="1"/>
      <c r="V931" s="1"/>
      <c r="W931" s="1"/>
      <c r="X931" s="1"/>
    </row>
    <row r="932" spans="5:24">
      <c r="E932" s="2"/>
      <c r="G932" s="7" t="s">
        <v>367</v>
      </c>
      <c r="H932" s="7" t="s">
        <v>1325</v>
      </c>
      <c r="J932" s="10"/>
      <c r="K932" s="10"/>
      <c r="T932" s="1"/>
      <c r="U932" s="1"/>
      <c r="V932" s="1"/>
      <c r="W932" s="1"/>
      <c r="X932" s="1"/>
    </row>
    <row r="933" spans="5:24">
      <c r="E933" s="2"/>
      <c r="G933" s="7" t="s">
        <v>367</v>
      </c>
      <c r="H933" s="7" t="s">
        <v>1326</v>
      </c>
      <c r="J933" s="10"/>
      <c r="K933" s="10"/>
      <c r="T933" s="1"/>
      <c r="U933" s="1"/>
      <c r="V933" s="1"/>
      <c r="W933" s="1"/>
      <c r="X933" s="1"/>
    </row>
    <row r="934" spans="5:24">
      <c r="E934" s="2"/>
      <c r="G934" s="7" t="s">
        <v>367</v>
      </c>
      <c r="H934" s="7" t="s">
        <v>1327</v>
      </c>
      <c r="J934" s="10"/>
      <c r="K934" s="10"/>
      <c r="T934" s="1"/>
      <c r="U934" s="1"/>
      <c r="V934" s="1"/>
      <c r="W934" s="1"/>
      <c r="X934" s="1"/>
    </row>
    <row r="935" spans="5:24">
      <c r="E935" s="2"/>
      <c r="G935" s="7" t="s">
        <v>367</v>
      </c>
      <c r="H935" s="7" t="s">
        <v>1328</v>
      </c>
      <c r="J935" s="10"/>
      <c r="K935" s="10"/>
      <c r="T935" s="1"/>
      <c r="U935" s="1"/>
      <c r="V935" s="1"/>
      <c r="W935" s="1"/>
      <c r="X935" s="1"/>
    </row>
    <row r="936" spans="5:24">
      <c r="E936" s="2"/>
      <c r="G936" s="7" t="s">
        <v>367</v>
      </c>
      <c r="H936" s="7" t="s">
        <v>1329</v>
      </c>
      <c r="J936" s="10"/>
      <c r="K936" s="10"/>
      <c r="T936" s="1"/>
      <c r="U936" s="1"/>
      <c r="V936" s="1"/>
      <c r="W936" s="1"/>
      <c r="X936" s="1"/>
    </row>
    <row r="937" spans="5:24">
      <c r="E937" s="2"/>
      <c r="G937" s="7" t="s">
        <v>367</v>
      </c>
      <c r="H937" s="7" t="s">
        <v>1330</v>
      </c>
      <c r="J937" s="10"/>
      <c r="K937" s="10"/>
      <c r="T937" s="1"/>
      <c r="U937" s="1"/>
      <c r="V937" s="1"/>
      <c r="W937" s="1"/>
      <c r="X937" s="1"/>
    </row>
    <row r="938" spans="5:24">
      <c r="E938" s="2"/>
      <c r="G938" s="7" t="s">
        <v>367</v>
      </c>
      <c r="H938" s="7" t="s">
        <v>1331</v>
      </c>
      <c r="J938" s="10"/>
      <c r="K938" s="10"/>
      <c r="T938" s="1"/>
      <c r="U938" s="1"/>
      <c r="V938" s="1"/>
      <c r="W938" s="1"/>
      <c r="X938" s="1"/>
    </row>
    <row r="939" spans="5:24">
      <c r="E939" s="2"/>
      <c r="G939" s="7" t="s">
        <v>367</v>
      </c>
      <c r="H939" s="7" t="s">
        <v>1332</v>
      </c>
      <c r="J939" s="10"/>
      <c r="K939" s="10"/>
      <c r="T939" s="1"/>
      <c r="U939" s="1"/>
      <c r="V939" s="1"/>
      <c r="W939" s="1"/>
      <c r="X939" s="1"/>
    </row>
    <row r="940" spans="5:24">
      <c r="E940" s="2"/>
      <c r="G940" s="7" t="s">
        <v>367</v>
      </c>
      <c r="H940" s="7" t="s">
        <v>1333</v>
      </c>
      <c r="J940" s="10"/>
      <c r="K940" s="10"/>
      <c r="T940" s="1"/>
      <c r="U940" s="1"/>
      <c r="V940" s="1"/>
      <c r="W940" s="1"/>
      <c r="X940" s="1"/>
    </row>
    <row r="941" spans="5:24">
      <c r="E941" s="2"/>
      <c r="G941" s="7" t="s">
        <v>367</v>
      </c>
      <c r="H941" s="7" t="s">
        <v>1334</v>
      </c>
      <c r="J941" s="10"/>
      <c r="K941" s="10"/>
      <c r="T941" s="1"/>
      <c r="U941" s="1"/>
      <c r="V941" s="1"/>
      <c r="W941" s="1"/>
      <c r="X941" s="1"/>
    </row>
    <row r="942" spans="5:24">
      <c r="E942" s="2"/>
      <c r="G942" s="7" t="s">
        <v>367</v>
      </c>
      <c r="H942" s="7" t="s">
        <v>1335</v>
      </c>
      <c r="J942" s="10"/>
      <c r="K942" s="10"/>
      <c r="T942" s="1"/>
      <c r="U942" s="1"/>
      <c r="V942" s="1"/>
      <c r="W942" s="1"/>
      <c r="X942" s="1"/>
    </row>
    <row r="943" spans="5:24">
      <c r="E943" s="2"/>
      <c r="G943" s="7" t="s">
        <v>367</v>
      </c>
      <c r="H943" s="7" t="s">
        <v>1336</v>
      </c>
      <c r="J943" s="10"/>
      <c r="K943" s="10"/>
      <c r="T943" s="1"/>
      <c r="U943" s="1"/>
      <c r="V943" s="1"/>
      <c r="W943" s="1"/>
      <c r="X943" s="1"/>
    </row>
    <row r="944" spans="5:24">
      <c r="E944" s="2"/>
      <c r="G944" s="7" t="s">
        <v>367</v>
      </c>
      <c r="H944" s="7" t="s">
        <v>1337</v>
      </c>
      <c r="J944" s="10"/>
      <c r="K944" s="10"/>
      <c r="T944" s="1"/>
      <c r="U944" s="1"/>
      <c r="V944" s="1"/>
      <c r="W944" s="1"/>
      <c r="X944" s="1"/>
    </row>
    <row r="945" spans="5:24">
      <c r="E945" s="2"/>
      <c r="G945" s="7" t="s">
        <v>367</v>
      </c>
      <c r="H945" s="7" t="s">
        <v>1338</v>
      </c>
      <c r="J945" s="10"/>
      <c r="K945" s="10"/>
      <c r="T945" s="1"/>
      <c r="U945" s="1"/>
      <c r="V945" s="1"/>
      <c r="W945" s="1"/>
      <c r="X945" s="1"/>
    </row>
    <row r="946" spans="5:24">
      <c r="E946" s="2"/>
      <c r="G946" s="7" t="s">
        <v>367</v>
      </c>
      <c r="H946" s="7" t="s">
        <v>1339</v>
      </c>
      <c r="J946" s="10"/>
      <c r="K946" s="10"/>
      <c r="T946" s="1"/>
      <c r="U946" s="1"/>
      <c r="V946" s="1"/>
      <c r="W946" s="1"/>
      <c r="X946" s="1"/>
    </row>
    <row r="947" spans="5:24">
      <c r="E947" s="2"/>
      <c r="G947" s="7" t="s">
        <v>367</v>
      </c>
      <c r="H947" s="7" t="s">
        <v>566</v>
      </c>
      <c r="J947" s="10"/>
      <c r="K947" s="10"/>
      <c r="T947" s="1"/>
      <c r="U947" s="1"/>
      <c r="V947" s="1"/>
      <c r="W947" s="1"/>
      <c r="X947" s="1"/>
    </row>
    <row r="948" spans="5:24">
      <c r="E948" s="2"/>
      <c r="G948" s="7" t="s">
        <v>367</v>
      </c>
      <c r="H948" s="7" t="s">
        <v>1340</v>
      </c>
      <c r="J948" s="10"/>
      <c r="K948" s="10"/>
      <c r="T948" s="1"/>
      <c r="U948" s="1"/>
      <c r="V948" s="1"/>
      <c r="W948" s="1"/>
      <c r="X948" s="1"/>
    </row>
    <row r="949" spans="5:24">
      <c r="E949" s="2"/>
      <c r="G949" s="7" t="s">
        <v>367</v>
      </c>
      <c r="H949" s="7" t="s">
        <v>1341</v>
      </c>
      <c r="J949" s="10"/>
      <c r="K949" s="10"/>
      <c r="T949" s="1"/>
      <c r="U949" s="1"/>
      <c r="V949" s="1"/>
      <c r="W949" s="1"/>
      <c r="X949" s="1"/>
    </row>
    <row r="950" spans="5:24">
      <c r="E950" s="2"/>
      <c r="G950" s="7" t="s">
        <v>367</v>
      </c>
      <c r="H950" s="7" t="s">
        <v>1342</v>
      </c>
      <c r="J950" s="10"/>
      <c r="K950" s="10"/>
      <c r="T950" s="1"/>
      <c r="U950" s="1"/>
      <c r="V950" s="1"/>
      <c r="W950" s="1"/>
      <c r="X950" s="1"/>
    </row>
    <row r="951" spans="5:24">
      <c r="E951" s="2"/>
      <c r="G951" s="7" t="s">
        <v>367</v>
      </c>
      <c r="H951" s="7" t="s">
        <v>1343</v>
      </c>
      <c r="J951" s="10"/>
      <c r="K951" s="10"/>
      <c r="T951" s="1"/>
      <c r="U951" s="1"/>
      <c r="V951" s="1"/>
      <c r="W951" s="1"/>
      <c r="X951" s="1"/>
    </row>
    <row r="952" spans="5:24">
      <c r="E952" s="2"/>
      <c r="G952" s="7" t="s">
        <v>367</v>
      </c>
      <c r="H952" s="7" t="s">
        <v>1344</v>
      </c>
      <c r="J952" s="10"/>
      <c r="K952" s="10"/>
      <c r="T952" s="1"/>
      <c r="U952" s="1"/>
      <c r="V952" s="1"/>
      <c r="W952" s="1"/>
      <c r="X952" s="1"/>
    </row>
    <row r="953" spans="5:24">
      <c r="E953" s="2"/>
      <c r="G953" s="7" t="s">
        <v>367</v>
      </c>
      <c r="H953" s="7" t="s">
        <v>1345</v>
      </c>
      <c r="J953" s="10"/>
      <c r="K953" s="10"/>
      <c r="T953" s="1"/>
      <c r="U953" s="1"/>
      <c r="V953" s="1"/>
      <c r="W953" s="1"/>
      <c r="X953" s="1"/>
    </row>
    <row r="954" spans="5:24">
      <c r="E954" s="2"/>
      <c r="G954" s="7" t="s">
        <v>367</v>
      </c>
      <c r="H954" s="7" t="s">
        <v>1346</v>
      </c>
      <c r="J954" s="10"/>
      <c r="K954" s="10"/>
      <c r="T954" s="1"/>
      <c r="U954" s="1"/>
      <c r="V954" s="1"/>
      <c r="W954" s="1"/>
      <c r="X954" s="1"/>
    </row>
    <row r="955" spans="5:24">
      <c r="E955" s="2"/>
      <c r="G955" s="7" t="s">
        <v>367</v>
      </c>
      <c r="H955" s="7" t="s">
        <v>1347</v>
      </c>
      <c r="J955" s="10"/>
      <c r="K955" s="10"/>
      <c r="T955" s="1"/>
      <c r="U955" s="1"/>
      <c r="V955" s="1"/>
      <c r="W955" s="1"/>
      <c r="X955" s="1"/>
    </row>
    <row r="956" spans="5:24">
      <c r="E956" s="2"/>
      <c r="G956" s="7" t="s">
        <v>367</v>
      </c>
      <c r="H956" s="7" t="s">
        <v>1348</v>
      </c>
      <c r="J956" s="10"/>
      <c r="K956" s="10"/>
      <c r="T956" s="1"/>
      <c r="U956" s="1"/>
      <c r="V956" s="1"/>
      <c r="W956" s="1"/>
      <c r="X956" s="1"/>
    </row>
    <row r="957" spans="5:24">
      <c r="E957" s="2"/>
      <c r="G957" s="7" t="s">
        <v>367</v>
      </c>
      <c r="H957" s="7" t="s">
        <v>1349</v>
      </c>
      <c r="J957" s="10"/>
      <c r="K957" s="10"/>
      <c r="T957" s="1"/>
      <c r="U957" s="1"/>
      <c r="V957" s="1"/>
      <c r="W957" s="1"/>
      <c r="X957" s="1"/>
    </row>
    <row r="958" spans="5:24">
      <c r="E958" s="2"/>
      <c r="G958" s="7" t="s">
        <v>370</v>
      </c>
      <c r="H958" s="7" t="s">
        <v>1350</v>
      </c>
      <c r="J958" s="10"/>
      <c r="K958" s="10"/>
      <c r="T958" s="1"/>
      <c r="U958" s="1"/>
      <c r="V958" s="1"/>
      <c r="W958" s="1"/>
      <c r="X958" s="1"/>
    </row>
    <row r="959" spans="5:24">
      <c r="E959" s="2"/>
      <c r="G959" s="7" t="s">
        <v>370</v>
      </c>
      <c r="H959" s="7" t="s">
        <v>1351</v>
      </c>
      <c r="J959" s="10"/>
      <c r="K959" s="10"/>
      <c r="T959" s="1"/>
      <c r="U959" s="1"/>
      <c r="V959" s="1"/>
      <c r="W959" s="1"/>
      <c r="X959" s="1"/>
    </row>
    <row r="960" spans="5:24">
      <c r="E960" s="2"/>
      <c r="G960" s="7" t="s">
        <v>370</v>
      </c>
      <c r="H960" s="7" t="s">
        <v>1352</v>
      </c>
      <c r="J960" s="10"/>
      <c r="K960" s="10"/>
      <c r="T960" s="1"/>
      <c r="U960" s="1"/>
      <c r="V960" s="1"/>
      <c r="W960" s="1"/>
      <c r="X960" s="1"/>
    </row>
    <row r="961" spans="5:24">
      <c r="E961" s="2"/>
      <c r="G961" s="7" t="s">
        <v>370</v>
      </c>
      <c r="H961" s="7" t="s">
        <v>1353</v>
      </c>
      <c r="J961" s="10"/>
      <c r="K961" s="10"/>
      <c r="T961" s="1"/>
      <c r="U961" s="1"/>
      <c r="V961" s="1"/>
      <c r="W961" s="1"/>
      <c r="X961" s="1"/>
    </row>
    <row r="962" spans="5:24">
      <c r="E962" s="2"/>
      <c r="G962" s="7" t="s">
        <v>370</v>
      </c>
      <c r="H962" s="7" t="s">
        <v>1354</v>
      </c>
      <c r="J962" s="10"/>
      <c r="K962" s="10"/>
      <c r="T962" s="1"/>
      <c r="U962" s="1"/>
      <c r="V962" s="1"/>
      <c r="W962" s="1"/>
      <c r="X962" s="1"/>
    </row>
    <row r="963" spans="5:24">
      <c r="E963" s="2"/>
      <c r="G963" s="7" t="s">
        <v>370</v>
      </c>
      <c r="H963" s="7" t="s">
        <v>1355</v>
      </c>
      <c r="J963" s="10"/>
      <c r="K963" s="10"/>
      <c r="T963" s="1"/>
      <c r="U963" s="1"/>
      <c r="V963" s="1"/>
      <c r="W963" s="1"/>
      <c r="X963" s="1"/>
    </row>
    <row r="964" spans="5:24">
      <c r="E964" s="2"/>
      <c r="G964" s="7" t="s">
        <v>370</v>
      </c>
      <c r="H964" s="7" t="s">
        <v>1356</v>
      </c>
      <c r="J964" s="10"/>
      <c r="K964" s="10"/>
      <c r="T964" s="1"/>
      <c r="U964" s="1"/>
      <c r="V964" s="1"/>
      <c r="W964" s="1"/>
      <c r="X964" s="1"/>
    </row>
    <row r="965" spans="5:24">
      <c r="E965" s="2"/>
      <c r="G965" s="7" t="s">
        <v>370</v>
      </c>
      <c r="H965" s="7" t="s">
        <v>1357</v>
      </c>
      <c r="J965" s="10"/>
      <c r="K965" s="10"/>
      <c r="T965" s="1"/>
      <c r="U965" s="1"/>
      <c r="V965" s="1"/>
      <c r="W965" s="1"/>
      <c r="X965" s="1"/>
    </row>
    <row r="966" spans="5:24">
      <c r="E966" s="2"/>
      <c r="G966" s="7" t="s">
        <v>370</v>
      </c>
      <c r="H966" s="7" t="s">
        <v>1358</v>
      </c>
      <c r="J966" s="10"/>
      <c r="K966" s="10"/>
      <c r="T966" s="1"/>
      <c r="U966" s="1"/>
      <c r="V966" s="1"/>
      <c r="W966" s="1"/>
      <c r="X966" s="1"/>
    </row>
    <row r="967" spans="5:24">
      <c r="E967" s="2"/>
      <c r="G967" s="7" t="s">
        <v>370</v>
      </c>
      <c r="H967" s="7" t="s">
        <v>1359</v>
      </c>
      <c r="J967" s="10"/>
      <c r="K967" s="10"/>
      <c r="T967" s="1"/>
      <c r="U967" s="1"/>
      <c r="V967" s="1"/>
      <c r="W967" s="1"/>
      <c r="X967" s="1"/>
    </row>
    <row r="968" spans="5:24">
      <c r="E968" s="2"/>
      <c r="G968" s="7" t="s">
        <v>370</v>
      </c>
      <c r="H968" s="7" t="s">
        <v>1360</v>
      </c>
      <c r="J968" s="10"/>
      <c r="K968" s="10"/>
      <c r="T968" s="1"/>
      <c r="U968" s="1"/>
      <c r="V968" s="1"/>
      <c r="W968" s="1"/>
      <c r="X968" s="1"/>
    </row>
    <row r="969" spans="5:24">
      <c r="E969" s="2"/>
      <c r="G969" s="7" t="s">
        <v>370</v>
      </c>
      <c r="H969" s="7" t="s">
        <v>1361</v>
      </c>
      <c r="J969" s="10"/>
      <c r="K969" s="10"/>
      <c r="T969" s="1"/>
      <c r="U969" s="1"/>
      <c r="V969" s="1"/>
      <c r="W969" s="1"/>
      <c r="X969" s="1"/>
    </row>
    <row r="970" spans="5:24">
      <c r="E970" s="2"/>
      <c r="G970" s="7" t="s">
        <v>370</v>
      </c>
      <c r="H970" s="7" t="s">
        <v>1362</v>
      </c>
      <c r="J970" s="10"/>
      <c r="K970" s="10"/>
      <c r="T970" s="1"/>
      <c r="U970" s="1"/>
      <c r="V970" s="1"/>
      <c r="W970" s="1"/>
      <c r="X970" s="1"/>
    </row>
    <row r="971" spans="5:24">
      <c r="E971" s="2"/>
      <c r="G971" s="7" t="s">
        <v>370</v>
      </c>
      <c r="H971" s="7" t="s">
        <v>1363</v>
      </c>
      <c r="J971" s="10"/>
      <c r="K971" s="10"/>
      <c r="T971" s="1"/>
      <c r="U971" s="1"/>
      <c r="V971" s="1"/>
      <c r="W971" s="1"/>
      <c r="X971" s="1"/>
    </row>
    <row r="972" spans="5:24">
      <c r="E972" s="2"/>
      <c r="G972" s="7" t="s">
        <v>370</v>
      </c>
      <c r="H972" s="7" t="s">
        <v>1364</v>
      </c>
      <c r="J972" s="10"/>
      <c r="K972" s="10"/>
      <c r="T972" s="1"/>
      <c r="U972" s="1"/>
      <c r="V972" s="1"/>
      <c r="W972" s="1"/>
      <c r="X972" s="1"/>
    </row>
    <row r="973" spans="5:24">
      <c r="E973" s="2"/>
      <c r="G973" s="7" t="s">
        <v>370</v>
      </c>
      <c r="H973" s="7" t="s">
        <v>1365</v>
      </c>
      <c r="J973" s="10"/>
      <c r="K973" s="10"/>
      <c r="T973" s="1"/>
      <c r="U973" s="1"/>
      <c r="V973" s="1"/>
      <c r="W973" s="1"/>
      <c r="X973" s="1"/>
    </row>
    <row r="974" spans="5:24">
      <c r="E974" s="2"/>
      <c r="G974" s="7" t="s">
        <v>370</v>
      </c>
      <c r="H974" s="7" t="s">
        <v>1366</v>
      </c>
      <c r="J974" s="10"/>
      <c r="K974" s="10"/>
      <c r="T974" s="1"/>
      <c r="U974" s="1"/>
      <c r="V974" s="1"/>
      <c r="W974" s="1"/>
      <c r="X974" s="1"/>
    </row>
    <row r="975" spans="5:24">
      <c r="E975" s="2"/>
      <c r="G975" s="7" t="s">
        <v>370</v>
      </c>
      <c r="H975" s="7" t="s">
        <v>1367</v>
      </c>
      <c r="J975" s="10"/>
      <c r="K975" s="10"/>
      <c r="T975" s="1"/>
      <c r="U975" s="1"/>
      <c r="V975" s="1"/>
      <c r="W975" s="1"/>
      <c r="X975" s="1"/>
    </row>
    <row r="976" spans="5:24">
      <c r="E976" s="2"/>
      <c r="G976" s="7" t="s">
        <v>370</v>
      </c>
      <c r="H976" s="7" t="s">
        <v>1368</v>
      </c>
      <c r="J976" s="10"/>
      <c r="K976" s="10"/>
      <c r="T976" s="1"/>
      <c r="U976" s="1"/>
      <c r="V976" s="1"/>
      <c r="W976" s="1"/>
      <c r="X976" s="1"/>
    </row>
    <row r="977" spans="5:24">
      <c r="E977" s="2"/>
      <c r="G977" s="7" t="s">
        <v>370</v>
      </c>
      <c r="H977" s="7" t="s">
        <v>1369</v>
      </c>
      <c r="J977" s="10"/>
      <c r="K977" s="10"/>
      <c r="T977" s="1"/>
      <c r="U977" s="1"/>
      <c r="V977" s="1"/>
      <c r="W977" s="1"/>
      <c r="X977" s="1"/>
    </row>
    <row r="978" spans="5:24">
      <c r="E978" s="2"/>
      <c r="G978" s="7" t="s">
        <v>370</v>
      </c>
      <c r="H978" s="7" t="s">
        <v>1370</v>
      </c>
      <c r="J978" s="10"/>
      <c r="K978" s="10"/>
      <c r="T978" s="1"/>
      <c r="U978" s="1"/>
      <c r="V978" s="1"/>
      <c r="W978" s="1"/>
      <c r="X978" s="1"/>
    </row>
    <row r="979" spans="5:24">
      <c r="E979" s="2"/>
      <c r="G979" s="7" t="s">
        <v>370</v>
      </c>
      <c r="H979" s="7" t="s">
        <v>1371</v>
      </c>
      <c r="J979" s="10"/>
      <c r="K979" s="10"/>
      <c r="T979" s="1"/>
      <c r="U979" s="1"/>
      <c r="V979" s="1"/>
      <c r="W979" s="1"/>
      <c r="X979" s="1"/>
    </row>
    <row r="980" spans="5:24">
      <c r="E980" s="2"/>
      <c r="G980" s="7" t="s">
        <v>370</v>
      </c>
      <c r="H980" s="7" t="s">
        <v>1372</v>
      </c>
      <c r="J980" s="10"/>
      <c r="K980" s="10"/>
      <c r="T980" s="1"/>
      <c r="U980" s="1"/>
      <c r="V980" s="1"/>
      <c r="W980" s="1"/>
      <c r="X980" s="1"/>
    </row>
    <row r="981" spans="5:24">
      <c r="E981" s="2"/>
      <c r="G981" s="7" t="s">
        <v>370</v>
      </c>
      <c r="H981" s="7" t="s">
        <v>1373</v>
      </c>
      <c r="J981" s="10"/>
      <c r="K981" s="10"/>
      <c r="T981" s="1"/>
      <c r="U981" s="1"/>
      <c r="V981" s="1"/>
      <c r="W981" s="1"/>
      <c r="X981" s="1"/>
    </row>
    <row r="982" spans="5:24">
      <c r="E982" s="2"/>
      <c r="G982" s="7" t="s">
        <v>370</v>
      </c>
      <c r="H982" s="7" t="s">
        <v>1374</v>
      </c>
      <c r="J982" s="10"/>
      <c r="K982" s="10"/>
      <c r="T982" s="1"/>
      <c r="U982" s="1"/>
      <c r="V982" s="1"/>
      <c r="W982" s="1"/>
      <c r="X982" s="1"/>
    </row>
    <row r="983" spans="5:24">
      <c r="E983" s="2"/>
      <c r="G983" s="7" t="s">
        <v>370</v>
      </c>
      <c r="H983" s="7" t="s">
        <v>1375</v>
      </c>
      <c r="J983" s="10"/>
      <c r="K983" s="10"/>
      <c r="T983" s="1"/>
      <c r="U983" s="1"/>
      <c r="V983" s="1"/>
      <c r="W983" s="1"/>
      <c r="X983" s="1"/>
    </row>
    <row r="984" spans="5:24">
      <c r="E984" s="2"/>
      <c r="G984" s="7" t="s">
        <v>370</v>
      </c>
      <c r="H984" s="7" t="s">
        <v>1376</v>
      </c>
      <c r="J984" s="10"/>
      <c r="K984" s="10"/>
      <c r="T984" s="1"/>
      <c r="U984" s="1"/>
      <c r="V984" s="1"/>
      <c r="W984" s="1"/>
      <c r="X984" s="1"/>
    </row>
    <row r="985" spans="5:24">
      <c r="E985" s="2"/>
      <c r="G985" s="7" t="s">
        <v>370</v>
      </c>
      <c r="H985" s="7" t="s">
        <v>1377</v>
      </c>
      <c r="J985" s="10"/>
      <c r="K985" s="10"/>
      <c r="T985" s="1"/>
      <c r="U985" s="1"/>
      <c r="V985" s="1"/>
      <c r="W985" s="1"/>
      <c r="X985" s="1"/>
    </row>
    <row r="986" spans="5:24">
      <c r="E986" s="2"/>
      <c r="G986" s="7" t="s">
        <v>370</v>
      </c>
      <c r="H986" s="7" t="s">
        <v>1378</v>
      </c>
      <c r="J986" s="10"/>
      <c r="K986" s="10"/>
      <c r="T986" s="1"/>
      <c r="U986" s="1"/>
      <c r="V986" s="1"/>
      <c r="W986" s="1"/>
      <c r="X986" s="1"/>
    </row>
    <row r="987" spans="5:24">
      <c r="E987" s="2"/>
      <c r="G987" s="7" t="s">
        <v>370</v>
      </c>
      <c r="H987" s="7" t="s">
        <v>559</v>
      </c>
      <c r="J987" s="10"/>
      <c r="K987" s="10"/>
      <c r="T987" s="1"/>
      <c r="U987" s="1"/>
      <c r="V987" s="1"/>
      <c r="W987" s="1"/>
      <c r="X987" s="1"/>
    </row>
    <row r="988" spans="5:24">
      <c r="E988" s="2"/>
      <c r="G988" s="7" t="s">
        <v>370</v>
      </c>
      <c r="H988" s="7" t="s">
        <v>1379</v>
      </c>
      <c r="J988" s="10"/>
      <c r="K988" s="10"/>
      <c r="T988" s="1"/>
      <c r="U988" s="1"/>
      <c r="V988" s="1"/>
      <c r="W988" s="1"/>
      <c r="X988" s="1"/>
    </row>
    <row r="989" spans="5:24">
      <c r="E989" s="2"/>
      <c r="G989" s="7" t="s">
        <v>370</v>
      </c>
      <c r="H989" s="7" t="s">
        <v>1380</v>
      </c>
      <c r="J989" s="10"/>
      <c r="K989" s="10"/>
      <c r="T989" s="1"/>
      <c r="U989" s="1"/>
      <c r="V989" s="1"/>
      <c r="W989" s="1"/>
      <c r="X989" s="1"/>
    </row>
    <row r="990" spans="5:24">
      <c r="E990" s="2"/>
      <c r="G990" s="7" t="s">
        <v>370</v>
      </c>
      <c r="H990" s="7" t="s">
        <v>1381</v>
      </c>
      <c r="J990" s="10"/>
      <c r="K990" s="10"/>
      <c r="T990" s="1"/>
      <c r="U990" s="1"/>
      <c r="V990" s="1"/>
      <c r="W990" s="1"/>
      <c r="X990" s="1"/>
    </row>
    <row r="991" spans="5:24">
      <c r="E991" s="2"/>
      <c r="G991" s="7" t="s">
        <v>370</v>
      </c>
      <c r="H991" s="7" t="s">
        <v>1382</v>
      </c>
      <c r="J991" s="10"/>
      <c r="K991" s="10"/>
      <c r="T991" s="1"/>
      <c r="U991" s="1"/>
      <c r="V991" s="1"/>
      <c r="W991" s="1"/>
      <c r="X991" s="1"/>
    </row>
    <row r="992" spans="5:24">
      <c r="E992" s="2"/>
      <c r="G992" s="7" t="s">
        <v>370</v>
      </c>
      <c r="H992" s="7" t="s">
        <v>440</v>
      </c>
      <c r="J992" s="10"/>
      <c r="K992" s="10"/>
      <c r="T992" s="1"/>
      <c r="U992" s="1"/>
      <c r="V992" s="1"/>
      <c r="W992" s="1"/>
      <c r="X992" s="1"/>
    </row>
    <row r="993" spans="5:24">
      <c r="E993" s="2"/>
      <c r="G993" s="7" t="s">
        <v>373</v>
      </c>
      <c r="H993" s="7" t="s">
        <v>1383</v>
      </c>
      <c r="J993" s="10"/>
      <c r="K993" s="10"/>
      <c r="T993" s="1"/>
      <c r="U993" s="1"/>
      <c r="V993" s="1"/>
      <c r="W993" s="1"/>
      <c r="X993" s="1"/>
    </row>
    <row r="994" spans="5:24">
      <c r="E994" s="2"/>
      <c r="G994" s="7" t="s">
        <v>373</v>
      </c>
      <c r="H994" s="7" t="s">
        <v>1384</v>
      </c>
      <c r="J994" s="10"/>
      <c r="K994" s="10"/>
      <c r="T994" s="1"/>
      <c r="U994" s="1"/>
      <c r="V994" s="1"/>
      <c r="W994" s="1"/>
      <c r="X994" s="1"/>
    </row>
    <row r="995" spans="5:24">
      <c r="E995" s="2"/>
      <c r="G995" s="7" t="s">
        <v>373</v>
      </c>
      <c r="H995" s="7" t="s">
        <v>1385</v>
      </c>
      <c r="J995" s="10"/>
      <c r="K995" s="10"/>
      <c r="T995" s="1"/>
      <c r="U995" s="1"/>
      <c r="V995" s="1"/>
      <c r="W995" s="1"/>
      <c r="X995" s="1"/>
    </row>
    <row r="996" spans="5:24">
      <c r="E996" s="2"/>
      <c r="G996" s="7" t="s">
        <v>373</v>
      </c>
      <c r="H996" s="7" t="s">
        <v>1386</v>
      </c>
      <c r="J996" s="10"/>
      <c r="K996" s="10"/>
      <c r="T996" s="1"/>
      <c r="U996" s="1"/>
      <c r="V996" s="1"/>
      <c r="W996" s="1"/>
      <c r="X996" s="1"/>
    </row>
    <row r="997" spans="5:24">
      <c r="E997" s="2"/>
      <c r="G997" s="7" t="s">
        <v>373</v>
      </c>
      <c r="H997" s="7" t="s">
        <v>1387</v>
      </c>
      <c r="J997" s="10"/>
      <c r="K997" s="10"/>
      <c r="T997" s="1"/>
      <c r="U997" s="1"/>
      <c r="V997" s="1"/>
      <c r="W997" s="1"/>
      <c r="X997" s="1"/>
    </row>
    <row r="998" spans="5:24">
      <c r="E998" s="2"/>
      <c r="G998" s="7" t="s">
        <v>373</v>
      </c>
      <c r="H998" s="7" t="s">
        <v>1388</v>
      </c>
      <c r="J998" s="10"/>
      <c r="K998" s="10"/>
      <c r="T998" s="1"/>
      <c r="U998" s="1"/>
      <c r="V998" s="1"/>
      <c r="W998" s="1"/>
      <c r="X998" s="1"/>
    </row>
    <row r="999" spans="5:24">
      <c r="E999" s="2"/>
      <c r="G999" s="7" t="s">
        <v>373</v>
      </c>
      <c r="H999" s="7" t="s">
        <v>1389</v>
      </c>
      <c r="J999" s="10"/>
      <c r="K999" s="10"/>
      <c r="T999" s="1"/>
      <c r="U999" s="1"/>
      <c r="V999" s="1"/>
      <c r="W999" s="1"/>
      <c r="X999" s="1"/>
    </row>
    <row r="1000" spans="5:24">
      <c r="E1000" s="2"/>
      <c r="G1000" s="7" t="s">
        <v>373</v>
      </c>
      <c r="H1000" s="7" t="s">
        <v>1390</v>
      </c>
      <c r="J1000" s="10"/>
      <c r="K1000" s="10"/>
      <c r="T1000" s="1"/>
      <c r="U1000" s="1"/>
      <c r="V1000" s="1"/>
      <c r="W1000" s="1"/>
      <c r="X1000" s="1"/>
    </row>
    <row r="1001" spans="5:24">
      <c r="E1001" s="2"/>
      <c r="G1001" s="7" t="s">
        <v>373</v>
      </c>
      <c r="H1001" s="7" t="s">
        <v>1391</v>
      </c>
      <c r="J1001" s="10"/>
      <c r="K1001" s="10"/>
      <c r="T1001" s="1"/>
      <c r="U1001" s="1"/>
      <c r="V1001" s="1"/>
      <c r="W1001" s="1"/>
      <c r="X1001" s="1"/>
    </row>
    <row r="1002" spans="5:24">
      <c r="E1002" s="2"/>
      <c r="G1002" s="7" t="s">
        <v>373</v>
      </c>
      <c r="H1002" s="7" t="s">
        <v>1392</v>
      </c>
      <c r="J1002" s="10"/>
      <c r="K1002" s="10"/>
      <c r="T1002" s="1"/>
      <c r="U1002" s="1"/>
      <c r="V1002" s="1"/>
      <c r="W1002" s="1"/>
      <c r="X1002" s="1"/>
    </row>
    <row r="1003" spans="5:24">
      <c r="E1003" s="2"/>
      <c r="G1003" s="7" t="s">
        <v>373</v>
      </c>
      <c r="H1003" s="7" t="s">
        <v>1393</v>
      </c>
      <c r="J1003" s="10"/>
      <c r="K1003" s="10"/>
      <c r="T1003" s="1"/>
      <c r="U1003" s="1"/>
      <c r="V1003" s="1"/>
      <c r="W1003" s="1"/>
      <c r="X1003" s="1"/>
    </row>
    <row r="1004" spans="5:24">
      <c r="E1004" s="2"/>
      <c r="G1004" s="7" t="s">
        <v>373</v>
      </c>
      <c r="H1004" s="7" t="s">
        <v>1394</v>
      </c>
      <c r="J1004" s="10"/>
      <c r="K1004" s="10"/>
      <c r="T1004" s="1"/>
      <c r="U1004" s="1"/>
      <c r="V1004" s="1"/>
      <c r="W1004" s="1"/>
      <c r="X1004" s="1"/>
    </row>
    <row r="1005" spans="5:24">
      <c r="E1005" s="2"/>
      <c r="G1005" s="7" t="s">
        <v>373</v>
      </c>
      <c r="H1005" s="7" t="s">
        <v>1395</v>
      </c>
      <c r="J1005" s="10"/>
      <c r="K1005" s="10"/>
      <c r="T1005" s="1"/>
      <c r="U1005" s="1"/>
      <c r="V1005" s="1"/>
      <c r="W1005" s="1"/>
      <c r="X1005" s="1"/>
    </row>
    <row r="1006" spans="5:24">
      <c r="E1006" s="2"/>
      <c r="G1006" s="7" t="s">
        <v>373</v>
      </c>
      <c r="H1006" s="7" t="s">
        <v>1396</v>
      </c>
      <c r="J1006" s="10"/>
      <c r="K1006" s="10"/>
      <c r="T1006" s="1"/>
      <c r="U1006" s="1"/>
      <c r="V1006" s="1"/>
      <c r="W1006" s="1"/>
      <c r="X1006" s="1"/>
    </row>
    <row r="1007" spans="5:24">
      <c r="E1007" s="2"/>
      <c r="G1007" s="7" t="s">
        <v>373</v>
      </c>
      <c r="H1007" s="7" t="s">
        <v>1397</v>
      </c>
      <c r="J1007" s="10"/>
      <c r="K1007" s="10"/>
      <c r="T1007" s="1"/>
      <c r="U1007" s="1"/>
      <c r="V1007" s="1"/>
      <c r="W1007" s="1"/>
      <c r="X1007" s="1"/>
    </row>
    <row r="1008" spans="5:24">
      <c r="E1008" s="2"/>
      <c r="G1008" s="7" t="s">
        <v>373</v>
      </c>
      <c r="H1008" s="7" t="s">
        <v>1398</v>
      </c>
      <c r="J1008" s="10"/>
      <c r="K1008" s="10"/>
      <c r="T1008" s="1"/>
      <c r="U1008" s="1"/>
      <c r="V1008" s="1"/>
      <c r="W1008" s="1"/>
      <c r="X1008" s="1"/>
    </row>
    <row r="1009" spans="5:24">
      <c r="E1009" s="2"/>
      <c r="G1009" s="7" t="s">
        <v>373</v>
      </c>
      <c r="H1009" s="7" t="s">
        <v>1399</v>
      </c>
      <c r="J1009" s="10"/>
      <c r="K1009" s="10"/>
      <c r="T1009" s="1"/>
      <c r="U1009" s="1"/>
      <c r="V1009" s="1"/>
      <c r="W1009" s="1"/>
      <c r="X1009" s="1"/>
    </row>
    <row r="1010" spans="5:24">
      <c r="E1010" s="2"/>
      <c r="G1010" s="7" t="s">
        <v>373</v>
      </c>
      <c r="H1010" s="7" t="s">
        <v>1400</v>
      </c>
      <c r="J1010" s="10"/>
      <c r="K1010" s="10"/>
      <c r="T1010" s="1"/>
      <c r="U1010" s="1"/>
      <c r="V1010" s="1"/>
      <c r="W1010" s="1"/>
      <c r="X1010" s="1"/>
    </row>
    <row r="1011" spans="5:24">
      <c r="E1011" s="2"/>
      <c r="G1011" s="7" t="s">
        <v>373</v>
      </c>
      <c r="H1011" s="7" t="s">
        <v>1401</v>
      </c>
      <c r="J1011" s="10"/>
      <c r="K1011" s="10"/>
      <c r="T1011" s="1"/>
      <c r="U1011" s="1"/>
      <c r="V1011" s="1"/>
      <c r="W1011" s="1"/>
      <c r="X1011" s="1"/>
    </row>
    <row r="1012" spans="5:24">
      <c r="E1012" s="2"/>
      <c r="G1012" s="7" t="s">
        <v>373</v>
      </c>
      <c r="H1012" s="7" t="s">
        <v>1402</v>
      </c>
      <c r="J1012" s="10"/>
      <c r="K1012" s="10"/>
      <c r="T1012" s="1"/>
      <c r="U1012" s="1"/>
      <c r="V1012" s="1"/>
      <c r="W1012" s="1"/>
      <c r="X1012" s="1"/>
    </row>
    <row r="1013" spans="5:24">
      <c r="E1013" s="2"/>
      <c r="G1013" s="7" t="s">
        <v>373</v>
      </c>
      <c r="H1013" s="7" t="s">
        <v>1403</v>
      </c>
      <c r="J1013" s="10"/>
      <c r="K1013" s="10"/>
      <c r="T1013" s="1"/>
      <c r="U1013" s="1"/>
      <c r="V1013" s="1"/>
      <c r="W1013" s="1"/>
      <c r="X1013" s="1"/>
    </row>
    <row r="1014" spans="5:24">
      <c r="E1014" s="2"/>
      <c r="G1014" s="7" t="s">
        <v>373</v>
      </c>
      <c r="H1014" s="7" t="s">
        <v>1404</v>
      </c>
      <c r="J1014" s="10"/>
      <c r="K1014" s="10"/>
      <c r="T1014" s="1"/>
      <c r="U1014" s="1"/>
      <c r="V1014" s="1"/>
      <c r="W1014" s="1"/>
      <c r="X1014" s="1"/>
    </row>
    <row r="1015" spans="5:24">
      <c r="E1015" s="2"/>
      <c r="G1015" s="7" t="s">
        <v>373</v>
      </c>
      <c r="H1015" s="7" t="s">
        <v>1405</v>
      </c>
      <c r="J1015" s="10"/>
      <c r="K1015" s="10"/>
      <c r="T1015" s="1"/>
      <c r="U1015" s="1"/>
      <c r="V1015" s="1"/>
      <c r="W1015" s="1"/>
      <c r="X1015" s="1"/>
    </row>
    <row r="1016" spans="5:24">
      <c r="E1016" s="2"/>
      <c r="G1016" s="7" t="s">
        <v>373</v>
      </c>
      <c r="H1016" s="7" t="s">
        <v>1406</v>
      </c>
      <c r="J1016" s="10"/>
      <c r="K1016" s="10"/>
      <c r="T1016" s="1"/>
      <c r="U1016" s="1"/>
      <c r="V1016" s="1"/>
      <c r="W1016" s="1"/>
      <c r="X1016" s="1"/>
    </row>
    <row r="1017" spans="5:24">
      <c r="E1017" s="2"/>
      <c r="G1017" s="7" t="s">
        <v>373</v>
      </c>
      <c r="H1017" s="7" t="s">
        <v>1407</v>
      </c>
      <c r="J1017" s="10"/>
      <c r="K1017" s="10"/>
      <c r="T1017" s="1"/>
      <c r="U1017" s="1"/>
      <c r="V1017" s="1"/>
      <c r="W1017" s="1"/>
      <c r="X1017" s="1"/>
    </row>
    <row r="1018" spans="5:24">
      <c r="E1018" s="2"/>
      <c r="G1018" s="7" t="s">
        <v>373</v>
      </c>
      <c r="H1018" s="7" t="s">
        <v>1408</v>
      </c>
      <c r="J1018" s="10"/>
      <c r="K1018" s="10"/>
      <c r="T1018" s="1"/>
      <c r="U1018" s="1"/>
      <c r="V1018" s="1"/>
      <c r="W1018" s="1"/>
      <c r="X1018" s="1"/>
    </row>
    <row r="1019" spans="5:24">
      <c r="E1019" s="2"/>
      <c r="G1019" s="7" t="s">
        <v>373</v>
      </c>
      <c r="H1019" s="7" t="s">
        <v>1409</v>
      </c>
      <c r="J1019" s="10"/>
      <c r="K1019" s="10"/>
      <c r="T1019" s="1"/>
      <c r="U1019" s="1"/>
      <c r="V1019" s="1"/>
      <c r="W1019" s="1"/>
      <c r="X1019" s="1"/>
    </row>
    <row r="1020" spans="5:24">
      <c r="E1020" s="2"/>
      <c r="G1020" s="7" t="s">
        <v>373</v>
      </c>
      <c r="H1020" s="7" t="s">
        <v>1410</v>
      </c>
      <c r="J1020" s="10"/>
      <c r="K1020" s="10"/>
      <c r="T1020" s="1"/>
      <c r="U1020" s="1"/>
      <c r="V1020" s="1"/>
      <c r="W1020" s="1"/>
      <c r="X1020" s="1"/>
    </row>
    <row r="1021" spans="5:24">
      <c r="E1021" s="2"/>
      <c r="G1021" s="7" t="s">
        <v>373</v>
      </c>
      <c r="H1021" s="7" t="s">
        <v>1411</v>
      </c>
      <c r="J1021" s="10"/>
      <c r="K1021" s="10"/>
      <c r="T1021" s="1"/>
      <c r="U1021" s="1"/>
      <c r="V1021" s="1"/>
      <c r="W1021" s="1"/>
      <c r="X1021" s="1"/>
    </row>
    <row r="1022" spans="5:24">
      <c r="E1022" s="2"/>
      <c r="G1022" s="7" t="s">
        <v>373</v>
      </c>
      <c r="H1022" s="7" t="s">
        <v>1412</v>
      </c>
      <c r="J1022" s="10"/>
      <c r="K1022" s="10"/>
      <c r="T1022" s="1"/>
      <c r="U1022" s="1"/>
      <c r="V1022" s="1"/>
      <c r="W1022" s="1"/>
      <c r="X1022" s="1"/>
    </row>
    <row r="1023" spans="5:24">
      <c r="E1023" s="2"/>
      <c r="G1023" s="7" t="s">
        <v>373</v>
      </c>
      <c r="H1023" s="7" t="s">
        <v>1413</v>
      </c>
      <c r="J1023" s="10"/>
      <c r="K1023" s="10"/>
      <c r="T1023" s="1"/>
      <c r="U1023" s="1"/>
      <c r="V1023" s="1"/>
      <c r="W1023" s="1"/>
      <c r="X1023" s="1"/>
    </row>
    <row r="1024" spans="5:24">
      <c r="E1024" s="2"/>
      <c r="G1024" s="7" t="s">
        <v>373</v>
      </c>
      <c r="H1024" s="7" t="s">
        <v>1414</v>
      </c>
      <c r="J1024" s="10"/>
      <c r="K1024" s="10"/>
      <c r="T1024" s="1"/>
      <c r="U1024" s="1"/>
      <c r="V1024" s="1"/>
      <c r="W1024" s="1"/>
      <c r="X1024" s="1"/>
    </row>
    <row r="1025" spans="5:24">
      <c r="E1025" s="2"/>
      <c r="G1025" s="7" t="s">
        <v>373</v>
      </c>
      <c r="H1025" s="7" t="s">
        <v>1415</v>
      </c>
      <c r="J1025" s="10"/>
      <c r="K1025" s="10"/>
      <c r="T1025" s="1"/>
      <c r="U1025" s="1"/>
      <c r="V1025" s="1"/>
      <c r="W1025" s="1"/>
      <c r="X1025" s="1"/>
    </row>
    <row r="1026" spans="5:24">
      <c r="E1026" s="2"/>
      <c r="G1026" s="7" t="s">
        <v>373</v>
      </c>
      <c r="H1026" s="7" t="s">
        <v>1416</v>
      </c>
      <c r="J1026" s="10"/>
      <c r="K1026" s="10"/>
      <c r="T1026" s="1"/>
      <c r="U1026" s="1"/>
      <c r="V1026" s="1"/>
      <c r="W1026" s="1"/>
      <c r="X1026" s="1"/>
    </row>
    <row r="1027" spans="5:24">
      <c r="E1027" s="2"/>
      <c r="G1027" s="7" t="s">
        <v>373</v>
      </c>
      <c r="H1027" s="7" t="s">
        <v>1417</v>
      </c>
      <c r="J1027" s="10"/>
      <c r="K1027" s="10"/>
      <c r="T1027" s="1"/>
      <c r="U1027" s="1"/>
      <c r="V1027" s="1"/>
      <c r="W1027" s="1"/>
      <c r="X1027" s="1"/>
    </row>
    <row r="1028" spans="5:24">
      <c r="E1028" s="2"/>
      <c r="G1028" s="7" t="s">
        <v>373</v>
      </c>
      <c r="H1028" s="7" t="s">
        <v>1418</v>
      </c>
      <c r="J1028" s="10"/>
      <c r="K1028" s="10"/>
      <c r="T1028" s="1"/>
      <c r="U1028" s="1"/>
      <c r="V1028" s="1"/>
      <c r="W1028" s="1"/>
      <c r="X1028" s="1"/>
    </row>
    <row r="1029" spans="5:24">
      <c r="E1029" s="2"/>
      <c r="G1029" s="7" t="s">
        <v>373</v>
      </c>
      <c r="H1029" s="7" t="s">
        <v>1419</v>
      </c>
      <c r="J1029" s="10"/>
      <c r="K1029" s="10"/>
      <c r="T1029" s="1"/>
      <c r="U1029" s="1"/>
      <c r="V1029" s="1"/>
      <c r="W1029" s="1"/>
      <c r="X1029" s="1"/>
    </row>
    <row r="1030" spans="5:24">
      <c r="E1030" s="2"/>
      <c r="G1030" s="7" t="s">
        <v>373</v>
      </c>
      <c r="H1030" s="7" t="s">
        <v>1420</v>
      </c>
      <c r="J1030" s="10"/>
      <c r="K1030" s="10"/>
      <c r="T1030" s="1"/>
      <c r="U1030" s="1"/>
      <c r="V1030" s="1"/>
      <c r="W1030" s="1"/>
      <c r="X1030" s="1"/>
    </row>
    <row r="1031" spans="5:24">
      <c r="E1031" s="2"/>
      <c r="G1031" s="7" t="s">
        <v>373</v>
      </c>
      <c r="H1031" s="7" t="s">
        <v>1421</v>
      </c>
      <c r="J1031" s="10"/>
      <c r="K1031" s="10"/>
      <c r="T1031" s="1"/>
      <c r="U1031" s="1"/>
      <c r="V1031" s="1"/>
      <c r="W1031" s="1"/>
      <c r="X1031" s="1"/>
    </row>
    <row r="1032" spans="5:24">
      <c r="E1032" s="2"/>
      <c r="G1032" s="7" t="s">
        <v>373</v>
      </c>
      <c r="H1032" s="7" t="s">
        <v>1422</v>
      </c>
      <c r="J1032" s="10"/>
      <c r="K1032" s="10"/>
      <c r="T1032" s="1"/>
      <c r="U1032" s="1"/>
      <c r="V1032" s="1"/>
      <c r="W1032" s="1"/>
      <c r="X1032" s="1"/>
    </row>
    <row r="1033" spans="5:24">
      <c r="E1033" s="2"/>
      <c r="G1033" s="7" t="s">
        <v>373</v>
      </c>
      <c r="H1033" s="7" t="s">
        <v>1423</v>
      </c>
      <c r="J1033" s="10"/>
      <c r="K1033" s="10"/>
      <c r="T1033" s="1"/>
      <c r="U1033" s="1"/>
      <c r="V1033" s="1"/>
      <c r="W1033" s="1"/>
      <c r="X1033" s="1"/>
    </row>
    <row r="1034" spans="5:24">
      <c r="E1034" s="2"/>
      <c r="G1034" s="7" t="s">
        <v>373</v>
      </c>
      <c r="H1034" s="7" t="s">
        <v>1424</v>
      </c>
      <c r="J1034" s="10"/>
      <c r="K1034" s="10"/>
      <c r="T1034" s="1"/>
      <c r="U1034" s="1"/>
      <c r="V1034" s="1"/>
      <c r="W1034" s="1"/>
      <c r="X1034" s="1"/>
    </row>
    <row r="1035" spans="5:24">
      <c r="E1035" s="2"/>
      <c r="G1035" s="7" t="s">
        <v>373</v>
      </c>
      <c r="H1035" s="7" t="s">
        <v>1425</v>
      </c>
      <c r="J1035" s="10"/>
      <c r="K1035" s="10"/>
      <c r="T1035" s="1"/>
      <c r="U1035" s="1"/>
      <c r="V1035" s="1"/>
      <c r="W1035" s="1"/>
      <c r="X1035" s="1"/>
    </row>
    <row r="1036" spans="5:24">
      <c r="E1036" s="2"/>
      <c r="G1036" s="7" t="s">
        <v>373</v>
      </c>
      <c r="H1036" s="7" t="s">
        <v>1426</v>
      </c>
      <c r="J1036" s="10"/>
      <c r="K1036" s="10"/>
      <c r="T1036" s="1"/>
      <c r="U1036" s="1"/>
      <c r="V1036" s="1"/>
      <c r="W1036" s="1"/>
      <c r="X1036" s="1"/>
    </row>
    <row r="1037" spans="5:24">
      <c r="E1037" s="2"/>
      <c r="G1037" s="7" t="s">
        <v>373</v>
      </c>
      <c r="H1037" s="7" t="s">
        <v>1427</v>
      </c>
      <c r="J1037" s="10"/>
      <c r="K1037" s="10"/>
      <c r="T1037" s="1"/>
      <c r="U1037" s="1"/>
      <c r="V1037" s="1"/>
      <c r="W1037" s="1"/>
      <c r="X1037" s="1"/>
    </row>
    <row r="1038" spans="5:24">
      <c r="E1038" s="2"/>
      <c r="G1038" s="7" t="s">
        <v>373</v>
      </c>
      <c r="H1038" s="7" t="s">
        <v>1428</v>
      </c>
      <c r="J1038" s="10"/>
      <c r="K1038" s="10"/>
      <c r="T1038" s="1"/>
      <c r="U1038" s="1"/>
      <c r="V1038" s="1"/>
      <c r="W1038" s="1"/>
      <c r="X1038" s="1"/>
    </row>
    <row r="1039" spans="5:24">
      <c r="E1039" s="2"/>
      <c r="G1039" s="7" t="s">
        <v>373</v>
      </c>
      <c r="H1039" s="7" t="s">
        <v>1429</v>
      </c>
      <c r="J1039" s="10"/>
      <c r="K1039" s="10"/>
      <c r="T1039" s="1"/>
      <c r="U1039" s="1"/>
      <c r="V1039" s="1"/>
      <c r="W1039" s="1"/>
      <c r="X1039" s="1"/>
    </row>
    <row r="1040" spans="5:24">
      <c r="E1040" s="2"/>
      <c r="G1040" s="7" t="s">
        <v>373</v>
      </c>
      <c r="H1040" s="7" t="s">
        <v>1430</v>
      </c>
      <c r="J1040" s="10"/>
      <c r="K1040" s="10"/>
      <c r="T1040" s="1"/>
      <c r="U1040" s="1"/>
      <c r="V1040" s="1"/>
      <c r="W1040" s="1"/>
      <c r="X1040" s="1"/>
    </row>
    <row r="1041" spans="5:24">
      <c r="E1041" s="2"/>
      <c r="G1041" s="7" t="s">
        <v>373</v>
      </c>
      <c r="H1041" s="7" t="s">
        <v>1205</v>
      </c>
      <c r="J1041" s="10"/>
      <c r="K1041" s="10"/>
      <c r="T1041" s="1"/>
      <c r="U1041" s="1"/>
      <c r="V1041" s="1"/>
      <c r="W1041" s="1"/>
      <c r="X1041" s="1"/>
    </row>
    <row r="1042" spans="5:24">
      <c r="E1042" s="2"/>
      <c r="G1042" s="7" t="s">
        <v>373</v>
      </c>
      <c r="H1042" s="7" t="s">
        <v>1431</v>
      </c>
      <c r="J1042" s="10"/>
      <c r="K1042" s="10"/>
      <c r="T1042" s="1"/>
      <c r="U1042" s="1"/>
      <c r="V1042" s="1"/>
      <c r="W1042" s="1"/>
      <c r="X1042" s="1"/>
    </row>
    <row r="1043" spans="5:24">
      <c r="E1043" s="2"/>
      <c r="G1043" s="7" t="s">
        <v>373</v>
      </c>
      <c r="H1043" s="7" t="s">
        <v>1432</v>
      </c>
      <c r="J1043" s="10"/>
      <c r="K1043" s="10"/>
      <c r="T1043" s="1"/>
      <c r="U1043" s="1"/>
      <c r="V1043" s="1"/>
      <c r="W1043" s="1"/>
      <c r="X1043" s="1"/>
    </row>
    <row r="1044" spans="5:24">
      <c r="E1044" s="2"/>
      <c r="G1044" s="7" t="s">
        <v>373</v>
      </c>
      <c r="H1044" s="7" t="s">
        <v>1433</v>
      </c>
      <c r="J1044" s="10"/>
      <c r="K1044" s="10"/>
      <c r="T1044" s="1"/>
      <c r="U1044" s="1"/>
      <c r="V1044" s="1"/>
      <c r="W1044" s="1"/>
      <c r="X1044" s="1"/>
    </row>
    <row r="1045" spans="5:24">
      <c r="E1045" s="2"/>
      <c r="G1045" s="7" t="s">
        <v>373</v>
      </c>
      <c r="H1045" s="7" t="s">
        <v>1434</v>
      </c>
      <c r="J1045" s="10"/>
      <c r="K1045" s="10"/>
      <c r="T1045" s="1"/>
      <c r="U1045" s="1"/>
      <c r="V1045" s="1"/>
      <c r="W1045" s="1"/>
      <c r="X1045" s="1"/>
    </row>
    <row r="1046" spans="5:24">
      <c r="E1046" s="2"/>
      <c r="G1046" s="7" t="s">
        <v>373</v>
      </c>
      <c r="H1046" s="7" t="s">
        <v>1435</v>
      </c>
      <c r="J1046" s="10"/>
      <c r="K1046" s="10"/>
      <c r="T1046" s="1"/>
      <c r="U1046" s="1"/>
      <c r="V1046" s="1"/>
      <c r="W1046" s="1"/>
      <c r="X1046" s="1"/>
    </row>
    <row r="1047" spans="5:24">
      <c r="E1047" s="2"/>
      <c r="G1047" s="7" t="s">
        <v>376</v>
      </c>
      <c r="H1047" s="7" t="s">
        <v>1436</v>
      </c>
      <c r="J1047" s="10"/>
      <c r="K1047" s="10"/>
      <c r="T1047" s="1"/>
      <c r="U1047" s="1"/>
      <c r="V1047" s="1"/>
      <c r="W1047" s="1"/>
      <c r="X1047" s="1"/>
    </row>
    <row r="1048" spans="5:24">
      <c r="E1048" s="2"/>
      <c r="G1048" s="7" t="s">
        <v>376</v>
      </c>
      <c r="H1048" s="7" t="s">
        <v>1437</v>
      </c>
      <c r="J1048" s="10"/>
      <c r="K1048" s="10"/>
      <c r="T1048" s="1"/>
      <c r="U1048" s="1"/>
      <c r="V1048" s="1"/>
      <c r="W1048" s="1"/>
      <c r="X1048" s="1"/>
    </row>
    <row r="1049" spans="5:24">
      <c r="E1049" s="2"/>
      <c r="G1049" s="7" t="s">
        <v>376</v>
      </c>
      <c r="H1049" s="7" t="s">
        <v>1438</v>
      </c>
      <c r="J1049" s="10"/>
      <c r="K1049" s="10"/>
      <c r="T1049" s="1"/>
      <c r="U1049" s="1"/>
      <c r="V1049" s="1"/>
      <c r="W1049" s="1"/>
      <c r="X1049" s="1"/>
    </row>
    <row r="1050" spans="5:24">
      <c r="E1050" s="2"/>
      <c r="G1050" s="7" t="s">
        <v>376</v>
      </c>
      <c r="H1050" s="7" t="s">
        <v>1439</v>
      </c>
      <c r="J1050" s="10"/>
      <c r="K1050" s="10"/>
      <c r="T1050" s="1"/>
      <c r="U1050" s="1"/>
      <c r="V1050" s="1"/>
      <c r="W1050" s="1"/>
      <c r="X1050" s="1"/>
    </row>
    <row r="1051" spans="5:24">
      <c r="E1051" s="2"/>
      <c r="G1051" s="7" t="s">
        <v>376</v>
      </c>
      <c r="H1051" s="7" t="s">
        <v>1440</v>
      </c>
      <c r="J1051" s="10"/>
      <c r="K1051" s="10"/>
      <c r="T1051" s="1"/>
      <c r="U1051" s="1"/>
      <c r="V1051" s="1"/>
      <c r="W1051" s="1"/>
      <c r="X1051" s="1"/>
    </row>
    <row r="1052" spans="5:24">
      <c r="E1052" s="2"/>
      <c r="G1052" s="7" t="s">
        <v>376</v>
      </c>
      <c r="H1052" s="7" t="s">
        <v>1441</v>
      </c>
      <c r="J1052" s="10"/>
      <c r="K1052" s="10"/>
      <c r="T1052" s="1"/>
      <c r="U1052" s="1"/>
      <c r="V1052" s="1"/>
      <c r="W1052" s="1"/>
      <c r="X1052" s="1"/>
    </row>
    <row r="1053" spans="5:24">
      <c r="E1053" s="2"/>
      <c r="G1053" s="7" t="s">
        <v>376</v>
      </c>
      <c r="H1053" s="7" t="s">
        <v>1442</v>
      </c>
      <c r="J1053" s="10"/>
      <c r="K1053" s="10"/>
      <c r="T1053" s="1"/>
      <c r="U1053" s="1"/>
      <c r="V1053" s="1"/>
      <c r="W1053" s="1"/>
      <c r="X1053" s="1"/>
    </row>
    <row r="1054" spans="5:24">
      <c r="E1054" s="2"/>
      <c r="G1054" s="7" t="s">
        <v>376</v>
      </c>
      <c r="H1054" s="7" t="s">
        <v>1443</v>
      </c>
      <c r="J1054" s="10"/>
      <c r="K1054" s="10"/>
      <c r="T1054" s="1"/>
      <c r="U1054" s="1"/>
      <c r="V1054" s="1"/>
      <c r="W1054" s="1"/>
      <c r="X1054" s="1"/>
    </row>
    <row r="1055" spans="5:24">
      <c r="E1055" s="2"/>
      <c r="G1055" s="7" t="s">
        <v>376</v>
      </c>
      <c r="H1055" s="7" t="s">
        <v>1444</v>
      </c>
      <c r="J1055" s="10"/>
      <c r="K1055" s="10"/>
      <c r="T1055" s="1"/>
      <c r="U1055" s="1"/>
      <c r="V1055" s="1"/>
      <c r="W1055" s="1"/>
      <c r="X1055" s="1"/>
    </row>
    <row r="1056" spans="5:24">
      <c r="E1056" s="2"/>
      <c r="G1056" s="7" t="s">
        <v>376</v>
      </c>
      <c r="H1056" s="7" t="s">
        <v>1445</v>
      </c>
      <c r="J1056" s="10"/>
      <c r="K1056" s="10"/>
      <c r="T1056" s="1"/>
      <c r="U1056" s="1"/>
      <c r="V1056" s="1"/>
      <c r="W1056" s="1"/>
      <c r="X1056" s="1"/>
    </row>
    <row r="1057" spans="5:24">
      <c r="E1057" s="2"/>
      <c r="G1057" s="7" t="s">
        <v>376</v>
      </c>
      <c r="H1057" s="7" t="s">
        <v>1446</v>
      </c>
      <c r="J1057" s="10"/>
      <c r="K1057" s="10"/>
      <c r="T1057" s="1"/>
      <c r="U1057" s="1"/>
      <c r="V1057" s="1"/>
      <c r="W1057" s="1"/>
      <c r="X1057" s="1"/>
    </row>
    <row r="1058" spans="5:24">
      <c r="E1058" s="2"/>
      <c r="G1058" s="7" t="s">
        <v>376</v>
      </c>
      <c r="H1058" s="7" t="s">
        <v>1447</v>
      </c>
      <c r="J1058" s="10"/>
      <c r="K1058" s="10"/>
      <c r="T1058" s="1"/>
      <c r="U1058" s="1"/>
      <c r="V1058" s="1"/>
      <c r="W1058" s="1"/>
      <c r="X1058" s="1"/>
    </row>
    <row r="1059" spans="5:24">
      <c r="E1059" s="2"/>
      <c r="G1059" s="7" t="s">
        <v>376</v>
      </c>
      <c r="H1059" s="7" t="s">
        <v>1448</v>
      </c>
      <c r="J1059" s="10"/>
      <c r="K1059" s="10"/>
      <c r="T1059" s="1"/>
      <c r="U1059" s="1"/>
      <c r="V1059" s="1"/>
      <c r="W1059" s="1"/>
      <c r="X1059" s="1"/>
    </row>
    <row r="1060" spans="5:24">
      <c r="E1060" s="2"/>
      <c r="G1060" s="7" t="s">
        <v>376</v>
      </c>
      <c r="H1060" s="7" t="s">
        <v>1449</v>
      </c>
      <c r="J1060" s="10"/>
      <c r="K1060" s="10"/>
      <c r="T1060" s="1"/>
      <c r="U1060" s="1"/>
      <c r="V1060" s="1"/>
      <c r="W1060" s="1"/>
      <c r="X1060" s="1"/>
    </row>
    <row r="1061" spans="5:24">
      <c r="E1061" s="2"/>
      <c r="G1061" s="7" t="s">
        <v>376</v>
      </c>
      <c r="H1061" s="7" t="s">
        <v>1450</v>
      </c>
      <c r="J1061" s="10"/>
      <c r="K1061" s="10"/>
      <c r="T1061" s="1"/>
      <c r="U1061" s="1"/>
      <c r="V1061" s="1"/>
      <c r="W1061" s="1"/>
      <c r="X1061" s="1"/>
    </row>
    <row r="1062" spans="5:24">
      <c r="E1062" s="2"/>
      <c r="G1062" s="7" t="s">
        <v>376</v>
      </c>
      <c r="H1062" s="7" t="s">
        <v>1451</v>
      </c>
      <c r="J1062" s="10"/>
      <c r="K1062" s="10"/>
      <c r="T1062" s="1"/>
      <c r="U1062" s="1"/>
      <c r="V1062" s="1"/>
      <c r="W1062" s="1"/>
      <c r="X1062" s="1"/>
    </row>
    <row r="1063" spans="5:24">
      <c r="E1063" s="2"/>
      <c r="G1063" s="7" t="s">
        <v>376</v>
      </c>
      <c r="H1063" s="7" t="s">
        <v>1452</v>
      </c>
      <c r="J1063" s="10"/>
      <c r="K1063" s="10"/>
      <c r="T1063" s="1"/>
      <c r="U1063" s="1"/>
      <c r="V1063" s="1"/>
      <c r="W1063" s="1"/>
      <c r="X1063" s="1"/>
    </row>
    <row r="1064" spans="5:24">
      <c r="E1064" s="2"/>
      <c r="G1064" s="7" t="s">
        <v>376</v>
      </c>
      <c r="H1064" s="7" t="s">
        <v>740</v>
      </c>
      <c r="J1064" s="10"/>
      <c r="K1064" s="10"/>
      <c r="T1064" s="1"/>
      <c r="U1064" s="1"/>
      <c r="V1064" s="1"/>
      <c r="W1064" s="1"/>
      <c r="X1064" s="1"/>
    </row>
    <row r="1065" spans="5:24">
      <c r="E1065" s="2"/>
      <c r="G1065" s="7" t="s">
        <v>376</v>
      </c>
      <c r="H1065" s="7" t="s">
        <v>1453</v>
      </c>
      <c r="J1065" s="10"/>
      <c r="K1065" s="10"/>
      <c r="T1065" s="1"/>
      <c r="U1065" s="1"/>
      <c r="V1065" s="1"/>
      <c r="W1065" s="1"/>
      <c r="X1065" s="1"/>
    </row>
    <row r="1066" spans="5:24">
      <c r="E1066" s="2"/>
      <c r="G1066" s="7" t="s">
        <v>376</v>
      </c>
      <c r="H1066" s="7" t="s">
        <v>1454</v>
      </c>
      <c r="J1066" s="10"/>
      <c r="K1066" s="10"/>
      <c r="T1066" s="1"/>
      <c r="U1066" s="1"/>
      <c r="V1066" s="1"/>
      <c r="W1066" s="1"/>
      <c r="X1066" s="1"/>
    </row>
    <row r="1067" spans="5:24">
      <c r="E1067" s="2"/>
      <c r="G1067" s="7" t="s">
        <v>376</v>
      </c>
      <c r="H1067" s="7" t="s">
        <v>915</v>
      </c>
      <c r="J1067" s="10"/>
      <c r="K1067" s="10"/>
      <c r="T1067" s="1"/>
      <c r="U1067" s="1"/>
      <c r="V1067" s="1"/>
      <c r="W1067" s="1"/>
      <c r="X1067" s="1"/>
    </row>
    <row r="1068" spans="5:24">
      <c r="E1068" s="2"/>
      <c r="G1068" s="7" t="s">
        <v>376</v>
      </c>
      <c r="H1068" s="7" t="s">
        <v>1455</v>
      </c>
      <c r="J1068" s="10"/>
      <c r="K1068" s="10"/>
      <c r="T1068" s="1"/>
      <c r="U1068" s="1"/>
      <c r="V1068" s="1"/>
      <c r="W1068" s="1"/>
      <c r="X1068" s="1"/>
    </row>
    <row r="1069" spans="5:24">
      <c r="E1069" s="2"/>
      <c r="G1069" s="7" t="s">
        <v>376</v>
      </c>
      <c r="H1069" s="7" t="s">
        <v>1456</v>
      </c>
      <c r="J1069" s="10"/>
      <c r="K1069" s="10"/>
      <c r="T1069" s="1"/>
      <c r="U1069" s="1"/>
      <c r="V1069" s="1"/>
      <c r="W1069" s="1"/>
      <c r="X1069" s="1"/>
    </row>
    <row r="1070" spans="5:24">
      <c r="E1070" s="2"/>
      <c r="G1070" s="7" t="s">
        <v>376</v>
      </c>
      <c r="H1070" s="7" t="s">
        <v>1457</v>
      </c>
      <c r="J1070" s="10"/>
      <c r="K1070" s="10"/>
      <c r="T1070" s="1"/>
      <c r="U1070" s="1"/>
      <c r="V1070" s="1"/>
      <c r="W1070" s="1"/>
      <c r="X1070" s="1"/>
    </row>
    <row r="1071" spans="5:24">
      <c r="E1071" s="2"/>
      <c r="G1071" s="7" t="s">
        <v>376</v>
      </c>
      <c r="H1071" s="7" t="s">
        <v>1458</v>
      </c>
      <c r="J1071" s="10"/>
      <c r="K1071" s="10"/>
      <c r="T1071" s="1"/>
      <c r="U1071" s="1"/>
      <c r="V1071" s="1"/>
      <c r="W1071" s="1"/>
      <c r="X1071" s="1"/>
    </row>
    <row r="1072" spans="5:24">
      <c r="E1072" s="2"/>
      <c r="G1072" s="7" t="s">
        <v>376</v>
      </c>
      <c r="H1072" s="7" t="s">
        <v>1459</v>
      </c>
      <c r="J1072" s="10"/>
      <c r="K1072" s="10"/>
      <c r="T1072" s="1"/>
      <c r="U1072" s="1"/>
      <c r="V1072" s="1"/>
      <c r="W1072" s="1"/>
      <c r="X1072" s="1"/>
    </row>
    <row r="1073" spans="5:24">
      <c r="E1073" s="2"/>
      <c r="G1073" s="7" t="s">
        <v>376</v>
      </c>
      <c r="H1073" s="7" t="s">
        <v>1460</v>
      </c>
      <c r="J1073" s="10"/>
      <c r="K1073" s="10"/>
      <c r="T1073" s="1"/>
      <c r="U1073" s="1"/>
      <c r="V1073" s="1"/>
      <c r="W1073" s="1"/>
      <c r="X1073" s="1"/>
    </row>
    <row r="1074" spans="5:24">
      <c r="E1074" s="2"/>
      <c r="G1074" s="7" t="s">
        <v>376</v>
      </c>
      <c r="H1074" s="7" t="s">
        <v>1461</v>
      </c>
      <c r="J1074" s="10"/>
      <c r="K1074" s="10"/>
      <c r="T1074" s="1"/>
      <c r="U1074" s="1"/>
      <c r="V1074" s="1"/>
      <c r="W1074" s="1"/>
      <c r="X1074" s="1"/>
    </row>
    <row r="1075" spans="5:24">
      <c r="E1075" s="2"/>
      <c r="G1075" s="7" t="s">
        <v>376</v>
      </c>
      <c r="H1075" s="7" t="s">
        <v>1462</v>
      </c>
      <c r="J1075" s="10"/>
      <c r="K1075" s="10"/>
      <c r="T1075" s="1"/>
      <c r="U1075" s="1"/>
      <c r="V1075" s="1"/>
      <c r="W1075" s="1"/>
      <c r="X1075" s="1"/>
    </row>
    <row r="1076" spans="5:24">
      <c r="E1076" s="2"/>
      <c r="G1076" s="7" t="s">
        <v>380</v>
      </c>
      <c r="H1076" s="7" t="s">
        <v>1463</v>
      </c>
      <c r="J1076" s="10"/>
      <c r="K1076" s="10"/>
      <c r="T1076" s="1"/>
      <c r="U1076" s="1"/>
      <c r="V1076" s="1"/>
      <c r="W1076" s="1"/>
      <c r="X1076" s="1"/>
    </row>
    <row r="1077" spans="5:24">
      <c r="E1077" s="2"/>
      <c r="G1077" s="7" t="s">
        <v>380</v>
      </c>
      <c r="H1077" s="7" t="s">
        <v>1464</v>
      </c>
      <c r="J1077" s="10"/>
      <c r="K1077" s="10"/>
      <c r="T1077" s="1"/>
      <c r="U1077" s="1"/>
      <c r="V1077" s="1"/>
      <c r="W1077" s="1"/>
      <c r="X1077" s="1"/>
    </row>
    <row r="1078" spans="5:24">
      <c r="E1078" s="2"/>
      <c r="G1078" s="7" t="s">
        <v>380</v>
      </c>
      <c r="H1078" s="7" t="s">
        <v>1465</v>
      </c>
      <c r="J1078" s="10"/>
      <c r="K1078" s="10"/>
      <c r="T1078" s="1"/>
      <c r="U1078" s="1"/>
      <c r="V1078" s="1"/>
      <c r="W1078" s="1"/>
      <c r="X1078" s="1"/>
    </row>
    <row r="1079" spans="5:24">
      <c r="E1079" s="2"/>
      <c r="G1079" s="7" t="s">
        <v>380</v>
      </c>
      <c r="H1079" s="7" t="s">
        <v>1466</v>
      </c>
      <c r="J1079" s="10"/>
      <c r="K1079" s="10"/>
      <c r="T1079" s="1"/>
      <c r="U1079" s="1"/>
      <c r="V1079" s="1"/>
      <c r="W1079" s="1"/>
      <c r="X1079" s="1"/>
    </row>
    <row r="1080" spans="5:24">
      <c r="E1080" s="2"/>
      <c r="G1080" s="7" t="s">
        <v>380</v>
      </c>
      <c r="H1080" s="7" t="s">
        <v>1467</v>
      </c>
      <c r="J1080" s="10"/>
      <c r="K1080" s="10"/>
      <c r="T1080" s="1"/>
      <c r="U1080" s="1"/>
      <c r="V1080" s="1"/>
      <c r="W1080" s="1"/>
      <c r="X1080" s="1"/>
    </row>
    <row r="1081" spans="5:24">
      <c r="E1081" s="2"/>
      <c r="G1081" s="7" t="s">
        <v>380</v>
      </c>
      <c r="H1081" s="7" t="s">
        <v>1468</v>
      </c>
      <c r="J1081" s="10"/>
      <c r="K1081" s="10"/>
      <c r="T1081" s="1"/>
      <c r="U1081" s="1"/>
      <c r="V1081" s="1"/>
      <c r="W1081" s="1"/>
      <c r="X1081" s="1"/>
    </row>
    <row r="1082" spans="5:24">
      <c r="E1082" s="2"/>
      <c r="G1082" s="7" t="s">
        <v>380</v>
      </c>
      <c r="H1082" s="7" t="s">
        <v>1469</v>
      </c>
      <c r="J1082" s="10"/>
      <c r="K1082" s="10"/>
      <c r="T1082" s="1"/>
      <c r="U1082" s="1"/>
      <c r="V1082" s="1"/>
      <c r="W1082" s="1"/>
      <c r="X1082" s="1"/>
    </row>
    <row r="1083" spans="5:24">
      <c r="E1083" s="2"/>
      <c r="G1083" s="7" t="s">
        <v>380</v>
      </c>
      <c r="H1083" s="7" t="s">
        <v>1470</v>
      </c>
      <c r="J1083" s="10"/>
      <c r="K1083" s="10"/>
      <c r="T1083" s="1"/>
      <c r="U1083" s="1"/>
      <c r="V1083" s="1"/>
      <c r="W1083" s="1"/>
      <c r="X1083" s="1"/>
    </row>
    <row r="1084" spans="5:24">
      <c r="E1084" s="2"/>
      <c r="G1084" s="7" t="s">
        <v>380</v>
      </c>
      <c r="H1084" s="7" t="s">
        <v>1471</v>
      </c>
      <c r="J1084" s="10"/>
      <c r="K1084" s="10"/>
      <c r="T1084" s="1"/>
      <c r="U1084" s="1"/>
      <c r="V1084" s="1"/>
      <c r="W1084" s="1"/>
      <c r="X1084" s="1"/>
    </row>
    <row r="1085" spans="5:24">
      <c r="E1085" s="2"/>
      <c r="G1085" s="7" t="s">
        <v>380</v>
      </c>
      <c r="H1085" s="7" t="s">
        <v>1472</v>
      </c>
      <c r="J1085" s="10"/>
      <c r="K1085" s="10"/>
      <c r="T1085" s="1"/>
      <c r="U1085" s="1"/>
      <c r="V1085" s="1"/>
      <c r="W1085" s="1"/>
      <c r="X1085" s="1"/>
    </row>
    <row r="1086" spans="5:24">
      <c r="E1086" s="2"/>
      <c r="G1086" s="7" t="s">
        <v>380</v>
      </c>
      <c r="H1086" s="7" t="s">
        <v>1473</v>
      </c>
      <c r="J1086" s="10"/>
      <c r="K1086" s="10"/>
      <c r="T1086" s="1"/>
      <c r="U1086" s="1"/>
      <c r="V1086" s="1"/>
      <c r="W1086" s="1"/>
      <c r="X1086" s="1"/>
    </row>
    <row r="1087" spans="5:24">
      <c r="E1087" s="2"/>
      <c r="G1087" s="7" t="s">
        <v>380</v>
      </c>
      <c r="H1087" s="7" t="s">
        <v>1474</v>
      </c>
      <c r="J1087" s="10"/>
      <c r="K1087" s="10"/>
      <c r="T1087" s="1"/>
      <c r="U1087" s="1"/>
      <c r="V1087" s="1"/>
      <c r="W1087" s="1"/>
      <c r="X1087" s="1"/>
    </row>
    <row r="1088" spans="5:24">
      <c r="E1088" s="2"/>
      <c r="G1088" s="7" t="s">
        <v>380</v>
      </c>
      <c r="H1088" s="7" t="s">
        <v>1475</v>
      </c>
      <c r="J1088" s="10"/>
      <c r="K1088" s="10"/>
      <c r="T1088" s="1"/>
      <c r="U1088" s="1"/>
      <c r="V1088" s="1"/>
      <c r="W1088" s="1"/>
      <c r="X1088" s="1"/>
    </row>
    <row r="1089" spans="5:24">
      <c r="E1089" s="2"/>
      <c r="G1089" s="7" t="s">
        <v>380</v>
      </c>
      <c r="H1089" s="7" t="s">
        <v>1476</v>
      </c>
      <c r="J1089" s="10"/>
      <c r="K1089" s="10"/>
      <c r="T1089" s="1"/>
      <c r="U1089" s="1"/>
      <c r="V1089" s="1"/>
      <c r="W1089" s="1"/>
      <c r="X1089" s="1"/>
    </row>
    <row r="1090" spans="5:24">
      <c r="E1090" s="2"/>
      <c r="G1090" s="7" t="s">
        <v>380</v>
      </c>
      <c r="H1090" s="7" t="s">
        <v>1477</v>
      </c>
      <c r="J1090" s="10"/>
      <c r="K1090" s="10"/>
      <c r="T1090" s="1"/>
      <c r="U1090" s="1"/>
      <c r="V1090" s="1"/>
      <c r="W1090" s="1"/>
      <c r="X1090" s="1"/>
    </row>
    <row r="1091" spans="5:24">
      <c r="E1091" s="2"/>
      <c r="G1091" s="7" t="s">
        <v>380</v>
      </c>
      <c r="H1091" s="7" t="s">
        <v>1478</v>
      </c>
      <c r="J1091" s="10"/>
      <c r="K1091" s="10"/>
      <c r="T1091" s="1"/>
      <c r="U1091" s="1"/>
      <c r="V1091" s="1"/>
      <c r="W1091" s="1"/>
      <c r="X1091" s="1"/>
    </row>
    <row r="1092" spans="5:24">
      <c r="E1092" s="2"/>
      <c r="G1092" s="7" t="s">
        <v>380</v>
      </c>
      <c r="H1092" s="7" t="s">
        <v>1479</v>
      </c>
      <c r="J1092" s="10"/>
      <c r="K1092" s="10"/>
      <c r="T1092" s="1"/>
      <c r="U1092" s="1"/>
      <c r="V1092" s="1"/>
      <c r="W1092" s="1"/>
      <c r="X1092" s="1"/>
    </row>
    <row r="1093" spans="5:24">
      <c r="E1093" s="2"/>
      <c r="G1093" s="7" t="s">
        <v>380</v>
      </c>
      <c r="H1093" s="7" t="s">
        <v>1480</v>
      </c>
      <c r="J1093" s="10"/>
      <c r="K1093" s="10"/>
      <c r="T1093" s="1"/>
      <c r="U1093" s="1"/>
      <c r="V1093" s="1"/>
      <c r="W1093" s="1"/>
      <c r="X1093" s="1"/>
    </row>
    <row r="1094" spans="5:24">
      <c r="E1094" s="2"/>
      <c r="G1094" s="7" t="s">
        <v>380</v>
      </c>
      <c r="H1094" s="7" t="s">
        <v>1481</v>
      </c>
      <c r="J1094" s="10"/>
      <c r="K1094" s="10"/>
      <c r="T1094" s="1"/>
      <c r="U1094" s="1"/>
      <c r="V1094" s="1"/>
      <c r="W1094" s="1"/>
      <c r="X1094" s="1"/>
    </row>
    <row r="1095" spans="5:24">
      <c r="E1095" s="2"/>
      <c r="G1095" s="7" t="s">
        <v>383</v>
      </c>
      <c r="H1095" s="7" t="s">
        <v>1482</v>
      </c>
      <c r="J1095" s="10"/>
      <c r="K1095" s="10"/>
      <c r="T1095" s="1"/>
      <c r="U1095" s="1"/>
      <c r="V1095" s="1"/>
      <c r="W1095" s="1"/>
      <c r="X1095" s="1"/>
    </row>
    <row r="1096" spans="5:24">
      <c r="E1096" s="2"/>
      <c r="G1096" s="7" t="s">
        <v>383</v>
      </c>
      <c r="H1096" s="7" t="s">
        <v>1483</v>
      </c>
      <c r="J1096" s="10"/>
      <c r="K1096" s="10"/>
      <c r="T1096" s="1"/>
      <c r="U1096" s="1"/>
      <c r="V1096" s="1"/>
      <c r="W1096" s="1"/>
      <c r="X1096" s="1"/>
    </row>
    <row r="1097" spans="5:24">
      <c r="E1097" s="2"/>
      <c r="G1097" s="7" t="s">
        <v>383</v>
      </c>
      <c r="H1097" s="7" t="s">
        <v>1484</v>
      </c>
      <c r="J1097" s="10"/>
      <c r="K1097" s="10"/>
      <c r="T1097" s="1"/>
      <c r="U1097" s="1"/>
      <c r="V1097" s="1"/>
      <c r="W1097" s="1"/>
      <c r="X1097" s="1"/>
    </row>
    <row r="1098" spans="5:24">
      <c r="E1098" s="2"/>
      <c r="G1098" s="7" t="s">
        <v>383</v>
      </c>
      <c r="H1098" s="7" t="s">
        <v>1485</v>
      </c>
      <c r="J1098" s="10"/>
      <c r="K1098" s="10"/>
      <c r="T1098" s="1"/>
      <c r="U1098" s="1"/>
      <c r="V1098" s="1"/>
      <c r="W1098" s="1"/>
      <c r="X1098" s="1"/>
    </row>
    <row r="1099" spans="5:24">
      <c r="E1099" s="2"/>
      <c r="G1099" s="7" t="s">
        <v>383</v>
      </c>
      <c r="H1099" s="7" t="s">
        <v>1486</v>
      </c>
      <c r="J1099" s="10"/>
      <c r="K1099" s="10"/>
      <c r="T1099" s="1"/>
      <c r="U1099" s="1"/>
      <c r="V1099" s="1"/>
      <c r="W1099" s="1"/>
      <c r="X1099" s="1"/>
    </row>
    <row r="1100" spans="5:24">
      <c r="E1100" s="2"/>
      <c r="G1100" s="7" t="s">
        <v>383</v>
      </c>
      <c r="H1100" s="7" t="s">
        <v>1487</v>
      </c>
      <c r="J1100" s="10"/>
      <c r="K1100" s="10"/>
      <c r="T1100" s="1"/>
      <c r="U1100" s="1"/>
      <c r="V1100" s="1"/>
      <c r="W1100" s="1"/>
      <c r="X1100" s="1"/>
    </row>
    <row r="1101" spans="5:24">
      <c r="E1101" s="2"/>
      <c r="G1101" s="7" t="s">
        <v>383</v>
      </c>
      <c r="H1101" s="7" t="s">
        <v>1488</v>
      </c>
      <c r="J1101" s="10"/>
      <c r="K1101" s="10"/>
      <c r="T1101" s="1"/>
      <c r="U1101" s="1"/>
      <c r="V1101" s="1"/>
      <c r="W1101" s="1"/>
      <c r="X1101" s="1"/>
    </row>
    <row r="1102" spans="5:24">
      <c r="E1102" s="2"/>
      <c r="G1102" s="7" t="s">
        <v>383</v>
      </c>
      <c r="H1102" s="7" t="s">
        <v>1489</v>
      </c>
      <c r="J1102" s="10"/>
      <c r="K1102" s="10"/>
      <c r="T1102" s="1"/>
      <c r="U1102" s="1"/>
      <c r="V1102" s="1"/>
      <c r="W1102" s="1"/>
      <c r="X1102" s="1"/>
    </row>
    <row r="1103" spans="5:24">
      <c r="E1103" s="2"/>
      <c r="G1103" s="7" t="s">
        <v>383</v>
      </c>
      <c r="H1103" s="7" t="s">
        <v>1490</v>
      </c>
      <c r="J1103" s="10"/>
      <c r="K1103" s="10"/>
      <c r="T1103" s="1"/>
      <c r="U1103" s="1"/>
      <c r="V1103" s="1"/>
      <c r="W1103" s="1"/>
      <c r="X1103" s="1"/>
    </row>
    <row r="1104" spans="5:24">
      <c r="E1104" s="2"/>
      <c r="G1104" s="7" t="s">
        <v>383</v>
      </c>
      <c r="H1104" s="7" t="s">
        <v>1491</v>
      </c>
      <c r="J1104" s="10"/>
      <c r="K1104" s="10"/>
      <c r="T1104" s="1"/>
      <c r="U1104" s="1"/>
      <c r="V1104" s="1"/>
      <c r="W1104" s="1"/>
      <c r="X1104" s="1"/>
    </row>
    <row r="1105" spans="5:24">
      <c r="E1105" s="2"/>
      <c r="G1105" s="7" t="s">
        <v>383</v>
      </c>
      <c r="H1105" s="7" t="s">
        <v>1492</v>
      </c>
      <c r="J1105" s="10"/>
      <c r="K1105" s="10"/>
      <c r="T1105" s="1"/>
      <c r="U1105" s="1"/>
      <c r="V1105" s="1"/>
      <c r="W1105" s="1"/>
      <c r="X1105" s="1"/>
    </row>
    <row r="1106" spans="5:24">
      <c r="E1106" s="2"/>
      <c r="G1106" s="7" t="s">
        <v>383</v>
      </c>
      <c r="H1106" s="7" t="s">
        <v>1493</v>
      </c>
      <c r="J1106" s="10"/>
      <c r="K1106" s="10"/>
      <c r="T1106" s="1"/>
      <c r="U1106" s="1"/>
      <c r="V1106" s="1"/>
      <c r="W1106" s="1"/>
      <c r="X1106" s="1"/>
    </row>
    <row r="1107" spans="5:24">
      <c r="E1107" s="2"/>
      <c r="G1107" s="7" t="s">
        <v>383</v>
      </c>
      <c r="H1107" s="7" t="s">
        <v>1494</v>
      </c>
      <c r="J1107" s="10"/>
      <c r="K1107" s="10"/>
      <c r="T1107" s="1"/>
      <c r="U1107" s="1"/>
      <c r="V1107" s="1"/>
      <c r="W1107" s="1"/>
      <c r="X1107" s="1"/>
    </row>
    <row r="1108" spans="5:24">
      <c r="E1108" s="2"/>
      <c r="G1108" s="7" t="s">
        <v>383</v>
      </c>
      <c r="H1108" s="7" t="s">
        <v>1495</v>
      </c>
      <c r="J1108" s="10"/>
      <c r="K1108" s="10"/>
      <c r="T1108" s="1"/>
      <c r="U1108" s="1"/>
      <c r="V1108" s="1"/>
      <c r="W1108" s="1"/>
      <c r="X1108" s="1"/>
    </row>
    <row r="1109" spans="5:24">
      <c r="E1109" s="2"/>
      <c r="G1109" s="7" t="s">
        <v>383</v>
      </c>
      <c r="H1109" s="7" t="s">
        <v>1496</v>
      </c>
      <c r="J1109" s="10"/>
      <c r="K1109" s="10"/>
      <c r="T1109" s="1"/>
      <c r="U1109" s="1"/>
      <c r="V1109" s="1"/>
      <c r="W1109" s="1"/>
      <c r="X1109" s="1"/>
    </row>
    <row r="1110" spans="5:24">
      <c r="E1110" s="2"/>
      <c r="G1110" s="7" t="s">
        <v>383</v>
      </c>
      <c r="H1110" s="7" t="s">
        <v>1497</v>
      </c>
      <c r="J1110" s="10"/>
      <c r="K1110" s="10"/>
      <c r="T1110" s="1"/>
      <c r="U1110" s="1"/>
      <c r="V1110" s="1"/>
      <c r="W1110" s="1"/>
      <c r="X1110" s="1"/>
    </row>
    <row r="1111" spans="5:24">
      <c r="E1111" s="2"/>
      <c r="G1111" s="7" t="s">
        <v>383</v>
      </c>
      <c r="H1111" s="7" t="s">
        <v>1498</v>
      </c>
      <c r="J1111" s="10"/>
      <c r="K1111" s="10"/>
      <c r="T1111" s="1"/>
      <c r="U1111" s="1"/>
      <c r="V1111" s="1"/>
      <c r="W1111" s="1"/>
      <c r="X1111" s="1"/>
    </row>
    <row r="1112" spans="5:24">
      <c r="E1112" s="2"/>
      <c r="G1112" s="7" t="s">
        <v>383</v>
      </c>
      <c r="H1112" s="7" t="s">
        <v>1499</v>
      </c>
      <c r="J1112" s="10"/>
      <c r="K1112" s="10"/>
      <c r="T1112" s="1"/>
      <c r="U1112" s="1"/>
      <c r="V1112" s="1"/>
      <c r="W1112" s="1"/>
      <c r="X1112" s="1"/>
    </row>
    <row r="1113" spans="5:24">
      <c r="E1113" s="2"/>
      <c r="G1113" s="7" t="s">
        <v>383</v>
      </c>
      <c r="H1113" s="7" t="s">
        <v>1500</v>
      </c>
      <c r="J1113" s="10"/>
      <c r="K1113" s="10"/>
      <c r="T1113" s="1"/>
      <c r="U1113" s="1"/>
      <c r="V1113" s="1"/>
      <c r="W1113" s="1"/>
      <c r="X1113" s="1"/>
    </row>
    <row r="1114" spans="5:24">
      <c r="E1114" s="2"/>
      <c r="G1114" s="7" t="s">
        <v>383</v>
      </c>
      <c r="H1114" s="7" t="s">
        <v>1501</v>
      </c>
      <c r="J1114" s="10"/>
      <c r="K1114" s="10"/>
      <c r="T1114" s="1"/>
      <c r="U1114" s="1"/>
      <c r="V1114" s="1"/>
      <c r="W1114" s="1"/>
      <c r="X1114" s="1"/>
    </row>
    <row r="1115" spans="5:24">
      <c r="E1115" s="2"/>
      <c r="G1115" s="7" t="s">
        <v>383</v>
      </c>
      <c r="H1115" s="7" t="s">
        <v>1502</v>
      </c>
      <c r="J1115" s="10"/>
      <c r="K1115" s="10"/>
      <c r="T1115" s="1"/>
      <c r="U1115" s="1"/>
      <c r="V1115" s="1"/>
      <c r="W1115" s="1"/>
      <c r="X1115" s="1"/>
    </row>
    <row r="1116" spans="5:24">
      <c r="E1116" s="2"/>
      <c r="G1116" s="7" t="s">
        <v>383</v>
      </c>
      <c r="H1116" s="7" t="s">
        <v>1503</v>
      </c>
      <c r="J1116" s="10"/>
      <c r="K1116" s="10"/>
      <c r="T1116" s="1"/>
      <c r="U1116" s="1"/>
      <c r="V1116" s="1"/>
      <c r="W1116" s="1"/>
      <c r="X1116" s="1"/>
    </row>
    <row r="1117" spans="5:24">
      <c r="E1117" s="2"/>
      <c r="G1117" s="7" t="s">
        <v>383</v>
      </c>
      <c r="H1117" s="7" t="s">
        <v>1504</v>
      </c>
      <c r="J1117" s="10"/>
      <c r="K1117" s="10"/>
      <c r="T1117" s="1"/>
      <c r="U1117" s="1"/>
      <c r="V1117" s="1"/>
      <c r="W1117" s="1"/>
      <c r="X1117" s="1"/>
    </row>
    <row r="1118" spans="5:24">
      <c r="E1118" s="2"/>
      <c r="G1118" s="7" t="s">
        <v>383</v>
      </c>
      <c r="H1118" s="7" t="s">
        <v>1505</v>
      </c>
      <c r="J1118" s="10"/>
      <c r="K1118" s="10"/>
      <c r="T1118" s="1"/>
      <c r="U1118" s="1"/>
      <c r="V1118" s="1"/>
      <c r="W1118" s="1"/>
      <c r="X1118" s="1"/>
    </row>
    <row r="1119" spans="5:24">
      <c r="E1119" s="2"/>
      <c r="G1119" s="7" t="s">
        <v>383</v>
      </c>
      <c r="H1119" s="7" t="s">
        <v>1506</v>
      </c>
      <c r="J1119" s="10"/>
      <c r="K1119" s="10"/>
      <c r="T1119" s="1"/>
      <c r="U1119" s="1"/>
      <c r="V1119" s="1"/>
      <c r="W1119" s="1"/>
      <c r="X1119" s="1"/>
    </row>
    <row r="1120" spans="5:24">
      <c r="E1120" s="2"/>
      <c r="G1120" s="7" t="s">
        <v>383</v>
      </c>
      <c r="H1120" s="7" t="s">
        <v>1507</v>
      </c>
      <c r="J1120" s="10"/>
      <c r="K1120" s="10"/>
      <c r="T1120" s="1"/>
      <c r="U1120" s="1"/>
      <c r="V1120" s="1"/>
      <c r="W1120" s="1"/>
      <c r="X1120" s="1"/>
    </row>
    <row r="1121" spans="5:24">
      <c r="E1121" s="2"/>
      <c r="G1121" s="7" t="s">
        <v>387</v>
      </c>
      <c r="H1121" s="7" t="s">
        <v>1508</v>
      </c>
      <c r="J1121" s="10"/>
      <c r="K1121" s="10"/>
      <c r="T1121" s="1"/>
      <c r="U1121" s="1"/>
      <c r="V1121" s="1"/>
      <c r="W1121" s="1"/>
      <c r="X1121" s="1"/>
    </row>
    <row r="1122" spans="5:24">
      <c r="E1122" s="2"/>
      <c r="G1122" s="7" t="s">
        <v>387</v>
      </c>
      <c r="H1122" s="7" t="s">
        <v>1509</v>
      </c>
      <c r="J1122" s="10"/>
      <c r="K1122" s="10"/>
      <c r="T1122" s="1"/>
      <c r="U1122" s="1"/>
      <c r="V1122" s="1"/>
      <c r="W1122" s="1"/>
      <c r="X1122" s="1"/>
    </row>
    <row r="1123" spans="5:24">
      <c r="E1123" s="2"/>
      <c r="G1123" s="7" t="s">
        <v>387</v>
      </c>
      <c r="H1123" s="7" t="s">
        <v>1510</v>
      </c>
      <c r="J1123" s="10"/>
      <c r="K1123" s="10"/>
      <c r="T1123" s="1"/>
      <c r="U1123" s="1"/>
      <c r="V1123" s="1"/>
      <c r="W1123" s="1"/>
      <c r="X1123" s="1"/>
    </row>
    <row r="1124" spans="5:24">
      <c r="E1124" s="2"/>
      <c r="G1124" s="7" t="s">
        <v>387</v>
      </c>
      <c r="H1124" s="7" t="s">
        <v>1511</v>
      </c>
      <c r="J1124" s="10"/>
      <c r="K1124" s="10"/>
      <c r="T1124" s="1"/>
      <c r="U1124" s="1"/>
      <c r="V1124" s="1"/>
      <c r="W1124" s="1"/>
      <c r="X1124" s="1"/>
    </row>
    <row r="1125" spans="5:24">
      <c r="E1125" s="2"/>
      <c r="G1125" s="7" t="s">
        <v>387</v>
      </c>
      <c r="H1125" s="7" t="s">
        <v>1512</v>
      </c>
      <c r="J1125" s="10"/>
      <c r="K1125" s="10"/>
      <c r="T1125" s="1"/>
      <c r="U1125" s="1"/>
      <c r="V1125" s="1"/>
      <c r="W1125" s="1"/>
      <c r="X1125" s="1"/>
    </row>
    <row r="1126" spans="5:24">
      <c r="E1126" s="2"/>
      <c r="G1126" s="7" t="s">
        <v>387</v>
      </c>
      <c r="H1126" s="7" t="s">
        <v>1513</v>
      </c>
      <c r="J1126" s="10"/>
      <c r="K1126" s="10"/>
      <c r="T1126" s="1"/>
      <c r="U1126" s="1"/>
      <c r="V1126" s="1"/>
      <c r="W1126" s="1"/>
      <c r="X1126" s="1"/>
    </row>
    <row r="1127" spans="5:24">
      <c r="E1127" s="2"/>
      <c r="G1127" s="7" t="s">
        <v>387</v>
      </c>
      <c r="H1127" s="7" t="s">
        <v>1514</v>
      </c>
      <c r="J1127" s="10"/>
      <c r="K1127" s="10"/>
      <c r="T1127" s="1"/>
      <c r="U1127" s="1"/>
      <c r="V1127" s="1"/>
      <c r="W1127" s="1"/>
      <c r="X1127" s="1"/>
    </row>
    <row r="1128" spans="5:24">
      <c r="E1128" s="2"/>
      <c r="G1128" s="7" t="s">
        <v>387</v>
      </c>
      <c r="H1128" s="7" t="s">
        <v>1515</v>
      </c>
      <c r="J1128" s="10"/>
      <c r="K1128" s="10"/>
      <c r="T1128" s="1"/>
      <c r="U1128" s="1"/>
      <c r="V1128" s="1"/>
      <c r="W1128" s="1"/>
      <c r="X1128" s="1"/>
    </row>
    <row r="1129" spans="5:24">
      <c r="E1129" s="2"/>
      <c r="G1129" s="7" t="s">
        <v>387</v>
      </c>
      <c r="H1129" s="7" t="s">
        <v>1516</v>
      </c>
      <c r="J1129" s="10"/>
      <c r="K1129" s="10"/>
      <c r="T1129" s="1"/>
      <c r="U1129" s="1"/>
      <c r="V1129" s="1"/>
      <c r="W1129" s="1"/>
      <c r="X1129" s="1"/>
    </row>
    <row r="1130" spans="5:24">
      <c r="E1130" s="2"/>
      <c r="G1130" s="7" t="s">
        <v>387</v>
      </c>
      <c r="H1130" s="7" t="s">
        <v>1517</v>
      </c>
      <c r="J1130" s="10"/>
      <c r="K1130" s="10"/>
      <c r="T1130" s="1"/>
      <c r="U1130" s="1"/>
      <c r="V1130" s="1"/>
      <c r="W1130" s="1"/>
      <c r="X1130" s="1"/>
    </row>
    <row r="1131" spans="5:24">
      <c r="E1131" s="2"/>
      <c r="G1131" s="7" t="s">
        <v>387</v>
      </c>
      <c r="H1131" s="7" t="s">
        <v>1518</v>
      </c>
      <c r="J1131" s="10"/>
      <c r="K1131" s="10"/>
      <c r="T1131" s="1"/>
      <c r="U1131" s="1"/>
      <c r="V1131" s="1"/>
      <c r="W1131" s="1"/>
      <c r="X1131" s="1"/>
    </row>
    <row r="1132" spans="5:24">
      <c r="E1132" s="2"/>
      <c r="G1132" s="7" t="s">
        <v>387</v>
      </c>
      <c r="H1132" s="7" t="s">
        <v>1519</v>
      </c>
      <c r="J1132" s="10"/>
      <c r="K1132" s="10"/>
      <c r="T1132" s="1"/>
      <c r="U1132" s="1"/>
      <c r="V1132" s="1"/>
      <c r="W1132" s="1"/>
      <c r="X1132" s="1"/>
    </row>
    <row r="1133" spans="5:24">
      <c r="E1133" s="2"/>
      <c r="G1133" s="7" t="s">
        <v>387</v>
      </c>
      <c r="H1133" s="7" t="s">
        <v>1520</v>
      </c>
      <c r="J1133" s="10"/>
      <c r="K1133" s="10"/>
      <c r="T1133" s="1"/>
      <c r="U1133" s="1"/>
      <c r="V1133" s="1"/>
      <c r="W1133" s="1"/>
      <c r="X1133" s="1"/>
    </row>
    <row r="1134" spans="5:24">
      <c r="E1134" s="2"/>
      <c r="G1134" s="7" t="s">
        <v>387</v>
      </c>
      <c r="H1134" s="7" t="s">
        <v>1521</v>
      </c>
      <c r="J1134" s="10"/>
      <c r="K1134" s="10"/>
      <c r="T1134" s="1"/>
      <c r="U1134" s="1"/>
      <c r="V1134" s="1"/>
      <c r="W1134" s="1"/>
      <c r="X1134" s="1"/>
    </row>
    <row r="1135" spans="5:24">
      <c r="E1135" s="2"/>
      <c r="G1135" s="7" t="s">
        <v>387</v>
      </c>
      <c r="H1135" s="7" t="s">
        <v>1522</v>
      </c>
      <c r="J1135" s="10"/>
      <c r="K1135" s="10"/>
      <c r="T1135" s="1"/>
      <c r="U1135" s="1"/>
      <c r="V1135" s="1"/>
      <c r="W1135" s="1"/>
      <c r="X1135" s="1"/>
    </row>
    <row r="1136" spans="5:24">
      <c r="E1136" s="2"/>
      <c r="G1136" s="7" t="s">
        <v>387</v>
      </c>
      <c r="H1136" s="7" t="s">
        <v>1523</v>
      </c>
      <c r="J1136" s="10"/>
      <c r="K1136" s="10"/>
      <c r="T1136" s="1"/>
      <c r="U1136" s="1"/>
      <c r="V1136" s="1"/>
      <c r="W1136" s="1"/>
      <c r="X1136" s="1"/>
    </row>
    <row r="1137" spans="5:24">
      <c r="E1137" s="2"/>
      <c r="G1137" s="7" t="s">
        <v>387</v>
      </c>
      <c r="H1137" s="7" t="s">
        <v>1524</v>
      </c>
      <c r="J1137" s="10"/>
      <c r="K1137" s="10"/>
      <c r="T1137" s="1"/>
      <c r="U1137" s="1"/>
      <c r="V1137" s="1"/>
      <c r="W1137" s="1"/>
      <c r="X1137" s="1"/>
    </row>
    <row r="1138" spans="5:24">
      <c r="E1138" s="2"/>
      <c r="G1138" s="7" t="s">
        <v>387</v>
      </c>
      <c r="H1138" s="7" t="s">
        <v>1525</v>
      </c>
      <c r="J1138" s="10"/>
      <c r="K1138" s="10"/>
      <c r="T1138" s="1"/>
      <c r="U1138" s="1"/>
      <c r="V1138" s="1"/>
      <c r="W1138" s="1"/>
      <c r="X1138" s="1"/>
    </row>
    <row r="1139" spans="5:24">
      <c r="E1139" s="2"/>
      <c r="G1139" s="7" t="s">
        <v>387</v>
      </c>
      <c r="H1139" s="7" t="s">
        <v>1526</v>
      </c>
      <c r="J1139" s="10"/>
      <c r="K1139" s="10"/>
      <c r="T1139" s="1"/>
      <c r="U1139" s="1"/>
      <c r="V1139" s="1"/>
      <c r="W1139" s="1"/>
      <c r="X1139" s="1"/>
    </row>
    <row r="1140" spans="5:24">
      <c r="E1140" s="2"/>
      <c r="G1140" s="7" t="s">
        <v>387</v>
      </c>
      <c r="H1140" s="7" t="s">
        <v>1527</v>
      </c>
      <c r="J1140" s="10"/>
      <c r="K1140" s="10"/>
      <c r="T1140" s="1"/>
      <c r="U1140" s="1"/>
      <c r="V1140" s="1"/>
      <c r="W1140" s="1"/>
      <c r="X1140" s="1"/>
    </row>
    <row r="1141" spans="5:24">
      <c r="E1141" s="2"/>
      <c r="G1141" s="7" t="s">
        <v>387</v>
      </c>
      <c r="H1141" s="7" t="s">
        <v>1528</v>
      </c>
      <c r="J1141" s="10"/>
      <c r="K1141" s="10"/>
      <c r="T1141" s="1"/>
      <c r="U1141" s="1"/>
      <c r="V1141" s="1"/>
      <c r="W1141" s="1"/>
      <c r="X1141" s="1"/>
    </row>
    <row r="1142" spans="5:24">
      <c r="E1142" s="2"/>
      <c r="G1142" s="7" t="s">
        <v>387</v>
      </c>
      <c r="H1142" s="7" t="s">
        <v>1529</v>
      </c>
      <c r="J1142" s="10"/>
      <c r="K1142" s="10"/>
      <c r="T1142" s="1"/>
      <c r="U1142" s="1"/>
      <c r="V1142" s="1"/>
      <c r="W1142" s="1"/>
      <c r="X1142" s="1"/>
    </row>
    <row r="1143" spans="5:24">
      <c r="E1143" s="2"/>
      <c r="G1143" s="7" t="s">
        <v>387</v>
      </c>
      <c r="H1143" s="7" t="s">
        <v>1530</v>
      </c>
      <c r="J1143" s="10"/>
      <c r="K1143" s="10"/>
      <c r="T1143" s="1"/>
      <c r="U1143" s="1"/>
      <c r="V1143" s="1"/>
      <c r="W1143" s="1"/>
      <c r="X1143" s="1"/>
    </row>
    <row r="1144" spans="5:24">
      <c r="E1144" s="2"/>
      <c r="G1144" s="7" t="s">
        <v>387</v>
      </c>
      <c r="H1144" s="7" t="s">
        <v>1531</v>
      </c>
      <c r="J1144" s="10"/>
      <c r="K1144" s="10"/>
      <c r="T1144" s="1"/>
      <c r="U1144" s="1"/>
      <c r="V1144" s="1"/>
      <c r="W1144" s="1"/>
      <c r="X1144" s="1"/>
    </row>
    <row r="1145" spans="5:24">
      <c r="E1145" s="2"/>
      <c r="G1145" s="7" t="s">
        <v>387</v>
      </c>
      <c r="H1145" s="7" t="s">
        <v>1532</v>
      </c>
      <c r="J1145" s="10"/>
      <c r="K1145" s="10"/>
      <c r="T1145" s="1"/>
      <c r="U1145" s="1"/>
      <c r="V1145" s="1"/>
      <c r="W1145" s="1"/>
      <c r="X1145" s="1"/>
    </row>
    <row r="1146" spans="5:24">
      <c r="E1146" s="2"/>
      <c r="G1146" s="7" t="s">
        <v>387</v>
      </c>
      <c r="H1146" s="7" t="s">
        <v>1533</v>
      </c>
      <c r="J1146" s="10"/>
      <c r="K1146" s="10"/>
      <c r="T1146" s="1"/>
      <c r="U1146" s="1"/>
      <c r="V1146" s="1"/>
      <c r="W1146" s="1"/>
      <c r="X1146" s="1"/>
    </row>
    <row r="1147" spans="5:24">
      <c r="E1147" s="2"/>
      <c r="G1147" s="7" t="s">
        <v>387</v>
      </c>
      <c r="H1147" s="7" t="s">
        <v>1534</v>
      </c>
      <c r="J1147" s="10"/>
      <c r="K1147" s="10"/>
      <c r="T1147" s="1"/>
      <c r="U1147" s="1"/>
      <c r="V1147" s="1"/>
      <c r="W1147" s="1"/>
      <c r="X1147" s="1"/>
    </row>
    <row r="1148" spans="5:24">
      <c r="E1148" s="2"/>
      <c r="G1148" s="7" t="s">
        <v>387</v>
      </c>
      <c r="H1148" s="7" t="s">
        <v>1535</v>
      </c>
      <c r="J1148" s="10"/>
      <c r="K1148" s="10"/>
      <c r="T1148" s="1"/>
      <c r="U1148" s="1"/>
      <c r="V1148" s="1"/>
      <c r="W1148" s="1"/>
      <c r="X1148" s="1"/>
    </row>
    <row r="1149" spans="5:24">
      <c r="E1149" s="2"/>
      <c r="G1149" s="7" t="s">
        <v>387</v>
      </c>
      <c r="H1149" s="7" t="s">
        <v>1536</v>
      </c>
      <c r="J1149" s="10"/>
      <c r="K1149" s="10"/>
      <c r="T1149" s="1"/>
      <c r="U1149" s="1"/>
      <c r="V1149" s="1"/>
      <c r="W1149" s="1"/>
      <c r="X1149" s="1"/>
    </row>
    <row r="1150" spans="5:24">
      <c r="E1150" s="2"/>
      <c r="G1150" s="7" t="s">
        <v>387</v>
      </c>
      <c r="H1150" s="7" t="s">
        <v>1537</v>
      </c>
      <c r="J1150" s="10"/>
      <c r="K1150" s="10"/>
      <c r="T1150" s="1"/>
      <c r="U1150" s="1"/>
      <c r="V1150" s="1"/>
      <c r="W1150" s="1"/>
      <c r="X1150" s="1"/>
    </row>
    <row r="1151" spans="5:24">
      <c r="E1151" s="2"/>
      <c r="G1151" s="7" t="s">
        <v>387</v>
      </c>
      <c r="H1151" s="7" t="s">
        <v>1538</v>
      </c>
      <c r="J1151" s="10"/>
      <c r="K1151" s="10"/>
      <c r="T1151" s="1"/>
      <c r="U1151" s="1"/>
      <c r="V1151" s="1"/>
      <c r="W1151" s="1"/>
      <c r="X1151" s="1"/>
    </row>
    <row r="1152" spans="5:24">
      <c r="E1152" s="2"/>
      <c r="G1152" s="7" t="s">
        <v>387</v>
      </c>
      <c r="H1152" s="7" t="s">
        <v>1539</v>
      </c>
      <c r="J1152" s="10"/>
      <c r="K1152" s="10"/>
      <c r="T1152" s="1"/>
      <c r="U1152" s="1"/>
      <c r="V1152" s="1"/>
      <c r="W1152" s="1"/>
      <c r="X1152" s="1"/>
    </row>
    <row r="1153" spans="5:24">
      <c r="E1153" s="2"/>
      <c r="G1153" s="7" t="s">
        <v>387</v>
      </c>
      <c r="H1153" s="7" t="s">
        <v>1540</v>
      </c>
      <c r="J1153" s="10"/>
      <c r="K1153" s="10"/>
      <c r="T1153" s="1"/>
      <c r="U1153" s="1"/>
      <c r="V1153" s="1"/>
      <c r="W1153" s="1"/>
      <c r="X1153" s="1"/>
    </row>
    <row r="1154" spans="5:24">
      <c r="E1154" s="2"/>
      <c r="G1154" s="7" t="s">
        <v>387</v>
      </c>
      <c r="H1154" s="7" t="s">
        <v>1541</v>
      </c>
      <c r="J1154" s="10"/>
      <c r="K1154" s="10"/>
      <c r="T1154" s="1"/>
      <c r="U1154" s="1"/>
      <c r="V1154" s="1"/>
      <c r="W1154" s="1"/>
      <c r="X1154" s="1"/>
    </row>
    <row r="1155" spans="5:24">
      <c r="E1155" s="2"/>
      <c r="G1155" s="7" t="s">
        <v>387</v>
      </c>
      <c r="H1155" s="7" t="s">
        <v>1542</v>
      </c>
      <c r="J1155" s="10"/>
      <c r="K1155" s="10"/>
      <c r="T1155" s="1"/>
      <c r="U1155" s="1"/>
      <c r="V1155" s="1"/>
      <c r="W1155" s="1"/>
      <c r="X1155" s="1"/>
    </row>
    <row r="1156" spans="5:24">
      <c r="E1156" s="2"/>
      <c r="G1156" s="7" t="s">
        <v>387</v>
      </c>
      <c r="H1156" s="7" t="s">
        <v>1543</v>
      </c>
      <c r="J1156" s="10"/>
      <c r="K1156" s="10"/>
      <c r="T1156" s="1"/>
      <c r="U1156" s="1"/>
      <c r="V1156" s="1"/>
      <c r="W1156" s="1"/>
      <c r="X1156" s="1"/>
    </row>
    <row r="1157" spans="5:24">
      <c r="E1157" s="2"/>
      <c r="G1157" s="7" t="s">
        <v>387</v>
      </c>
      <c r="H1157" s="7" t="s">
        <v>1544</v>
      </c>
      <c r="J1157" s="10"/>
      <c r="K1157" s="10"/>
      <c r="T1157" s="1"/>
      <c r="U1157" s="1"/>
      <c r="V1157" s="1"/>
      <c r="W1157" s="1"/>
      <c r="X1157" s="1"/>
    </row>
    <row r="1158" spans="5:24">
      <c r="E1158" s="2"/>
      <c r="G1158" s="7" t="s">
        <v>387</v>
      </c>
      <c r="H1158" s="7" t="s">
        <v>1545</v>
      </c>
      <c r="J1158" s="10"/>
      <c r="K1158" s="10"/>
      <c r="T1158" s="1"/>
      <c r="U1158" s="1"/>
      <c r="V1158" s="1"/>
      <c r="W1158" s="1"/>
      <c r="X1158" s="1"/>
    </row>
    <row r="1159" spans="5:24">
      <c r="E1159" s="2"/>
      <c r="G1159" s="7" t="s">
        <v>387</v>
      </c>
      <c r="H1159" s="7" t="s">
        <v>1546</v>
      </c>
      <c r="J1159" s="10"/>
      <c r="K1159" s="10"/>
      <c r="T1159" s="1"/>
      <c r="U1159" s="1"/>
      <c r="V1159" s="1"/>
      <c r="W1159" s="1"/>
      <c r="X1159" s="1"/>
    </row>
    <row r="1160" spans="5:24">
      <c r="E1160" s="2"/>
      <c r="G1160" s="7" t="s">
        <v>387</v>
      </c>
      <c r="H1160" s="7" t="s">
        <v>1547</v>
      </c>
      <c r="J1160" s="10"/>
      <c r="K1160" s="10"/>
      <c r="T1160" s="1"/>
      <c r="U1160" s="1"/>
      <c r="V1160" s="1"/>
      <c r="W1160" s="1"/>
      <c r="X1160" s="1"/>
    </row>
    <row r="1161" spans="5:24">
      <c r="E1161" s="2"/>
      <c r="G1161" s="7" t="s">
        <v>387</v>
      </c>
      <c r="H1161" s="7" t="s">
        <v>1548</v>
      </c>
      <c r="J1161" s="10"/>
      <c r="K1161" s="10"/>
      <c r="T1161" s="1"/>
      <c r="U1161" s="1"/>
      <c r="V1161" s="1"/>
      <c r="W1161" s="1"/>
      <c r="X1161" s="1"/>
    </row>
    <row r="1162" spans="5:24">
      <c r="E1162" s="2"/>
      <c r="G1162" s="7" t="s">
        <v>387</v>
      </c>
      <c r="H1162" s="7" t="s">
        <v>1549</v>
      </c>
      <c r="J1162" s="10"/>
      <c r="K1162" s="10"/>
      <c r="T1162" s="1"/>
      <c r="U1162" s="1"/>
      <c r="V1162" s="1"/>
      <c r="W1162" s="1"/>
      <c r="X1162" s="1"/>
    </row>
    <row r="1163" spans="5:24">
      <c r="E1163" s="2"/>
      <c r="G1163" s="7" t="s">
        <v>387</v>
      </c>
      <c r="H1163" s="7" t="s">
        <v>1550</v>
      </c>
      <c r="J1163" s="10"/>
      <c r="K1163" s="10"/>
      <c r="T1163" s="1"/>
      <c r="U1163" s="1"/>
      <c r="V1163" s="1"/>
      <c r="W1163" s="1"/>
      <c r="X1163" s="1"/>
    </row>
    <row r="1164" spans="5:24">
      <c r="E1164" s="2"/>
      <c r="G1164" s="7" t="s">
        <v>391</v>
      </c>
      <c r="H1164" s="7" t="s">
        <v>1551</v>
      </c>
      <c r="J1164" s="10"/>
      <c r="K1164" s="10"/>
      <c r="T1164" s="1"/>
      <c r="U1164" s="1"/>
      <c r="V1164" s="1"/>
      <c r="W1164" s="1"/>
      <c r="X1164" s="1"/>
    </row>
    <row r="1165" spans="5:24">
      <c r="E1165" s="2"/>
      <c r="G1165" s="7" t="s">
        <v>391</v>
      </c>
      <c r="H1165" s="7" t="s">
        <v>1552</v>
      </c>
      <c r="J1165" s="10"/>
      <c r="K1165" s="10"/>
      <c r="T1165" s="1"/>
      <c r="U1165" s="1"/>
      <c r="V1165" s="1"/>
      <c r="W1165" s="1"/>
      <c r="X1165" s="1"/>
    </row>
    <row r="1166" spans="5:24">
      <c r="E1166" s="2"/>
      <c r="G1166" s="7" t="s">
        <v>391</v>
      </c>
      <c r="H1166" s="7" t="s">
        <v>1553</v>
      </c>
      <c r="J1166" s="10"/>
      <c r="K1166" s="10"/>
      <c r="T1166" s="1"/>
      <c r="U1166" s="1"/>
      <c r="V1166" s="1"/>
      <c r="W1166" s="1"/>
      <c r="X1166" s="1"/>
    </row>
    <row r="1167" spans="5:24">
      <c r="E1167" s="2"/>
      <c r="G1167" s="7" t="s">
        <v>391</v>
      </c>
      <c r="H1167" s="7" t="s">
        <v>1554</v>
      </c>
      <c r="J1167" s="10"/>
      <c r="K1167" s="10"/>
      <c r="T1167" s="1"/>
      <c r="U1167" s="1"/>
      <c r="V1167" s="1"/>
      <c r="W1167" s="1"/>
      <c r="X1167" s="1"/>
    </row>
    <row r="1168" spans="5:24">
      <c r="E1168" s="2"/>
      <c r="G1168" s="7" t="s">
        <v>391</v>
      </c>
      <c r="H1168" s="7" t="s">
        <v>1555</v>
      </c>
      <c r="J1168" s="10"/>
      <c r="K1168" s="10"/>
      <c r="T1168" s="1"/>
      <c r="U1168" s="1"/>
      <c r="V1168" s="1"/>
      <c r="W1168" s="1"/>
      <c r="X1168" s="1"/>
    </row>
    <row r="1169" spans="5:24">
      <c r="E1169" s="2"/>
      <c r="G1169" s="7" t="s">
        <v>391</v>
      </c>
      <c r="H1169" s="7" t="s">
        <v>1556</v>
      </c>
      <c r="J1169" s="10"/>
      <c r="K1169" s="10"/>
      <c r="T1169" s="1"/>
      <c r="U1169" s="1"/>
      <c r="V1169" s="1"/>
      <c r="W1169" s="1"/>
      <c r="X1169" s="1"/>
    </row>
    <row r="1170" spans="5:24">
      <c r="E1170" s="2"/>
      <c r="G1170" s="7" t="s">
        <v>391</v>
      </c>
      <c r="H1170" s="7" t="s">
        <v>1557</v>
      </c>
      <c r="J1170" s="10"/>
      <c r="K1170" s="10"/>
      <c r="T1170" s="1"/>
      <c r="U1170" s="1"/>
      <c r="V1170" s="1"/>
      <c r="W1170" s="1"/>
      <c r="X1170" s="1"/>
    </row>
    <row r="1171" spans="5:24">
      <c r="E1171" s="2"/>
      <c r="G1171" s="7" t="s">
        <v>391</v>
      </c>
      <c r="H1171" s="7" t="s">
        <v>1558</v>
      </c>
      <c r="J1171" s="10"/>
      <c r="K1171" s="10"/>
      <c r="T1171" s="1"/>
      <c r="U1171" s="1"/>
      <c r="V1171" s="1"/>
      <c r="W1171" s="1"/>
      <c r="X1171" s="1"/>
    </row>
    <row r="1172" spans="5:24">
      <c r="E1172" s="2"/>
      <c r="G1172" s="7" t="s">
        <v>391</v>
      </c>
      <c r="H1172" s="7" t="s">
        <v>1559</v>
      </c>
      <c r="J1172" s="10"/>
      <c r="K1172" s="10"/>
      <c r="T1172" s="1"/>
      <c r="U1172" s="1"/>
      <c r="V1172" s="1"/>
      <c r="W1172" s="1"/>
      <c r="X1172" s="1"/>
    </row>
    <row r="1173" spans="5:24">
      <c r="E1173" s="2"/>
      <c r="G1173" s="7" t="s">
        <v>391</v>
      </c>
      <c r="H1173" s="7" t="s">
        <v>1560</v>
      </c>
      <c r="J1173" s="10"/>
      <c r="K1173" s="10"/>
      <c r="T1173" s="1"/>
      <c r="U1173" s="1"/>
      <c r="V1173" s="1"/>
      <c r="W1173" s="1"/>
      <c r="X1173" s="1"/>
    </row>
    <row r="1174" spans="5:24">
      <c r="E1174" s="2"/>
      <c r="G1174" s="7" t="s">
        <v>391</v>
      </c>
      <c r="H1174" s="7" t="s">
        <v>1561</v>
      </c>
      <c r="J1174" s="10"/>
      <c r="K1174" s="10"/>
      <c r="T1174" s="1"/>
      <c r="U1174" s="1"/>
      <c r="V1174" s="1"/>
      <c r="W1174" s="1"/>
      <c r="X1174" s="1"/>
    </row>
    <row r="1175" spans="5:24">
      <c r="E1175" s="2"/>
      <c r="G1175" s="7" t="s">
        <v>391</v>
      </c>
      <c r="H1175" s="7" t="s">
        <v>1562</v>
      </c>
      <c r="J1175" s="10"/>
      <c r="K1175" s="10"/>
      <c r="T1175" s="1"/>
      <c r="U1175" s="1"/>
      <c r="V1175" s="1"/>
      <c r="W1175" s="1"/>
      <c r="X1175" s="1"/>
    </row>
    <row r="1176" spans="5:24">
      <c r="E1176" s="2"/>
      <c r="G1176" s="7" t="s">
        <v>391</v>
      </c>
      <c r="H1176" s="7" t="s">
        <v>1563</v>
      </c>
      <c r="J1176" s="10"/>
      <c r="K1176" s="10"/>
      <c r="T1176" s="1"/>
      <c r="U1176" s="1"/>
      <c r="V1176" s="1"/>
      <c r="W1176" s="1"/>
      <c r="X1176" s="1"/>
    </row>
    <row r="1177" spans="5:24">
      <c r="E1177" s="2"/>
      <c r="G1177" s="7" t="s">
        <v>391</v>
      </c>
      <c r="H1177" s="7" t="s">
        <v>1564</v>
      </c>
      <c r="J1177" s="10"/>
      <c r="K1177" s="10"/>
      <c r="T1177" s="1"/>
      <c r="U1177" s="1"/>
      <c r="V1177" s="1"/>
      <c r="W1177" s="1"/>
      <c r="X1177" s="1"/>
    </row>
    <row r="1178" spans="5:24">
      <c r="E1178" s="2"/>
      <c r="G1178" s="7" t="s">
        <v>391</v>
      </c>
      <c r="H1178" s="7" t="s">
        <v>1565</v>
      </c>
      <c r="J1178" s="10"/>
      <c r="K1178" s="10"/>
      <c r="T1178" s="1"/>
      <c r="U1178" s="1"/>
      <c r="V1178" s="1"/>
      <c r="W1178" s="1"/>
      <c r="X1178" s="1"/>
    </row>
    <row r="1179" spans="5:24">
      <c r="E1179" s="2"/>
      <c r="G1179" s="7" t="s">
        <v>391</v>
      </c>
      <c r="H1179" s="7" t="s">
        <v>1566</v>
      </c>
      <c r="J1179" s="10"/>
      <c r="K1179" s="10"/>
      <c r="T1179" s="1"/>
      <c r="U1179" s="1"/>
      <c r="V1179" s="1"/>
      <c r="W1179" s="1"/>
      <c r="X1179" s="1"/>
    </row>
    <row r="1180" spans="5:24">
      <c r="E1180" s="2"/>
      <c r="G1180" s="7" t="s">
        <v>391</v>
      </c>
      <c r="H1180" s="7" t="s">
        <v>1567</v>
      </c>
      <c r="J1180" s="10"/>
      <c r="K1180" s="10"/>
      <c r="T1180" s="1"/>
      <c r="U1180" s="1"/>
      <c r="V1180" s="1"/>
      <c r="W1180" s="1"/>
      <c r="X1180" s="1"/>
    </row>
    <row r="1181" spans="5:24">
      <c r="E1181" s="2"/>
      <c r="G1181" s="7" t="s">
        <v>391</v>
      </c>
      <c r="H1181" s="7" t="s">
        <v>1568</v>
      </c>
      <c r="J1181" s="10"/>
      <c r="K1181" s="10"/>
      <c r="T1181" s="1"/>
      <c r="U1181" s="1"/>
      <c r="V1181" s="1"/>
      <c r="W1181" s="1"/>
      <c r="X1181" s="1"/>
    </row>
    <row r="1182" spans="5:24">
      <c r="E1182" s="2"/>
      <c r="G1182" s="7" t="s">
        <v>391</v>
      </c>
      <c r="H1182" s="7" t="s">
        <v>1569</v>
      </c>
      <c r="J1182" s="10"/>
      <c r="K1182" s="10"/>
      <c r="T1182" s="1"/>
      <c r="U1182" s="1"/>
      <c r="V1182" s="1"/>
      <c r="W1182" s="1"/>
      <c r="X1182" s="1"/>
    </row>
    <row r="1183" spans="5:24">
      <c r="E1183" s="2"/>
      <c r="G1183" s="7" t="s">
        <v>391</v>
      </c>
      <c r="H1183" s="7" t="s">
        <v>1570</v>
      </c>
      <c r="J1183" s="10"/>
      <c r="K1183" s="10"/>
      <c r="T1183" s="1"/>
      <c r="U1183" s="1"/>
      <c r="V1183" s="1"/>
      <c r="W1183" s="1"/>
      <c r="X1183" s="1"/>
    </row>
    <row r="1184" spans="5:24">
      <c r="E1184" s="2"/>
      <c r="G1184" s="7" t="s">
        <v>391</v>
      </c>
      <c r="H1184" s="7" t="s">
        <v>1571</v>
      </c>
      <c r="J1184" s="10"/>
      <c r="K1184" s="10"/>
      <c r="T1184" s="1"/>
      <c r="U1184" s="1"/>
      <c r="V1184" s="1"/>
      <c r="W1184" s="1"/>
      <c r="X1184" s="1"/>
    </row>
    <row r="1185" spans="5:24">
      <c r="E1185" s="2"/>
      <c r="G1185" s="7" t="s">
        <v>391</v>
      </c>
      <c r="H1185" s="7" t="s">
        <v>1572</v>
      </c>
      <c r="J1185" s="10"/>
      <c r="K1185" s="10"/>
      <c r="T1185" s="1"/>
      <c r="U1185" s="1"/>
      <c r="V1185" s="1"/>
      <c r="W1185" s="1"/>
      <c r="X1185" s="1"/>
    </row>
    <row r="1186" spans="5:24">
      <c r="E1186" s="2"/>
      <c r="G1186" s="7" t="s">
        <v>391</v>
      </c>
      <c r="H1186" s="7" t="s">
        <v>1573</v>
      </c>
      <c r="J1186" s="10"/>
      <c r="K1186" s="10"/>
      <c r="T1186" s="1"/>
      <c r="U1186" s="1"/>
      <c r="V1186" s="1"/>
      <c r="W1186" s="1"/>
      <c r="X1186" s="1"/>
    </row>
    <row r="1187" spans="5:24">
      <c r="E1187" s="2"/>
      <c r="G1187" s="7" t="s">
        <v>391</v>
      </c>
      <c r="H1187" s="7" t="s">
        <v>1574</v>
      </c>
      <c r="J1187" s="10"/>
      <c r="K1187" s="10"/>
      <c r="T1187" s="1"/>
      <c r="U1187" s="1"/>
      <c r="V1187" s="1"/>
      <c r="W1187" s="1"/>
      <c r="X1187" s="1"/>
    </row>
    <row r="1188" spans="5:24">
      <c r="E1188" s="2"/>
      <c r="G1188" s="7" t="s">
        <v>391</v>
      </c>
      <c r="H1188" s="7" t="s">
        <v>1575</v>
      </c>
      <c r="J1188" s="10"/>
      <c r="K1188" s="10"/>
      <c r="T1188" s="1"/>
      <c r="U1188" s="1"/>
      <c r="V1188" s="1"/>
      <c r="W1188" s="1"/>
      <c r="X1188" s="1"/>
    </row>
    <row r="1189" spans="5:24">
      <c r="E1189" s="2"/>
      <c r="G1189" s="7" t="s">
        <v>391</v>
      </c>
      <c r="H1189" s="7" t="s">
        <v>1576</v>
      </c>
      <c r="J1189" s="10"/>
      <c r="K1189" s="10"/>
      <c r="T1189" s="1"/>
      <c r="U1189" s="1"/>
      <c r="V1189" s="1"/>
      <c r="W1189" s="1"/>
      <c r="X1189" s="1"/>
    </row>
    <row r="1190" spans="5:24">
      <c r="E1190" s="2"/>
      <c r="G1190" s="7" t="s">
        <v>391</v>
      </c>
      <c r="H1190" s="7" t="s">
        <v>1577</v>
      </c>
      <c r="J1190" s="10"/>
      <c r="K1190" s="10"/>
      <c r="T1190" s="1"/>
      <c r="U1190" s="1"/>
      <c r="V1190" s="1"/>
      <c r="W1190" s="1"/>
      <c r="X1190" s="1"/>
    </row>
    <row r="1191" spans="5:24">
      <c r="E1191" s="2"/>
      <c r="G1191" s="7" t="s">
        <v>391</v>
      </c>
      <c r="H1191" s="7" t="s">
        <v>1578</v>
      </c>
      <c r="J1191" s="10"/>
      <c r="K1191" s="10"/>
      <c r="T1191" s="1"/>
      <c r="U1191" s="1"/>
      <c r="V1191" s="1"/>
      <c r="W1191" s="1"/>
      <c r="X1191" s="1"/>
    </row>
    <row r="1192" spans="5:24">
      <c r="E1192" s="2"/>
      <c r="G1192" s="7" t="s">
        <v>391</v>
      </c>
      <c r="H1192" s="7" t="s">
        <v>1579</v>
      </c>
      <c r="J1192" s="10"/>
      <c r="K1192" s="10"/>
      <c r="T1192" s="1"/>
      <c r="U1192" s="1"/>
      <c r="V1192" s="1"/>
      <c r="W1192" s="1"/>
      <c r="X1192" s="1"/>
    </row>
    <row r="1193" spans="5:24">
      <c r="E1193" s="2"/>
      <c r="G1193" s="7" t="s">
        <v>391</v>
      </c>
      <c r="H1193" s="7" t="s">
        <v>1580</v>
      </c>
      <c r="J1193" s="10"/>
      <c r="K1193" s="10"/>
      <c r="T1193" s="1"/>
      <c r="U1193" s="1"/>
      <c r="V1193" s="1"/>
      <c r="W1193" s="1"/>
      <c r="X1193" s="1"/>
    </row>
    <row r="1194" spans="5:24">
      <c r="E1194" s="2"/>
      <c r="G1194" s="7" t="s">
        <v>391</v>
      </c>
      <c r="H1194" s="7" t="s">
        <v>1581</v>
      </c>
      <c r="J1194" s="10"/>
      <c r="K1194" s="10"/>
      <c r="T1194" s="1"/>
      <c r="U1194" s="1"/>
      <c r="V1194" s="1"/>
      <c r="W1194" s="1"/>
      <c r="X1194" s="1"/>
    </row>
    <row r="1195" spans="5:24">
      <c r="E1195" s="2"/>
      <c r="G1195" s="7" t="s">
        <v>391</v>
      </c>
      <c r="H1195" s="7" t="s">
        <v>1582</v>
      </c>
      <c r="J1195" s="10"/>
      <c r="K1195" s="10"/>
      <c r="T1195" s="1"/>
      <c r="U1195" s="1"/>
      <c r="V1195" s="1"/>
      <c r="W1195" s="1"/>
      <c r="X1195" s="1"/>
    </row>
    <row r="1196" spans="5:24">
      <c r="E1196" s="2"/>
      <c r="G1196" s="7" t="s">
        <v>391</v>
      </c>
      <c r="H1196" s="7" t="s">
        <v>1583</v>
      </c>
      <c r="J1196" s="10"/>
      <c r="K1196" s="10"/>
      <c r="T1196" s="1"/>
      <c r="U1196" s="1"/>
      <c r="V1196" s="1"/>
      <c r="W1196" s="1"/>
      <c r="X1196" s="1"/>
    </row>
    <row r="1197" spans="5:24">
      <c r="E1197" s="2"/>
      <c r="G1197" s="7" t="s">
        <v>391</v>
      </c>
      <c r="H1197" s="7" t="s">
        <v>1584</v>
      </c>
      <c r="J1197" s="10"/>
      <c r="K1197" s="10"/>
      <c r="T1197" s="1"/>
      <c r="U1197" s="1"/>
      <c r="V1197" s="1"/>
      <c r="W1197" s="1"/>
      <c r="X1197" s="1"/>
    </row>
    <row r="1198" spans="5:24">
      <c r="E1198" s="2"/>
      <c r="G1198" s="7" t="s">
        <v>391</v>
      </c>
      <c r="H1198" s="7" t="s">
        <v>1585</v>
      </c>
      <c r="J1198" s="10"/>
      <c r="K1198" s="10"/>
      <c r="T1198" s="1"/>
      <c r="U1198" s="1"/>
      <c r="V1198" s="1"/>
      <c r="W1198" s="1"/>
      <c r="X1198" s="1"/>
    </row>
    <row r="1199" spans="5:24">
      <c r="E1199" s="2"/>
      <c r="G1199" s="7" t="s">
        <v>391</v>
      </c>
      <c r="H1199" s="7" t="s">
        <v>1586</v>
      </c>
      <c r="J1199" s="10"/>
      <c r="K1199" s="10"/>
      <c r="T1199" s="1"/>
      <c r="U1199" s="1"/>
      <c r="V1199" s="1"/>
      <c r="W1199" s="1"/>
      <c r="X1199" s="1"/>
    </row>
    <row r="1200" spans="5:24">
      <c r="E1200" s="2"/>
      <c r="G1200" s="7" t="s">
        <v>391</v>
      </c>
      <c r="H1200" s="7" t="s">
        <v>1548</v>
      </c>
      <c r="J1200" s="10"/>
      <c r="K1200" s="10"/>
      <c r="T1200" s="1"/>
      <c r="U1200" s="1"/>
      <c r="V1200" s="1"/>
      <c r="W1200" s="1"/>
      <c r="X1200" s="1"/>
    </row>
    <row r="1201" spans="5:24">
      <c r="E1201" s="2"/>
      <c r="G1201" s="7" t="s">
        <v>391</v>
      </c>
      <c r="H1201" s="7" t="s">
        <v>1587</v>
      </c>
      <c r="J1201" s="10"/>
      <c r="K1201" s="10"/>
      <c r="T1201" s="1"/>
      <c r="U1201" s="1"/>
      <c r="V1201" s="1"/>
      <c r="W1201" s="1"/>
      <c r="X1201" s="1"/>
    </row>
    <row r="1202" spans="5:24">
      <c r="E1202" s="2"/>
      <c r="G1202" s="7" t="s">
        <v>391</v>
      </c>
      <c r="H1202" s="7" t="s">
        <v>1588</v>
      </c>
      <c r="J1202" s="10"/>
      <c r="K1202" s="10"/>
      <c r="T1202" s="1"/>
      <c r="U1202" s="1"/>
      <c r="V1202" s="1"/>
      <c r="W1202" s="1"/>
      <c r="X1202" s="1"/>
    </row>
    <row r="1203" spans="5:24">
      <c r="E1203" s="2"/>
      <c r="G1203" s="7" t="s">
        <v>391</v>
      </c>
      <c r="H1203" s="7" t="s">
        <v>1589</v>
      </c>
      <c r="J1203" s="10"/>
      <c r="K1203" s="10"/>
      <c r="T1203" s="1"/>
      <c r="U1203" s="1"/>
      <c r="V1203" s="1"/>
      <c r="W1203" s="1"/>
      <c r="X1203" s="1"/>
    </row>
    <row r="1204" spans="5:24">
      <c r="E1204" s="2"/>
      <c r="G1204" s="7" t="s">
        <v>391</v>
      </c>
      <c r="H1204" s="7" t="s">
        <v>1590</v>
      </c>
      <c r="J1204" s="10"/>
      <c r="K1204" s="10"/>
      <c r="T1204" s="1"/>
      <c r="U1204" s="1"/>
      <c r="V1204" s="1"/>
      <c r="W1204" s="1"/>
      <c r="X1204" s="1"/>
    </row>
    <row r="1205" spans="5:24">
      <c r="E1205" s="2"/>
      <c r="G1205" s="7" t="s">
        <v>394</v>
      </c>
      <c r="H1205" s="7" t="s">
        <v>1591</v>
      </c>
      <c r="J1205" s="10"/>
      <c r="K1205" s="10"/>
      <c r="T1205" s="1"/>
      <c r="U1205" s="1"/>
      <c r="V1205" s="1"/>
      <c r="W1205" s="1"/>
      <c r="X1205" s="1"/>
    </row>
    <row r="1206" spans="5:24">
      <c r="E1206" s="2"/>
      <c r="G1206" s="7" t="s">
        <v>394</v>
      </c>
      <c r="H1206" s="7" t="s">
        <v>1592</v>
      </c>
      <c r="J1206" s="10"/>
      <c r="K1206" s="10"/>
      <c r="T1206" s="1"/>
      <c r="U1206" s="1"/>
      <c r="V1206" s="1"/>
      <c r="W1206" s="1"/>
      <c r="X1206" s="1"/>
    </row>
    <row r="1207" spans="5:24">
      <c r="E1207" s="2"/>
      <c r="G1207" s="7" t="s">
        <v>394</v>
      </c>
      <c r="H1207" s="7" t="s">
        <v>1593</v>
      </c>
      <c r="J1207" s="10"/>
      <c r="K1207" s="10"/>
      <c r="T1207" s="1"/>
      <c r="U1207" s="1"/>
      <c r="V1207" s="1"/>
      <c r="W1207" s="1"/>
      <c r="X1207" s="1"/>
    </row>
    <row r="1208" spans="5:24">
      <c r="E1208" s="2"/>
      <c r="G1208" s="7" t="s">
        <v>394</v>
      </c>
      <c r="H1208" s="7" t="s">
        <v>1594</v>
      </c>
      <c r="J1208" s="10"/>
      <c r="K1208" s="10"/>
      <c r="T1208" s="1"/>
      <c r="U1208" s="1"/>
      <c r="V1208" s="1"/>
      <c r="W1208" s="1"/>
      <c r="X1208" s="1"/>
    </row>
    <row r="1209" spans="5:24">
      <c r="E1209" s="2"/>
      <c r="G1209" s="7" t="s">
        <v>394</v>
      </c>
      <c r="H1209" s="7" t="s">
        <v>1595</v>
      </c>
      <c r="J1209" s="10"/>
      <c r="K1209" s="10"/>
      <c r="T1209" s="1"/>
      <c r="U1209" s="1"/>
      <c r="V1209" s="1"/>
      <c r="W1209" s="1"/>
      <c r="X1209" s="1"/>
    </row>
    <row r="1210" spans="5:24">
      <c r="E1210" s="2"/>
      <c r="G1210" s="7" t="s">
        <v>394</v>
      </c>
      <c r="H1210" s="7" t="s">
        <v>1596</v>
      </c>
      <c r="J1210" s="10"/>
      <c r="K1210" s="10"/>
      <c r="T1210" s="1"/>
      <c r="U1210" s="1"/>
      <c r="V1210" s="1"/>
      <c r="W1210" s="1"/>
      <c r="X1210" s="1"/>
    </row>
    <row r="1211" spans="5:24">
      <c r="E1211" s="2"/>
      <c r="G1211" s="7" t="s">
        <v>394</v>
      </c>
      <c r="H1211" s="7" t="s">
        <v>1597</v>
      </c>
      <c r="J1211" s="10"/>
      <c r="K1211" s="10"/>
      <c r="T1211" s="1"/>
      <c r="U1211" s="1"/>
      <c r="V1211" s="1"/>
      <c r="W1211" s="1"/>
      <c r="X1211" s="1"/>
    </row>
    <row r="1212" spans="5:24">
      <c r="E1212" s="2"/>
      <c r="G1212" s="7" t="s">
        <v>394</v>
      </c>
      <c r="H1212" s="7" t="s">
        <v>1598</v>
      </c>
      <c r="J1212" s="10"/>
      <c r="K1212" s="10"/>
      <c r="T1212" s="1"/>
      <c r="U1212" s="1"/>
      <c r="V1212" s="1"/>
      <c r="W1212" s="1"/>
      <c r="X1212" s="1"/>
    </row>
    <row r="1213" spans="5:24">
      <c r="E1213" s="2"/>
      <c r="G1213" s="7" t="s">
        <v>394</v>
      </c>
      <c r="H1213" s="7" t="s">
        <v>1599</v>
      </c>
      <c r="J1213" s="10"/>
      <c r="K1213" s="10"/>
      <c r="T1213" s="1"/>
      <c r="U1213" s="1"/>
      <c r="V1213" s="1"/>
      <c r="W1213" s="1"/>
      <c r="X1213" s="1"/>
    </row>
    <row r="1214" spans="5:24">
      <c r="E1214" s="2"/>
      <c r="G1214" s="7" t="s">
        <v>394</v>
      </c>
      <c r="H1214" s="7" t="s">
        <v>1600</v>
      </c>
      <c r="J1214" s="10"/>
      <c r="K1214" s="10"/>
      <c r="T1214" s="1"/>
      <c r="U1214" s="1"/>
      <c r="V1214" s="1"/>
      <c r="W1214" s="1"/>
      <c r="X1214" s="1"/>
    </row>
    <row r="1215" spans="5:24">
      <c r="E1215" s="2"/>
      <c r="G1215" s="7" t="s">
        <v>394</v>
      </c>
      <c r="H1215" s="7" t="s">
        <v>1601</v>
      </c>
      <c r="J1215" s="10"/>
      <c r="K1215" s="10"/>
      <c r="T1215" s="1"/>
      <c r="U1215" s="1"/>
      <c r="V1215" s="1"/>
      <c r="W1215" s="1"/>
      <c r="X1215" s="1"/>
    </row>
    <row r="1216" spans="5:24">
      <c r="E1216" s="2"/>
      <c r="G1216" s="7" t="s">
        <v>394</v>
      </c>
      <c r="H1216" s="7" t="s">
        <v>1602</v>
      </c>
      <c r="J1216" s="10"/>
      <c r="K1216" s="10"/>
      <c r="T1216" s="1"/>
      <c r="U1216" s="1"/>
      <c r="V1216" s="1"/>
      <c r="W1216" s="1"/>
      <c r="X1216" s="1"/>
    </row>
    <row r="1217" spans="5:24">
      <c r="E1217" s="2"/>
      <c r="G1217" s="7" t="s">
        <v>394</v>
      </c>
      <c r="H1217" s="7" t="s">
        <v>1603</v>
      </c>
      <c r="J1217" s="10"/>
      <c r="K1217" s="10"/>
      <c r="T1217" s="1"/>
      <c r="U1217" s="1"/>
      <c r="V1217" s="1"/>
      <c r="W1217" s="1"/>
      <c r="X1217" s="1"/>
    </row>
    <row r="1218" spans="5:24">
      <c r="E1218" s="2"/>
      <c r="G1218" s="7" t="s">
        <v>394</v>
      </c>
      <c r="H1218" s="7" t="s">
        <v>1604</v>
      </c>
      <c r="J1218" s="10"/>
      <c r="K1218" s="10"/>
      <c r="T1218" s="1"/>
      <c r="U1218" s="1"/>
      <c r="V1218" s="1"/>
      <c r="W1218" s="1"/>
      <c r="X1218" s="1"/>
    </row>
    <row r="1219" spans="5:24">
      <c r="E1219" s="2"/>
      <c r="G1219" s="7" t="s">
        <v>394</v>
      </c>
      <c r="H1219" s="7" t="s">
        <v>1605</v>
      </c>
      <c r="J1219" s="10"/>
      <c r="K1219" s="10"/>
      <c r="T1219" s="1"/>
      <c r="U1219" s="1"/>
      <c r="V1219" s="1"/>
      <c r="W1219" s="1"/>
      <c r="X1219" s="1"/>
    </row>
    <row r="1220" spans="5:24">
      <c r="E1220" s="2"/>
      <c r="G1220" s="7" t="s">
        <v>394</v>
      </c>
      <c r="H1220" s="7" t="s">
        <v>1606</v>
      </c>
      <c r="J1220" s="10"/>
      <c r="K1220" s="10"/>
      <c r="T1220" s="1"/>
      <c r="U1220" s="1"/>
      <c r="V1220" s="1"/>
      <c r="W1220" s="1"/>
      <c r="X1220" s="1"/>
    </row>
    <row r="1221" spans="5:24">
      <c r="E1221" s="2"/>
      <c r="G1221" s="7" t="s">
        <v>394</v>
      </c>
      <c r="H1221" s="7" t="s">
        <v>1607</v>
      </c>
      <c r="J1221" s="10"/>
      <c r="K1221" s="10"/>
      <c r="T1221" s="1"/>
      <c r="U1221" s="1"/>
      <c r="V1221" s="1"/>
      <c r="W1221" s="1"/>
      <c r="X1221" s="1"/>
    </row>
    <row r="1222" spans="5:24">
      <c r="E1222" s="2"/>
      <c r="G1222" s="7" t="s">
        <v>394</v>
      </c>
      <c r="H1222" s="7" t="s">
        <v>751</v>
      </c>
      <c r="J1222" s="10"/>
      <c r="K1222" s="10"/>
      <c r="T1222" s="1"/>
      <c r="U1222" s="1"/>
      <c r="V1222" s="1"/>
      <c r="W1222" s="1"/>
      <c r="X1222" s="1"/>
    </row>
    <row r="1223" spans="5:24">
      <c r="E1223" s="2"/>
      <c r="G1223" s="7" t="s">
        <v>394</v>
      </c>
      <c r="H1223" s="7" t="s">
        <v>1608</v>
      </c>
      <c r="J1223" s="10"/>
      <c r="K1223" s="10"/>
      <c r="T1223" s="1"/>
      <c r="U1223" s="1"/>
      <c r="V1223" s="1"/>
      <c r="W1223" s="1"/>
      <c r="X1223" s="1"/>
    </row>
    <row r="1224" spans="5:24">
      <c r="E1224" s="2"/>
      <c r="G1224" s="7" t="s">
        <v>394</v>
      </c>
      <c r="H1224" s="7" t="s">
        <v>1609</v>
      </c>
      <c r="J1224" s="10"/>
      <c r="K1224" s="10"/>
      <c r="T1224" s="1"/>
      <c r="U1224" s="1"/>
      <c r="V1224" s="1"/>
      <c r="W1224" s="1"/>
      <c r="X1224" s="1"/>
    </row>
    <row r="1225" spans="5:24">
      <c r="E1225" s="2"/>
      <c r="G1225" s="7" t="s">
        <v>394</v>
      </c>
      <c r="H1225" s="7" t="s">
        <v>1610</v>
      </c>
      <c r="J1225" s="10"/>
      <c r="K1225" s="10"/>
      <c r="T1225" s="1"/>
      <c r="U1225" s="1"/>
      <c r="V1225" s="1"/>
      <c r="W1225" s="1"/>
      <c r="X1225" s="1"/>
    </row>
    <row r="1226" spans="5:24">
      <c r="E1226" s="2"/>
      <c r="G1226" s="7" t="s">
        <v>394</v>
      </c>
      <c r="H1226" s="7" t="s">
        <v>1611</v>
      </c>
      <c r="J1226" s="10"/>
      <c r="K1226" s="10"/>
      <c r="T1226" s="1"/>
      <c r="U1226" s="1"/>
      <c r="V1226" s="1"/>
      <c r="W1226" s="1"/>
      <c r="X1226" s="1"/>
    </row>
    <row r="1227" spans="5:24">
      <c r="E1227" s="2"/>
      <c r="G1227" s="7" t="s">
        <v>394</v>
      </c>
      <c r="H1227" s="7" t="s">
        <v>1612</v>
      </c>
      <c r="J1227" s="10"/>
      <c r="K1227" s="10"/>
      <c r="T1227" s="1"/>
      <c r="U1227" s="1"/>
      <c r="V1227" s="1"/>
      <c r="W1227" s="1"/>
      <c r="X1227" s="1"/>
    </row>
    <row r="1228" spans="5:24">
      <c r="E1228" s="2"/>
      <c r="G1228" s="7" t="s">
        <v>394</v>
      </c>
      <c r="H1228" s="7" t="s">
        <v>1613</v>
      </c>
      <c r="J1228" s="10"/>
      <c r="K1228" s="10"/>
      <c r="T1228" s="1"/>
      <c r="U1228" s="1"/>
      <c r="V1228" s="1"/>
      <c r="W1228" s="1"/>
      <c r="X1228" s="1"/>
    </row>
    <row r="1229" spans="5:24">
      <c r="E1229" s="2"/>
      <c r="G1229" s="7" t="s">
        <v>394</v>
      </c>
      <c r="H1229" s="7" t="s">
        <v>1614</v>
      </c>
      <c r="J1229" s="10"/>
      <c r="K1229" s="10"/>
      <c r="T1229" s="1"/>
      <c r="U1229" s="1"/>
      <c r="V1229" s="1"/>
      <c r="W1229" s="1"/>
      <c r="X1229" s="1"/>
    </row>
    <row r="1230" spans="5:24">
      <c r="E1230" s="2"/>
      <c r="G1230" s="7" t="s">
        <v>394</v>
      </c>
      <c r="H1230" s="7" t="s">
        <v>1615</v>
      </c>
      <c r="J1230" s="10"/>
      <c r="K1230" s="10"/>
      <c r="T1230" s="1"/>
      <c r="U1230" s="1"/>
      <c r="V1230" s="1"/>
      <c r="W1230" s="1"/>
      <c r="X1230" s="1"/>
    </row>
    <row r="1231" spans="5:24">
      <c r="E1231" s="2"/>
      <c r="G1231" s="7" t="s">
        <v>394</v>
      </c>
      <c r="H1231" s="7" t="s">
        <v>1616</v>
      </c>
      <c r="J1231" s="10"/>
      <c r="K1231" s="10"/>
      <c r="T1231" s="1"/>
      <c r="U1231" s="1"/>
      <c r="V1231" s="1"/>
      <c r="W1231" s="1"/>
      <c r="X1231" s="1"/>
    </row>
    <row r="1232" spans="5:24">
      <c r="E1232" s="2"/>
      <c r="G1232" s="7" t="s">
        <v>394</v>
      </c>
      <c r="H1232" s="7" t="s">
        <v>1617</v>
      </c>
      <c r="J1232" s="10"/>
      <c r="K1232" s="10"/>
      <c r="T1232" s="1"/>
      <c r="U1232" s="1"/>
      <c r="V1232" s="1"/>
      <c r="W1232" s="1"/>
      <c r="X1232" s="1"/>
    </row>
    <row r="1233" spans="5:24">
      <c r="E1233" s="2"/>
      <c r="G1233" s="7" t="s">
        <v>394</v>
      </c>
      <c r="H1233" s="7" t="s">
        <v>1618</v>
      </c>
      <c r="J1233" s="10"/>
      <c r="K1233" s="10"/>
      <c r="T1233" s="1"/>
      <c r="U1233" s="1"/>
      <c r="V1233" s="1"/>
      <c r="W1233" s="1"/>
      <c r="X1233" s="1"/>
    </row>
    <row r="1234" spans="5:24">
      <c r="E1234" s="2"/>
      <c r="G1234" s="7" t="s">
        <v>394</v>
      </c>
      <c r="H1234" s="7" t="s">
        <v>1619</v>
      </c>
      <c r="J1234" s="10"/>
      <c r="K1234" s="10"/>
      <c r="T1234" s="1"/>
      <c r="U1234" s="1"/>
      <c r="V1234" s="1"/>
      <c r="W1234" s="1"/>
      <c r="X1234" s="1"/>
    </row>
    <row r="1235" spans="5:24">
      <c r="E1235" s="2"/>
      <c r="G1235" s="7" t="s">
        <v>394</v>
      </c>
      <c r="H1235" s="7" t="s">
        <v>1620</v>
      </c>
      <c r="J1235" s="10"/>
      <c r="K1235" s="10"/>
      <c r="T1235" s="1"/>
      <c r="U1235" s="1"/>
      <c r="V1235" s="1"/>
      <c r="W1235" s="1"/>
      <c r="X1235" s="1"/>
    </row>
    <row r="1236" spans="5:24">
      <c r="E1236" s="2"/>
      <c r="G1236" s="7" t="s">
        <v>394</v>
      </c>
      <c r="H1236" s="7" t="s">
        <v>1621</v>
      </c>
      <c r="J1236" s="10"/>
      <c r="K1236" s="10"/>
      <c r="T1236" s="1"/>
      <c r="U1236" s="1"/>
      <c r="V1236" s="1"/>
      <c r="W1236" s="1"/>
      <c r="X1236" s="1"/>
    </row>
    <row r="1237" spans="5:24">
      <c r="E1237" s="2"/>
      <c r="G1237" s="7" t="s">
        <v>394</v>
      </c>
      <c r="H1237" s="7" t="s">
        <v>1622</v>
      </c>
      <c r="J1237" s="10"/>
      <c r="K1237" s="10"/>
      <c r="T1237" s="1"/>
      <c r="U1237" s="1"/>
      <c r="V1237" s="1"/>
      <c r="W1237" s="1"/>
      <c r="X1237" s="1"/>
    </row>
    <row r="1238" spans="5:24">
      <c r="E1238" s="2"/>
      <c r="G1238" s="7" t="s">
        <v>394</v>
      </c>
      <c r="H1238" s="7" t="s">
        <v>1623</v>
      </c>
      <c r="J1238" s="10"/>
      <c r="K1238" s="10"/>
      <c r="T1238" s="1"/>
      <c r="U1238" s="1"/>
      <c r="V1238" s="1"/>
      <c r="W1238" s="1"/>
      <c r="X1238" s="1"/>
    </row>
    <row r="1239" spans="5:24">
      <c r="E1239" s="2"/>
      <c r="G1239" s="7" t="s">
        <v>394</v>
      </c>
      <c r="H1239" s="7" t="s">
        <v>1624</v>
      </c>
      <c r="J1239" s="10"/>
      <c r="K1239" s="10"/>
      <c r="T1239" s="1"/>
      <c r="U1239" s="1"/>
      <c r="V1239" s="1"/>
      <c r="W1239" s="1"/>
      <c r="X1239" s="1"/>
    </row>
    <row r="1240" spans="5:24">
      <c r="E1240" s="2"/>
      <c r="G1240" s="7" t="s">
        <v>394</v>
      </c>
      <c r="H1240" s="7" t="s">
        <v>1625</v>
      </c>
      <c r="J1240" s="10"/>
      <c r="K1240" s="10"/>
      <c r="T1240" s="1"/>
      <c r="U1240" s="1"/>
      <c r="V1240" s="1"/>
      <c r="W1240" s="1"/>
      <c r="X1240" s="1"/>
    </row>
    <row r="1241" spans="5:24">
      <c r="E1241" s="2"/>
      <c r="G1241" s="7" t="s">
        <v>394</v>
      </c>
      <c r="H1241" s="7" t="s">
        <v>1626</v>
      </c>
      <c r="J1241" s="10"/>
      <c r="K1241" s="10"/>
      <c r="T1241" s="1"/>
      <c r="U1241" s="1"/>
      <c r="V1241" s="1"/>
      <c r="W1241" s="1"/>
      <c r="X1241" s="1"/>
    </row>
    <row r="1242" spans="5:24">
      <c r="E1242" s="2"/>
      <c r="G1242" s="7" t="s">
        <v>394</v>
      </c>
      <c r="H1242" s="7" t="s">
        <v>1255</v>
      </c>
      <c r="J1242" s="10"/>
      <c r="K1242" s="10"/>
      <c r="T1242" s="1"/>
      <c r="U1242" s="1"/>
      <c r="V1242" s="1"/>
      <c r="W1242" s="1"/>
      <c r="X1242" s="1"/>
    </row>
    <row r="1243" spans="5:24">
      <c r="E1243" s="2"/>
      <c r="G1243" s="7" t="s">
        <v>394</v>
      </c>
      <c r="H1243" s="7" t="s">
        <v>1627</v>
      </c>
      <c r="J1243" s="10"/>
      <c r="K1243" s="10"/>
      <c r="T1243" s="1"/>
      <c r="U1243" s="1"/>
      <c r="V1243" s="1"/>
      <c r="W1243" s="1"/>
      <c r="X1243" s="1"/>
    </row>
    <row r="1244" spans="5:24">
      <c r="E1244" s="2"/>
      <c r="G1244" s="7" t="s">
        <v>397</v>
      </c>
      <c r="H1244" s="7" t="s">
        <v>1628</v>
      </c>
      <c r="J1244" s="10"/>
      <c r="K1244" s="10"/>
      <c r="T1244" s="1"/>
      <c r="U1244" s="1"/>
      <c r="V1244" s="1"/>
      <c r="W1244" s="1"/>
      <c r="X1244" s="1"/>
    </row>
    <row r="1245" spans="5:24">
      <c r="E1245" s="2"/>
      <c r="G1245" s="7" t="s">
        <v>397</v>
      </c>
      <c r="H1245" s="7" t="s">
        <v>1629</v>
      </c>
      <c r="J1245" s="10"/>
      <c r="K1245" s="10"/>
      <c r="T1245" s="1"/>
      <c r="U1245" s="1"/>
      <c r="V1245" s="1"/>
      <c r="W1245" s="1"/>
      <c r="X1245" s="1"/>
    </row>
    <row r="1246" spans="5:24">
      <c r="E1246" s="2"/>
      <c r="G1246" s="7" t="s">
        <v>397</v>
      </c>
      <c r="H1246" s="7" t="s">
        <v>1630</v>
      </c>
      <c r="J1246" s="10"/>
      <c r="K1246" s="10"/>
      <c r="T1246" s="1"/>
      <c r="U1246" s="1"/>
      <c r="V1246" s="1"/>
      <c r="W1246" s="1"/>
      <c r="X1246" s="1"/>
    </row>
    <row r="1247" spans="5:24">
      <c r="E1247" s="2"/>
      <c r="G1247" s="7" t="s">
        <v>397</v>
      </c>
      <c r="H1247" s="7" t="s">
        <v>1631</v>
      </c>
      <c r="J1247" s="10"/>
      <c r="K1247" s="10"/>
      <c r="T1247" s="1"/>
      <c r="U1247" s="1"/>
      <c r="V1247" s="1"/>
      <c r="W1247" s="1"/>
      <c r="X1247" s="1"/>
    </row>
    <row r="1248" spans="5:24">
      <c r="E1248" s="2"/>
      <c r="G1248" s="7" t="s">
        <v>397</v>
      </c>
      <c r="H1248" s="7" t="s">
        <v>1632</v>
      </c>
      <c r="J1248" s="10"/>
      <c r="K1248" s="10"/>
      <c r="T1248" s="1"/>
      <c r="U1248" s="1"/>
      <c r="V1248" s="1"/>
      <c r="W1248" s="1"/>
      <c r="X1248" s="1"/>
    </row>
    <row r="1249" spans="5:24">
      <c r="E1249" s="2"/>
      <c r="G1249" s="7" t="s">
        <v>397</v>
      </c>
      <c r="H1249" s="7" t="s">
        <v>1633</v>
      </c>
      <c r="J1249" s="10"/>
      <c r="K1249" s="10"/>
      <c r="T1249" s="1"/>
      <c r="U1249" s="1"/>
      <c r="V1249" s="1"/>
      <c r="W1249" s="1"/>
      <c r="X1249" s="1"/>
    </row>
    <row r="1250" spans="5:24">
      <c r="E1250" s="2"/>
      <c r="G1250" s="7" t="s">
        <v>397</v>
      </c>
      <c r="H1250" s="7" t="s">
        <v>1634</v>
      </c>
      <c r="J1250" s="10"/>
      <c r="K1250" s="10"/>
      <c r="T1250" s="1"/>
      <c r="U1250" s="1"/>
      <c r="V1250" s="1"/>
      <c r="W1250" s="1"/>
      <c r="X1250" s="1"/>
    </row>
    <row r="1251" spans="5:24">
      <c r="E1251" s="2"/>
      <c r="G1251" s="7" t="s">
        <v>397</v>
      </c>
      <c r="H1251" s="7" t="s">
        <v>1635</v>
      </c>
      <c r="J1251" s="10"/>
      <c r="K1251" s="10"/>
      <c r="T1251" s="1"/>
      <c r="U1251" s="1"/>
      <c r="V1251" s="1"/>
      <c r="W1251" s="1"/>
      <c r="X1251" s="1"/>
    </row>
    <row r="1252" spans="5:24">
      <c r="E1252" s="2"/>
      <c r="G1252" s="7" t="s">
        <v>397</v>
      </c>
      <c r="H1252" s="7" t="s">
        <v>1636</v>
      </c>
      <c r="J1252" s="10"/>
      <c r="K1252" s="10"/>
      <c r="T1252" s="1"/>
      <c r="U1252" s="1"/>
      <c r="V1252" s="1"/>
      <c r="W1252" s="1"/>
      <c r="X1252" s="1"/>
    </row>
    <row r="1253" spans="5:24">
      <c r="E1253" s="2"/>
      <c r="G1253" s="7" t="s">
        <v>397</v>
      </c>
      <c r="H1253" s="7" t="s">
        <v>1637</v>
      </c>
      <c r="J1253" s="10"/>
      <c r="K1253" s="10"/>
      <c r="T1253" s="1"/>
      <c r="U1253" s="1"/>
      <c r="V1253" s="1"/>
      <c r="W1253" s="1"/>
      <c r="X1253" s="1"/>
    </row>
    <row r="1254" spans="5:24">
      <c r="E1254" s="2"/>
      <c r="G1254" s="7" t="s">
        <v>397</v>
      </c>
      <c r="H1254" s="7" t="s">
        <v>1638</v>
      </c>
      <c r="J1254" s="10"/>
      <c r="K1254" s="10"/>
      <c r="T1254" s="1"/>
      <c r="U1254" s="1"/>
      <c r="V1254" s="1"/>
      <c r="W1254" s="1"/>
      <c r="X1254" s="1"/>
    </row>
    <row r="1255" spans="5:24">
      <c r="E1255" s="2"/>
      <c r="G1255" s="7" t="s">
        <v>397</v>
      </c>
      <c r="H1255" s="7" t="s">
        <v>1639</v>
      </c>
      <c r="J1255" s="10"/>
      <c r="K1255" s="10"/>
      <c r="T1255" s="1"/>
      <c r="U1255" s="1"/>
      <c r="V1255" s="1"/>
      <c r="W1255" s="1"/>
      <c r="X1255" s="1"/>
    </row>
    <row r="1256" spans="5:24">
      <c r="E1256" s="2"/>
      <c r="G1256" s="7" t="s">
        <v>397</v>
      </c>
      <c r="H1256" s="7" t="s">
        <v>1640</v>
      </c>
      <c r="J1256" s="10"/>
      <c r="K1256" s="10"/>
      <c r="T1256" s="1"/>
      <c r="U1256" s="1"/>
      <c r="V1256" s="1"/>
      <c r="W1256" s="1"/>
      <c r="X1256" s="1"/>
    </row>
    <row r="1257" spans="5:24">
      <c r="E1257" s="2"/>
      <c r="G1257" s="7" t="s">
        <v>397</v>
      </c>
      <c r="H1257" s="7" t="s">
        <v>1641</v>
      </c>
      <c r="J1257" s="10"/>
      <c r="K1257" s="10"/>
      <c r="T1257" s="1"/>
      <c r="U1257" s="1"/>
      <c r="V1257" s="1"/>
      <c r="W1257" s="1"/>
      <c r="X1257" s="1"/>
    </row>
    <row r="1258" spans="5:24">
      <c r="E1258" s="2"/>
      <c r="G1258" s="7" t="s">
        <v>397</v>
      </c>
      <c r="H1258" s="7" t="s">
        <v>1642</v>
      </c>
      <c r="J1258" s="10"/>
      <c r="K1258" s="10"/>
      <c r="T1258" s="1"/>
      <c r="U1258" s="1"/>
      <c r="V1258" s="1"/>
      <c r="W1258" s="1"/>
      <c r="X1258" s="1"/>
    </row>
    <row r="1259" spans="5:24">
      <c r="E1259" s="2"/>
      <c r="G1259" s="7" t="s">
        <v>397</v>
      </c>
      <c r="H1259" s="7" t="s">
        <v>1643</v>
      </c>
      <c r="J1259" s="10"/>
      <c r="K1259" s="10"/>
      <c r="T1259" s="1"/>
      <c r="U1259" s="1"/>
      <c r="V1259" s="1"/>
      <c r="W1259" s="1"/>
      <c r="X1259" s="1"/>
    </row>
    <row r="1260" spans="5:24">
      <c r="E1260" s="2"/>
      <c r="G1260" s="7" t="s">
        <v>397</v>
      </c>
      <c r="H1260" s="7" t="s">
        <v>1205</v>
      </c>
      <c r="J1260" s="10"/>
      <c r="K1260" s="10"/>
      <c r="T1260" s="1"/>
      <c r="U1260" s="1"/>
      <c r="V1260" s="1"/>
      <c r="W1260" s="1"/>
      <c r="X1260" s="1"/>
    </row>
    <row r="1261" spans="5:24">
      <c r="E1261" s="2"/>
      <c r="G1261" s="7" t="s">
        <v>397</v>
      </c>
      <c r="H1261" s="7" t="s">
        <v>547</v>
      </c>
      <c r="J1261" s="10"/>
      <c r="K1261" s="10"/>
      <c r="T1261" s="1"/>
      <c r="U1261" s="1"/>
      <c r="V1261" s="1"/>
      <c r="W1261" s="1"/>
      <c r="X1261" s="1"/>
    </row>
    <row r="1262" spans="5:24">
      <c r="E1262" s="2"/>
      <c r="G1262" s="7" t="s">
        <v>397</v>
      </c>
      <c r="H1262" s="7" t="s">
        <v>1644</v>
      </c>
      <c r="J1262" s="10"/>
      <c r="K1262" s="10"/>
      <c r="T1262" s="1"/>
      <c r="U1262" s="1"/>
      <c r="V1262" s="1"/>
      <c r="W1262" s="1"/>
      <c r="X1262" s="1"/>
    </row>
    <row r="1263" spans="5:24">
      <c r="E1263" s="2"/>
      <c r="G1263" s="7" t="s">
        <v>397</v>
      </c>
      <c r="H1263" s="7" t="s">
        <v>1645</v>
      </c>
      <c r="J1263" s="10"/>
      <c r="K1263" s="10"/>
      <c r="T1263" s="1"/>
      <c r="U1263" s="1"/>
      <c r="V1263" s="1"/>
      <c r="W1263" s="1"/>
      <c r="X1263" s="1"/>
    </row>
    <row r="1264" spans="5:24">
      <c r="E1264" s="2"/>
      <c r="G1264" s="7" t="s">
        <v>397</v>
      </c>
      <c r="H1264" s="7" t="s">
        <v>1646</v>
      </c>
      <c r="J1264" s="10"/>
      <c r="K1264" s="10"/>
      <c r="T1264" s="1"/>
      <c r="U1264" s="1"/>
      <c r="V1264" s="1"/>
      <c r="W1264" s="1"/>
      <c r="X1264" s="1"/>
    </row>
    <row r="1265" spans="5:24">
      <c r="E1265" s="2"/>
      <c r="G1265" s="7" t="s">
        <v>397</v>
      </c>
      <c r="H1265" s="7" t="s">
        <v>1647</v>
      </c>
      <c r="J1265" s="10"/>
      <c r="K1265" s="10"/>
      <c r="T1265" s="1"/>
      <c r="U1265" s="1"/>
      <c r="V1265" s="1"/>
      <c r="W1265" s="1"/>
      <c r="X1265" s="1"/>
    </row>
    <row r="1266" spans="5:24">
      <c r="E1266" s="2"/>
      <c r="G1266" s="7" t="s">
        <v>397</v>
      </c>
      <c r="H1266" s="7" t="s">
        <v>1648</v>
      </c>
      <c r="J1266" s="10"/>
      <c r="K1266" s="10"/>
      <c r="T1266" s="1"/>
      <c r="U1266" s="1"/>
      <c r="V1266" s="1"/>
      <c r="W1266" s="1"/>
      <c r="X1266" s="1"/>
    </row>
    <row r="1267" spans="5:24">
      <c r="E1267" s="2"/>
      <c r="G1267" s="7" t="s">
        <v>397</v>
      </c>
      <c r="H1267" s="7" t="s">
        <v>1649</v>
      </c>
      <c r="J1267" s="10"/>
      <c r="K1267" s="10"/>
      <c r="T1267" s="1"/>
      <c r="U1267" s="1"/>
      <c r="V1267" s="1"/>
      <c r="W1267" s="1"/>
      <c r="X1267" s="1"/>
    </row>
    <row r="1268" spans="5:24">
      <c r="E1268" s="2"/>
      <c r="G1268" s="7" t="s">
        <v>397</v>
      </c>
      <c r="H1268" s="7" t="s">
        <v>1650</v>
      </c>
      <c r="J1268" s="10"/>
      <c r="K1268" s="10"/>
      <c r="T1268" s="1"/>
      <c r="U1268" s="1"/>
      <c r="V1268" s="1"/>
      <c r="W1268" s="1"/>
      <c r="X1268" s="1"/>
    </row>
    <row r="1269" spans="5:24">
      <c r="E1269" s="2"/>
      <c r="G1269" s="7" t="s">
        <v>397</v>
      </c>
      <c r="H1269" s="7" t="s">
        <v>1651</v>
      </c>
      <c r="J1269" s="10"/>
      <c r="K1269" s="10"/>
      <c r="T1269" s="1"/>
      <c r="U1269" s="1"/>
      <c r="V1269" s="1"/>
      <c r="W1269" s="1"/>
      <c r="X1269" s="1"/>
    </row>
    <row r="1270" spans="5:24">
      <c r="E1270" s="2"/>
      <c r="G1270" s="7" t="s">
        <v>397</v>
      </c>
      <c r="H1270" s="7" t="s">
        <v>1652</v>
      </c>
      <c r="J1270" s="10"/>
      <c r="K1270" s="10"/>
      <c r="T1270" s="1"/>
      <c r="U1270" s="1"/>
      <c r="V1270" s="1"/>
      <c r="W1270" s="1"/>
      <c r="X1270" s="1"/>
    </row>
    <row r="1271" spans="5:24">
      <c r="E1271" s="2"/>
      <c r="G1271" s="7" t="s">
        <v>397</v>
      </c>
      <c r="H1271" s="7" t="s">
        <v>1653</v>
      </c>
      <c r="J1271" s="10"/>
      <c r="K1271" s="10"/>
      <c r="T1271" s="1"/>
      <c r="U1271" s="1"/>
      <c r="V1271" s="1"/>
      <c r="W1271" s="1"/>
      <c r="X1271" s="1"/>
    </row>
    <row r="1272" spans="5:24">
      <c r="E1272" s="2"/>
      <c r="G1272" s="7" t="s">
        <v>397</v>
      </c>
      <c r="H1272" s="7" t="s">
        <v>1654</v>
      </c>
      <c r="J1272" s="10"/>
      <c r="K1272" s="10"/>
      <c r="T1272" s="1"/>
      <c r="U1272" s="1"/>
      <c r="V1272" s="1"/>
      <c r="W1272" s="1"/>
      <c r="X1272" s="1"/>
    </row>
    <row r="1273" spans="5:24">
      <c r="E1273" s="2"/>
      <c r="G1273" s="7" t="s">
        <v>397</v>
      </c>
      <c r="H1273" s="7" t="s">
        <v>1655</v>
      </c>
      <c r="J1273" s="10"/>
      <c r="K1273" s="10"/>
      <c r="T1273" s="1"/>
      <c r="U1273" s="1"/>
      <c r="V1273" s="1"/>
      <c r="W1273" s="1"/>
      <c r="X1273" s="1"/>
    </row>
    <row r="1274" spans="5:24">
      <c r="E1274" s="2"/>
      <c r="G1274" s="7" t="s">
        <v>402</v>
      </c>
      <c r="H1274" s="7" t="s">
        <v>1656</v>
      </c>
      <c r="J1274" s="10"/>
      <c r="K1274" s="10"/>
      <c r="T1274" s="1"/>
      <c r="U1274" s="1"/>
      <c r="V1274" s="1"/>
      <c r="W1274" s="1"/>
      <c r="X1274" s="1"/>
    </row>
    <row r="1275" spans="5:24">
      <c r="E1275" s="2"/>
      <c r="G1275" s="7" t="s">
        <v>402</v>
      </c>
      <c r="H1275" s="7" t="s">
        <v>1657</v>
      </c>
      <c r="J1275" s="10"/>
      <c r="K1275" s="10"/>
      <c r="T1275" s="1"/>
      <c r="U1275" s="1"/>
      <c r="V1275" s="1"/>
      <c r="W1275" s="1"/>
      <c r="X1275" s="1"/>
    </row>
    <row r="1276" spans="5:24">
      <c r="E1276" s="2"/>
      <c r="G1276" s="7" t="s">
        <v>402</v>
      </c>
      <c r="H1276" s="7" t="s">
        <v>1658</v>
      </c>
      <c r="J1276" s="10"/>
      <c r="K1276" s="10"/>
      <c r="T1276" s="1"/>
      <c r="U1276" s="1"/>
      <c r="V1276" s="1"/>
      <c r="W1276" s="1"/>
      <c r="X1276" s="1"/>
    </row>
    <row r="1277" spans="5:24">
      <c r="E1277" s="2"/>
      <c r="G1277" s="7" t="s">
        <v>402</v>
      </c>
      <c r="H1277" s="7" t="s">
        <v>1659</v>
      </c>
      <c r="J1277" s="10"/>
      <c r="K1277" s="10"/>
      <c r="T1277" s="1"/>
      <c r="U1277" s="1"/>
      <c r="V1277" s="1"/>
      <c r="W1277" s="1"/>
      <c r="X1277" s="1"/>
    </row>
    <row r="1278" spans="5:24">
      <c r="E1278" s="2"/>
      <c r="G1278" s="7" t="s">
        <v>402</v>
      </c>
      <c r="H1278" s="7" t="s">
        <v>1660</v>
      </c>
      <c r="J1278" s="10"/>
      <c r="K1278" s="10"/>
      <c r="T1278" s="1"/>
      <c r="U1278" s="1"/>
      <c r="V1278" s="1"/>
      <c r="W1278" s="1"/>
      <c r="X1278" s="1"/>
    </row>
    <row r="1279" spans="5:24">
      <c r="E1279" s="2"/>
      <c r="G1279" s="7" t="s">
        <v>402</v>
      </c>
      <c r="H1279" s="7" t="s">
        <v>1661</v>
      </c>
      <c r="J1279" s="10"/>
      <c r="K1279" s="10"/>
      <c r="T1279" s="1"/>
      <c r="U1279" s="1"/>
      <c r="V1279" s="1"/>
      <c r="W1279" s="1"/>
      <c r="X1279" s="1"/>
    </row>
    <row r="1280" spans="5:24">
      <c r="E1280" s="2"/>
      <c r="G1280" s="7" t="s">
        <v>402</v>
      </c>
      <c r="H1280" s="7" t="s">
        <v>1662</v>
      </c>
      <c r="J1280" s="10"/>
      <c r="K1280" s="10"/>
      <c r="T1280" s="1"/>
      <c r="U1280" s="1"/>
      <c r="V1280" s="1"/>
      <c r="W1280" s="1"/>
      <c r="X1280" s="1"/>
    </row>
    <row r="1281" spans="5:24">
      <c r="E1281" s="2"/>
      <c r="G1281" s="7" t="s">
        <v>402</v>
      </c>
      <c r="H1281" s="7" t="s">
        <v>1663</v>
      </c>
      <c r="J1281" s="10"/>
      <c r="K1281" s="10"/>
      <c r="T1281" s="1"/>
      <c r="U1281" s="1"/>
      <c r="V1281" s="1"/>
      <c r="W1281" s="1"/>
      <c r="X1281" s="1"/>
    </row>
    <row r="1282" spans="5:24">
      <c r="E1282" s="2"/>
      <c r="G1282" s="7" t="s">
        <v>402</v>
      </c>
      <c r="H1282" s="7" t="s">
        <v>1664</v>
      </c>
      <c r="J1282" s="10"/>
      <c r="K1282" s="10"/>
      <c r="T1282" s="1"/>
      <c r="U1282" s="1"/>
      <c r="V1282" s="1"/>
      <c r="W1282" s="1"/>
      <c r="X1282" s="1"/>
    </row>
    <row r="1283" spans="5:24">
      <c r="E1283" s="2"/>
      <c r="G1283" s="7" t="s">
        <v>402</v>
      </c>
      <c r="H1283" s="7" t="s">
        <v>1665</v>
      </c>
      <c r="J1283" s="10"/>
      <c r="K1283" s="10"/>
      <c r="T1283" s="1"/>
      <c r="U1283" s="1"/>
      <c r="V1283" s="1"/>
      <c r="W1283" s="1"/>
      <c r="X1283" s="1"/>
    </row>
    <row r="1284" spans="5:24">
      <c r="E1284" s="2"/>
      <c r="G1284" s="7" t="s">
        <v>402</v>
      </c>
      <c r="H1284" s="7" t="s">
        <v>1666</v>
      </c>
      <c r="J1284" s="10"/>
      <c r="K1284" s="10"/>
      <c r="T1284" s="1"/>
      <c r="U1284" s="1"/>
      <c r="V1284" s="1"/>
      <c r="W1284" s="1"/>
      <c r="X1284" s="1"/>
    </row>
    <row r="1285" spans="5:24">
      <c r="E1285" s="2"/>
      <c r="G1285" s="7" t="s">
        <v>402</v>
      </c>
      <c r="H1285" s="7" t="s">
        <v>1667</v>
      </c>
      <c r="J1285" s="10"/>
      <c r="K1285" s="10"/>
      <c r="T1285" s="1"/>
      <c r="U1285" s="1"/>
      <c r="V1285" s="1"/>
      <c r="W1285" s="1"/>
      <c r="X1285" s="1"/>
    </row>
    <row r="1286" spans="5:24">
      <c r="E1286" s="2"/>
      <c r="G1286" s="7" t="s">
        <v>402</v>
      </c>
      <c r="H1286" s="7" t="s">
        <v>1668</v>
      </c>
      <c r="J1286" s="10"/>
      <c r="K1286" s="10"/>
      <c r="T1286" s="1"/>
      <c r="U1286" s="1"/>
      <c r="V1286" s="1"/>
      <c r="W1286" s="1"/>
      <c r="X1286" s="1"/>
    </row>
    <row r="1287" spans="5:24">
      <c r="E1287" s="2"/>
      <c r="G1287" s="7" t="s">
        <v>402</v>
      </c>
      <c r="H1287" s="7" t="s">
        <v>1669</v>
      </c>
      <c r="J1287" s="10"/>
      <c r="K1287" s="10"/>
      <c r="T1287" s="1"/>
      <c r="U1287" s="1"/>
      <c r="V1287" s="1"/>
      <c r="W1287" s="1"/>
      <c r="X1287" s="1"/>
    </row>
    <row r="1288" spans="5:24">
      <c r="E1288" s="2"/>
      <c r="G1288" s="7" t="s">
        <v>402</v>
      </c>
      <c r="H1288" s="7" t="s">
        <v>626</v>
      </c>
      <c r="J1288" s="10"/>
      <c r="K1288" s="10"/>
      <c r="T1288" s="1"/>
      <c r="U1288" s="1"/>
      <c r="V1288" s="1"/>
      <c r="W1288" s="1"/>
      <c r="X1288" s="1"/>
    </row>
    <row r="1289" spans="5:24">
      <c r="E1289" s="2"/>
      <c r="G1289" s="7" t="s">
        <v>402</v>
      </c>
      <c r="H1289" s="7" t="s">
        <v>1670</v>
      </c>
      <c r="J1289" s="10"/>
      <c r="K1289" s="10"/>
      <c r="T1289" s="1"/>
      <c r="U1289" s="1"/>
      <c r="V1289" s="1"/>
      <c r="W1289" s="1"/>
      <c r="X1289" s="1"/>
    </row>
    <row r="1290" spans="5:24">
      <c r="E1290" s="2"/>
      <c r="G1290" s="7" t="s">
        <v>402</v>
      </c>
      <c r="H1290" s="7" t="s">
        <v>1671</v>
      </c>
      <c r="J1290" s="10"/>
      <c r="K1290" s="10"/>
      <c r="T1290" s="1"/>
      <c r="U1290" s="1"/>
      <c r="V1290" s="1"/>
      <c r="W1290" s="1"/>
      <c r="X1290" s="1"/>
    </row>
    <row r="1291" spans="5:24">
      <c r="E1291" s="2"/>
      <c r="G1291" s="7" t="s">
        <v>402</v>
      </c>
      <c r="H1291" s="7" t="s">
        <v>1476</v>
      </c>
      <c r="J1291" s="10"/>
      <c r="K1291" s="10"/>
      <c r="T1291" s="1"/>
      <c r="U1291" s="1"/>
      <c r="V1291" s="1"/>
      <c r="W1291" s="1"/>
      <c r="X1291" s="1"/>
    </row>
    <row r="1292" spans="5:24">
      <c r="E1292" s="2"/>
      <c r="G1292" s="7" t="s">
        <v>402</v>
      </c>
      <c r="H1292" s="7" t="s">
        <v>1672</v>
      </c>
      <c r="J1292" s="10"/>
      <c r="K1292" s="10"/>
      <c r="T1292" s="1"/>
      <c r="U1292" s="1"/>
      <c r="V1292" s="1"/>
      <c r="W1292" s="1"/>
      <c r="X1292" s="1"/>
    </row>
    <row r="1293" spans="5:24">
      <c r="E1293" s="2"/>
      <c r="G1293" s="7" t="s">
        <v>405</v>
      </c>
      <c r="H1293" s="7" t="s">
        <v>1673</v>
      </c>
      <c r="J1293" s="10"/>
      <c r="K1293" s="10"/>
      <c r="T1293" s="1"/>
      <c r="U1293" s="1"/>
      <c r="V1293" s="1"/>
      <c r="W1293" s="1"/>
      <c r="X1293" s="1"/>
    </row>
    <row r="1294" spans="5:24">
      <c r="E1294" s="2"/>
      <c r="G1294" s="7" t="s">
        <v>405</v>
      </c>
      <c r="H1294" s="7" t="s">
        <v>1674</v>
      </c>
      <c r="J1294" s="10"/>
      <c r="K1294" s="10"/>
      <c r="T1294" s="1"/>
      <c r="U1294" s="1"/>
      <c r="V1294" s="1"/>
      <c r="W1294" s="1"/>
      <c r="X1294" s="1"/>
    </row>
    <row r="1295" spans="5:24">
      <c r="E1295" s="2"/>
      <c r="G1295" s="7" t="s">
        <v>405</v>
      </c>
      <c r="H1295" s="7" t="s">
        <v>1675</v>
      </c>
      <c r="J1295" s="10"/>
      <c r="K1295" s="10"/>
      <c r="T1295" s="1"/>
      <c r="U1295" s="1"/>
      <c r="V1295" s="1"/>
      <c r="W1295" s="1"/>
      <c r="X1295" s="1"/>
    </row>
    <row r="1296" spans="5:24">
      <c r="E1296" s="2"/>
      <c r="G1296" s="7" t="s">
        <v>405</v>
      </c>
      <c r="H1296" s="7" t="s">
        <v>1676</v>
      </c>
      <c r="J1296" s="10"/>
      <c r="K1296" s="10"/>
      <c r="T1296" s="1"/>
      <c r="U1296" s="1"/>
      <c r="V1296" s="1"/>
      <c r="W1296" s="1"/>
      <c r="X1296" s="1"/>
    </row>
    <row r="1297" spans="5:24">
      <c r="E1297" s="2"/>
      <c r="G1297" s="7" t="s">
        <v>405</v>
      </c>
      <c r="H1297" s="7" t="s">
        <v>1677</v>
      </c>
      <c r="J1297" s="10"/>
      <c r="K1297" s="10"/>
      <c r="T1297" s="1"/>
      <c r="U1297" s="1"/>
      <c r="V1297" s="1"/>
      <c r="W1297" s="1"/>
      <c r="X1297" s="1"/>
    </row>
    <row r="1298" spans="5:24">
      <c r="E1298" s="2"/>
      <c r="G1298" s="7" t="s">
        <v>405</v>
      </c>
      <c r="H1298" s="7" t="s">
        <v>1678</v>
      </c>
      <c r="J1298" s="10"/>
      <c r="K1298" s="10"/>
      <c r="T1298" s="1"/>
      <c r="U1298" s="1"/>
      <c r="V1298" s="1"/>
      <c r="W1298" s="1"/>
      <c r="X1298" s="1"/>
    </row>
    <row r="1299" spans="5:24">
      <c r="E1299" s="2"/>
      <c r="G1299" s="7" t="s">
        <v>405</v>
      </c>
      <c r="H1299" s="7" t="s">
        <v>1679</v>
      </c>
      <c r="J1299" s="10"/>
      <c r="K1299" s="10"/>
      <c r="T1299" s="1"/>
      <c r="U1299" s="1"/>
      <c r="V1299" s="1"/>
      <c r="W1299" s="1"/>
      <c r="X1299" s="1"/>
    </row>
    <row r="1300" spans="5:24">
      <c r="E1300" s="2"/>
      <c r="G1300" s="7" t="s">
        <v>405</v>
      </c>
      <c r="H1300" s="7" t="s">
        <v>1680</v>
      </c>
      <c r="J1300" s="10"/>
      <c r="K1300" s="10"/>
      <c r="T1300" s="1"/>
      <c r="U1300" s="1"/>
      <c r="V1300" s="1"/>
      <c r="W1300" s="1"/>
      <c r="X1300" s="1"/>
    </row>
    <row r="1301" spans="5:24">
      <c r="E1301" s="2"/>
      <c r="G1301" s="7" t="s">
        <v>405</v>
      </c>
      <c r="H1301" s="7" t="s">
        <v>1681</v>
      </c>
      <c r="J1301" s="10"/>
      <c r="K1301" s="10"/>
      <c r="T1301" s="1"/>
      <c r="U1301" s="1"/>
      <c r="V1301" s="1"/>
      <c r="W1301" s="1"/>
      <c r="X1301" s="1"/>
    </row>
    <row r="1302" spans="5:24">
      <c r="E1302" s="2"/>
      <c r="G1302" s="7" t="s">
        <v>405</v>
      </c>
      <c r="H1302" s="7" t="s">
        <v>1682</v>
      </c>
      <c r="J1302" s="10"/>
      <c r="K1302" s="10"/>
      <c r="T1302" s="1"/>
      <c r="U1302" s="1"/>
      <c r="V1302" s="1"/>
      <c r="W1302" s="1"/>
      <c r="X1302" s="1"/>
    </row>
    <row r="1303" spans="5:24">
      <c r="E1303" s="2"/>
      <c r="G1303" s="7" t="s">
        <v>405</v>
      </c>
      <c r="H1303" s="7" t="s">
        <v>1683</v>
      </c>
      <c r="J1303" s="10"/>
      <c r="K1303" s="10"/>
      <c r="T1303" s="1"/>
      <c r="U1303" s="1"/>
      <c r="V1303" s="1"/>
      <c r="W1303" s="1"/>
      <c r="X1303" s="1"/>
    </row>
    <row r="1304" spans="5:24">
      <c r="E1304" s="2"/>
      <c r="G1304" s="7" t="s">
        <v>405</v>
      </c>
      <c r="H1304" s="7" t="s">
        <v>720</v>
      </c>
      <c r="J1304" s="10"/>
      <c r="K1304" s="10"/>
      <c r="T1304" s="1"/>
      <c r="U1304" s="1"/>
      <c r="V1304" s="1"/>
      <c r="W1304" s="1"/>
      <c r="X1304" s="1"/>
    </row>
    <row r="1305" spans="5:24">
      <c r="E1305" s="2"/>
      <c r="G1305" s="7" t="s">
        <v>405</v>
      </c>
      <c r="H1305" s="7" t="s">
        <v>1684</v>
      </c>
      <c r="J1305" s="10"/>
      <c r="K1305" s="10"/>
      <c r="T1305" s="1"/>
      <c r="U1305" s="1"/>
      <c r="V1305" s="1"/>
      <c r="W1305" s="1"/>
      <c r="X1305" s="1"/>
    </row>
    <row r="1306" spans="5:24">
      <c r="E1306" s="2"/>
      <c r="G1306" s="7" t="s">
        <v>405</v>
      </c>
      <c r="H1306" s="7" t="s">
        <v>1685</v>
      </c>
      <c r="J1306" s="10"/>
      <c r="K1306" s="10"/>
      <c r="T1306" s="1"/>
      <c r="U1306" s="1"/>
      <c r="V1306" s="1"/>
      <c r="W1306" s="1"/>
      <c r="X1306" s="1"/>
    </row>
    <row r="1307" spans="5:24">
      <c r="E1307" s="2"/>
      <c r="G1307" s="7" t="s">
        <v>405</v>
      </c>
      <c r="H1307" s="7" t="s">
        <v>1686</v>
      </c>
      <c r="J1307" s="10"/>
      <c r="K1307" s="10"/>
      <c r="T1307" s="1"/>
      <c r="U1307" s="1"/>
      <c r="V1307" s="1"/>
      <c r="W1307" s="1"/>
      <c r="X1307" s="1"/>
    </row>
    <row r="1308" spans="5:24">
      <c r="E1308" s="2"/>
      <c r="G1308" s="7" t="s">
        <v>405</v>
      </c>
      <c r="H1308" s="7" t="s">
        <v>1687</v>
      </c>
      <c r="J1308" s="10"/>
      <c r="K1308" s="10"/>
      <c r="T1308" s="1"/>
      <c r="U1308" s="1"/>
      <c r="V1308" s="1"/>
      <c r="W1308" s="1"/>
      <c r="X1308" s="1"/>
    </row>
    <row r="1309" spans="5:24">
      <c r="E1309" s="2"/>
      <c r="G1309" s="7" t="s">
        <v>405</v>
      </c>
      <c r="H1309" s="7" t="s">
        <v>1688</v>
      </c>
      <c r="J1309" s="10"/>
      <c r="K1309" s="10"/>
      <c r="T1309" s="1"/>
      <c r="U1309" s="1"/>
      <c r="V1309" s="1"/>
      <c r="W1309" s="1"/>
      <c r="X1309" s="1"/>
    </row>
    <row r="1310" spans="5:24">
      <c r="E1310" s="2"/>
      <c r="G1310" s="7" t="s">
        <v>405</v>
      </c>
      <c r="H1310" s="7" t="s">
        <v>1689</v>
      </c>
      <c r="J1310" s="10"/>
      <c r="K1310" s="10"/>
      <c r="T1310" s="1"/>
      <c r="U1310" s="1"/>
      <c r="V1310" s="1"/>
      <c r="W1310" s="1"/>
      <c r="X1310" s="1"/>
    </row>
    <row r="1311" spans="5:24">
      <c r="E1311" s="2"/>
      <c r="G1311" s="7" t="s">
        <v>405</v>
      </c>
      <c r="H1311" s="7" t="s">
        <v>1690</v>
      </c>
      <c r="J1311" s="10"/>
      <c r="K1311" s="10"/>
      <c r="T1311" s="1"/>
      <c r="U1311" s="1"/>
      <c r="V1311" s="1"/>
      <c r="W1311" s="1"/>
      <c r="X1311" s="1"/>
    </row>
    <row r="1312" spans="5:24">
      <c r="E1312" s="2"/>
      <c r="G1312" s="7" t="s">
        <v>408</v>
      </c>
      <c r="H1312" s="7" t="s">
        <v>1691</v>
      </c>
      <c r="J1312" s="10"/>
      <c r="K1312" s="10"/>
      <c r="T1312" s="1"/>
      <c r="U1312" s="1"/>
      <c r="V1312" s="1"/>
      <c r="W1312" s="1"/>
      <c r="X1312" s="1"/>
    </row>
    <row r="1313" spans="5:24">
      <c r="E1313" s="2"/>
      <c r="G1313" s="7" t="s">
        <v>408</v>
      </c>
      <c r="H1313" s="7" t="s">
        <v>1692</v>
      </c>
      <c r="J1313" s="10"/>
      <c r="K1313" s="10"/>
      <c r="T1313" s="1"/>
      <c r="U1313" s="1"/>
      <c r="V1313" s="1"/>
      <c r="W1313" s="1"/>
      <c r="X1313" s="1"/>
    </row>
    <row r="1314" spans="5:24">
      <c r="E1314" s="2"/>
      <c r="G1314" s="7" t="s">
        <v>408</v>
      </c>
      <c r="H1314" s="7" t="s">
        <v>1693</v>
      </c>
      <c r="J1314" s="10"/>
      <c r="K1314" s="10"/>
      <c r="T1314" s="1"/>
      <c r="U1314" s="1"/>
      <c r="V1314" s="1"/>
      <c r="W1314" s="1"/>
      <c r="X1314" s="1"/>
    </row>
    <row r="1315" spans="5:24">
      <c r="E1315" s="2"/>
      <c r="G1315" s="7" t="s">
        <v>408</v>
      </c>
      <c r="H1315" s="7" t="s">
        <v>1694</v>
      </c>
      <c r="J1315" s="10"/>
      <c r="K1315" s="10"/>
      <c r="T1315" s="1"/>
      <c r="U1315" s="1"/>
      <c r="V1315" s="1"/>
      <c r="W1315" s="1"/>
      <c r="X1315" s="1"/>
    </row>
    <row r="1316" spans="5:24">
      <c r="E1316" s="2"/>
      <c r="G1316" s="7" t="s">
        <v>408</v>
      </c>
      <c r="H1316" s="7" t="s">
        <v>1695</v>
      </c>
      <c r="J1316" s="10"/>
      <c r="K1316" s="10"/>
      <c r="T1316" s="1"/>
      <c r="U1316" s="1"/>
      <c r="V1316" s="1"/>
      <c r="W1316" s="1"/>
      <c r="X1316" s="1"/>
    </row>
    <row r="1317" spans="5:24">
      <c r="E1317" s="2"/>
      <c r="G1317" s="7" t="s">
        <v>408</v>
      </c>
      <c r="H1317" s="7" t="s">
        <v>1696</v>
      </c>
      <c r="J1317" s="10"/>
      <c r="K1317" s="10"/>
      <c r="T1317" s="1"/>
      <c r="U1317" s="1"/>
      <c r="V1317" s="1"/>
      <c r="W1317" s="1"/>
      <c r="X1317" s="1"/>
    </row>
    <row r="1318" spans="5:24">
      <c r="E1318" s="2"/>
      <c r="G1318" s="7" t="s">
        <v>408</v>
      </c>
      <c r="H1318" s="7" t="s">
        <v>1697</v>
      </c>
      <c r="J1318" s="10"/>
      <c r="K1318" s="10"/>
      <c r="T1318" s="1"/>
      <c r="U1318" s="1"/>
      <c r="V1318" s="1"/>
      <c r="W1318" s="1"/>
      <c r="X1318" s="1"/>
    </row>
    <row r="1319" spans="5:24">
      <c r="E1319" s="2"/>
      <c r="G1319" s="7" t="s">
        <v>408</v>
      </c>
      <c r="H1319" s="7" t="s">
        <v>1698</v>
      </c>
      <c r="J1319" s="10"/>
      <c r="K1319" s="10"/>
      <c r="T1319" s="1"/>
      <c r="U1319" s="1"/>
      <c r="V1319" s="1"/>
      <c r="W1319" s="1"/>
      <c r="X1319" s="1"/>
    </row>
    <row r="1320" spans="5:24">
      <c r="E1320" s="2"/>
      <c r="G1320" s="7" t="s">
        <v>408</v>
      </c>
      <c r="H1320" s="7" t="s">
        <v>1699</v>
      </c>
      <c r="J1320" s="10"/>
      <c r="K1320" s="10"/>
      <c r="T1320" s="1"/>
      <c r="U1320" s="1"/>
      <c r="V1320" s="1"/>
      <c r="W1320" s="1"/>
      <c r="X1320" s="1"/>
    </row>
    <row r="1321" spans="5:24">
      <c r="E1321" s="2"/>
      <c r="G1321" s="7" t="s">
        <v>408</v>
      </c>
      <c r="H1321" s="7" t="s">
        <v>1700</v>
      </c>
      <c r="J1321" s="10"/>
      <c r="K1321" s="10"/>
      <c r="T1321" s="1"/>
      <c r="U1321" s="1"/>
      <c r="V1321" s="1"/>
      <c r="W1321" s="1"/>
      <c r="X1321" s="1"/>
    </row>
    <row r="1322" spans="5:24">
      <c r="E1322" s="2"/>
      <c r="G1322" s="7" t="s">
        <v>408</v>
      </c>
      <c r="H1322" s="7" t="s">
        <v>1701</v>
      </c>
      <c r="J1322" s="10"/>
      <c r="K1322" s="10"/>
      <c r="T1322" s="1"/>
      <c r="U1322" s="1"/>
      <c r="V1322" s="1"/>
      <c r="W1322" s="1"/>
      <c r="X1322" s="1"/>
    </row>
    <row r="1323" spans="5:24">
      <c r="E1323" s="2"/>
      <c r="G1323" s="7" t="s">
        <v>408</v>
      </c>
      <c r="H1323" s="7" t="s">
        <v>1702</v>
      </c>
      <c r="J1323" s="10"/>
      <c r="K1323" s="10"/>
      <c r="T1323" s="1"/>
      <c r="U1323" s="1"/>
      <c r="V1323" s="1"/>
      <c r="W1323" s="1"/>
      <c r="X1323" s="1"/>
    </row>
    <row r="1324" spans="5:24">
      <c r="E1324" s="2"/>
      <c r="G1324" s="7" t="s">
        <v>408</v>
      </c>
      <c r="H1324" s="7" t="s">
        <v>1703</v>
      </c>
      <c r="J1324" s="10"/>
      <c r="K1324" s="10"/>
      <c r="T1324" s="1"/>
      <c r="U1324" s="1"/>
      <c r="V1324" s="1"/>
      <c r="W1324" s="1"/>
      <c r="X1324" s="1"/>
    </row>
    <row r="1325" spans="5:24">
      <c r="E1325" s="2"/>
      <c r="G1325" s="7" t="s">
        <v>408</v>
      </c>
      <c r="H1325" s="7" t="s">
        <v>1704</v>
      </c>
      <c r="J1325" s="10"/>
      <c r="K1325" s="10"/>
      <c r="T1325" s="1"/>
      <c r="U1325" s="1"/>
      <c r="V1325" s="1"/>
      <c r="W1325" s="1"/>
      <c r="X1325" s="1"/>
    </row>
    <row r="1326" spans="5:24">
      <c r="E1326" s="2"/>
      <c r="G1326" s="7" t="s">
        <v>408</v>
      </c>
      <c r="H1326" s="7" t="s">
        <v>1705</v>
      </c>
      <c r="J1326" s="10"/>
      <c r="K1326" s="10"/>
      <c r="T1326" s="1"/>
      <c r="U1326" s="1"/>
      <c r="V1326" s="1"/>
      <c r="W1326" s="1"/>
      <c r="X1326" s="1"/>
    </row>
    <row r="1327" spans="5:24">
      <c r="E1327" s="2"/>
      <c r="G1327" s="7" t="s">
        <v>408</v>
      </c>
      <c r="H1327" s="7" t="s">
        <v>1706</v>
      </c>
      <c r="J1327" s="10"/>
      <c r="K1327" s="10"/>
      <c r="T1327" s="1"/>
      <c r="U1327" s="1"/>
      <c r="V1327" s="1"/>
      <c r="W1327" s="1"/>
      <c r="X1327" s="1"/>
    </row>
    <row r="1328" spans="5:24">
      <c r="E1328" s="2"/>
      <c r="G1328" s="7" t="s">
        <v>408</v>
      </c>
      <c r="H1328" s="7" t="s">
        <v>1707</v>
      </c>
      <c r="J1328" s="10"/>
      <c r="K1328" s="10"/>
      <c r="T1328" s="1"/>
      <c r="U1328" s="1"/>
      <c r="V1328" s="1"/>
      <c r="W1328" s="1"/>
      <c r="X1328" s="1"/>
    </row>
    <row r="1329" spans="5:24">
      <c r="E1329" s="2"/>
      <c r="G1329" s="7" t="s">
        <v>408</v>
      </c>
      <c r="H1329" s="7" t="s">
        <v>1708</v>
      </c>
      <c r="J1329" s="10"/>
      <c r="K1329" s="10"/>
      <c r="T1329" s="1"/>
      <c r="U1329" s="1"/>
      <c r="V1329" s="1"/>
      <c r="W1329" s="1"/>
      <c r="X1329" s="1"/>
    </row>
    <row r="1330" spans="5:24">
      <c r="E1330" s="2"/>
      <c r="G1330" s="7" t="s">
        <v>408</v>
      </c>
      <c r="H1330" s="7" t="s">
        <v>1709</v>
      </c>
      <c r="J1330" s="10"/>
      <c r="K1330" s="10"/>
      <c r="T1330" s="1"/>
      <c r="U1330" s="1"/>
      <c r="V1330" s="1"/>
      <c r="W1330" s="1"/>
      <c r="X1330" s="1"/>
    </row>
    <row r="1331" spans="5:24">
      <c r="E1331" s="2"/>
      <c r="G1331" s="7" t="s">
        <v>408</v>
      </c>
      <c r="H1331" s="7" t="s">
        <v>1710</v>
      </c>
      <c r="J1331" s="10"/>
      <c r="K1331" s="10"/>
      <c r="T1331" s="1"/>
      <c r="U1331" s="1"/>
      <c r="V1331" s="1"/>
      <c r="W1331" s="1"/>
      <c r="X1331" s="1"/>
    </row>
    <row r="1332" spans="5:24">
      <c r="E1332" s="2"/>
      <c r="G1332" s="7" t="s">
        <v>408</v>
      </c>
      <c r="H1332" s="7" t="s">
        <v>1711</v>
      </c>
      <c r="J1332" s="10"/>
      <c r="K1332" s="10"/>
      <c r="T1332" s="1"/>
      <c r="U1332" s="1"/>
      <c r="V1332" s="1"/>
      <c r="W1332" s="1"/>
      <c r="X1332" s="1"/>
    </row>
    <row r="1333" spans="5:24">
      <c r="E1333" s="2"/>
      <c r="G1333" s="7" t="s">
        <v>408</v>
      </c>
      <c r="H1333" s="7" t="s">
        <v>1712</v>
      </c>
      <c r="J1333" s="10"/>
      <c r="K1333" s="10"/>
      <c r="T1333" s="1"/>
      <c r="U1333" s="1"/>
      <c r="V1333" s="1"/>
      <c r="W1333" s="1"/>
      <c r="X1333" s="1"/>
    </row>
    <row r="1334" spans="5:24">
      <c r="E1334" s="2"/>
      <c r="G1334" s="7" t="s">
        <v>408</v>
      </c>
      <c r="H1334" s="7" t="s">
        <v>1713</v>
      </c>
      <c r="J1334" s="10"/>
      <c r="K1334" s="10"/>
      <c r="T1334" s="1"/>
      <c r="U1334" s="1"/>
      <c r="V1334" s="1"/>
      <c r="W1334" s="1"/>
      <c r="X1334" s="1"/>
    </row>
    <row r="1335" spans="5:24">
      <c r="E1335" s="2"/>
      <c r="G1335" s="7" t="s">
        <v>408</v>
      </c>
      <c r="H1335" s="7" t="s">
        <v>1714</v>
      </c>
      <c r="J1335" s="10"/>
      <c r="K1335" s="10"/>
      <c r="T1335" s="1"/>
      <c r="U1335" s="1"/>
      <c r="V1335" s="1"/>
      <c r="W1335" s="1"/>
      <c r="X1335" s="1"/>
    </row>
    <row r="1336" spans="5:24">
      <c r="E1336" s="2"/>
      <c r="G1336" s="7" t="s">
        <v>408</v>
      </c>
      <c r="H1336" s="7" t="s">
        <v>1715</v>
      </c>
      <c r="J1336" s="10"/>
      <c r="K1336" s="10"/>
      <c r="T1336" s="1"/>
      <c r="U1336" s="1"/>
      <c r="V1336" s="1"/>
      <c r="W1336" s="1"/>
      <c r="X1336" s="1"/>
    </row>
    <row r="1337" spans="5:24">
      <c r="E1337" s="2"/>
      <c r="G1337" s="7" t="s">
        <v>408</v>
      </c>
      <c r="H1337" s="7" t="s">
        <v>1716</v>
      </c>
      <c r="J1337" s="10"/>
      <c r="K1337" s="10"/>
      <c r="T1337" s="1"/>
      <c r="U1337" s="1"/>
      <c r="V1337" s="1"/>
      <c r="W1337" s="1"/>
      <c r="X1337" s="1"/>
    </row>
    <row r="1338" spans="5:24">
      <c r="E1338" s="2"/>
      <c r="G1338" s="7" t="s">
        <v>408</v>
      </c>
      <c r="H1338" s="7" t="s">
        <v>1717</v>
      </c>
      <c r="J1338" s="10"/>
      <c r="K1338" s="10"/>
      <c r="T1338" s="1"/>
      <c r="U1338" s="1"/>
      <c r="V1338" s="1"/>
      <c r="W1338" s="1"/>
      <c r="X1338" s="1"/>
    </row>
    <row r="1339" spans="5:24">
      <c r="E1339" s="2"/>
      <c r="G1339" s="7" t="s">
        <v>411</v>
      </c>
      <c r="H1339" s="7" t="s">
        <v>1718</v>
      </c>
      <c r="J1339" s="10"/>
      <c r="K1339" s="10"/>
      <c r="T1339" s="1"/>
      <c r="U1339" s="1"/>
      <c r="V1339" s="1"/>
      <c r="W1339" s="1"/>
      <c r="X1339" s="1"/>
    </row>
    <row r="1340" spans="5:24">
      <c r="E1340" s="2"/>
      <c r="G1340" s="7" t="s">
        <v>411</v>
      </c>
      <c r="H1340" s="7" t="s">
        <v>1719</v>
      </c>
      <c r="J1340" s="10"/>
      <c r="K1340" s="10"/>
      <c r="T1340" s="1"/>
      <c r="U1340" s="1"/>
      <c r="V1340" s="1"/>
      <c r="W1340" s="1"/>
      <c r="X1340" s="1"/>
    </row>
    <row r="1341" spans="5:24">
      <c r="E1341" s="2"/>
      <c r="G1341" s="7" t="s">
        <v>411</v>
      </c>
      <c r="H1341" s="7" t="s">
        <v>1720</v>
      </c>
      <c r="J1341" s="10"/>
      <c r="K1341" s="10"/>
      <c r="T1341" s="1"/>
      <c r="U1341" s="1"/>
      <c r="V1341" s="1"/>
      <c r="W1341" s="1"/>
      <c r="X1341" s="1"/>
    </row>
    <row r="1342" spans="5:24">
      <c r="E1342" s="2"/>
      <c r="G1342" s="7" t="s">
        <v>411</v>
      </c>
      <c r="H1342" s="7" t="s">
        <v>1721</v>
      </c>
      <c r="J1342" s="10"/>
      <c r="K1342" s="10"/>
      <c r="T1342" s="1"/>
      <c r="U1342" s="1"/>
      <c r="V1342" s="1"/>
      <c r="W1342" s="1"/>
      <c r="X1342" s="1"/>
    </row>
    <row r="1343" spans="5:24">
      <c r="E1343" s="2"/>
      <c r="G1343" s="7" t="s">
        <v>411</v>
      </c>
      <c r="H1343" s="7" t="s">
        <v>1722</v>
      </c>
      <c r="J1343" s="10"/>
      <c r="K1343" s="10"/>
      <c r="T1343" s="1"/>
      <c r="U1343" s="1"/>
      <c r="V1343" s="1"/>
      <c r="W1343" s="1"/>
      <c r="X1343" s="1"/>
    </row>
    <row r="1344" spans="5:24">
      <c r="E1344" s="2"/>
      <c r="G1344" s="7" t="s">
        <v>411</v>
      </c>
      <c r="H1344" s="7" t="s">
        <v>1723</v>
      </c>
      <c r="J1344" s="10"/>
      <c r="K1344" s="10"/>
      <c r="T1344" s="1"/>
      <c r="U1344" s="1"/>
      <c r="V1344" s="1"/>
      <c r="W1344" s="1"/>
      <c r="X1344" s="1"/>
    </row>
    <row r="1345" spans="5:24">
      <c r="E1345" s="2"/>
      <c r="G1345" s="7" t="s">
        <v>411</v>
      </c>
      <c r="H1345" s="7" t="s">
        <v>1063</v>
      </c>
      <c r="J1345" s="10"/>
      <c r="K1345" s="10"/>
      <c r="T1345" s="1"/>
      <c r="U1345" s="1"/>
      <c r="V1345" s="1"/>
      <c r="W1345" s="1"/>
      <c r="X1345" s="1"/>
    </row>
    <row r="1346" spans="5:24">
      <c r="E1346" s="2"/>
      <c r="G1346" s="7" t="s">
        <v>411</v>
      </c>
      <c r="H1346" s="7" t="s">
        <v>1724</v>
      </c>
      <c r="J1346" s="10"/>
      <c r="K1346" s="10"/>
      <c r="T1346" s="1"/>
      <c r="U1346" s="1"/>
      <c r="V1346" s="1"/>
      <c r="W1346" s="1"/>
      <c r="X1346" s="1"/>
    </row>
    <row r="1347" spans="5:24">
      <c r="E1347" s="2"/>
      <c r="G1347" s="7" t="s">
        <v>411</v>
      </c>
      <c r="H1347" s="7" t="s">
        <v>1725</v>
      </c>
      <c r="J1347" s="10"/>
      <c r="K1347" s="10"/>
      <c r="T1347" s="1"/>
      <c r="U1347" s="1"/>
      <c r="V1347" s="1"/>
      <c r="W1347" s="1"/>
      <c r="X1347" s="1"/>
    </row>
    <row r="1348" spans="5:24">
      <c r="E1348" s="2"/>
      <c r="G1348" s="7" t="s">
        <v>411</v>
      </c>
      <c r="H1348" s="7" t="s">
        <v>1726</v>
      </c>
      <c r="J1348" s="10"/>
      <c r="K1348" s="10"/>
      <c r="T1348" s="1"/>
      <c r="U1348" s="1"/>
      <c r="V1348" s="1"/>
      <c r="W1348" s="1"/>
      <c r="X1348" s="1"/>
    </row>
    <row r="1349" spans="5:24">
      <c r="E1349" s="2"/>
      <c r="G1349" s="7" t="s">
        <v>411</v>
      </c>
      <c r="H1349" s="7" t="s">
        <v>1727</v>
      </c>
      <c r="J1349" s="10"/>
      <c r="K1349" s="10"/>
      <c r="T1349" s="1"/>
      <c r="U1349" s="1"/>
      <c r="V1349" s="1"/>
      <c r="W1349" s="1"/>
      <c r="X1349" s="1"/>
    </row>
    <row r="1350" spans="5:24">
      <c r="E1350" s="2"/>
      <c r="G1350" s="7" t="s">
        <v>411</v>
      </c>
      <c r="H1350" s="7" t="s">
        <v>1728</v>
      </c>
      <c r="J1350" s="10"/>
      <c r="K1350" s="10"/>
      <c r="T1350" s="1"/>
      <c r="U1350" s="1"/>
      <c r="V1350" s="1"/>
      <c r="W1350" s="1"/>
      <c r="X1350" s="1"/>
    </row>
    <row r="1351" spans="5:24">
      <c r="E1351" s="2"/>
      <c r="G1351" s="7" t="s">
        <v>411</v>
      </c>
      <c r="H1351" s="7" t="s">
        <v>1729</v>
      </c>
      <c r="J1351" s="10"/>
      <c r="K1351" s="10"/>
      <c r="T1351" s="1"/>
      <c r="U1351" s="1"/>
      <c r="V1351" s="1"/>
      <c r="W1351" s="1"/>
      <c r="X1351" s="1"/>
    </row>
    <row r="1352" spans="5:24">
      <c r="E1352" s="2"/>
      <c r="G1352" s="7" t="s">
        <v>411</v>
      </c>
      <c r="H1352" s="7" t="s">
        <v>1730</v>
      </c>
      <c r="J1352" s="10"/>
      <c r="K1352" s="10"/>
      <c r="T1352" s="1"/>
      <c r="U1352" s="1"/>
      <c r="V1352" s="1"/>
      <c r="W1352" s="1"/>
      <c r="X1352" s="1"/>
    </row>
    <row r="1353" spans="5:24">
      <c r="E1353" s="2"/>
      <c r="G1353" s="7" t="s">
        <v>411</v>
      </c>
      <c r="H1353" s="7" t="s">
        <v>1731</v>
      </c>
      <c r="J1353" s="10"/>
      <c r="K1353" s="10"/>
      <c r="T1353" s="1"/>
      <c r="U1353" s="1"/>
      <c r="V1353" s="1"/>
      <c r="W1353" s="1"/>
      <c r="X1353" s="1"/>
    </row>
    <row r="1354" spans="5:24">
      <c r="E1354" s="2"/>
      <c r="G1354" s="7" t="s">
        <v>411</v>
      </c>
      <c r="H1354" s="7" t="s">
        <v>1732</v>
      </c>
      <c r="J1354" s="10"/>
      <c r="K1354" s="10"/>
      <c r="T1354" s="1"/>
      <c r="U1354" s="1"/>
      <c r="V1354" s="1"/>
      <c r="W1354" s="1"/>
      <c r="X1354" s="1"/>
    </row>
    <row r="1355" spans="5:24">
      <c r="E1355" s="2"/>
      <c r="G1355" s="7" t="s">
        <v>411</v>
      </c>
      <c r="H1355" s="7" t="s">
        <v>1733</v>
      </c>
      <c r="J1355" s="10"/>
      <c r="K1355" s="10"/>
      <c r="T1355" s="1"/>
      <c r="U1355" s="1"/>
      <c r="V1355" s="1"/>
      <c r="W1355" s="1"/>
      <c r="X1355" s="1"/>
    </row>
    <row r="1356" spans="5:24">
      <c r="E1356" s="2"/>
      <c r="G1356" s="7" t="s">
        <v>411</v>
      </c>
      <c r="H1356" s="7" t="s">
        <v>1734</v>
      </c>
      <c r="J1356" s="10"/>
      <c r="K1356" s="10"/>
      <c r="T1356" s="1"/>
      <c r="U1356" s="1"/>
      <c r="V1356" s="1"/>
      <c r="W1356" s="1"/>
      <c r="X1356" s="1"/>
    </row>
    <row r="1357" spans="5:24">
      <c r="E1357" s="2"/>
      <c r="G1357" s="7" t="s">
        <v>411</v>
      </c>
      <c r="H1357" s="7" t="s">
        <v>1735</v>
      </c>
      <c r="J1357" s="10"/>
      <c r="K1357" s="10"/>
      <c r="T1357" s="1"/>
      <c r="U1357" s="1"/>
      <c r="V1357" s="1"/>
      <c r="W1357" s="1"/>
      <c r="X1357" s="1"/>
    </row>
    <row r="1358" spans="5:24">
      <c r="E1358" s="2"/>
      <c r="G1358" s="7" t="s">
        <v>411</v>
      </c>
      <c r="H1358" s="7" t="s">
        <v>1736</v>
      </c>
      <c r="J1358" s="10"/>
      <c r="K1358" s="10"/>
      <c r="T1358" s="1"/>
      <c r="U1358" s="1"/>
      <c r="V1358" s="1"/>
      <c r="W1358" s="1"/>
      <c r="X1358" s="1"/>
    </row>
    <row r="1359" spans="5:24">
      <c r="E1359" s="2"/>
      <c r="G1359" s="7" t="s">
        <v>411</v>
      </c>
      <c r="H1359" s="7" t="s">
        <v>1737</v>
      </c>
      <c r="J1359" s="10"/>
      <c r="K1359" s="10"/>
      <c r="T1359" s="1"/>
      <c r="U1359" s="1"/>
      <c r="V1359" s="1"/>
      <c r="W1359" s="1"/>
      <c r="X1359" s="1"/>
    </row>
    <row r="1360" spans="5:24">
      <c r="E1360" s="2"/>
      <c r="G1360" s="7" t="s">
        <v>411</v>
      </c>
      <c r="H1360" s="7" t="s">
        <v>1738</v>
      </c>
      <c r="J1360" s="10"/>
      <c r="K1360" s="10"/>
      <c r="T1360" s="1"/>
      <c r="U1360" s="1"/>
      <c r="V1360" s="1"/>
      <c r="W1360" s="1"/>
      <c r="X1360" s="1"/>
    </row>
    <row r="1361" spans="5:24">
      <c r="E1361" s="2"/>
      <c r="G1361" s="7" t="s">
        <v>411</v>
      </c>
      <c r="H1361" s="7" t="s">
        <v>1739</v>
      </c>
      <c r="J1361" s="10"/>
      <c r="K1361" s="10"/>
      <c r="T1361" s="1"/>
      <c r="U1361" s="1"/>
      <c r="V1361" s="1"/>
      <c r="W1361" s="1"/>
      <c r="X1361" s="1"/>
    </row>
    <row r="1362" spans="5:24">
      <c r="E1362" s="2"/>
      <c r="G1362" s="7" t="s">
        <v>414</v>
      </c>
      <c r="H1362" s="7" t="s">
        <v>1740</v>
      </c>
      <c r="J1362" s="10"/>
      <c r="K1362" s="10"/>
      <c r="T1362" s="1"/>
      <c r="U1362" s="1"/>
      <c r="V1362" s="1"/>
      <c r="W1362" s="1"/>
      <c r="X1362" s="1"/>
    </row>
    <row r="1363" spans="5:24">
      <c r="E1363" s="2"/>
      <c r="G1363" s="7" t="s">
        <v>414</v>
      </c>
      <c r="H1363" s="7" t="s">
        <v>1741</v>
      </c>
      <c r="J1363" s="10"/>
      <c r="K1363" s="10"/>
      <c r="T1363" s="1"/>
      <c r="U1363" s="1"/>
      <c r="V1363" s="1"/>
      <c r="W1363" s="1"/>
      <c r="X1363" s="1"/>
    </row>
    <row r="1364" spans="5:24">
      <c r="E1364" s="2"/>
      <c r="G1364" s="7" t="s">
        <v>414</v>
      </c>
      <c r="H1364" s="7" t="s">
        <v>1742</v>
      </c>
      <c r="J1364" s="10"/>
      <c r="K1364" s="10"/>
      <c r="T1364" s="1"/>
      <c r="U1364" s="1"/>
      <c r="V1364" s="1"/>
      <c r="W1364" s="1"/>
      <c r="X1364" s="1"/>
    </row>
    <row r="1365" spans="5:24">
      <c r="E1365" s="2"/>
      <c r="G1365" s="7" t="s">
        <v>414</v>
      </c>
      <c r="H1365" s="7" t="s">
        <v>1743</v>
      </c>
      <c r="J1365" s="10"/>
      <c r="K1365" s="10"/>
      <c r="T1365" s="1"/>
      <c r="U1365" s="1"/>
      <c r="V1365" s="1"/>
      <c r="W1365" s="1"/>
      <c r="X1365" s="1"/>
    </row>
    <row r="1366" spans="5:24">
      <c r="E1366" s="2"/>
      <c r="G1366" s="7" t="s">
        <v>414</v>
      </c>
      <c r="H1366" s="7" t="s">
        <v>1744</v>
      </c>
      <c r="J1366" s="10"/>
      <c r="K1366" s="10"/>
      <c r="T1366" s="1"/>
      <c r="U1366" s="1"/>
      <c r="V1366" s="1"/>
      <c r="W1366" s="1"/>
      <c r="X1366" s="1"/>
    </row>
    <row r="1367" spans="5:24">
      <c r="E1367" s="2"/>
      <c r="G1367" s="7" t="s">
        <v>414</v>
      </c>
      <c r="H1367" s="7" t="s">
        <v>1745</v>
      </c>
      <c r="J1367" s="10"/>
      <c r="K1367" s="10"/>
      <c r="T1367" s="1"/>
      <c r="U1367" s="1"/>
      <c r="V1367" s="1"/>
      <c r="W1367" s="1"/>
      <c r="X1367" s="1"/>
    </row>
    <row r="1368" spans="5:24">
      <c r="E1368" s="2"/>
      <c r="G1368" s="7" t="s">
        <v>414</v>
      </c>
      <c r="H1368" s="7" t="s">
        <v>1746</v>
      </c>
      <c r="J1368" s="10"/>
      <c r="K1368" s="10"/>
      <c r="T1368" s="1"/>
      <c r="U1368" s="1"/>
      <c r="V1368" s="1"/>
      <c r="W1368" s="1"/>
      <c r="X1368" s="1"/>
    </row>
    <row r="1369" spans="5:24">
      <c r="E1369" s="2"/>
      <c r="G1369" s="7" t="s">
        <v>414</v>
      </c>
      <c r="H1369" s="7" t="s">
        <v>1747</v>
      </c>
      <c r="J1369" s="10"/>
      <c r="K1369" s="10"/>
      <c r="T1369" s="1"/>
      <c r="U1369" s="1"/>
      <c r="V1369" s="1"/>
      <c r="W1369" s="1"/>
      <c r="X1369" s="1"/>
    </row>
    <row r="1370" spans="5:24">
      <c r="E1370" s="2"/>
      <c r="G1370" s="7" t="s">
        <v>414</v>
      </c>
      <c r="H1370" s="7" t="s">
        <v>1748</v>
      </c>
      <c r="J1370" s="10"/>
      <c r="K1370" s="10"/>
      <c r="T1370" s="1"/>
      <c r="U1370" s="1"/>
      <c r="V1370" s="1"/>
      <c r="W1370" s="1"/>
      <c r="X1370" s="1"/>
    </row>
    <row r="1371" spans="5:24">
      <c r="E1371" s="2"/>
      <c r="G1371" s="7" t="s">
        <v>414</v>
      </c>
      <c r="H1371" s="7" t="s">
        <v>1749</v>
      </c>
      <c r="J1371" s="10"/>
      <c r="K1371" s="10"/>
      <c r="T1371" s="1"/>
      <c r="U1371" s="1"/>
      <c r="V1371" s="1"/>
      <c r="W1371" s="1"/>
      <c r="X1371" s="1"/>
    </row>
    <row r="1372" spans="5:24">
      <c r="E1372" s="2"/>
      <c r="G1372" s="7" t="s">
        <v>414</v>
      </c>
      <c r="H1372" s="7" t="s">
        <v>1750</v>
      </c>
      <c r="J1372" s="10"/>
      <c r="K1372" s="10"/>
      <c r="T1372" s="1"/>
      <c r="U1372" s="1"/>
      <c r="V1372" s="1"/>
      <c r="W1372" s="1"/>
      <c r="X1372" s="1"/>
    </row>
    <row r="1373" spans="5:24">
      <c r="E1373" s="2"/>
      <c r="G1373" s="7" t="s">
        <v>414</v>
      </c>
      <c r="H1373" s="7" t="s">
        <v>1751</v>
      </c>
      <c r="J1373" s="10"/>
      <c r="K1373" s="10"/>
      <c r="T1373" s="1"/>
      <c r="U1373" s="1"/>
      <c r="V1373" s="1"/>
      <c r="W1373" s="1"/>
      <c r="X1373" s="1"/>
    </row>
    <row r="1374" spans="5:24">
      <c r="E1374" s="2"/>
      <c r="G1374" s="7" t="s">
        <v>414</v>
      </c>
      <c r="H1374" s="7" t="s">
        <v>1752</v>
      </c>
      <c r="J1374" s="10"/>
      <c r="K1374" s="10"/>
      <c r="T1374" s="1"/>
      <c r="U1374" s="1"/>
      <c r="V1374" s="1"/>
      <c r="W1374" s="1"/>
      <c r="X1374" s="1"/>
    </row>
    <row r="1375" spans="5:24">
      <c r="E1375" s="2"/>
      <c r="G1375" s="7" t="s">
        <v>414</v>
      </c>
      <c r="H1375" s="7" t="s">
        <v>1753</v>
      </c>
      <c r="J1375" s="10"/>
      <c r="K1375" s="10"/>
      <c r="T1375" s="1"/>
      <c r="U1375" s="1"/>
      <c r="V1375" s="1"/>
      <c r="W1375" s="1"/>
      <c r="X1375" s="1"/>
    </row>
    <row r="1376" spans="5:24">
      <c r="E1376" s="2"/>
      <c r="G1376" s="7" t="s">
        <v>414</v>
      </c>
      <c r="H1376" s="7" t="s">
        <v>1754</v>
      </c>
      <c r="J1376" s="10"/>
      <c r="K1376" s="10"/>
      <c r="T1376" s="1"/>
      <c r="U1376" s="1"/>
      <c r="V1376" s="1"/>
      <c r="W1376" s="1"/>
      <c r="X1376" s="1"/>
    </row>
    <row r="1377" spans="5:24">
      <c r="E1377" s="2"/>
      <c r="G1377" s="7" t="s">
        <v>414</v>
      </c>
      <c r="H1377" s="7" t="s">
        <v>1755</v>
      </c>
      <c r="J1377" s="10"/>
      <c r="K1377" s="10"/>
      <c r="T1377" s="1"/>
      <c r="U1377" s="1"/>
      <c r="V1377" s="1"/>
      <c r="W1377" s="1"/>
      <c r="X1377" s="1"/>
    </row>
    <row r="1378" spans="5:24">
      <c r="E1378" s="2"/>
      <c r="G1378" s="7" t="s">
        <v>414</v>
      </c>
      <c r="H1378" s="7" t="s">
        <v>1756</v>
      </c>
      <c r="J1378" s="10"/>
      <c r="K1378" s="10"/>
      <c r="T1378" s="1"/>
      <c r="U1378" s="1"/>
      <c r="V1378" s="1"/>
      <c r="W1378" s="1"/>
      <c r="X1378" s="1"/>
    </row>
    <row r="1379" spans="5:24">
      <c r="E1379" s="2"/>
      <c r="G1379" s="7" t="s">
        <v>414</v>
      </c>
      <c r="H1379" s="7" t="s">
        <v>1757</v>
      </c>
      <c r="J1379" s="10"/>
      <c r="K1379" s="10"/>
      <c r="T1379" s="1"/>
      <c r="U1379" s="1"/>
      <c r="V1379" s="1"/>
      <c r="W1379" s="1"/>
      <c r="X1379" s="1"/>
    </row>
    <row r="1380" spans="5:24">
      <c r="E1380" s="2"/>
      <c r="G1380" s="7" t="s">
        <v>414</v>
      </c>
      <c r="H1380" s="7" t="s">
        <v>1758</v>
      </c>
      <c r="J1380" s="10"/>
      <c r="K1380" s="10"/>
      <c r="T1380" s="1"/>
      <c r="U1380" s="1"/>
      <c r="V1380" s="1"/>
      <c r="W1380" s="1"/>
      <c r="X1380" s="1"/>
    </row>
    <row r="1381" spans="5:24">
      <c r="E1381" s="2"/>
      <c r="G1381" s="7" t="s">
        <v>418</v>
      </c>
      <c r="H1381" s="7" t="s">
        <v>1759</v>
      </c>
      <c r="J1381" s="10"/>
      <c r="K1381" s="10"/>
      <c r="T1381" s="1"/>
      <c r="U1381" s="1"/>
      <c r="V1381" s="1"/>
      <c r="W1381" s="1"/>
      <c r="X1381" s="1"/>
    </row>
    <row r="1382" spans="5:24">
      <c r="E1382" s="2"/>
      <c r="G1382" s="7" t="s">
        <v>418</v>
      </c>
      <c r="H1382" s="7" t="s">
        <v>1760</v>
      </c>
      <c r="J1382" s="10"/>
      <c r="K1382" s="10"/>
      <c r="T1382" s="1"/>
      <c r="U1382" s="1"/>
      <c r="V1382" s="1"/>
      <c r="W1382" s="1"/>
      <c r="X1382" s="1"/>
    </row>
    <row r="1383" spans="5:24">
      <c r="E1383" s="2"/>
      <c r="G1383" s="7" t="s">
        <v>418</v>
      </c>
      <c r="H1383" s="7" t="s">
        <v>1761</v>
      </c>
      <c r="J1383" s="10"/>
      <c r="K1383" s="10"/>
      <c r="T1383" s="1"/>
      <c r="U1383" s="1"/>
      <c r="V1383" s="1"/>
      <c r="W1383" s="1"/>
      <c r="X1383" s="1"/>
    </row>
    <row r="1384" spans="5:24">
      <c r="E1384" s="2"/>
      <c r="G1384" s="7" t="s">
        <v>418</v>
      </c>
      <c r="H1384" s="7" t="s">
        <v>1762</v>
      </c>
      <c r="J1384" s="10"/>
      <c r="K1384" s="10"/>
      <c r="T1384" s="1"/>
      <c r="U1384" s="1"/>
      <c r="V1384" s="1"/>
      <c r="W1384" s="1"/>
      <c r="X1384" s="1"/>
    </row>
    <row r="1385" spans="5:24">
      <c r="E1385" s="2"/>
      <c r="G1385" s="7" t="s">
        <v>418</v>
      </c>
      <c r="H1385" s="7" t="s">
        <v>1763</v>
      </c>
      <c r="J1385" s="10"/>
      <c r="K1385" s="10"/>
      <c r="T1385" s="1"/>
      <c r="U1385" s="1"/>
      <c r="V1385" s="1"/>
      <c r="W1385" s="1"/>
      <c r="X1385" s="1"/>
    </row>
    <row r="1386" spans="5:24">
      <c r="E1386" s="2"/>
      <c r="G1386" s="7" t="s">
        <v>418</v>
      </c>
      <c r="H1386" s="7" t="s">
        <v>1764</v>
      </c>
      <c r="J1386" s="10"/>
      <c r="K1386" s="10"/>
      <c r="T1386" s="1"/>
      <c r="U1386" s="1"/>
      <c r="V1386" s="1"/>
      <c r="W1386" s="1"/>
      <c r="X1386" s="1"/>
    </row>
    <row r="1387" spans="5:24">
      <c r="E1387" s="2"/>
      <c r="G1387" s="7" t="s">
        <v>418</v>
      </c>
      <c r="H1387" s="7" t="s">
        <v>1765</v>
      </c>
      <c r="J1387" s="10"/>
      <c r="K1387" s="10"/>
      <c r="T1387" s="1"/>
      <c r="U1387" s="1"/>
      <c r="V1387" s="1"/>
      <c r="W1387" s="1"/>
      <c r="X1387" s="1"/>
    </row>
    <row r="1388" spans="5:24">
      <c r="E1388" s="2"/>
      <c r="G1388" s="7" t="s">
        <v>418</v>
      </c>
      <c r="H1388" s="7" t="s">
        <v>1766</v>
      </c>
      <c r="J1388" s="10"/>
      <c r="K1388" s="10"/>
      <c r="T1388" s="1"/>
      <c r="U1388" s="1"/>
      <c r="V1388" s="1"/>
      <c r="W1388" s="1"/>
      <c r="X1388" s="1"/>
    </row>
    <row r="1389" spans="5:24">
      <c r="E1389" s="2"/>
      <c r="G1389" s="7" t="s">
        <v>418</v>
      </c>
      <c r="H1389" s="7" t="s">
        <v>1767</v>
      </c>
      <c r="J1389" s="10"/>
      <c r="K1389" s="10"/>
      <c r="T1389" s="1"/>
      <c r="U1389" s="1"/>
      <c r="V1389" s="1"/>
      <c r="W1389" s="1"/>
      <c r="X1389" s="1"/>
    </row>
    <row r="1390" spans="5:24">
      <c r="E1390" s="2"/>
      <c r="G1390" s="7" t="s">
        <v>418</v>
      </c>
      <c r="H1390" s="7" t="s">
        <v>1768</v>
      </c>
      <c r="J1390" s="10"/>
      <c r="K1390" s="10"/>
      <c r="T1390" s="1"/>
      <c r="U1390" s="1"/>
      <c r="V1390" s="1"/>
      <c r="W1390" s="1"/>
      <c r="X1390" s="1"/>
    </row>
    <row r="1391" spans="5:24">
      <c r="E1391" s="2"/>
      <c r="G1391" s="7" t="s">
        <v>418</v>
      </c>
      <c r="H1391" s="7" t="s">
        <v>1769</v>
      </c>
      <c r="J1391" s="10"/>
      <c r="K1391" s="10"/>
      <c r="T1391" s="1"/>
      <c r="U1391" s="1"/>
      <c r="V1391" s="1"/>
      <c r="W1391" s="1"/>
      <c r="X1391" s="1"/>
    </row>
    <row r="1392" spans="5:24">
      <c r="E1392" s="2"/>
      <c r="G1392" s="7" t="s">
        <v>418</v>
      </c>
      <c r="H1392" s="7" t="s">
        <v>1770</v>
      </c>
      <c r="J1392" s="10"/>
      <c r="K1392" s="10"/>
      <c r="T1392" s="1"/>
      <c r="U1392" s="1"/>
      <c r="V1392" s="1"/>
      <c r="W1392" s="1"/>
      <c r="X1392" s="1"/>
    </row>
    <row r="1393" spans="5:24">
      <c r="E1393" s="2"/>
      <c r="G1393" s="7" t="s">
        <v>418</v>
      </c>
      <c r="H1393" s="7" t="s">
        <v>1771</v>
      </c>
      <c r="J1393" s="10"/>
      <c r="K1393" s="10"/>
      <c r="T1393" s="1"/>
      <c r="U1393" s="1"/>
      <c r="V1393" s="1"/>
      <c r="W1393" s="1"/>
      <c r="X1393" s="1"/>
    </row>
    <row r="1394" spans="5:24">
      <c r="E1394" s="2"/>
      <c r="G1394" s="7" t="s">
        <v>418</v>
      </c>
      <c r="H1394" s="7" t="s">
        <v>1772</v>
      </c>
      <c r="J1394" s="10"/>
      <c r="K1394" s="10"/>
      <c r="T1394" s="1"/>
      <c r="U1394" s="1"/>
      <c r="V1394" s="1"/>
      <c r="W1394" s="1"/>
      <c r="X1394" s="1"/>
    </row>
    <row r="1395" spans="5:24">
      <c r="E1395" s="2"/>
      <c r="G1395" s="7" t="s">
        <v>418</v>
      </c>
      <c r="H1395" s="7" t="s">
        <v>1773</v>
      </c>
      <c r="J1395" s="10"/>
      <c r="K1395" s="10"/>
      <c r="T1395" s="1"/>
      <c r="U1395" s="1"/>
      <c r="V1395" s="1"/>
      <c r="W1395" s="1"/>
      <c r="X1395" s="1"/>
    </row>
    <row r="1396" spans="5:24">
      <c r="E1396" s="2"/>
      <c r="G1396" s="7" t="s">
        <v>418</v>
      </c>
      <c r="H1396" s="7" t="s">
        <v>1774</v>
      </c>
      <c r="J1396" s="10"/>
      <c r="K1396" s="10"/>
      <c r="T1396" s="1"/>
      <c r="U1396" s="1"/>
      <c r="V1396" s="1"/>
      <c r="W1396" s="1"/>
      <c r="X1396" s="1"/>
    </row>
    <row r="1397" spans="5:24">
      <c r="E1397" s="2"/>
      <c r="G1397" s="7" t="s">
        <v>418</v>
      </c>
      <c r="H1397" s="7" t="s">
        <v>1775</v>
      </c>
      <c r="J1397" s="10"/>
      <c r="K1397" s="10"/>
      <c r="T1397" s="1"/>
      <c r="U1397" s="1"/>
      <c r="V1397" s="1"/>
      <c r="W1397" s="1"/>
      <c r="X1397" s="1"/>
    </row>
    <row r="1398" spans="5:24">
      <c r="E1398" s="2"/>
      <c r="G1398" s="7" t="s">
        <v>418</v>
      </c>
      <c r="H1398" s="7" t="s">
        <v>1776</v>
      </c>
      <c r="J1398" s="10"/>
      <c r="K1398" s="10"/>
      <c r="T1398" s="1"/>
      <c r="U1398" s="1"/>
      <c r="V1398" s="1"/>
      <c r="W1398" s="1"/>
      <c r="X1398" s="1"/>
    </row>
    <row r="1399" spans="5:24">
      <c r="E1399" s="2"/>
      <c r="G1399" s="7" t="s">
        <v>418</v>
      </c>
      <c r="H1399" s="7" t="s">
        <v>1777</v>
      </c>
      <c r="J1399" s="10"/>
      <c r="K1399" s="10"/>
      <c r="T1399" s="1"/>
      <c r="U1399" s="1"/>
      <c r="V1399" s="1"/>
      <c r="W1399" s="1"/>
      <c r="X1399" s="1"/>
    </row>
    <row r="1400" spans="5:24">
      <c r="E1400" s="2"/>
      <c r="G1400" s="7" t="s">
        <v>418</v>
      </c>
      <c r="H1400" s="7" t="s">
        <v>1778</v>
      </c>
      <c r="J1400" s="10"/>
      <c r="K1400" s="10"/>
      <c r="T1400" s="1"/>
      <c r="U1400" s="1"/>
      <c r="V1400" s="1"/>
      <c r="W1400" s="1"/>
      <c r="X1400" s="1"/>
    </row>
    <row r="1401" spans="5:24">
      <c r="E1401" s="2"/>
      <c r="G1401" s="7" t="s">
        <v>418</v>
      </c>
      <c r="H1401" s="7" t="s">
        <v>1779</v>
      </c>
      <c r="J1401" s="10"/>
      <c r="K1401" s="10"/>
      <c r="T1401" s="1"/>
      <c r="U1401" s="1"/>
      <c r="V1401" s="1"/>
      <c r="W1401" s="1"/>
      <c r="X1401" s="1"/>
    </row>
    <row r="1402" spans="5:24">
      <c r="E1402" s="2"/>
      <c r="G1402" s="7" t="s">
        <v>418</v>
      </c>
      <c r="H1402" s="7" t="s">
        <v>1780</v>
      </c>
      <c r="J1402" s="10"/>
      <c r="K1402" s="10"/>
      <c r="T1402" s="1"/>
      <c r="U1402" s="1"/>
      <c r="V1402" s="1"/>
      <c r="W1402" s="1"/>
      <c r="X1402" s="1"/>
    </row>
    <row r="1403" spans="5:24">
      <c r="E1403" s="2"/>
      <c r="G1403" s="7" t="s">
        <v>418</v>
      </c>
      <c r="H1403" s="7" t="s">
        <v>1781</v>
      </c>
      <c r="J1403" s="10"/>
      <c r="K1403" s="10"/>
      <c r="T1403" s="1"/>
      <c r="U1403" s="1"/>
      <c r="V1403" s="1"/>
      <c r="W1403" s="1"/>
      <c r="X1403" s="1"/>
    </row>
    <row r="1404" spans="5:24">
      <c r="E1404" s="2"/>
      <c r="G1404" s="7" t="s">
        <v>418</v>
      </c>
      <c r="H1404" s="7" t="s">
        <v>1782</v>
      </c>
      <c r="J1404" s="10"/>
      <c r="K1404" s="10"/>
      <c r="T1404" s="1"/>
      <c r="U1404" s="1"/>
      <c r="V1404" s="1"/>
      <c r="W1404" s="1"/>
      <c r="X1404" s="1"/>
    </row>
    <row r="1405" spans="5:24">
      <c r="E1405" s="2"/>
      <c r="G1405" s="7" t="s">
        <v>421</v>
      </c>
      <c r="H1405" s="7" t="s">
        <v>1783</v>
      </c>
      <c r="J1405" s="10"/>
      <c r="K1405" s="10"/>
      <c r="T1405" s="1"/>
      <c r="U1405" s="1"/>
      <c r="V1405" s="1"/>
      <c r="W1405" s="1"/>
      <c r="X1405" s="1"/>
    </row>
    <row r="1406" spans="5:24">
      <c r="E1406" s="2"/>
      <c r="G1406" s="7" t="s">
        <v>421</v>
      </c>
      <c r="H1406" s="7" t="s">
        <v>1784</v>
      </c>
      <c r="J1406" s="10"/>
      <c r="K1406" s="10"/>
      <c r="T1406" s="1"/>
      <c r="U1406" s="1"/>
      <c r="V1406" s="1"/>
      <c r="W1406" s="1"/>
      <c r="X1406" s="1"/>
    </row>
    <row r="1407" spans="5:24">
      <c r="E1407" s="2"/>
      <c r="G1407" s="7" t="s">
        <v>421</v>
      </c>
      <c r="H1407" s="7" t="s">
        <v>1785</v>
      </c>
      <c r="J1407" s="10"/>
      <c r="K1407" s="10"/>
      <c r="T1407" s="1"/>
      <c r="U1407" s="1"/>
      <c r="V1407" s="1"/>
      <c r="W1407" s="1"/>
      <c r="X1407" s="1"/>
    </row>
    <row r="1408" spans="5:24">
      <c r="E1408" s="2"/>
      <c r="G1408" s="7" t="s">
        <v>421</v>
      </c>
      <c r="H1408" s="7" t="s">
        <v>1786</v>
      </c>
      <c r="J1408" s="10"/>
      <c r="K1408" s="10"/>
      <c r="T1408" s="1"/>
      <c r="U1408" s="1"/>
      <c r="V1408" s="1"/>
      <c r="W1408" s="1"/>
      <c r="X1408" s="1"/>
    </row>
    <row r="1409" spans="5:24">
      <c r="E1409" s="2"/>
      <c r="G1409" s="7" t="s">
        <v>421</v>
      </c>
      <c r="H1409" s="7" t="s">
        <v>1787</v>
      </c>
      <c r="J1409" s="10"/>
      <c r="K1409" s="10"/>
      <c r="T1409" s="1"/>
      <c r="U1409" s="1"/>
      <c r="V1409" s="1"/>
      <c r="W1409" s="1"/>
      <c r="X1409" s="1"/>
    </row>
    <row r="1410" spans="5:24">
      <c r="E1410" s="2"/>
      <c r="G1410" s="7" t="s">
        <v>421</v>
      </c>
      <c r="H1410" s="7" t="s">
        <v>1788</v>
      </c>
      <c r="J1410" s="10"/>
      <c r="K1410" s="10"/>
      <c r="T1410" s="1"/>
      <c r="U1410" s="1"/>
      <c r="V1410" s="1"/>
      <c r="W1410" s="1"/>
      <c r="X1410" s="1"/>
    </row>
    <row r="1411" spans="5:24">
      <c r="E1411" s="2"/>
      <c r="G1411" s="7" t="s">
        <v>421</v>
      </c>
      <c r="H1411" s="7" t="s">
        <v>1789</v>
      </c>
      <c r="J1411" s="10"/>
      <c r="K1411" s="10"/>
      <c r="T1411" s="1"/>
      <c r="U1411" s="1"/>
      <c r="V1411" s="1"/>
      <c r="W1411" s="1"/>
      <c r="X1411" s="1"/>
    </row>
    <row r="1412" spans="5:24">
      <c r="E1412" s="2"/>
      <c r="G1412" s="7" t="s">
        <v>421</v>
      </c>
      <c r="H1412" s="7" t="s">
        <v>1790</v>
      </c>
      <c r="J1412" s="10"/>
      <c r="K1412" s="10"/>
      <c r="T1412" s="1"/>
      <c r="U1412" s="1"/>
      <c r="V1412" s="1"/>
      <c r="W1412" s="1"/>
      <c r="X1412" s="1"/>
    </row>
    <row r="1413" spans="5:24">
      <c r="E1413" s="2"/>
      <c r="G1413" s="7" t="s">
        <v>421</v>
      </c>
      <c r="H1413" s="7" t="s">
        <v>1791</v>
      </c>
      <c r="J1413" s="10"/>
      <c r="K1413" s="10"/>
      <c r="T1413" s="1"/>
      <c r="U1413" s="1"/>
      <c r="V1413" s="1"/>
      <c r="W1413" s="1"/>
      <c r="X1413" s="1"/>
    </row>
    <row r="1414" spans="5:24">
      <c r="E1414" s="2"/>
      <c r="G1414" s="7" t="s">
        <v>421</v>
      </c>
      <c r="H1414" s="7" t="s">
        <v>1792</v>
      </c>
      <c r="J1414" s="10"/>
      <c r="K1414" s="10"/>
      <c r="T1414" s="1"/>
      <c r="U1414" s="1"/>
      <c r="V1414" s="1"/>
      <c r="W1414" s="1"/>
      <c r="X1414" s="1"/>
    </row>
    <row r="1415" spans="5:24">
      <c r="E1415" s="2"/>
      <c r="G1415" s="7" t="s">
        <v>421</v>
      </c>
      <c r="H1415" s="7" t="s">
        <v>1793</v>
      </c>
      <c r="J1415" s="10"/>
      <c r="K1415" s="10"/>
      <c r="T1415" s="1"/>
      <c r="U1415" s="1"/>
      <c r="V1415" s="1"/>
      <c r="W1415" s="1"/>
      <c r="X1415" s="1"/>
    </row>
    <row r="1416" spans="5:24">
      <c r="E1416" s="2"/>
      <c r="G1416" s="7" t="s">
        <v>421</v>
      </c>
      <c r="H1416" s="7" t="s">
        <v>1794</v>
      </c>
      <c r="J1416" s="10"/>
      <c r="K1416" s="10"/>
      <c r="T1416" s="1"/>
      <c r="U1416" s="1"/>
      <c r="V1416" s="1"/>
      <c r="W1416" s="1"/>
      <c r="X1416" s="1"/>
    </row>
    <row r="1417" spans="5:24">
      <c r="E1417" s="2"/>
      <c r="G1417" s="7" t="s">
        <v>421</v>
      </c>
      <c r="H1417" s="7" t="s">
        <v>1795</v>
      </c>
      <c r="J1417" s="10"/>
      <c r="K1417" s="10"/>
      <c r="T1417" s="1"/>
      <c r="U1417" s="1"/>
      <c r="V1417" s="1"/>
      <c r="W1417" s="1"/>
      <c r="X1417" s="1"/>
    </row>
    <row r="1418" spans="5:24">
      <c r="E1418" s="2"/>
      <c r="G1418" s="7" t="s">
        <v>421</v>
      </c>
      <c r="H1418" s="7" t="s">
        <v>1796</v>
      </c>
      <c r="J1418" s="10"/>
      <c r="K1418" s="10"/>
      <c r="T1418" s="1"/>
      <c r="U1418" s="1"/>
      <c r="V1418" s="1"/>
      <c r="W1418" s="1"/>
      <c r="X1418" s="1"/>
    </row>
    <row r="1419" spans="5:24">
      <c r="E1419" s="2"/>
      <c r="G1419" s="7" t="s">
        <v>421</v>
      </c>
      <c r="H1419" s="7" t="s">
        <v>1797</v>
      </c>
      <c r="J1419" s="10"/>
      <c r="K1419" s="10"/>
      <c r="T1419" s="1"/>
      <c r="U1419" s="1"/>
      <c r="V1419" s="1"/>
      <c r="W1419" s="1"/>
      <c r="X1419" s="1"/>
    </row>
    <row r="1420" spans="5:24">
      <c r="E1420" s="2"/>
      <c r="G1420" s="7" t="s">
        <v>421</v>
      </c>
      <c r="H1420" s="7" t="s">
        <v>1798</v>
      </c>
      <c r="J1420" s="10"/>
      <c r="K1420" s="10"/>
      <c r="T1420" s="1"/>
      <c r="U1420" s="1"/>
      <c r="V1420" s="1"/>
      <c r="W1420" s="1"/>
      <c r="X1420" s="1"/>
    </row>
    <row r="1421" spans="5:24">
      <c r="E1421" s="2"/>
      <c r="G1421" s="7" t="s">
        <v>421</v>
      </c>
      <c r="H1421" s="7" t="s">
        <v>1799</v>
      </c>
      <c r="J1421" s="10"/>
      <c r="K1421" s="10"/>
      <c r="T1421" s="1"/>
      <c r="U1421" s="1"/>
      <c r="V1421" s="1"/>
      <c r="W1421" s="1"/>
      <c r="X1421" s="1"/>
    </row>
    <row r="1422" spans="5:24">
      <c r="E1422" s="2"/>
      <c r="G1422" s="7" t="s">
        <v>424</v>
      </c>
      <c r="H1422" s="7" t="s">
        <v>1800</v>
      </c>
      <c r="J1422" s="10"/>
      <c r="K1422" s="10"/>
      <c r="T1422" s="1"/>
      <c r="U1422" s="1"/>
      <c r="V1422" s="1"/>
      <c r="W1422" s="1"/>
      <c r="X1422" s="1"/>
    </row>
    <row r="1423" spans="5:24">
      <c r="E1423" s="2"/>
      <c r="G1423" s="7" t="s">
        <v>424</v>
      </c>
      <c r="H1423" s="7" t="s">
        <v>1801</v>
      </c>
      <c r="J1423" s="10"/>
      <c r="K1423" s="10"/>
      <c r="T1423" s="1"/>
      <c r="U1423" s="1"/>
      <c r="V1423" s="1"/>
      <c r="W1423" s="1"/>
      <c r="X1423" s="1"/>
    </row>
    <row r="1424" spans="5:24">
      <c r="E1424" s="2"/>
      <c r="G1424" s="7" t="s">
        <v>424</v>
      </c>
      <c r="H1424" s="7" t="s">
        <v>1802</v>
      </c>
      <c r="J1424" s="10"/>
      <c r="K1424" s="10"/>
      <c r="T1424" s="1"/>
      <c r="U1424" s="1"/>
      <c r="V1424" s="1"/>
      <c r="W1424" s="1"/>
      <c r="X1424" s="1"/>
    </row>
    <row r="1425" spans="5:24">
      <c r="E1425" s="2"/>
      <c r="G1425" s="7" t="s">
        <v>424</v>
      </c>
      <c r="H1425" s="7" t="s">
        <v>1803</v>
      </c>
      <c r="J1425" s="10"/>
      <c r="K1425" s="10"/>
      <c r="T1425" s="1"/>
      <c r="U1425" s="1"/>
      <c r="V1425" s="1"/>
      <c r="W1425" s="1"/>
      <c r="X1425" s="1"/>
    </row>
    <row r="1426" spans="5:24">
      <c r="E1426" s="2"/>
      <c r="G1426" s="7" t="s">
        <v>424</v>
      </c>
      <c r="H1426" s="7" t="s">
        <v>1804</v>
      </c>
      <c r="J1426" s="10"/>
      <c r="K1426" s="10"/>
      <c r="T1426" s="1"/>
      <c r="U1426" s="1"/>
      <c r="V1426" s="1"/>
      <c r="W1426" s="1"/>
      <c r="X1426" s="1"/>
    </row>
    <row r="1427" spans="5:24">
      <c r="E1427" s="2"/>
      <c r="G1427" s="7" t="s">
        <v>424</v>
      </c>
      <c r="H1427" s="7" t="s">
        <v>1805</v>
      </c>
      <c r="J1427" s="10"/>
      <c r="K1427" s="10"/>
      <c r="T1427" s="1"/>
      <c r="U1427" s="1"/>
      <c r="V1427" s="1"/>
      <c r="W1427" s="1"/>
      <c r="X1427" s="1"/>
    </row>
    <row r="1428" spans="5:24">
      <c r="E1428" s="2"/>
      <c r="G1428" s="7" t="s">
        <v>424</v>
      </c>
      <c r="H1428" s="7" t="s">
        <v>1806</v>
      </c>
      <c r="J1428" s="10"/>
      <c r="K1428" s="10"/>
      <c r="T1428" s="1"/>
      <c r="U1428" s="1"/>
      <c r="V1428" s="1"/>
      <c r="W1428" s="1"/>
      <c r="X1428" s="1"/>
    </row>
    <row r="1429" spans="5:24">
      <c r="E1429" s="2"/>
      <c r="G1429" s="7" t="s">
        <v>424</v>
      </c>
      <c r="H1429" s="7" t="s">
        <v>1807</v>
      </c>
      <c r="J1429" s="10"/>
      <c r="K1429" s="10"/>
      <c r="T1429" s="1"/>
      <c r="U1429" s="1"/>
      <c r="V1429" s="1"/>
      <c r="W1429" s="1"/>
      <c r="X1429" s="1"/>
    </row>
    <row r="1430" spans="5:24">
      <c r="E1430" s="2"/>
      <c r="G1430" s="7" t="s">
        <v>424</v>
      </c>
      <c r="H1430" s="7" t="s">
        <v>1808</v>
      </c>
      <c r="J1430" s="10"/>
      <c r="K1430" s="10"/>
      <c r="T1430" s="1"/>
      <c r="U1430" s="1"/>
      <c r="V1430" s="1"/>
      <c r="W1430" s="1"/>
      <c r="X1430" s="1"/>
    </row>
    <row r="1431" spans="5:24">
      <c r="E1431" s="2"/>
      <c r="G1431" s="7" t="s">
        <v>424</v>
      </c>
      <c r="H1431" s="7" t="s">
        <v>1809</v>
      </c>
      <c r="J1431" s="10"/>
      <c r="K1431" s="10"/>
      <c r="T1431" s="1"/>
      <c r="U1431" s="1"/>
      <c r="V1431" s="1"/>
      <c r="W1431" s="1"/>
      <c r="X1431" s="1"/>
    </row>
    <row r="1432" spans="5:24">
      <c r="E1432" s="2"/>
      <c r="G1432" s="7" t="s">
        <v>424</v>
      </c>
      <c r="H1432" s="7" t="s">
        <v>1810</v>
      </c>
      <c r="J1432" s="10"/>
      <c r="K1432" s="10"/>
      <c r="T1432" s="1"/>
      <c r="U1432" s="1"/>
      <c r="V1432" s="1"/>
      <c r="W1432" s="1"/>
      <c r="X1432" s="1"/>
    </row>
    <row r="1433" spans="5:24">
      <c r="E1433" s="2"/>
      <c r="G1433" s="7" t="s">
        <v>424</v>
      </c>
      <c r="H1433" s="7" t="s">
        <v>1811</v>
      </c>
      <c r="J1433" s="10"/>
      <c r="K1433" s="10"/>
      <c r="T1433" s="1"/>
      <c r="U1433" s="1"/>
      <c r="V1433" s="1"/>
      <c r="W1433" s="1"/>
      <c r="X1433" s="1"/>
    </row>
    <row r="1434" spans="5:24">
      <c r="E1434" s="2"/>
      <c r="G1434" s="7" t="s">
        <v>424</v>
      </c>
      <c r="H1434" s="7" t="s">
        <v>1812</v>
      </c>
      <c r="J1434" s="10"/>
      <c r="K1434" s="10"/>
      <c r="T1434" s="1"/>
      <c r="U1434" s="1"/>
      <c r="V1434" s="1"/>
      <c r="W1434" s="1"/>
      <c r="X1434" s="1"/>
    </row>
    <row r="1435" spans="5:24">
      <c r="E1435" s="2"/>
      <c r="G1435" s="7" t="s">
        <v>424</v>
      </c>
      <c r="H1435" s="7" t="s">
        <v>425</v>
      </c>
      <c r="J1435" s="10"/>
      <c r="K1435" s="10"/>
      <c r="T1435" s="1"/>
      <c r="U1435" s="1"/>
      <c r="V1435" s="1"/>
      <c r="W1435" s="1"/>
      <c r="X1435" s="1"/>
    </row>
    <row r="1436" spans="5:24">
      <c r="E1436" s="2"/>
      <c r="G1436" s="7" t="s">
        <v>424</v>
      </c>
      <c r="H1436" s="7" t="s">
        <v>1813</v>
      </c>
      <c r="J1436" s="10"/>
      <c r="K1436" s="10"/>
      <c r="T1436" s="1"/>
      <c r="U1436" s="1"/>
      <c r="V1436" s="1"/>
      <c r="W1436" s="1"/>
      <c r="X1436" s="1"/>
    </row>
    <row r="1437" spans="5:24">
      <c r="E1437" s="2"/>
      <c r="G1437" s="7" t="s">
        <v>424</v>
      </c>
      <c r="H1437" s="7" t="s">
        <v>1814</v>
      </c>
      <c r="J1437" s="10"/>
      <c r="K1437" s="10"/>
      <c r="T1437" s="1"/>
      <c r="U1437" s="1"/>
      <c r="V1437" s="1"/>
      <c r="W1437" s="1"/>
      <c r="X1437" s="1"/>
    </row>
    <row r="1438" spans="5:24">
      <c r="E1438" s="2"/>
      <c r="G1438" s="7" t="s">
        <v>424</v>
      </c>
      <c r="H1438" s="7" t="s">
        <v>1815</v>
      </c>
      <c r="J1438" s="10"/>
      <c r="K1438" s="10"/>
      <c r="T1438" s="1"/>
      <c r="U1438" s="1"/>
      <c r="V1438" s="1"/>
      <c r="W1438" s="1"/>
      <c r="X1438" s="1"/>
    </row>
    <row r="1439" spans="5:24">
      <c r="E1439" s="2"/>
      <c r="G1439" s="7" t="s">
        <v>424</v>
      </c>
      <c r="H1439" s="7" t="s">
        <v>1816</v>
      </c>
      <c r="J1439" s="10"/>
      <c r="K1439" s="10"/>
      <c r="T1439" s="1"/>
      <c r="U1439" s="1"/>
      <c r="V1439" s="1"/>
      <c r="W1439" s="1"/>
      <c r="X1439" s="1"/>
    </row>
    <row r="1440" spans="5:24">
      <c r="E1440" s="2"/>
      <c r="G1440" s="7" t="s">
        <v>424</v>
      </c>
      <c r="H1440" s="7" t="s">
        <v>1817</v>
      </c>
      <c r="J1440" s="10"/>
      <c r="K1440" s="10"/>
      <c r="T1440" s="1"/>
      <c r="U1440" s="1"/>
      <c r="V1440" s="1"/>
      <c r="W1440" s="1"/>
      <c r="X1440" s="1"/>
    </row>
    <row r="1441" spans="5:24">
      <c r="E1441" s="2"/>
      <c r="G1441" s="7" t="s">
        <v>424</v>
      </c>
      <c r="H1441" s="7" t="s">
        <v>1818</v>
      </c>
      <c r="J1441" s="10"/>
      <c r="K1441" s="10"/>
      <c r="T1441" s="1"/>
      <c r="U1441" s="1"/>
      <c r="V1441" s="1"/>
      <c r="W1441" s="1"/>
      <c r="X1441" s="1"/>
    </row>
    <row r="1442" spans="5:24">
      <c r="E1442" s="2"/>
      <c r="G1442" s="7" t="s">
        <v>428</v>
      </c>
      <c r="H1442" s="7" t="s">
        <v>1819</v>
      </c>
      <c r="J1442" s="10"/>
      <c r="K1442" s="10"/>
      <c r="T1442" s="1"/>
      <c r="U1442" s="1"/>
      <c r="V1442" s="1"/>
      <c r="W1442" s="1"/>
      <c r="X1442" s="1"/>
    </row>
    <row r="1443" spans="5:24">
      <c r="E1443" s="2"/>
      <c r="G1443" s="7" t="s">
        <v>428</v>
      </c>
      <c r="H1443" s="7" t="s">
        <v>1820</v>
      </c>
      <c r="J1443" s="10"/>
      <c r="K1443" s="10"/>
      <c r="T1443" s="1"/>
      <c r="U1443" s="1"/>
      <c r="V1443" s="1"/>
      <c r="W1443" s="1"/>
      <c r="X1443" s="1"/>
    </row>
    <row r="1444" spans="5:24">
      <c r="E1444" s="2"/>
      <c r="G1444" s="7" t="s">
        <v>428</v>
      </c>
      <c r="H1444" s="7" t="s">
        <v>1821</v>
      </c>
      <c r="J1444" s="10"/>
      <c r="K1444" s="10"/>
      <c r="T1444" s="1"/>
      <c r="U1444" s="1"/>
      <c r="V1444" s="1"/>
      <c r="W1444" s="1"/>
      <c r="X1444" s="1"/>
    </row>
    <row r="1445" spans="5:24">
      <c r="E1445" s="2"/>
      <c r="G1445" s="7" t="s">
        <v>428</v>
      </c>
      <c r="H1445" s="7" t="s">
        <v>1822</v>
      </c>
      <c r="J1445" s="10"/>
      <c r="K1445" s="10"/>
      <c r="T1445" s="1"/>
      <c r="U1445" s="1"/>
      <c r="V1445" s="1"/>
      <c r="W1445" s="1"/>
      <c r="X1445" s="1"/>
    </row>
    <row r="1446" spans="5:24">
      <c r="E1446" s="2"/>
      <c r="G1446" s="7" t="s">
        <v>428</v>
      </c>
      <c r="H1446" s="7" t="s">
        <v>1823</v>
      </c>
      <c r="J1446" s="10"/>
      <c r="K1446" s="10"/>
      <c r="T1446" s="1"/>
      <c r="U1446" s="1"/>
      <c r="V1446" s="1"/>
      <c r="W1446" s="1"/>
      <c r="X1446" s="1"/>
    </row>
    <row r="1447" spans="5:24">
      <c r="E1447" s="2"/>
      <c r="G1447" s="7" t="s">
        <v>428</v>
      </c>
      <c r="H1447" s="7" t="s">
        <v>1824</v>
      </c>
      <c r="J1447" s="10"/>
      <c r="K1447" s="10"/>
      <c r="T1447" s="1"/>
      <c r="U1447" s="1"/>
      <c r="V1447" s="1"/>
      <c r="W1447" s="1"/>
      <c r="X1447" s="1"/>
    </row>
    <row r="1448" spans="5:24">
      <c r="E1448" s="2"/>
      <c r="G1448" s="7" t="s">
        <v>428</v>
      </c>
      <c r="H1448" s="7" t="s">
        <v>1825</v>
      </c>
      <c r="J1448" s="10"/>
      <c r="K1448" s="10"/>
      <c r="T1448" s="1"/>
      <c r="U1448" s="1"/>
      <c r="V1448" s="1"/>
      <c r="W1448" s="1"/>
      <c r="X1448" s="1"/>
    </row>
    <row r="1449" spans="5:24">
      <c r="E1449" s="2"/>
      <c r="G1449" s="7" t="s">
        <v>428</v>
      </c>
      <c r="H1449" s="7" t="s">
        <v>1826</v>
      </c>
      <c r="J1449" s="10"/>
      <c r="K1449" s="10"/>
      <c r="T1449" s="1"/>
      <c r="U1449" s="1"/>
      <c r="V1449" s="1"/>
      <c r="W1449" s="1"/>
      <c r="X1449" s="1"/>
    </row>
    <row r="1450" spans="5:24">
      <c r="E1450" s="2"/>
      <c r="G1450" s="7" t="s">
        <v>428</v>
      </c>
      <c r="H1450" s="7" t="s">
        <v>1827</v>
      </c>
      <c r="J1450" s="10"/>
      <c r="K1450" s="10"/>
      <c r="T1450" s="1"/>
      <c r="U1450" s="1"/>
      <c r="V1450" s="1"/>
      <c r="W1450" s="1"/>
      <c r="X1450" s="1"/>
    </row>
    <row r="1451" spans="5:24">
      <c r="E1451" s="2"/>
      <c r="G1451" s="7" t="s">
        <v>428</v>
      </c>
      <c r="H1451" s="7" t="s">
        <v>1828</v>
      </c>
      <c r="J1451" s="10"/>
      <c r="K1451" s="10"/>
      <c r="T1451" s="1"/>
      <c r="U1451" s="1"/>
      <c r="V1451" s="1"/>
      <c r="W1451" s="1"/>
      <c r="X1451" s="1"/>
    </row>
    <row r="1452" spans="5:24">
      <c r="E1452" s="2"/>
      <c r="G1452" s="7" t="s">
        <v>428</v>
      </c>
      <c r="H1452" s="7" t="s">
        <v>1829</v>
      </c>
      <c r="J1452" s="10"/>
      <c r="K1452" s="10"/>
      <c r="T1452" s="1"/>
      <c r="U1452" s="1"/>
      <c r="V1452" s="1"/>
      <c r="W1452" s="1"/>
      <c r="X1452" s="1"/>
    </row>
    <row r="1453" spans="5:24">
      <c r="E1453" s="2"/>
      <c r="G1453" s="7" t="s">
        <v>428</v>
      </c>
      <c r="H1453" s="7" t="s">
        <v>1830</v>
      </c>
      <c r="J1453" s="10"/>
      <c r="K1453" s="10"/>
      <c r="T1453" s="1"/>
      <c r="U1453" s="1"/>
      <c r="V1453" s="1"/>
      <c r="W1453" s="1"/>
      <c r="X1453" s="1"/>
    </row>
    <row r="1454" spans="5:24">
      <c r="E1454" s="2"/>
      <c r="G1454" s="7" t="s">
        <v>428</v>
      </c>
      <c r="H1454" s="7" t="s">
        <v>1831</v>
      </c>
      <c r="J1454" s="10"/>
      <c r="K1454" s="10"/>
      <c r="T1454" s="1"/>
      <c r="U1454" s="1"/>
      <c r="V1454" s="1"/>
      <c r="W1454" s="1"/>
      <c r="X1454" s="1"/>
    </row>
    <row r="1455" spans="5:24">
      <c r="E1455" s="2"/>
      <c r="G1455" s="7" t="s">
        <v>428</v>
      </c>
      <c r="H1455" s="7" t="s">
        <v>1832</v>
      </c>
      <c r="J1455" s="10"/>
      <c r="K1455" s="10"/>
      <c r="T1455" s="1"/>
      <c r="U1455" s="1"/>
      <c r="V1455" s="1"/>
      <c r="W1455" s="1"/>
      <c r="X1455" s="1"/>
    </row>
    <row r="1456" spans="5:24">
      <c r="E1456" s="2"/>
      <c r="G1456" s="7" t="s">
        <v>428</v>
      </c>
      <c r="H1456" s="7" t="s">
        <v>1833</v>
      </c>
      <c r="J1456" s="10"/>
      <c r="K1456" s="10"/>
      <c r="T1456" s="1"/>
      <c r="U1456" s="1"/>
      <c r="V1456" s="1"/>
      <c r="W1456" s="1"/>
      <c r="X1456" s="1"/>
    </row>
    <row r="1457" spans="5:24">
      <c r="E1457" s="2"/>
      <c r="G1457" s="7" t="s">
        <v>428</v>
      </c>
      <c r="H1457" s="7" t="s">
        <v>1834</v>
      </c>
      <c r="J1457" s="10"/>
      <c r="K1457" s="10"/>
      <c r="T1457" s="1"/>
      <c r="U1457" s="1"/>
      <c r="V1457" s="1"/>
      <c r="W1457" s="1"/>
      <c r="X1457" s="1"/>
    </row>
    <row r="1458" spans="5:24">
      <c r="E1458" s="2"/>
      <c r="G1458" s="7" t="s">
        <v>428</v>
      </c>
      <c r="H1458" s="7" t="s">
        <v>1835</v>
      </c>
      <c r="J1458" s="10"/>
      <c r="K1458" s="10"/>
      <c r="T1458" s="1"/>
      <c r="U1458" s="1"/>
      <c r="V1458" s="1"/>
      <c r="W1458" s="1"/>
      <c r="X1458" s="1"/>
    </row>
    <row r="1459" spans="5:24">
      <c r="E1459" s="2"/>
      <c r="G1459" s="7" t="s">
        <v>428</v>
      </c>
      <c r="H1459" s="7" t="s">
        <v>1836</v>
      </c>
      <c r="J1459" s="10"/>
      <c r="K1459" s="10"/>
      <c r="T1459" s="1"/>
      <c r="U1459" s="1"/>
      <c r="V1459" s="1"/>
      <c r="W1459" s="1"/>
      <c r="X1459" s="1"/>
    </row>
    <row r="1460" spans="5:24">
      <c r="E1460" s="2"/>
      <c r="G1460" s="7" t="s">
        <v>428</v>
      </c>
      <c r="H1460" s="7" t="s">
        <v>1837</v>
      </c>
      <c r="J1460" s="10"/>
      <c r="K1460" s="10"/>
      <c r="T1460" s="1"/>
      <c r="U1460" s="1"/>
      <c r="V1460" s="1"/>
      <c r="W1460" s="1"/>
      <c r="X1460" s="1"/>
    </row>
    <row r="1461" spans="5:24">
      <c r="E1461" s="2"/>
      <c r="G1461" s="7" t="s">
        <v>428</v>
      </c>
      <c r="H1461" s="7" t="s">
        <v>1838</v>
      </c>
      <c r="J1461" s="10"/>
      <c r="K1461" s="10"/>
      <c r="T1461" s="1"/>
      <c r="U1461" s="1"/>
      <c r="V1461" s="1"/>
      <c r="W1461" s="1"/>
      <c r="X1461" s="1"/>
    </row>
    <row r="1462" spans="5:24">
      <c r="E1462" s="2"/>
      <c r="G1462" s="7" t="s">
        <v>428</v>
      </c>
      <c r="H1462" s="7" t="s">
        <v>1839</v>
      </c>
      <c r="J1462" s="10"/>
      <c r="K1462" s="10"/>
      <c r="T1462" s="1"/>
      <c r="U1462" s="1"/>
      <c r="V1462" s="1"/>
      <c r="W1462" s="1"/>
      <c r="X1462" s="1"/>
    </row>
    <row r="1463" spans="5:24">
      <c r="E1463" s="2"/>
      <c r="G1463" s="7" t="s">
        <v>428</v>
      </c>
      <c r="H1463" s="7" t="s">
        <v>1840</v>
      </c>
      <c r="J1463" s="10"/>
      <c r="K1463" s="10"/>
      <c r="T1463" s="1"/>
      <c r="U1463" s="1"/>
      <c r="V1463" s="1"/>
      <c r="W1463" s="1"/>
      <c r="X1463" s="1"/>
    </row>
    <row r="1464" spans="5:24">
      <c r="E1464" s="2"/>
      <c r="G1464" s="7" t="s">
        <v>428</v>
      </c>
      <c r="H1464" s="7" t="s">
        <v>1841</v>
      </c>
      <c r="J1464" s="10"/>
      <c r="K1464" s="10"/>
      <c r="T1464" s="1"/>
      <c r="U1464" s="1"/>
      <c r="V1464" s="1"/>
      <c r="W1464" s="1"/>
      <c r="X1464" s="1"/>
    </row>
    <row r="1465" spans="5:24">
      <c r="E1465" s="2"/>
      <c r="G1465" s="7" t="s">
        <v>428</v>
      </c>
      <c r="H1465" s="7" t="s">
        <v>1842</v>
      </c>
      <c r="J1465" s="10"/>
      <c r="K1465" s="10"/>
      <c r="T1465" s="1"/>
      <c r="U1465" s="1"/>
      <c r="V1465" s="1"/>
      <c r="W1465" s="1"/>
      <c r="X1465" s="1"/>
    </row>
    <row r="1466" spans="5:24">
      <c r="E1466" s="2"/>
      <c r="G1466" s="7" t="s">
        <v>428</v>
      </c>
      <c r="H1466" s="7" t="s">
        <v>1843</v>
      </c>
      <c r="J1466" s="10"/>
      <c r="K1466" s="10"/>
      <c r="T1466" s="1"/>
      <c r="U1466" s="1"/>
      <c r="V1466" s="1"/>
      <c r="W1466" s="1"/>
      <c r="X1466" s="1"/>
    </row>
    <row r="1467" spans="5:24">
      <c r="E1467" s="2"/>
      <c r="G1467" s="7" t="s">
        <v>428</v>
      </c>
      <c r="H1467" s="7" t="s">
        <v>1844</v>
      </c>
      <c r="J1467" s="10"/>
      <c r="K1467" s="10"/>
      <c r="T1467" s="1"/>
      <c r="U1467" s="1"/>
      <c r="V1467" s="1"/>
      <c r="W1467" s="1"/>
      <c r="X1467" s="1"/>
    </row>
    <row r="1468" spans="5:24">
      <c r="E1468" s="2"/>
      <c r="G1468" s="7" t="s">
        <v>428</v>
      </c>
      <c r="H1468" s="7" t="s">
        <v>1845</v>
      </c>
      <c r="J1468" s="10"/>
      <c r="K1468" s="10"/>
      <c r="T1468" s="1"/>
      <c r="U1468" s="1"/>
      <c r="V1468" s="1"/>
      <c r="W1468" s="1"/>
      <c r="X1468" s="1"/>
    </row>
    <row r="1469" spans="5:24">
      <c r="E1469" s="2"/>
      <c r="G1469" s="7" t="s">
        <v>428</v>
      </c>
      <c r="H1469" s="7" t="s">
        <v>1846</v>
      </c>
      <c r="J1469" s="10"/>
      <c r="K1469" s="10"/>
      <c r="T1469" s="1"/>
      <c r="U1469" s="1"/>
      <c r="V1469" s="1"/>
      <c r="W1469" s="1"/>
      <c r="X1469" s="1"/>
    </row>
    <row r="1470" spans="5:24">
      <c r="E1470" s="2"/>
      <c r="G1470" s="7" t="s">
        <v>428</v>
      </c>
      <c r="H1470" s="7" t="s">
        <v>1847</v>
      </c>
      <c r="J1470" s="10"/>
      <c r="K1470" s="10"/>
      <c r="T1470" s="1"/>
      <c r="U1470" s="1"/>
      <c r="V1470" s="1"/>
      <c r="W1470" s="1"/>
      <c r="X1470" s="1"/>
    </row>
    <row r="1471" spans="5:24">
      <c r="E1471" s="2"/>
      <c r="G1471" s="7" t="s">
        <v>428</v>
      </c>
      <c r="H1471" s="7" t="s">
        <v>1848</v>
      </c>
      <c r="J1471" s="10"/>
      <c r="K1471" s="10"/>
      <c r="T1471" s="1"/>
      <c r="U1471" s="1"/>
      <c r="V1471" s="1"/>
      <c r="W1471" s="1"/>
      <c r="X1471" s="1"/>
    </row>
    <row r="1472" spans="5:24">
      <c r="E1472" s="2"/>
      <c r="G1472" s="7" t="s">
        <v>428</v>
      </c>
      <c r="H1472" s="7" t="s">
        <v>1849</v>
      </c>
      <c r="J1472" s="10"/>
      <c r="K1472" s="10"/>
      <c r="T1472" s="1"/>
      <c r="U1472" s="1"/>
      <c r="V1472" s="1"/>
      <c r="W1472" s="1"/>
      <c r="X1472" s="1"/>
    </row>
    <row r="1473" spans="5:24">
      <c r="E1473" s="2"/>
      <c r="G1473" s="7" t="s">
        <v>428</v>
      </c>
      <c r="H1473" s="7" t="s">
        <v>1850</v>
      </c>
      <c r="J1473" s="10"/>
      <c r="K1473" s="10"/>
      <c r="T1473" s="1"/>
      <c r="U1473" s="1"/>
      <c r="V1473" s="1"/>
      <c r="W1473" s="1"/>
      <c r="X1473" s="1"/>
    </row>
    <row r="1474" spans="5:24">
      <c r="E1474" s="2"/>
      <c r="G1474" s="7" t="s">
        <v>428</v>
      </c>
      <c r="H1474" s="7" t="s">
        <v>1851</v>
      </c>
      <c r="J1474" s="10"/>
      <c r="K1474" s="10"/>
      <c r="T1474" s="1"/>
      <c r="U1474" s="1"/>
      <c r="V1474" s="1"/>
      <c r="W1474" s="1"/>
      <c r="X1474" s="1"/>
    </row>
    <row r="1475" spans="5:24">
      <c r="E1475" s="2"/>
      <c r="G1475" s="7" t="s">
        <v>428</v>
      </c>
      <c r="H1475" s="7" t="s">
        <v>1852</v>
      </c>
      <c r="J1475" s="10"/>
      <c r="K1475" s="10"/>
      <c r="T1475" s="1"/>
      <c r="U1475" s="1"/>
      <c r="V1475" s="1"/>
      <c r="W1475" s="1"/>
      <c r="X1475" s="1"/>
    </row>
    <row r="1476" spans="5:24">
      <c r="E1476" s="2"/>
      <c r="G1476" s="7" t="s">
        <v>430</v>
      </c>
      <c r="H1476" s="7" t="s">
        <v>1853</v>
      </c>
      <c r="J1476" s="10"/>
      <c r="K1476" s="10"/>
      <c r="T1476" s="1"/>
      <c r="U1476" s="1"/>
      <c r="V1476" s="1"/>
      <c r="W1476" s="1"/>
      <c r="X1476" s="1"/>
    </row>
    <row r="1477" spans="5:24">
      <c r="E1477" s="2"/>
      <c r="G1477" s="7" t="s">
        <v>430</v>
      </c>
      <c r="H1477" s="7" t="s">
        <v>1854</v>
      </c>
      <c r="J1477" s="10"/>
      <c r="K1477" s="10"/>
      <c r="T1477" s="1"/>
      <c r="U1477" s="1"/>
      <c r="V1477" s="1"/>
      <c r="W1477" s="1"/>
      <c r="X1477" s="1"/>
    </row>
    <row r="1478" spans="5:24">
      <c r="E1478" s="2"/>
      <c r="G1478" s="7" t="s">
        <v>430</v>
      </c>
      <c r="H1478" s="7" t="s">
        <v>1855</v>
      </c>
      <c r="J1478" s="10"/>
      <c r="K1478" s="10"/>
      <c r="T1478" s="1"/>
      <c r="U1478" s="1"/>
      <c r="V1478" s="1"/>
      <c r="W1478" s="1"/>
      <c r="X1478" s="1"/>
    </row>
    <row r="1479" spans="5:24">
      <c r="E1479" s="2"/>
      <c r="G1479" s="7" t="s">
        <v>430</v>
      </c>
      <c r="H1479" s="7" t="s">
        <v>1856</v>
      </c>
      <c r="J1479" s="10"/>
      <c r="K1479" s="10"/>
      <c r="T1479" s="1"/>
      <c r="U1479" s="1"/>
      <c r="V1479" s="1"/>
      <c r="W1479" s="1"/>
      <c r="X1479" s="1"/>
    </row>
    <row r="1480" spans="5:24">
      <c r="E1480" s="2"/>
      <c r="G1480" s="7" t="s">
        <v>430</v>
      </c>
      <c r="H1480" s="7" t="s">
        <v>1857</v>
      </c>
      <c r="J1480" s="10"/>
      <c r="K1480" s="10"/>
      <c r="T1480" s="1"/>
      <c r="U1480" s="1"/>
      <c r="V1480" s="1"/>
      <c r="W1480" s="1"/>
      <c r="X1480" s="1"/>
    </row>
    <row r="1481" spans="5:24">
      <c r="E1481" s="2"/>
      <c r="G1481" s="7" t="s">
        <v>430</v>
      </c>
      <c r="H1481" s="7" t="s">
        <v>1858</v>
      </c>
      <c r="J1481" s="10"/>
      <c r="K1481" s="10"/>
      <c r="T1481" s="1"/>
      <c r="U1481" s="1"/>
      <c r="V1481" s="1"/>
      <c r="W1481" s="1"/>
      <c r="X1481" s="1"/>
    </row>
    <row r="1482" spans="5:24">
      <c r="E1482" s="2"/>
      <c r="G1482" s="7" t="s">
        <v>430</v>
      </c>
      <c r="H1482" s="7" t="s">
        <v>1859</v>
      </c>
      <c r="J1482" s="10"/>
      <c r="K1482" s="10"/>
      <c r="T1482" s="1"/>
      <c r="U1482" s="1"/>
      <c r="V1482" s="1"/>
      <c r="W1482" s="1"/>
      <c r="X1482" s="1"/>
    </row>
    <row r="1483" spans="5:24">
      <c r="E1483" s="2"/>
      <c r="G1483" s="7" t="s">
        <v>430</v>
      </c>
      <c r="H1483" s="7" t="s">
        <v>1860</v>
      </c>
      <c r="J1483" s="10"/>
      <c r="K1483" s="10"/>
      <c r="T1483" s="1"/>
      <c r="U1483" s="1"/>
      <c r="V1483" s="1"/>
      <c r="W1483" s="1"/>
      <c r="X1483" s="1"/>
    </row>
    <row r="1484" spans="5:24">
      <c r="E1484" s="2"/>
      <c r="G1484" s="7" t="s">
        <v>430</v>
      </c>
      <c r="H1484" s="7" t="s">
        <v>1861</v>
      </c>
      <c r="J1484" s="10"/>
      <c r="K1484" s="10"/>
      <c r="T1484" s="1"/>
      <c r="U1484" s="1"/>
      <c r="V1484" s="1"/>
      <c r="W1484" s="1"/>
      <c r="X1484" s="1"/>
    </row>
    <row r="1485" spans="5:24">
      <c r="E1485" s="2"/>
      <c r="G1485" s="7" t="s">
        <v>430</v>
      </c>
      <c r="H1485" s="7" t="s">
        <v>1862</v>
      </c>
      <c r="J1485" s="10"/>
      <c r="K1485" s="10"/>
      <c r="T1485" s="1"/>
      <c r="U1485" s="1"/>
      <c r="V1485" s="1"/>
      <c r="W1485" s="1"/>
      <c r="X1485" s="1"/>
    </row>
    <row r="1486" spans="5:24">
      <c r="E1486" s="2"/>
      <c r="G1486" s="7" t="s">
        <v>430</v>
      </c>
      <c r="H1486" s="7" t="s">
        <v>1863</v>
      </c>
      <c r="J1486" s="10"/>
      <c r="K1486" s="10"/>
      <c r="T1486" s="1"/>
      <c r="U1486" s="1"/>
      <c r="V1486" s="1"/>
      <c r="W1486" s="1"/>
      <c r="X1486" s="1"/>
    </row>
    <row r="1487" spans="5:24">
      <c r="E1487" s="2"/>
      <c r="G1487" s="7" t="s">
        <v>430</v>
      </c>
      <c r="H1487" s="7" t="s">
        <v>1864</v>
      </c>
      <c r="J1487" s="10"/>
      <c r="K1487" s="10"/>
      <c r="T1487" s="1"/>
      <c r="U1487" s="1"/>
      <c r="V1487" s="1"/>
      <c r="W1487" s="1"/>
      <c r="X1487" s="1"/>
    </row>
    <row r="1488" spans="5:24">
      <c r="E1488" s="2"/>
      <c r="G1488" s="7" t="s">
        <v>430</v>
      </c>
      <c r="H1488" s="7" t="s">
        <v>1865</v>
      </c>
      <c r="J1488" s="10"/>
      <c r="K1488" s="10"/>
      <c r="T1488" s="1"/>
      <c r="U1488" s="1"/>
      <c r="V1488" s="1"/>
      <c r="W1488" s="1"/>
      <c r="X1488" s="1"/>
    </row>
    <row r="1489" spans="5:24">
      <c r="E1489" s="2"/>
      <c r="G1489" s="7" t="s">
        <v>430</v>
      </c>
      <c r="H1489" s="7" t="s">
        <v>1866</v>
      </c>
      <c r="J1489" s="10"/>
      <c r="K1489" s="10"/>
      <c r="T1489" s="1"/>
      <c r="U1489" s="1"/>
      <c r="V1489" s="1"/>
      <c r="W1489" s="1"/>
      <c r="X1489" s="1"/>
    </row>
    <row r="1490" spans="5:24">
      <c r="E1490" s="2"/>
      <c r="G1490" s="7" t="s">
        <v>430</v>
      </c>
      <c r="H1490" s="7" t="s">
        <v>1867</v>
      </c>
      <c r="J1490" s="10"/>
      <c r="K1490" s="10"/>
      <c r="T1490" s="1"/>
      <c r="U1490" s="1"/>
      <c r="V1490" s="1"/>
      <c r="W1490" s="1"/>
      <c r="X1490" s="1"/>
    </row>
    <row r="1491" spans="5:24">
      <c r="E1491" s="2"/>
      <c r="G1491" s="7" t="s">
        <v>430</v>
      </c>
      <c r="H1491" s="7" t="s">
        <v>1868</v>
      </c>
      <c r="J1491" s="10"/>
      <c r="K1491" s="10"/>
      <c r="T1491" s="1"/>
      <c r="U1491" s="1"/>
      <c r="V1491" s="1"/>
      <c r="W1491" s="1"/>
      <c r="X1491" s="1"/>
    </row>
    <row r="1492" spans="5:24">
      <c r="E1492" s="2"/>
      <c r="G1492" s="7" t="s">
        <v>430</v>
      </c>
      <c r="H1492" s="7" t="s">
        <v>1869</v>
      </c>
      <c r="J1492" s="10"/>
      <c r="K1492" s="10"/>
      <c r="T1492" s="1"/>
      <c r="U1492" s="1"/>
      <c r="V1492" s="1"/>
      <c r="W1492" s="1"/>
      <c r="X1492" s="1"/>
    </row>
    <row r="1493" spans="5:24">
      <c r="E1493" s="2"/>
      <c r="G1493" s="7" t="s">
        <v>430</v>
      </c>
      <c r="H1493" s="7" t="s">
        <v>1870</v>
      </c>
      <c r="J1493" s="10"/>
      <c r="K1493" s="10"/>
      <c r="T1493" s="1"/>
      <c r="U1493" s="1"/>
      <c r="V1493" s="1"/>
      <c r="W1493" s="1"/>
      <c r="X1493" s="1"/>
    </row>
    <row r="1494" spans="5:24">
      <c r="E1494" s="2"/>
      <c r="G1494" s="7" t="s">
        <v>430</v>
      </c>
      <c r="H1494" s="7" t="s">
        <v>1871</v>
      </c>
      <c r="J1494" s="10"/>
      <c r="K1494" s="10"/>
      <c r="T1494" s="1"/>
      <c r="U1494" s="1"/>
      <c r="V1494" s="1"/>
      <c r="W1494" s="1"/>
      <c r="X1494" s="1"/>
    </row>
    <row r="1495" spans="5:24">
      <c r="E1495" s="2"/>
      <c r="G1495" s="7" t="s">
        <v>430</v>
      </c>
      <c r="H1495" s="7" t="s">
        <v>1872</v>
      </c>
      <c r="J1495" s="10"/>
      <c r="K1495" s="10"/>
      <c r="T1495" s="1"/>
      <c r="U1495" s="1"/>
      <c r="V1495" s="1"/>
      <c r="W1495" s="1"/>
      <c r="X1495" s="1"/>
    </row>
    <row r="1496" spans="5:24">
      <c r="E1496" s="2"/>
      <c r="G1496" s="7" t="s">
        <v>430</v>
      </c>
      <c r="H1496" s="7" t="s">
        <v>1873</v>
      </c>
      <c r="J1496" s="10"/>
      <c r="K1496" s="10"/>
      <c r="T1496" s="1"/>
      <c r="U1496" s="1"/>
      <c r="V1496" s="1"/>
      <c r="W1496" s="1"/>
      <c r="X1496" s="1"/>
    </row>
    <row r="1497" spans="5:24">
      <c r="E1497" s="2"/>
      <c r="G1497" s="7" t="s">
        <v>430</v>
      </c>
      <c r="H1497" s="7" t="s">
        <v>1874</v>
      </c>
      <c r="J1497" s="10"/>
      <c r="K1497" s="10"/>
      <c r="T1497" s="1"/>
      <c r="U1497" s="1"/>
      <c r="V1497" s="1"/>
      <c r="W1497" s="1"/>
      <c r="X1497" s="1"/>
    </row>
    <row r="1498" spans="5:24">
      <c r="E1498" s="2"/>
      <c r="G1498" s="7" t="s">
        <v>430</v>
      </c>
      <c r="H1498" s="7" t="s">
        <v>1875</v>
      </c>
      <c r="J1498" s="10"/>
      <c r="K1498" s="10"/>
      <c r="T1498" s="1"/>
      <c r="U1498" s="1"/>
      <c r="V1498" s="1"/>
      <c r="W1498" s="1"/>
      <c r="X1498" s="1"/>
    </row>
    <row r="1499" spans="5:24">
      <c r="E1499" s="2"/>
      <c r="G1499" s="7" t="s">
        <v>430</v>
      </c>
      <c r="H1499" s="7" t="s">
        <v>1876</v>
      </c>
      <c r="J1499" s="10"/>
      <c r="K1499" s="10"/>
      <c r="T1499" s="1"/>
      <c r="U1499" s="1"/>
      <c r="V1499" s="1"/>
      <c r="W1499" s="1"/>
      <c r="X1499" s="1"/>
    </row>
    <row r="1500" spans="5:24">
      <c r="E1500" s="2"/>
      <c r="G1500" s="7" t="s">
        <v>430</v>
      </c>
      <c r="H1500" s="7" t="s">
        <v>1877</v>
      </c>
      <c r="J1500" s="10"/>
      <c r="K1500" s="10"/>
      <c r="T1500" s="1"/>
      <c r="U1500" s="1"/>
      <c r="V1500" s="1"/>
      <c r="W1500" s="1"/>
      <c r="X1500" s="1"/>
    </row>
    <row r="1501" spans="5:24">
      <c r="E1501" s="2"/>
      <c r="G1501" s="7" t="s">
        <v>430</v>
      </c>
      <c r="H1501" s="7" t="s">
        <v>1878</v>
      </c>
      <c r="J1501" s="10"/>
      <c r="K1501" s="10"/>
      <c r="T1501" s="1"/>
      <c r="U1501" s="1"/>
      <c r="V1501" s="1"/>
      <c r="W1501" s="1"/>
      <c r="X1501" s="1"/>
    </row>
    <row r="1502" spans="5:24">
      <c r="E1502" s="2"/>
      <c r="G1502" s="7" t="s">
        <v>430</v>
      </c>
      <c r="H1502" s="7" t="s">
        <v>1879</v>
      </c>
      <c r="J1502" s="10"/>
      <c r="K1502" s="10"/>
      <c r="T1502" s="1"/>
      <c r="U1502" s="1"/>
      <c r="V1502" s="1"/>
      <c r="W1502" s="1"/>
      <c r="X1502" s="1"/>
    </row>
    <row r="1503" spans="5:24">
      <c r="E1503" s="2"/>
      <c r="G1503" s="7" t="s">
        <v>430</v>
      </c>
      <c r="H1503" s="7" t="s">
        <v>1880</v>
      </c>
      <c r="J1503" s="10"/>
      <c r="K1503" s="10"/>
      <c r="T1503" s="1"/>
      <c r="U1503" s="1"/>
      <c r="V1503" s="1"/>
      <c r="W1503" s="1"/>
      <c r="X1503" s="1"/>
    </row>
    <row r="1504" spans="5:24">
      <c r="E1504" s="2"/>
      <c r="G1504" s="7" t="s">
        <v>1881</v>
      </c>
      <c r="H1504" s="7" t="s">
        <v>1882</v>
      </c>
      <c r="J1504" s="10"/>
      <c r="K1504" s="10"/>
      <c r="T1504" s="1"/>
      <c r="U1504" s="1"/>
      <c r="V1504" s="1"/>
      <c r="W1504" s="1"/>
      <c r="X1504" s="1"/>
    </row>
    <row r="1505" spans="5:24">
      <c r="E1505" s="2"/>
      <c r="G1505" s="7" t="s">
        <v>430</v>
      </c>
      <c r="H1505" s="7" t="s">
        <v>1883</v>
      </c>
      <c r="J1505" s="10"/>
      <c r="K1505" s="10"/>
      <c r="T1505" s="1"/>
      <c r="U1505" s="1"/>
      <c r="V1505" s="1"/>
      <c r="W1505" s="1"/>
      <c r="X1505" s="1"/>
    </row>
    <row r="1506" spans="5:24">
      <c r="E1506" s="2"/>
      <c r="G1506" s="7" t="s">
        <v>430</v>
      </c>
      <c r="H1506" s="7" t="s">
        <v>1884</v>
      </c>
      <c r="J1506" s="10"/>
      <c r="K1506" s="10"/>
      <c r="T1506" s="1"/>
      <c r="U1506" s="1"/>
      <c r="V1506" s="1"/>
      <c r="W1506" s="1"/>
      <c r="X1506" s="1"/>
    </row>
    <row r="1507" spans="5:24">
      <c r="E1507" s="2"/>
      <c r="G1507" s="7" t="s">
        <v>430</v>
      </c>
      <c r="H1507" s="7" t="s">
        <v>1885</v>
      </c>
      <c r="J1507" s="10"/>
      <c r="K1507" s="10"/>
      <c r="T1507" s="1"/>
      <c r="U1507" s="1"/>
      <c r="V1507" s="1"/>
      <c r="W1507" s="1"/>
      <c r="X1507" s="1"/>
    </row>
    <row r="1508" spans="5:24">
      <c r="E1508" s="2"/>
      <c r="G1508" s="7" t="s">
        <v>430</v>
      </c>
      <c r="H1508" s="7" t="s">
        <v>1886</v>
      </c>
      <c r="J1508" s="10"/>
      <c r="K1508" s="10"/>
      <c r="T1508" s="1"/>
      <c r="U1508" s="1"/>
      <c r="V1508" s="1"/>
      <c r="W1508" s="1"/>
      <c r="X1508" s="1"/>
    </row>
    <row r="1509" spans="5:24">
      <c r="E1509" s="2"/>
      <c r="G1509" s="7" t="s">
        <v>430</v>
      </c>
      <c r="H1509" s="7" t="s">
        <v>1887</v>
      </c>
      <c r="J1509" s="10"/>
      <c r="K1509" s="10"/>
      <c r="T1509" s="1"/>
      <c r="U1509" s="1"/>
      <c r="V1509" s="1"/>
      <c r="W1509" s="1"/>
      <c r="X1509" s="1"/>
    </row>
    <row r="1510" spans="5:24">
      <c r="E1510" s="2"/>
      <c r="G1510" s="7" t="s">
        <v>430</v>
      </c>
      <c r="H1510" s="7" t="s">
        <v>1888</v>
      </c>
      <c r="J1510" s="10"/>
      <c r="K1510" s="10"/>
      <c r="T1510" s="1"/>
      <c r="U1510" s="1"/>
      <c r="V1510" s="1"/>
      <c r="W1510" s="1"/>
      <c r="X1510" s="1"/>
    </row>
    <row r="1511" spans="5:24">
      <c r="E1511" s="2"/>
      <c r="G1511" s="7" t="s">
        <v>430</v>
      </c>
      <c r="H1511" s="7" t="s">
        <v>1889</v>
      </c>
      <c r="J1511" s="10"/>
      <c r="K1511" s="10"/>
      <c r="T1511" s="1"/>
      <c r="U1511" s="1"/>
      <c r="V1511" s="1"/>
      <c r="W1511" s="1"/>
      <c r="X1511" s="1"/>
    </row>
    <row r="1512" spans="5:24">
      <c r="E1512" s="2"/>
      <c r="G1512" s="7" t="s">
        <v>430</v>
      </c>
      <c r="H1512" s="7" t="s">
        <v>1890</v>
      </c>
      <c r="J1512" s="10"/>
      <c r="K1512" s="10"/>
      <c r="T1512" s="1"/>
      <c r="U1512" s="1"/>
      <c r="V1512" s="1"/>
      <c r="W1512" s="1"/>
      <c r="X1512" s="1"/>
    </row>
    <row r="1513" spans="5:24">
      <c r="E1513" s="2"/>
      <c r="G1513" s="7" t="s">
        <v>430</v>
      </c>
      <c r="H1513" s="7" t="s">
        <v>1891</v>
      </c>
      <c r="J1513" s="10"/>
      <c r="K1513" s="10"/>
      <c r="T1513" s="1"/>
      <c r="U1513" s="1"/>
      <c r="V1513" s="1"/>
      <c r="W1513" s="1"/>
      <c r="X1513" s="1"/>
    </row>
    <row r="1514" spans="5:24">
      <c r="E1514" s="2"/>
      <c r="G1514" s="7" t="s">
        <v>430</v>
      </c>
      <c r="H1514" s="7" t="s">
        <v>1892</v>
      </c>
      <c r="J1514" s="10"/>
      <c r="K1514" s="10"/>
      <c r="T1514" s="1"/>
      <c r="U1514" s="1"/>
      <c r="V1514" s="1"/>
      <c r="W1514" s="1"/>
      <c r="X1514" s="1"/>
    </row>
    <row r="1515" spans="5:24">
      <c r="E1515" s="2"/>
      <c r="G1515" s="7" t="s">
        <v>430</v>
      </c>
      <c r="H1515" s="7" t="s">
        <v>1893</v>
      </c>
      <c r="J1515" s="10"/>
      <c r="K1515" s="10"/>
      <c r="T1515" s="1"/>
      <c r="U1515" s="1"/>
      <c r="V1515" s="1"/>
      <c r="W1515" s="1"/>
      <c r="X1515" s="1"/>
    </row>
    <row r="1516" spans="5:24">
      <c r="E1516" s="2"/>
      <c r="G1516" s="7" t="s">
        <v>430</v>
      </c>
      <c r="H1516" s="7" t="s">
        <v>1894</v>
      </c>
      <c r="J1516" s="10"/>
      <c r="K1516" s="10"/>
      <c r="T1516" s="1"/>
      <c r="U1516" s="1"/>
      <c r="V1516" s="1"/>
      <c r="W1516" s="1"/>
      <c r="X1516" s="1"/>
    </row>
    <row r="1517" spans="5:24">
      <c r="E1517" s="2"/>
      <c r="G1517" s="7" t="s">
        <v>430</v>
      </c>
      <c r="H1517" s="7" t="s">
        <v>1895</v>
      </c>
      <c r="J1517" s="10"/>
      <c r="K1517" s="10"/>
      <c r="T1517" s="1"/>
      <c r="U1517" s="1"/>
      <c r="V1517" s="1"/>
      <c r="W1517" s="1"/>
      <c r="X1517" s="1"/>
    </row>
    <row r="1518" spans="5:24">
      <c r="E1518" s="2"/>
      <c r="G1518" s="7" t="s">
        <v>430</v>
      </c>
      <c r="H1518" s="7" t="s">
        <v>1896</v>
      </c>
      <c r="J1518" s="10"/>
      <c r="K1518" s="10"/>
      <c r="T1518" s="1"/>
      <c r="U1518" s="1"/>
      <c r="V1518" s="1"/>
      <c r="W1518" s="1"/>
      <c r="X1518" s="1"/>
    </row>
    <row r="1519" spans="5:24">
      <c r="E1519" s="2"/>
      <c r="G1519" s="7" t="s">
        <v>430</v>
      </c>
      <c r="H1519" s="7" t="s">
        <v>1897</v>
      </c>
      <c r="J1519" s="10"/>
      <c r="K1519" s="10"/>
      <c r="T1519" s="1"/>
      <c r="U1519" s="1"/>
      <c r="V1519" s="1"/>
      <c r="W1519" s="1"/>
      <c r="X1519" s="1"/>
    </row>
    <row r="1520" spans="5:24">
      <c r="E1520" s="2"/>
      <c r="G1520" s="7" t="s">
        <v>430</v>
      </c>
      <c r="H1520" s="7" t="s">
        <v>1898</v>
      </c>
      <c r="J1520" s="10"/>
      <c r="K1520" s="10"/>
      <c r="T1520" s="1"/>
      <c r="U1520" s="1"/>
      <c r="V1520" s="1"/>
      <c r="W1520" s="1"/>
      <c r="X1520" s="1"/>
    </row>
    <row r="1521" spans="5:24">
      <c r="E1521" s="2"/>
      <c r="G1521" s="7" t="s">
        <v>430</v>
      </c>
      <c r="H1521" s="7" t="s">
        <v>1899</v>
      </c>
      <c r="J1521" s="10"/>
      <c r="K1521" s="10"/>
      <c r="T1521" s="1"/>
      <c r="U1521" s="1"/>
      <c r="V1521" s="1"/>
      <c r="W1521" s="1"/>
      <c r="X1521" s="1"/>
    </row>
    <row r="1522" spans="5:24">
      <c r="E1522" s="2"/>
      <c r="G1522" s="7" t="s">
        <v>430</v>
      </c>
      <c r="H1522" s="7" t="s">
        <v>1900</v>
      </c>
      <c r="J1522" s="10"/>
      <c r="K1522" s="10"/>
      <c r="T1522" s="1"/>
      <c r="U1522" s="1"/>
      <c r="V1522" s="1"/>
      <c r="W1522" s="1"/>
      <c r="X1522" s="1"/>
    </row>
    <row r="1523" spans="5:24">
      <c r="E1523" s="2"/>
      <c r="G1523" s="7" t="s">
        <v>430</v>
      </c>
      <c r="H1523" s="7" t="s">
        <v>1642</v>
      </c>
      <c r="J1523" s="10"/>
      <c r="K1523" s="10"/>
      <c r="T1523" s="1"/>
      <c r="U1523" s="1"/>
      <c r="V1523" s="1"/>
      <c r="W1523" s="1"/>
      <c r="X1523" s="1"/>
    </row>
    <row r="1524" spans="5:24">
      <c r="E1524" s="2"/>
      <c r="G1524" s="7" t="s">
        <v>430</v>
      </c>
      <c r="H1524" s="7" t="s">
        <v>1901</v>
      </c>
      <c r="J1524" s="10"/>
      <c r="K1524" s="10"/>
      <c r="T1524" s="1"/>
      <c r="U1524" s="1"/>
      <c r="V1524" s="1"/>
      <c r="W1524" s="1"/>
      <c r="X1524" s="1"/>
    </row>
    <row r="1525" spans="5:24">
      <c r="E1525" s="2"/>
      <c r="G1525" s="7" t="s">
        <v>430</v>
      </c>
      <c r="H1525" s="7" t="s">
        <v>1902</v>
      </c>
      <c r="J1525" s="10"/>
      <c r="K1525" s="10"/>
      <c r="T1525" s="1"/>
      <c r="U1525" s="1"/>
      <c r="V1525" s="1"/>
      <c r="W1525" s="1"/>
      <c r="X1525" s="1"/>
    </row>
    <row r="1526" spans="5:24">
      <c r="E1526" s="2"/>
      <c r="G1526" s="7" t="s">
        <v>430</v>
      </c>
      <c r="H1526" s="7" t="s">
        <v>1903</v>
      </c>
      <c r="J1526" s="10"/>
      <c r="K1526" s="10"/>
      <c r="T1526" s="1"/>
      <c r="U1526" s="1"/>
      <c r="V1526" s="1"/>
      <c r="W1526" s="1"/>
      <c r="X1526" s="1"/>
    </row>
    <row r="1527" spans="5:24">
      <c r="E1527" s="2"/>
      <c r="G1527" s="7" t="s">
        <v>430</v>
      </c>
      <c r="H1527" s="7" t="s">
        <v>682</v>
      </c>
      <c r="J1527" s="10"/>
      <c r="K1527" s="10"/>
      <c r="T1527" s="1"/>
      <c r="U1527" s="1"/>
      <c r="V1527" s="1"/>
      <c r="W1527" s="1"/>
      <c r="X1527" s="1"/>
    </row>
    <row r="1528" spans="5:24">
      <c r="E1528" s="2"/>
      <c r="G1528" s="7" t="s">
        <v>430</v>
      </c>
      <c r="H1528" s="7" t="s">
        <v>1904</v>
      </c>
      <c r="J1528" s="10"/>
      <c r="K1528" s="10"/>
      <c r="T1528" s="1"/>
      <c r="U1528" s="1"/>
      <c r="V1528" s="1"/>
      <c r="W1528" s="1"/>
      <c r="X1528" s="1"/>
    </row>
    <row r="1529" spans="5:24">
      <c r="E1529" s="2"/>
      <c r="G1529" s="7" t="s">
        <v>430</v>
      </c>
      <c r="H1529" s="7" t="s">
        <v>1905</v>
      </c>
      <c r="J1529" s="10"/>
      <c r="K1529" s="10"/>
      <c r="T1529" s="1"/>
      <c r="U1529" s="1"/>
      <c r="V1529" s="1"/>
      <c r="W1529" s="1"/>
      <c r="X1529" s="1"/>
    </row>
    <row r="1530" spans="5:24">
      <c r="E1530" s="2"/>
      <c r="G1530" s="7" t="s">
        <v>430</v>
      </c>
      <c r="H1530" s="7" t="s">
        <v>1906</v>
      </c>
      <c r="J1530" s="10"/>
      <c r="K1530" s="10"/>
      <c r="T1530" s="1"/>
      <c r="U1530" s="1"/>
      <c r="V1530" s="1"/>
      <c r="W1530" s="1"/>
      <c r="X1530" s="1"/>
    </row>
    <row r="1531" spans="5:24">
      <c r="E1531" s="2"/>
      <c r="G1531" s="7" t="s">
        <v>430</v>
      </c>
      <c r="H1531" s="7" t="s">
        <v>1907</v>
      </c>
      <c r="J1531" s="10"/>
      <c r="K1531" s="10"/>
      <c r="T1531" s="1"/>
      <c r="U1531" s="1"/>
      <c r="V1531" s="1"/>
      <c r="W1531" s="1"/>
      <c r="X1531" s="1"/>
    </row>
    <row r="1532" spans="5:24">
      <c r="E1532" s="2"/>
      <c r="G1532" s="7" t="s">
        <v>430</v>
      </c>
      <c r="H1532" s="7" t="s">
        <v>1908</v>
      </c>
      <c r="J1532" s="10"/>
      <c r="K1532" s="10"/>
      <c r="T1532" s="1"/>
      <c r="U1532" s="1"/>
      <c r="V1532" s="1"/>
      <c r="W1532" s="1"/>
      <c r="X1532" s="1"/>
    </row>
    <row r="1533" spans="5:24">
      <c r="E1533" s="2"/>
      <c r="G1533" s="7" t="s">
        <v>430</v>
      </c>
      <c r="H1533" s="7" t="s">
        <v>1909</v>
      </c>
      <c r="J1533" s="10"/>
      <c r="K1533" s="10"/>
      <c r="T1533" s="1"/>
      <c r="U1533" s="1"/>
      <c r="V1533" s="1"/>
      <c r="W1533" s="1"/>
      <c r="X1533" s="1"/>
    </row>
    <row r="1534" spans="5:24">
      <c r="E1534" s="2"/>
      <c r="G1534" s="7" t="s">
        <v>430</v>
      </c>
      <c r="H1534" s="7" t="s">
        <v>1910</v>
      </c>
      <c r="J1534" s="10"/>
      <c r="K1534" s="10"/>
      <c r="T1534" s="1"/>
      <c r="U1534" s="1"/>
      <c r="V1534" s="1"/>
      <c r="W1534" s="1"/>
      <c r="X1534" s="1"/>
    </row>
    <row r="1535" spans="5:24">
      <c r="E1535" s="2"/>
      <c r="G1535" s="7" t="s">
        <v>430</v>
      </c>
      <c r="H1535" s="7" t="s">
        <v>1911</v>
      </c>
      <c r="J1535" s="10"/>
      <c r="K1535" s="10"/>
      <c r="T1535" s="1"/>
      <c r="U1535" s="1"/>
      <c r="V1535" s="1"/>
      <c r="W1535" s="1"/>
      <c r="X1535" s="1"/>
    </row>
    <row r="1536" spans="5:24">
      <c r="E1536" s="2"/>
      <c r="G1536" s="7" t="s">
        <v>432</v>
      </c>
      <c r="H1536" s="7" t="s">
        <v>1912</v>
      </c>
      <c r="J1536" s="10"/>
      <c r="K1536" s="10"/>
      <c r="T1536" s="1"/>
      <c r="U1536" s="1"/>
      <c r="V1536" s="1"/>
      <c r="W1536" s="1"/>
      <c r="X1536" s="1"/>
    </row>
    <row r="1537" spans="5:24">
      <c r="E1537" s="2"/>
      <c r="G1537" s="7" t="s">
        <v>432</v>
      </c>
      <c r="H1537" s="7" t="s">
        <v>1913</v>
      </c>
      <c r="J1537" s="10"/>
      <c r="K1537" s="10"/>
      <c r="T1537" s="1"/>
      <c r="U1537" s="1"/>
      <c r="V1537" s="1"/>
      <c r="W1537" s="1"/>
      <c r="X1537" s="1"/>
    </row>
    <row r="1538" spans="5:24">
      <c r="E1538" s="2"/>
      <c r="G1538" s="7" t="s">
        <v>432</v>
      </c>
      <c r="H1538" s="7" t="s">
        <v>1914</v>
      </c>
      <c r="J1538" s="10"/>
      <c r="K1538" s="10"/>
      <c r="T1538" s="1"/>
      <c r="U1538" s="1"/>
      <c r="V1538" s="1"/>
      <c r="W1538" s="1"/>
      <c r="X1538" s="1"/>
    </row>
    <row r="1539" spans="5:24">
      <c r="E1539" s="2"/>
      <c r="G1539" s="7" t="s">
        <v>432</v>
      </c>
      <c r="H1539" s="7" t="s">
        <v>1915</v>
      </c>
      <c r="J1539" s="10"/>
      <c r="K1539" s="10"/>
      <c r="T1539" s="1"/>
      <c r="U1539" s="1"/>
      <c r="V1539" s="1"/>
      <c r="W1539" s="1"/>
      <c r="X1539" s="1"/>
    </row>
    <row r="1540" spans="5:24">
      <c r="E1540" s="2"/>
      <c r="G1540" s="7" t="s">
        <v>432</v>
      </c>
      <c r="H1540" s="7" t="s">
        <v>1916</v>
      </c>
      <c r="J1540" s="10"/>
      <c r="K1540" s="10"/>
      <c r="T1540" s="1"/>
      <c r="U1540" s="1"/>
      <c r="V1540" s="1"/>
      <c r="W1540" s="1"/>
      <c r="X1540" s="1"/>
    </row>
    <row r="1541" spans="5:24">
      <c r="E1541" s="2"/>
      <c r="G1541" s="7" t="s">
        <v>432</v>
      </c>
      <c r="H1541" s="7" t="s">
        <v>1917</v>
      </c>
      <c r="J1541" s="10"/>
      <c r="K1541" s="10"/>
      <c r="T1541" s="1"/>
      <c r="U1541" s="1"/>
      <c r="V1541" s="1"/>
      <c r="W1541" s="1"/>
      <c r="X1541" s="1"/>
    </row>
    <row r="1542" spans="5:24">
      <c r="E1542" s="2"/>
      <c r="G1542" s="7" t="s">
        <v>432</v>
      </c>
      <c r="H1542" s="7" t="s">
        <v>1918</v>
      </c>
      <c r="J1542" s="10"/>
      <c r="K1542" s="10"/>
      <c r="T1542" s="1"/>
      <c r="U1542" s="1"/>
      <c r="V1542" s="1"/>
      <c r="W1542" s="1"/>
      <c r="X1542" s="1"/>
    </row>
    <row r="1543" spans="5:24">
      <c r="E1543" s="2"/>
      <c r="G1543" s="7" t="s">
        <v>432</v>
      </c>
      <c r="H1543" s="7" t="s">
        <v>1919</v>
      </c>
      <c r="J1543" s="10"/>
      <c r="K1543" s="10"/>
      <c r="T1543" s="1"/>
      <c r="U1543" s="1"/>
      <c r="V1543" s="1"/>
      <c r="W1543" s="1"/>
      <c r="X1543" s="1"/>
    </row>
    <row r="1544" spans="5:24">
      <c r="E1544" s="2"/>
      <c r="G1544" s="7" t="s">
        <v>432</v>
      </c>
      <c r="H1544" s="7" t="s">
        <v>1920</v>
      </c>
      <c r="J1544" s="10"/>
      <c r="K1544" s="10"/>
      <c r="T1544" s="1"/>
      <c r="U1544" s="1"/>
      <c r="V1544" s="1"/>
      <c r="W1544" s="1"/>
      <c r="X1544" s="1"/>
    </row>
    <row r="1545" spans="5:24">
      <c r="E1545" s="2"/>
      <c r="G1545" s="7" t="s">
        <v>432</v>
      </c>
      <c r="H1545" s="7" t="s">
        <v>1921</v>
      </c>
      <c r="J1545" s="10"/>
      <c r="K1545" s="10"/>
      <c r="T1545" s="1"/>
      <c r="U1545" s="1"/>
      <c r="V1545" s="1"/>
      <c r="W1545" s="1"/>
      <c r="X1545" s="1"/>
    </row>
    <row r="1546" spans="5:24">
      <c r="E1546" s="2"/>
      <c r="G1546" s="7" t="s">
        <v>432</v>
      </c>
      <c r="H1546" s="7" t="s">
        <v>1922</v>
      </c>
      <c r="J1546" s="10"/>
      <c r="K1546" s="10"/>
      <c r="T1546" s="1"/>
      <c r="U1546" s="1"/>
      <c r="V1546" s="1"/>
      <c r="W1546" s="1"/>
      <c r="X1546" s="1"/>
    </row>
    <row r="1547" spans="5:24">
      <c r="E1547" s="2"/>
      <c r="G1547" s="7" t="s">
        <v>432</v>
      </c>
      <c r="H1547" s="7" t="s">
        <v>1923</v>
      </c>
      <c r="J1547" s="10"/>
      <c r="K1547" s="10"/>
      <c r="T1547" s="1"/>
      <c r="U1547" s="1"/>
      <c r="V1547" s="1"/>
      <c r="W1547" s="1"/>
      <c r="X1547" s="1"/>
    </row>
    <row r="1548" spans="5:24">
      <c r="E1548" s="2"/>
      <c r="G1548" s="7" t="s">
        <v>432</v>
      </c>
      <c r="H1548" s="7" t="s">
        <v>1924</v>
      </c>
      <c r="J1548" s="10"/>
      <c r="K1548" s="10"/>
      <c r="T1548" s="1"/>
      <c r="U1548" s="1"/>
      <c r="V1548" s="1"/>
      <c r="W1548" s="1"/>
      <c r="X1548" s="1"/>
    </row>
    <row r="1549" spans="5:24">
      <c r="E1549" s="2"/>
      <c r="G1549" s="7" t="s">
        <v>432</v>
      </c>
      <c r="H1549" s="7" t="s">
        <v>1925</v>
      </c>
      <c r="J1549" s="10"/>
      <c r="K1549" s="10"/>
      <c r="T1549" s="1"/>
      <c r="U1549" s="1"/>
      <c r="V1549" s="1"/>
      <c r="W1549" s="1"/>
      <c r="X1549" s="1"/>
    </row>
    <row r="1550" spans="5:24">
      <c r="E1550" s="2"/>
      <c r="G1550" s="7" t="s">
        <v>432</v>
      </c>
      <c r="H1550" s="7" t="s">
        <v>1926</v>
      </c>
      <c r="J1550" s="10"/>
      <c r="K1550" s="10"/>
      <c r="T1550" s="1"/>
      <c r="U1550" s="1"/>
      <c r="V1550" s="1"/>
      <c r="W1550" s="1"/>
      <c r="X1550" s="1"/>
    </row>
    <row r="1551" spans="5:24">
      <c r="E1551" s="2"/>
      <c r="G1551" s="7" t="s">
        <v>432</v>
      </c>
      <c r="H1551" s="7" t="s">
        <v>1927</v>
      </c>
      <c r="J1551" s="10"/>
      <c r="K1551" s="10"/>
      <c r="T1551" s="1"/>
      <c r="U1551" s="1"/>
      <c r="V1551" s="1"/>
      <c r="W1551" s="1"/>
      <c r="X1551" s="1"/>
    </row>
    <row r="1552" spans="5:24">
      <c r="E1552" s="2"/>
      <c r="G1552" s="7" t="s">
        <v>432</v>
      </c>
      <c r="H1552" s="7" t="s">
        <v>1928</v>
      </c>
      <c r="J1552" s="10"/>
      <c r="K1552" s="10"/>
      <c r="T1552" s="1"/>
      <c r="U1552" s="1"/>
      <c r="V1552" s="1"/>
      <c r="W1552" s="1"/>
      <c r="X1552" s="1"/>
    </row>
    <row r="1553" spans="5:24">
      <c r="E1553" s="2"/>
      <c r="G1553" s="7" t="s">
        <v>432</v>
      </c>
      <c r="H1553" s="7" t="s">
        <v>1929</v>
      </c>
      <c r="J1553" s="10"/>
      <c r="K1553" s="10"/>
      <c r="T1553" s="1"/>
      <c r="U1553" s="1"/>
      <c r="V1553" s="1"/>
      <c r="W1553" s="1"/>
      <c r="X1553" s="1"/>
    </row>
    <row r="1554" spans="5:24">
      <c r="E1554" s="2"/>
      <c r="G1554" s="7" t="s">
        <v>432</v>
      </c>
      <c r="H1554" s="7" t="s">
        <v>1930</v>
      </c>
      <c r="J1554" s="10"/>
      <c r="K1554" s="10"/>
      <c r="T1554" s="1"/>
      <c r="U1554" s="1"/>
      <c r="V1554" s="1"/>
      <c r="W1554" s="1"/>
      <c r="X1554" s="1"/>
    </row>
    <row r="1555" spans="5:24">
      <c r="E1555" s="2"/>
      <c r="G1555" s="7" t="s">
        <v>432</v>
      </c>
      <c r="H1555" s="7" t="s">
        <v>1931</v>
      </c>
      <c r="J1555" s="10"/>
      <c r="K1555" s="10"/>
      <c r="T1555" s="1"/>
      <c r="U1555" s="1"/>
      <c r="V1555" s="1"/>
      <c r="W1555" s="1"/>
      <c r="X1555" s="1"/>
    </row>
    <row r="1556" spans="5:24">
      <c r="E1556" s="2"/>
      <c r="G1556" s="7" t="s">
        <v>435</v>
      </c>
      <c r="H1556" s="7" t="s">
        <v>1932</v>
      </c>
      <c r="J1556" s="10"/>
      <c r="K1556" s="10"/>
      <c r="T1556" s="1"/>
      <c r="U1556" s="1"/>
      <c r="V1556" s="1"/>
      <c r="W1556" s="1"/>
      <c r="X1556" s="1"/>
    </row>
    <row r="1557" spans="5:24">
      <c r="E1557" s="2"/>
      <c r="G1557" s="7" t="s">
        <v>435</v>
      </c>
      <c r="H1557" s="7" t="s">
        <v>1933</v>
      </c>
      <c r="J1557" s="10"/>
      <c r="K1557" s="10"/>
      <c r="T1557" s="1"/>
      <c r="U1557" s="1"/>
      <c r="V1557" s="1"/>
      <c r="W1557" s="1"/>
      <c r="X1557" s="1"/>
    </row>
    <row r="1558" spans="5:24">
      <c r="E1558" s="2"/>
      <c r="G1558" s="7" t="s">
        <v>435</v>
      </c>
      <c r="H1558" s="7" t="s">
        <v>1934</v>
      </c>
      <c r="J1558" s="10"/>
      <c r="K1558" s="10"/>
      <c r="T1558" s="1"/>
      <c r="U1558" s="1"/>
      <c r="V1558" s="1"/>
      <c r="W1558" s="1"/>
      <c r="X1558" s="1"/>
    </row>
    <row r="1559" spans="5:24">
      <c r="E1559" s="2"/>
      <c r="G1559" s="7" t="s">
        <v>435</v>
      </c>
      <c r="H1559" s="7" t="s">
        <v>1935</v>
      </c>
      <c r="J1559" s="10"/>
      <c r="K1559" s="10"/>
      <c r="T1559" s="1"/>
      <c r="U1559" s="1"/>
      <c r="V1559" s="1"/>
      <c r="W1559" s="1"/>
      <c r="X1559" s="1"/>
    </row>
    <row r="1560" spans="5:24">
      <c r="E1560" s="2"/>
      <c r="G1560" s="7" t="s">
        <v>435</v>
      </c>
      <c r="H1560" s="7" t="s">
        <v>1936</v>
      </c>
      <c r="J1560" s="10"/>
      <c r="K1560" s="10"/>
      <c r="T1560" s="1"/>
      <c r="U1560" s="1"/>
      <c r="V1560" s="1"/>
      <c r="W1560" s="1"/>
      <c r="X1560" s="1"/>
    </row>
    <row r="1561" spans="5:24">
      <c r="E1561" s="2"/>
      <c r="G1561" s="7" t="s">
        <v>435</v>
      </c>
      <c r="H1561" s="7" t="s">
        <v>1937</v>
      </c>
      <c r="J1561" s="10"/>
      <c r="K1561" s="10"/>
      <c r="T1561" s="1"/>
      <c r="U1561" s="1"/>
      <c r="V1561" s="1"/>
      <c r="W1561" s="1"/>
      <c r="X1561" s="1"/>
    </row>
    <row r="1562" spans="5:24">
      <c r="E1562" s="2"/>
      <c r="G1562" s="7" t="s">
        <v>435</v>
      </c>
      <c r="H1562" s="7" t="s">
        <v>1938</v>
      </c>
      <c r="J1562" s="10"/>
      <c r="K1562" s="10"/>
      <c r="T1562" s="1"/>
      <c r="U1562" s="1"/>
      <c r="V1562" s="1"/>
      <c r="W1562" s="1"/>
      <c r="X1562" s="1"/>
    </row>
    <row r="1563" spans="5:24">
      <c r="E1563" s="2"/>
      <c r="G1563" s="7" t="s">
        <v>435</v>
      </c>
      <c r="H1563" s="7" t="s">
        <v>1939</v>
      </c>
      <c r="J1563" s="10"/>
      <c r="K1563" s="10"/>
      <c r="T1563" s="1"/>
      <c r="U1563" s="1"/>
      <c r="V1563" s="1"/>
      <c r="W1563" s="1"/>
      <c r="X1563" s="1"/>
    </row>
    <row r="1564" spans="5:24">
      <c r="E1564" s="2"/>
      <c r="G1564" s="7" t="s">
        <v>435</v>
      </c>
      <c r="H1564" s="7" t="s">
        <v>1940</v>
      </c>
      <c r="J1564" s="10"/>
      <c r="K1564" s="10"/>
      <c r="T1564" s="1"/>
      <c r="U1564" s="1"/>
      <c r="V1564" s="1"/>
      <c r="W1564" s="1"/>
      <c r="X1564" s="1"/>
    </row>
    <row r="1565" spans="5:24">
      <c r="E1565" s="2"/>
      <c r="G1565" s="7" t="s">
        <v>435</v>
      </c>
      <c r="H1565" s="7" t="s">
        <v>1941</v>
      </c>
      <c r="J1565" s="10"/>
      <c r="K1565" s="10"/>
      <c r="T1565" s="1"/>
      <c r="U1565" s="1"/>
      <c r="V1565" s="1"/>
      <c r="W1565" s="1"/>
      <c r="X1565" s="1"/>
    </row>
    <row r="1566" spans="5:24">
      <c r="E1566" s="2"/>
      <c r="G1566" s="7" t="s">
        <v>435</v>
      </c>
      <c r="H1566" s="7" t="s">
        <v>1942</v>
      </c>
      <c r="J1566" s="10"/>
      <c r="K1566" s="10"/>
      <c r="T1566" s="1"/>
      <c r="U1566" s="1"/>
      <c r="V1566" s="1"/>
      <c r="W1566" s="1"/>
      <c r="X1566" s="1"/>
    </row>
    <row r="1567" spans="5:24">
      <c r="E1567" s="2"/>
      <c r="G1567" s="7" t="s">
        <v>435</v>
      </c>
      <c r="H1567" s="7" t="s">
        <v>1943</v>
      </c>
      <c r="J1567" s="10"/>
      <c r="K1567" s="10"/>
      <c r="T1567" s="1"/>
      <c r="U1567" s="1"/>
      <c r="V1567" s="1"/>
      <c r="W1567" s="1"/>
      <c r="X1567" s="1"/>
    </row>
    <row r="1568" spans="5:24">
      <c r="E1568" s="2"/>
      <c r="G1568" s="7" t="s">
        <v>435</v>
      </c>
      <c r="H1568" s="7" t="s">
        <v>1944</v>
      </c>
      <c r="J1568" s="10"/>
      <c r="K1568" s="10"/>
      <c r="T1568" s="1"/>
      <c r="U1568" s="1"/>
      <c r="V1568" s="1"/>
      <c r="W1568" s="1"/>
      <c r="X1568" s="1"/>
    </row>
    <row r="1569" spans="5:24">
      <c r="E1569" s="2"/>
      <c r="G1569" s="7" t="s">
        <v>435</v>
      </c>
      <c r="H1569" s="7" t="s">
        <v>1945</v>
      </c>
      <c r="J1569" s="10"/>
      <c r="K1569" s="10"/>
      <c r="T1569" s="1"/>
      <c r="U1569" s="1"/>
      <c r="V1569" s="1"/>
      <c r="W1569" s="1"/>
      <c r="X1569" s="1"/>
    </row>
    <row r="1570" spans="5:24">
      <c r="E1570" s="2"/>
      <c r="G1570" s="7" t="s">
        <v>435</v>
      </c>
      <c r="H1570" s="7" t="s">
        <v>1946</v>
      </c>
      <c r="J1570" s="10"/>
      <c r="K1570" s="10"/>
      <c r="T1570" s="1"/>
      <c r="U1570" s="1"/>
      <c r="V1570" s="1"/>
      <c r="W1570" s="1"/>
      <c r="X1570" s="1"/>
    </row>
    <row r="1571" spans="5:24">
      <c r="E1571" s="2"/>
      <c r="G1571" s="7" t="s">
        <v>435</v>
      </c>
      <c r="H1571" s="7" t="s">
        <v>1947</v>
      </c>
      <c r="J1571" s="10"/>
      <c r="K1571" s="10"/>
      <c r="T1571" s="1"/>
      <c r="U1571" s="1"/>
      <c r="V1571" s="1"/>
      <c r="W1571" s="1"/>
      <c r="X1571" s="1"/>
    </row>
    <row r="1572" spans="5:24">
      <c r="E1572" s="2"/>
      <c r="G1572" s="7" t="s">
        <v>435</v>
      </c>
      <c r="H1572" s="7" t="s">
        <v>1948</v>
      </c>
      <c r="J1572" s="10"/>
      <c r="K1572" s="10"/>
      <c r="T1572" s="1"/>
      <c r="U1572" s="1"/>
      <c r="V1572" s="1"/>
      <c r="W1572" s="1"/>
      <c r="X1572" s="1"/>
    </row>
    <row r="1573" spans="5:24">
      <c r="E1573" s="2"/>
      <c r="G1573" s="7" t="s">
        <v>435</v>
      </c>
      <c r="H1573" s="7" t="s">
        <v>1949</v>
      </c>
      <c r="J1573" s="10"/>
      <c r="K1573" s="10"/>
      <c r="T1573" s="1"/>
      <c r="U1573" s="1"/>
      <c r="V1573" s="1"/>
      <c r="W1573" s="1"/>
      <c r="X1573" s="1"/>
    </row>
    <row r="1574" spans="5:24">
      <c r="E1574" s="2"/>
      <c r="G1574" s="7" t="s">
        <v>435</v>
      </c>
      <c r="H1574" s="7" t="s">
        <v>1950</v>
      </c>
      <c r="J1574" s="10"/>
      <c r="K1574" s="10"/>
      <c r="T1574" s="1"/>
      <c r="U1574" s="1"/>
      <c r="V1574" s="1"/>
      <c r="W1574" s="1"/>
      <c r="X1574" s="1"/>
    </row>
    <row r="1575" spans="5:24">
      <c r="E1575" s="2"/>
      <c r="G1575" s="7" t="s">
        <v>435</v>
      </c>
      <c r="H1575" s="7" t="s">
        <v>1951</v>
      </c>
      <c r="J1575" s="10"/>
      <c r="K1575" s="10"/>
      <c r="T1575" s="1"/>
      <c r="U1575" s="1"/>
      <c r="V1575" s="1"/>
      <c r="W1575" s="1"/>
      <c r="X1575" s="1"/>
    </row>
    <row r="1576" spans="5:24">
      <c r="E1576" s="2"/>
      <c r="G1576" s="7" t="s">
        <v>435</v>
      </c>
      <c r="H1576" s="7" t="s">
        <v>1952</v>
      </c>
      <c r="J1576" s="10"/>
      <c r="K1576" s="10"/>
      <c r="T1576" s="1"/>
      <c r="U1576" s="1"/>
      <c r="V1576" s="1"/>
      <c r="W1576" s="1"/>
      <c r="X1576" s="1"/>
    </row>
    <row r="1577" spans="5:24">
      <c r="E1577" s="2"/>
      <c r="G1577" s="7" t="s">
        <v>437</v>
      </c>
      <c r="H1577" s="7" t="s">
        <v>1953</v>
      </c>
      <c r="J1577" s="10"/>
      <c r="K1577" s="10"/>
      <c r="T1577" s="1"/>
      <c r="U1577" s="1"/>
      <c r="V1577" s="1"/>
      <c r="W1577" s="1"/>
      <c r="X1577" s="1"/>
    </row>
    <row r="1578" spans="5:24">
      <c r="E1578" s="2"/>
      <c r="G1578" s="7" t="s">
        <v>437</v>
      </c>
      <c r="H1578" s="7" t="s">
        <v>1954</v>
      </c>
      <c r="J1578" s="10"/>
      <c r="K1578" s="10"/>
      <c r="T1578" s="1"/>
      <c r="U1578" s="1"/>
      <c r="V1578" s="1"/>
      <c r="W1578" s="1"/>
      <c r="X1578" s="1"/>
    </row>
    <row r="1579" spans="5:24">
      <c r="E1579" s="2"/>
      <c r="G1579" s="7" t="s">
        <v>437</v>
      </c>
      <c r="H1579" s="7" t="s">
        <v>1955</v>
      </c>
      <c r="J1579" s="10"/>
      <c r="K1579" s="10"/>
      <c r="T1579" s="1"/>
      <c r="U1579" s="1"/>
      <c r="V1579" s="1"/>
      <c r="W1579" s="1"/>
      <c r="X1579" s="1"/>
    </row>
    <row r="1580" spans="5:24">
      <c r="E1580" s="2"/>
      <c r="G1580" s="7" t="s">
        <v>437</v>
      </c>
      <c r="H1580" s="7" t="s">
        <v>1956</v>
      </c>
      <c r="J1580" s="10"/>
      <c r="K1580" s="10"/>
      <c r="T1580" s="1"/>
      <c r="U1580" s="1"/>
      <c r="V1580" s="1"/>
      <c r="W1580" s="1"/>
      <c r="X1580" s="1"/>
    </row>
    <row r="1581" spans="5:24">
      <c r="E1581" s="2"/>
      <c r="G1581" s="7" t="s">
        <v>437</v>
      </c>
      <c r="H1581" s="7" t="s">
        <v>1957</v>
      </c>
      <c r="J1581" s="10"/>
      <c r="K1581" s="10"/>
      <c r="T1581" s="1"/>
      <c r="U1581" s="1"/>
      <c r="V1581" s="1"/>
      <c r="W1581" s="1"/>
      <c r="X1581" s="1"/>
    </row>
    <row r="1582" spans="5:24">
      <c r="E1582" s="2"/>
      <c r="G1582" s="7" t="s">
        <v>437</v>
      </c>
      <c r="H1582" s="7" t="s">
        <v>1958</v>
      </c>
      <c r="J1582" s="10"/>
      <c r="K1582" s="10"/>
      <c r="T1582" s="1"/>
      <c r="U1582" s="1"/>
      <c r="V1582" s="1"/>
      <c r="W1582" s="1"/>
      <c r="X1582" s="1"/>
    </row>
    <row r="1583" spans="5:24">
      <c r="E1583" s="2"/>
      <c r="G1583" s="7" t="s">
        <v>437</v>
      </c>
      <c r="H1583" s="7" t="s">
        <v>1959</v>
      </c>
      <c r="J1583" s="10"/>
      <c r="K1583" s="10"/>
      <c r="T1583" s="1"/>
      <c r="U1583" s="1"/>
      <c r="V1583" s="1"/>
      <c r="W1583" s="1"/>
      <c r="X1583" s="1"/>
    </row>
    <row r="1584" spans="5:24">
      <c r="E1584" s="2"/>
      <c r="G1584" s="7" t="s">
        <v>437</v>
      </c>
      <c r="H1584" s="7" t="s">
        <v>1960</v>
      </c>
      <c r="J1584" s="10"/>
      <c r="K1584" s="10"/>
      <c r="T1584" s="1"/>
      <c r="U1584" s="1"/>
      <c r="V1584" s="1"/>
      <c r="W1584" s="1"/>
      <c r="X1584" s="1"/>
    </row>
    <row r="1585" spans="5:24">
      <c r="E1585" s="2"/>
      <c r="G1585" s="7" t="s">
        <v>437</v>
      </c>
      <c r="H1585" s="7" t="s">
        <v>1961</v>
      </c>
      <c r="J1585" s="10"/>
      <c r="K1585" s="10"/>
      <c r="T1585" s="1"/>
      <c r="U1585" s="1"/>
      <c r="V1585" s="1"/>
      <c r="W1585" s="1"/>
      <c r="X1585" s="1"/>
    </row>
    <row r="1586" spans="5:24">
      <c r="E1586" s="2"/>
      <c r="G1586" s="7" t="s">
        <v>437</v>
      </c>
      <c r="H1586" s="7" t="s">
        <v>1962</v>
      </c>
      <c r="J1586" s="10"/>
      <c r="K1586" s="10"/>
      <c r="T1586" s="1"/>
      <c r="U1586" s="1"/>
      <c r="V1586" s="1"/>
      <c r="W1586" s="1"/>
      <c r="X1586" s="1"/>
    </row>
    <row r="1587" spans="5:24">
      <c r="E1587" s="2"/>
      <c r="G1587" s="7" t="s">
        <v>437</v>
      </c>
      <c r="H1587" s="7" t="s">
        <v>1963</v>
      </c>
      <c r="J1587" s="10"/>
      <c r="K1587" s="10"/>
      <c r="T1587" s="1"/>
      <c r="U1587" s="1"/>
      <c r="V1587" s="1"/>
      <c r="W1587" s="1"/>
      <c r="X1587" s="1"/>
    </row>
    <row r="1588" spans="5:24">
      <c r="E1588" s="2"/>
      <c r="G1588" s="7" t="s">
        <v>437</v>
      </c>
      <c r="H1588" s="7" t="s">
        <v>1964</v>
      </c>
      <c r="J1588" s="10"/>
      <c r="K1588" s="10"/>
      <c r="T1588" s="1"/>
      <c r="U1588" s="1"/>
      <c r="V1588" s="1"/>
      <c r="W1588" s="1"/>
      <c r="X1588" s="1"/>
    </row>
    <row r="1589" spans="5:24">
      <c r="E1589" s="2"/>
      <c r="G1589" s="7" t="s">
        <v>437</v>
      </c>
      <c r="H1589" s="7" t="s">
        <v>1965</v>
      </c>
      <c r="J1589" s="10"/>
      <c r="K1589" s="10"/>
      <c r="T1589" s="1"/>
      <c r="U1589" s="1"/>
      <c r="V1589" s="1"/>
      <c r="W1589" s="1"/>
      <c r="X1589" s="1"/>
    </row>
    <row r="1590" spans="5:24">
      <c r="E1590" s="2"/>
      <c r="G1590" s="7" t="s">
        <v>437</v>
      </c>
      <c r="H1590" s="7" t="s">
        <v>1966</v>
      </c>
      <c r="J1590" s="10"/>
      <c r="K1590" s="10"/>
      <c r="T1590" s="1"/>
      <c r="U1590" s="1"/>
      <c r="V1590" s="1"/>
      <c r="W1590" s="1"/>
      <c r="X1590" s="1"/>
    </row>
    <row r="1591" spans="5:24">
      <c r="E1591" s="2"/>
      <c r="G1591" s="7" t="s">
        <v>437</v>
      </c>
      <c r="H1591" s="7" t="s">
        <v>695</v>
      </c>
      <c r="J1591" s="10"/>
      <c r="K1591" s="10"/>
      <c r="T1591" s="1"/>
      <c r="U1591" s="1"/>
      <c r="V1591" s="1"/>
      <c r="W1591" s="1"/>
      <c r="X1591" s="1"/>
    </row>
    <row r="1592" spans="5:24">
      <c r="E1592" s="2"/>
      <c r="G1592" s="7" t="s">
        <v>437</v>
      </c>
      <c r="H1592" s="7" t="s">
        <v>1967</v>
      </c>
      <c r="J1592" s="10"/>
      <c r="K1592" s="10"/>
      <c r="T1592" s="1"/>
      <c r="U1592" s="1"/>
      <c r="V1592" s="1"/>
      <c r="W1592" s="1"/>
      <c r="X1592" s="1"/>
    </row>
    <row r="1593" spans="5:24">
      <c r="E1593" s="2"/>
      <c r="G1593" s="7" t="s">
        <v>437</v>
      </c>
      <c r="H1593" s="7" t="s">
        <v>1968</v>
      </c>
      <c r="J1593" s="10"/>
      <c r="K1593" s="10"/>
      <c r="T1593" s="1"/>
      <c r="U1593" s="1"/>
      <c r="V1593" s="1"/>
      <c r="W1593" s="1"/>
      <c r="X1593" s="1"/>
    </row>
    <row r="1594" spans="5:24">
      <c r="E1594" s="2"/>
      <c r="G1594" s="7" t="s">
        <v>437</v>
      </c>
      <c r="H1594" s="7" t="s">
        <v>1969</v>
      </c>
      <c r="J1594" s="10"/>
      <c r="K1594" s="10"/>
      <c r="T1594" s="1"/>
      <c r="U1594" s="1"/>
      <c r="V1594" s="1"/>
      <c r="W1594" s="1"/>
      <c r="X1594" s="1"/>
    </row>
    <row r="1595" spans="5:24">
      <c r="E1595" s="2"/>
      <c r="G1595" s="7" t="s">
        <v>437</v>
      </c>
      <c r="H1595" s="7" t="s">
        <v>1970</v>
      </c>
      <c r="J1595" s="10"/>
      <c r="K1595" s="10"/>
      <c r="T1595" s="1"/>
      <c r="U1595" s="1"/>
      <c r="V1595" s="1"/>
      <c r="W1595" s="1"/>
      <c r="X1595" s="1"/>
    </row>
    <row r="1596" spans="5:24">
      <c r="E1596" s="2"/>
      <c r="G1596" s="7" t="s">
        <v>437</v>
      </c>
      <c r="H1596" s="7" t="s">
        <v>1971</v>
      </c>
      <c r="J1596" s="10"/>
      <c r="K1596" s="10"/>
      <c r="T1596" s="1"/>
      <c r="U1596" s="1"/>
      <c r="V1596" s="1"/>
      <c r="W1596" s="1"/>
      <c r="X1596" s="1"/>
    </row>
    <row r="1597" spans="5:24">
      <c r="E1597" s="2"/>
      <c r="G1597" s="7" t="s">
        <v>437</v>
      </c>
      <c r="H1597" s="7" t="s">
        <v>1972</v>
      </c>
      <c r="J1597" s="10"/>
      <c r="K1597" s="10"/>
      <c r="T1597" s="1"/>
      <c r="U1597" s="1"/>
      <c r="V1597" s="1"/>
      <c r="W1597" s="1"/>
      <c r="X1597" s="1"/>
    </row>
    <row r="1598" spans="5:24">
      <c r="E1598" s="2"/>
      <c r="G1598" s="7" t="s">
        <v>437</v>
      </c>
      <c r="H1598" s="7" t="s">
        <v>1973</v>
      </c>
      <c r="J1598" s="10"/>
      <c r="K1598" s="10"/>
      <c r="T1598" s="1"/>
      <c r="U1598" s="1"/>
      <c r="V1598" s="1"/>
      <c r="W1598" s="1"/>
      <c r="X1598" s="1"/>
    </row>
    <row r="1599" spans="5:24">
      <c r="E1599" s="2"/>
      <c r="G1599" s="7" t="s">
        <v>437</v>
      </c>
      <c r="H1599" s="7" t="s">
        <v>752</v>
      </c>
      <c r="J1599" s="10"/>
      <c r="K1599" s="10"/>
      <c r="T1599" s="1"/>
      <c r="U1599" s="1"/>
      <c r="V1599" s="1"/>
      <c r="W1599" s="1"/>
      <c r="X1599" s="1"/>
    </row>
    <row r="1600" spans="5:24">
      <c r="E1600" s="2"/>
      <c r="G1600" s="7" t="s">
        <v>437</v>
      </c>
      <c r="H1600" s="7" t="s">
        <v>1974</v>
      </c>
      <c r="J1600" s="10"/>
      <c r="K1600" s="10"/>
      <c r="T1600" s="1"/>
      <c r="U1600" s="1"/>
      <c r="V1600" s="1"/>
      <c r="W1600" s="1"/>
      <c r="X1600" s="1"/>
    </row>
    <row r="1601" spans="5:24">
      <c r="E1601" s="2"/>
      <c r="G1601" s="7" t="s">
        <v>437</v>
      </c>
      <c r="H1601" s="7" t="s">
        <v>1274</v>
      </c>
      <c r="J1601" s="10"/>
      <c r="K1601" s="10"/>
      <c r="T1601" s="1"/>
      <c r="U1601" s="1"/>
      <c r="V1601" s="1"/>
      <c r="W1601" s="1"/>
      <c r="X1601" s="1"/>
    </row>
    <row r="1602" spans="5:24">
      <c r="E1602" s="2"/>
      <c r="G1602" s="7" t="s">
        <v>437</v>
      </c>
      <c r="H1602" s="7" t="s">
        <v>1975</v>
      </c>
      <c r="J1602" s="10"/>
      <c r="K1602" s="10"/>
      <c r="T1602" s="1"/>
      <c r="U1602" s="1"/>
      <c r="V1602" s="1"/>
      <c r="W1602" s="1"/>
      <c r="X1602" s="1"/>
    </row>
    <row r="1603" spans="5:24">
      <c r="E1603" s="2"/>
      <c r="G1603" s="7" t="s">
        <v>437</v>
      </c>
      <c r="H1603" s="7" t="s">
        <v>1976</v>
      </c>
      <c r="J1603" s="10"/>
      <c r="K1603" s="10"/>
      <c r="T1603" s="1"/>
      <c r="U1603" s="1"/>
      <c r="V1603" s="1"/>
      <c r="W1603" s="1"/>
      <c r="X1603" s="1"/>
    </row>
    <row r="1604" spans="5:24">
      <c r="E1604" s="2"/>
      <c r="G1604" s="7" t="s">
        <v>437</v>
      </c>
      <c r="H1604" s="7" t="s">
        <v>1977</v>
      </c>
      <c r="J1604" s="10"/>
      <c r="K1604" s="10"/>
      <c r="T1604" s="1"/>
      <c r="U1604" s="1"/>
      <c r="V1604" s="1"/>
      <c r="W1604" s="1"/>
      <c r="X1604" s="1"/>
    </row>
    <row r="1605" spans="5:24">
      <c r="E1605" s="2"/>
      <c r="G1605" s="7" t="s">
        <v>437</v>
      </c>
      <c r="H1605" s="7" t="s">
        <v>1978</v>
      </c>
      <c r="J1605" s="10"/>
      <c r="K1605" s="10"/>
      <c r="T1605" s="1"/>
      <c r="U1605" s="1"/>
      <c r="V1605" s="1"/>
      <c r="W1605" s="1"/>
      <c r="X1605" s="1"/>
    </row>
    <row r="1606" spans="5:24">
      <c r="E1606" s="2"/>
      <c r="G1606" s="7" t="s">
        <v>437</v>
      </c>
      <c r="H1606" s="7" t="s">
        <v>1979</v>
      </c>
      <c r="J1606" s="10"/>
      <c r="K1606" s="10"/>
      <c r="T1606" s="1"/>
      <c r="U1606" s="1"/>
      <c r="V1606" s="1"/>
      <c r="W1606" s="1"/>
      <c r="X1606" s="1"/>
    </row>
    <row r="1607" spans="5:24">
      <c r="E1607" s="2"/>
      <c r="G1607" s="7" t="s">
        <v>437</v>
      </c>
      <c r="H1607" s="7" t="s">
        <v>1980</v>
      </c>
      <c r="J1607" s="10"/>
      <c r="K1607" s="10"/>
      <c r="T1607" s="1"/>
      <c r="U1607" s="1"/>
      <c r="V1607" s="1"/>
      <c r="W1607" s="1"/>
      <c r="X1607" s="1"/>
    </row>
    <row r="1608" spans="5:24">
      <c r="E1608" s="2"/>
      <c r="G1608" s="7" t="s">
        <v>437</v>
      </c>
      <c r="H1608" s="7" t="s">
        <v>1981</v>
      </c>
      <c r="J1608" s="10"/>
      <c r="K1608" s="10"/>
      <c r="T1608" s="1"/>
      <c r="U1608" s="1"/>
      <c r="V1608" s="1"/>
      <c r="W1608" s="1"/>
      <c r="X1608" s="1"/>
    </row>
    <row r="1609" spans="5:24">
      <c r="E1609" s="2"/>
      <c r="G1609" s="7" t="s">
        <v>437</v>
      </c>
      <c r="H1609" s="7" t="s">
        <v>1982</v>
      </c>
      <c r="J1609" s="10"/>
      <c r="K1609" s="10"/>
      <c r="T1609" s="1"/>
      <c r="U1609" s="1"/>
      <c r="V1609" s="1"/>
      <c r="W1609" s="1"/>
      <c r="X1609" s="1"/>
    </row>
    <row r="1610" spans="5:24">
      <c r="E1610" s="2"/>
      <c r="G1610" s="7" t="s">
        <v>437</v>
      </c>
      <c r="H1610" s="7" t="s">
        <v>1983</v>
      </c>
      <c r="J1610" s="10"/>
      <c r="K1610" s="10"/>
      <c r="T1610" s="1"/>
      <c r="U1610" s="1"/>
      <c r="V1610" s="1"/>
      <c r="W1610" s="1"/>
      <c r="X1610" s="1"/>
    </row>
    <row r="1611" spans="5:24">
      <c r="E1611" s="2"/>
      <c r="G1611" s="7" t="s">
        <v>437</v>
      </c>
      <c r="H1611" s="7" t="s">
        <v>1984</v>
      </c>
      <c r="J1611" s="10"/>
      <c r="K1611" s="10"/>
      <c r="T1611" s="1"/>
      <c r="U1611" s="1"/>
      <c r="V1611" s="1"/>
      <c r="W1611" s="1"/>
      <c r="X1611" s="1"/>
    </row>
    <row r="1612" spans="5:24">
      <c r="E1612" s="2"/>
      <c r="G1612" s="7" t="s">
        <v>437</v>
      </c>
      <c r="H1612" s="7" t="s">
        <v>1985</v>
      </c>
      <c r="J1612" s="10"/>
      <c r="K1612" s="10"/>
      <c r="T1612" s="1"/>
      <c r="U1612" s="1"/>
      <c r="V1612" s="1"/>
      <c r="W1612" s="1"/>
      <c r="X1612" s="1"/>
    </row>
    <row r="1613" spans="5:24">
      <c r="E1613" s="2"/>
      <c r="G1613" s="7" t="s">
        <v>437</v>
      </c>
      <c r="H1613" s="7" t="s">
        <v>1986</v>
      </c>
      <c r="J1613" s="10"/>
      <c r="K1613" s="10"/>
      <c r="T1613" s="1"/>
      <c r="U1613" s="1"/>
      <c r="V1613" s="1"/>
      <c r="W1613" s="1"/>
      <c r="X1613" s="1"/>
    </row>
    <row r="1614" spans="5:24">
      <c r="E1614" s="2"/>
      <c r="G1614" s="7" t="s">
        <v>437</v>
      </c>
      <c r="H1614" s="7" t="s">
        <v>1987</v>
      </c>
      <c r="J1614" s="10"/>
      <c r="K1614" s="10"/>
      <c r="T1614" s="1"/>
      <c r="U1614" s="1"/>
      <c r="V1614" s="1"/>
      <c r="W1614" s="1"/>
      <c r="X1614" s="1"/>
    </row>
    <row r="1615" spans="5:24">
      <c r="E1615" s="2"/>
      <c r="G1615" s="7" t="s">
        <v>437</v>
      </c>
      <c r="H1615" s="7" t="s">
        <v>1988</v>
      </c>
      <c r="J1615" s="10"/>
      <c r="K1615" s="10"/>
      <c r="T1615" s="1"/>
      <c r="U1615" s="1"/>
      <c r="V1615" s="1"/>
      <c r="W1615" s="1"/>
      <c r="X1615" s="1"/>
    </row>
    <row r="1616" spans="5:24">
      <c r="E1616" s="2"/>
      <c r="G1616" s="7" t="s">
        <v>437</v>
      </c>
      <c r="H1616" s="7" t="s">
        <v>1989</v>
      </c>
      <c r="J1616" s="10"/>
      <c r="K1616" s="10"/>
      <c r="T1616" s="1"/>
      <c r="U1616" s="1"/>
      <c r="V1616" s="1"/>
      <c r="W1616" s="1"/>
      <c r="X1616" s="1"/>
    </row>
    <row r="1617" spans="5:24">
      <c r="E1617" s="2"/>
      <c r="G1617" s="7" t="s">
        <v>437</v>
      </c>
      <c r="H1617" s="7" t="s">
        <v>1990</v>
      </c>
      <c r="J1617" s="10"/>
      <c r="K1617" s="10"/>
      <c r="T1617" s="1"/>
      <c r="U1617" s="1"/>
      <c r="V1617" s="1"/>
      <c r="W1617" s="1"/>
      <c r="X1617" s="1"/>
    </row>
    <row r="1618" spans="5:24">
      <c r="E1618" s="2"/>
      <c r="G1618" s="7" t="s">
        <v>437</v>
      </c>
      <c r="H1618" s="7" t="s">
        <v>1991</v>
      </c>
      <c r="J1618" s="10"/>
      <c r="K1618" s="10"/>
      <c r="T1618" s="1"/>
      <c r="U1618" s="1"/>
      <c r="V1618" s="1"/>
      <c r="W1618" s="1"/>
      <c r="X1618" s="1"/>
    </row>
    <row r="1619" spans="5:24">
      <c r="E1619" s="2"/>
      <c r="G1619" s="7" t="s">
        <v>437</v>
      </c>
      <c r="H1619" s="7" t="s">
        <v>1992</v>
      </c>
      <c r="J1619" s="10"/>
      <c r="K1619" s="10"/>
      <c r="T1619" s="1"/>
      <c r="U1619" s="1"/>
      <c r="V1619" s="1"/>
      <c r="W1619" s="1"/>
      <c r="X1619" s="1"/>
    </row>
    <row r="1620" spans="5:24">
      <c r="E1620" s="2"/>
      <c r="G1620" s="7" t="s">
        <v>437</v>
      </c>
      <c r="H1620" s="7" t="s">
        <v>1993</v>
      </c>
      <c r="J1620" s="10"/>
      <c r="K1620" s="10"/>
      <c r="T1620" s="1"/>
      <c r="U1620" s="1"/>
      <c r="V1620" s="1"/>
      <c r="W1620" s="1"/>
      <c r="X1620" s="1"/>
    </row>
    <row r="1621" spans="5:24">
      <c r="E1621" s="2"/>
      <c r="G1621" s="7" t="s">
        <v>437</v>
      </c>
      <c r="H1621" s="7" t="s">
        <v>1994</v>
      </c>
      <c r="J1621" s="10"/>
      <c r="K1621" s="10"/>
      <c r="T1621" s="1"/>
      <c r="U1621" s="1"/>
      <c r="V1621" s="1"/>
      <c r="W1621" s="1"/>
      <c r="X1621" s="1"/>
    </row>
    <row r="1622" spans="5:24">
      <c r="E1622" s="2"/>
      <c r="G1622" s="7" t="s">
        <v>439</v>
      </c>
      <c r="H1622" s="7" t="s">
        <v>1995</v>
      </c>
      <c r="J1622" s="10"/>
      <c r="K1622" s="10"/>
      <c r="T1622" s="1"/>
      <c r="U1622" s="1"/>
      <c r="V1622" s="1"/>
      <c r="W1622" s="1"/>
      <c r="X1622" s="1"/>
    </row>
    <row r="1623" spans="5:24">
      <c r="E1623" s="2"/>
      <c r="G1623" s="7" t="s">
        <v>439</v>
      </c>
      <c r="H1623" s="7" t="s">
        <v>1996</v>
      </c>
      <c r="J1623" s="10"/>
      <c r="K1623" s="10"/>
      <c r="T1623" s="1"/>
      <c r="U1623" s="1"/>
      <c r="V1623" s="1"/>
      <c r="W1623" s="1"/>
      <c r="X1623" s="1"/>
    </row>
    <row r="1624" spans="5:24">
      <c r="E1624" s="2"/>
      <c r="G1624" s="7" t="s">
        <v>439</v>
      </c>
      <c r="H1624" s="7" t="s">
        <v>1997</v>
      </c>
      <c r="J1624" s="10"/>
      <c r="K1624" s="10"/>
      <c r="T1624" s="1"/>
      <c r="U1624" s="1"/>
      <c r="V1624" s="1"/>
      <c r="W1624" s="1"/>
      <c r="X1624" s="1"/>
    </row>
    <row r="1625" spans="5:24">
      <c r="E1625" s="2"/>
      <c r="G1625" s="7" t="s">
        <v>439</v>
      </c>
      <c r="H1625" s="7" t="s">
        <v>1998</v>
      </c>
      <c r="J1625" s="10"/>
      <c r="K1625" s="10"/>
      <c r="T1625" s="1"/>
      <c r="U1625" s="1"/>
      <c r="V1625" s="1"/>
      <c r="W1625" s="1"/>
      <c r="X1625" s="1"/>
    </row>
    <row r="1626" spans="5:24">
      <c r="E1626" s="2"/>
      <c r="G1626" s="7" t="s">
        <v>439</v>
      </c>
      <c r="H1626" s="7" t="s">
        <v>1999</v>
      </c>
      <c r="J1626" s="10"/>
      <c r="K1626" s="10"/>
      <c r="T1626" s="1"/>
      <c r="U1626" s="1"/>
      <c r="V1626" s="1"/>
      <c r="W1626" s="1"/>
      <c r="X1626" s="1"/>
    </row>
    <row r="1627" spans="5:24">
      <c r="E1627" s="2"/>
      <c r="G1627" s="7" t="s">
        <v>439</v>
      </c>
      <c r="H1627" s="7" t="s">
        <v>2000</v>
      </c>
      <c r="J1627" s="10"/>
      <c r="K1627" s="10"/>
      <c r="T1627" s="1"/>
      <c r="U1627" s="1"/>
      <c r="V1627" s="1"/>
      <c r="W1627" s="1"/>
      <c r="X1627" s="1"/>
    </row>
    <row r="1628" spans="5:24">
      <c r="E1628" s="2"/>
      <c r="G1628" s="7" t="s">
        <v>439</v>
      </c>
      <c r="H1628" s="7" t="s">
        <v>2001</v>
      </c>
      <c r="J1628" s="10"/>
      <c r="K1628" s="10"/>
      <c r="T1628" s="1"/>
      <c r="U1628" s="1"/>
      <c r="V1628" s="1"/>
      <c r="W1628" s="1"/>
      <c r="X1628" s="1"/>
    </row>
    <row r="1629" spans="5:24">
      <c r="E1629" s="2"/>
      <c r="G1629" s="7" t="s">
        <v>439</v>
      </c>
      <c r="H1629" s="7" t="s">
        <v>2002</v>
      </c>
      <c r="J1629" s="10"/>
      <c r="K1629" s="10"/>
      <c r="T1629" s="1"/>
      <c r="U1629" s="1"/>
      <c r="V1629" s="1"/>
      <c r="W1629" s="1"/>
      <c r="X1629" s="1"/>
    </row>
    <row r="1630" spans="5:24">
      <c r="E1630" s="2"/>
      <c r="G1630" s="7" t="s">
        <v>439</v>
      </c>
      <c r="H1630" s="7" t="s">
        <v>2003</v>
      </c>
      <c r="J1630" s="10"/>
      <c r="K1630" s="10"/>
      <c r="T1630" s="1"/>
      <c r="U1630" s="1"/>
      <c r="V1630" s="1"/>
      <c r="W1630" s="1"/>
      <c r="X1630" s="1"/>
    </row>
    <row r="1631" spans="5:24">
      <c r="E1631" s="2"/>
      <c r="G1631" s="7" t="s">
        <v>439</v>
      </c>
      <c r="H1631" s="7" t="s">
        <v>2004</v>
      </c>
      <c r="J1631" s="10"/>
      <c r="K1631" s="10"/>
      <c r="T1631" s="1"/>
      <c r="U1631" s="1"/>
      <c r="V1631" s="1"/>
      <c r="W1631" s="1"/>
      <c r="X1631" s="1"/>
    </row>
    <row r="1632" spans="5:24">
      <c r="E1632" s="2"/>
      <c r="G1632" s="7" t="s">
        <v>439</v>
      </c>
      <c r="H1632" s="7" t="s">
        <v>2005</v>
      </c>
      <c r="J1632" s="10"/>
      <c r="K1632" s="10"/>
      <c r="T1632" s="1"/>
      <c r="U1632" s="1"/>
      <c r="V1632" s="1"/>
      <c r="W1632" s="1"/>
      <c r="X1632" s="1"/>
    </row>
    <row r="1633" spans="5:24">
      <c r="E1633" s="2"/>
      <c r="G1633" s="7" t="s">
        <v>439</v>
      </c>
      <c r="H1633" s="7" t="s">
        <v>2006</v>
      </c>
      <c r="J1633" s="10"/>
      <c r="K1633" s="10"/>
      <c r="T1633" s="1"/>
      <c r="U1633" s="1"/>
      <c r="V1633" s="1"/>
      <c r="W1633" s="1"/>
      <c r="X1633" s="1"/>
    </row>
    <row r="1634" spans="5:24">
      <c r="E1634" s="2"/>
      <c r="G1634" s="7" t="s">
        <v>439</v>
      </c>
      <c r="H1634" s="7" t="s">
        <v>2007</v>
      </c>
      <c r="J1634" s="10"/>
      <c r="K1634" s="10"/>
      <c r="T1634" s="1"/>
      <c r="U1634" s="1"/>
      <c r="V1634" s="1"/>
      <c r="W1634" s="1"/>
      <c r="X1634" s="1"/>
    </row>
    <row r="1635" spans="5:24">
      <c r="E1635" s="2"/>
      <c r="G1635" s="7" t="s">
        <v>439</v>
      </c>
      <c r="H1635" s="7" t="s">
        <v>2008</v>
      </c>
      <c r="J1635" s="10"/>
      <c r="K1635" s="10"/>
      <c r="T1635" s="1"/>
      <c r="U1635" s="1"/>
      <c r="V1635" s="1"/>
      <c r="W1635" s="1"/>
      <c r="X1635" s="1"/>
    </row>
    <row r="1636" spans="5:24">
      <c r="E1636" s="2"/>
      <c r="G1636" s="7" t="s">
        <v>439</v>
      </c>
      <c r="H1636" s="7" t="s">
        <v>2009</v>
      </c>
      <c r="J1636" s="10"/>
      <c r="K1636" s="10"/>
      <c r="T1636" s="1"/>
      <c r="U1636" s="1"/>
      <c r="V1636" s="1"/>
      <c r="W1636" s="1"/>
      <c r="X1636" s="1"/>
    </row>
    <row r="1637" spans="5:24">
      <c r="E1637" s="2"/>
      <c r="G1637" s="7" t="s">
        <v>439</v>
      </c>
      <c r="H1637" s="7" t="s">
        <v>2010</v>
      </c>
      <c r="J1637" s="10"/>
      <c r="K1637" s="10"/>
      <c r="T1637" s="1"/>
      <c r="U1637" s="1"/>
      <c r="V1637" s="1"/>
      <c r="W1637" s="1"/>
      <c r="X1637" s="1"/>
    </row>
    <row r="1638" spans="5:24">
      <c r="E1638" s="2"/>
      <c r="G1638" s="7" t="s">
        <v>439</v>
      </c>
      <c r="H1638" s="7" t="s">
        <v>2011</v>
      </c>
      <c r="J1638" s="10"/>
      <c r="K1638" s="10"/>
      <c r="T1638" s="1"/>
      <c r="U1638" s="1"/>
      <c r="V1638" s="1"/>
      <c r="W1638" s="1"/>
      <c r="X1638" s="1"/>
    </row>
    <row r="1639" spans="5:24">
      <c r="E1639" s="2"/>
      <c r="G1639" s="7" t="s">
        <v>439</v>
      </c>
      <c r="H1639" s="7" t="s">
        <v>2012</v>
      </c>
      <c r="J1639" s="10"/>
      <c r="K1639" s="10"/>
      <c r="T1639" s="1"/>
      <c r="U1639" s="1"/>
      <c r="V1639" s="1"/>
      <c r="W1639" s="1"/>
      <c r="X1639" s="1"/>
    </row>
    <row r="1640" spans="5:24">
      <c r="E1640" s="2"/>
      <c r="G1640" s="7" t="s">
        <v>441</v>
      </c>
      <c r="H1640" s="7" t="s">
        <v>2013</v>
      </c>
      <c r="J1640" s="10"/>
      <c r="K1640" s="10"/>
      <c r="T1640" s="1"/>
      <c r="U1640" s="1"/>
      <c r="V1640" s="1"/>
      <c r="W1640" s="1"/>
      <c r="X1640" s="1"/>
    </row>
    <row r="1641" spans="5:24">
      <c r="E1641" s="2"/>
      <c r="G1641" s="7" t="s">
        <v>441</v>
      </c>
      <c r="H1641" s="7" t="s">
        <v>2014</v>
      </c>
      <c r="J1641" s="10"/>
      <c r="K1641" s="10"/>
      <c r="T1641" s="1"/>
      <c r="U1641" s="1"/>
      <c r="V1641" s="1"/>
      <c r="W1641" s="1"/>
      <c r="X1641" s="1"/>
    </row>
    <row r="1642" spans="5:24">
      <c r="E1642" s="2"/>
      <c r="G1642" s="7" t="s">
        <v>441</v>
      </c>
      <c r="H1642" s="7" t="s">
        <v>2015</v>
      </c>
      <c r="J1642" s="10"/>
      <c r="K1642" s="10"/>
      <c r="T1642" s="1"/>
      <c r="U1642" s="1"/>
      <c r="V1642" s="1"/>
      <c r="W1642" s="1"/>
      <c r="X1642" s="1"/>
    </row>
    <row r="1643" spans="5:24">
      <c r="E1643" s="2"/>
      <c r="G1643" s="7" t="s">
        <v>441</v>
      </c>
      <c r="H1643" s="7" t="s">
        <v>2016</v>
      </c>
      <c r="J1643" s="10"/>
      <c r="K1643" s="10"/>
      <c r="T1643" s="1"/>
      <c r="U1643" s="1"/>
      <c r="V1643" s="1"/>
      <c r="W1643" s="1"/>
      <c r="X1643" s="1"/>
    </row>
    <row r="1644" spans="5:24">
      <c r="E1644" s="2"/>
      <c r="G1644" s="7" t="s">
        <v>441</v>
      </c>
      <c r="H1644" s="7" t="s">
        <v>2017</v>
      </c>
      <c r="J1644" s="10"/>
      <c r="K1644" s="10"/>
      <c r="T1644" s="1"/>
      <c r="U1644" s="1"/>
      <c r="V1644" s="1"/>
      <c r="W1644" s="1"/>
      <c r="X1644" s="1"/>
    </row>
    <row r="1645" spans="5:24">
      <c r="E1645" s="2"/>
      <c r="G1645" s="7" t="s">
        <v>441</v>
      </c>
      <c r="H1645" s="7" t="s">
        <v>2018</v>
      </c>
      <c r="J1645" s="10"/>
      <c r="K1645" s="10"/>
      <c r="T1645" s="1"/>
      <c r="U1645" s="1"/>
      <c r="V1645" s="1"/>
      <c r="W1645" s="1"/>
      <c r="X1645" s="1"/>
    </row>
    <row r="1646" spans="5:24">
      <c r="E1646" s="2"/>
      <c r="G1646" s="7" t="s">
        <v>441</v>
      </c>
      <c r="H1646" s="7" t="s">
        <v>2019</v>
      </c>
      <c r="J1646" s="10"/>
      <c r="K1646" s="10"/>
      <c r="T1646" s="1"/>
      <c r="U1646" s="1"/>
      <c r="V1646" s="1"/>
      <c r="W1646" s="1"/>
      <c r="X1646" s="1"/>
    </row>
    <row r="1647" spans="5:24">
      <c r="E1647" s="2"/>
      <c r="G1647" s="7" t="s">
        <v>441</v>
      </c>
      <c r="H1647" s="7" t="s">
        <v>2020</v>
      </c>
      <c r="J1647" s="10"/>
      <c r="K1647" s="10"/>
      <c r="T1647" s="1"/>
      <c r="U1647" s="1"/>
      <c r="V1647" s="1"/>
      <c r="W1647" s="1"/>
      <c r="X1647" s="1"/>
    </row>
    <row r="1648" spans="5:24">
      <c r="E1648" s="2"/>
      <c r="G1648" s="7" t="s">
        <v>441</v>
      </c>
      <c r="H1648" s="7" t="s">
        <v>2021</v>
      </c>
      <c r="J1648" s="10"/>
      <c r="K1648" s="10"/>
      <c r="T1648" s="1"/>
      <c r="U1648" s="1"/>
      <c r="V1648" s="1"/>
      <c r="W1648" s="1"/>
      <c r="X1648" s="1"/>
    </row>
    <row r="1649" spans="5:24">
      <c r="E1649" s="2"/>
      <c r="G1649" s="7" t="s">
        <v>441</v>
      </c>
      <c r="H1649" s="7" t="s">
        <v>2022</v>
      </c>
      <c r="J1649" s="10"/>
      <c r="K1649" s="10"/>
      <c r="T1649" s="1"/>
      <c r="U1649" s="1"/>
      <c r="V1649" s="1"/>
      <c r="W1649" s="1"/>
      <c r="X1649" s="1"/>
    </row>
    <row r="1650" spans="5:24">
      <c r="E1650" s="2"/>
      <c r="G1650" s="7" t="s">
        <v>441</v>
      </c>
      <c r="H1650" s="7" t="s">
        <v>2023</v>
      </c>
      <c r="J1650" s="10"/>
      <c r="K1650" s="10"/>
      <c r="T1650" s="1"/>
      <c r="U1650" s="1"/>
      <c r="V1650" s="1"/>
      <c r="W1650" s="1"/>
      <c r="X1650" s="1"/>
    </row>
    <row r="1651" spans="5:24">
      <c r="E1651" s="2"/>
      <c r="G1651" s="7" t="s">
        <v>441</v>
      </c>
      <c r="H1651" s="7" t="s">
        <v>2024</v>
      </c>
      <c r="J1651" s="10"/>
      <c r="K1651" s="10"/>
      <c r="T1651" s="1"/>
      <c r="U1651" s="1"/>
      <c r="V1651" s="1"/>
      <c r="W1651" s="1"/>
      <c r="X1651" s="1"/>
    </row>
    <row r="1652" spans="5:24">
      <c r="E1652" s="2"/>
      <c r="G1652" s="7" t="s">
        <v>441</v>
      </c>
      <c r="H1652" s="7" t="s">
        <v>2025</v>
      </c>
      <c r="J1652" s="10"/>
      <c r="K1652" s="10"/>
      <c r="T1652" s="1"/>
      <c r="U1652" s="1"/>
      <c r="V1652" s="1"/>
      <c r="W1652" s="1"/>
      <c r="X1652" s="1"/>
    </row>
    <row r="1653" spans="5:24">
      <c r="E1653" s="2"/>
      <c r="G1653" s="7" t="s">
        <v>441</v>
      </c>
      <c r="H1653" s="7" t="s">
        <v>2026</v>
      </c>
      <c r="J1653" s="10"/>
      <c r="K1653" s="10"/>
      <c r="T1653" s="1"/>
      <c r="U1653" s="1"/>
      <c r="V1653" s="1"/>
      <c r="W1653" s="1"/>
      <c r="X1653" s="1"/>
    </row>
    <row r="1654" spans="5:24">
      <c r="E1654" s="2"/>
      <c r="G1654" s="7" t="s">
        <v>441</v>
      </c>
      <c r="H1654" s="7" t="s">
        <v>2027</v>
      </c>
      <c r="J1654" s="10"/>
      <c r="K1654" s="10"/>
      <c r="T1654" s="1"/>
      <c r="U1654" s="1"/>
      <c r="V1654" s="1"/>
      <c r="W1654" s="1"/>
      <c r="X1654" s="1"/>
    </row>
    <row r="1655" spans="5:24">
      <c r="E1655" s="2"/>
      <c r="G1655" s="7" t="s">
        <v>441</v>
      </c>
      <c r="H1655" s="7" t="s">
        <v>2028</v>
      </c>
      <c r="J1655" s="10"/>
      <c r="K1655" s="10"/>
      <c r="T1655" s="1"/>
      <c r="U1655" s="1"/>
      <c r="V1655" s="1"/>
      <c r="W1655" s="1"/>
      <c r="X1655" s="1"/>
    </row>
    <row r="1656" spans="5:24">
      <c r="E1656" s="2"/>
      <c r="G1656" s="7" t="s">
        <v>441</v>
      </c>
      <c r="H1656" s="7" t="s">
        <v>2029</v>
      </c>
      <c r="J1656" s="10"/>
      <c r="K1656" s="10"/>
      <c r="T1656" s="1"/>
      <c r="U1656" s="1"/>
      <c r="V1656" s="1"/>
      <c r="W1656" s="1"/>
      <c r="X1656" s="1"/>
    </row>
    <row r="1657" spans="5:24">
      <c r="E1657" s="2"/>
      <c r="G1657" s="7" t="s">
        <v>441</v>
      </c>
      <c r="H1657" s="7" t="s">
        <v>2030</v>
      </c>
      <c r="J1657" s="10"/>
      <c r="K1657" s="10"/>
      <c r="T1657" s="1"/>
      <c r="U1657" s="1"/>
      <c r="V1657" s="1"/>
      <c r="W1657" s="1"/>
      <c r="X1657" s="1"/>
    </row>
    <row r="1658" spans="5:24">
      <c r="E1658" s="2"/>
      <c r="G1658" s="7" t="s">
        <v>441</v>
      </c>
      <c r="H1658" s="7" t="s">
        <v>2031</v>
      </c>
      <c r="J1658" s="10"/>
      <c r="K1658" s="10"/>
      <c r="T1658" s="1"/>
      <c r="U1658" s="1"/>
      <c r="V1658" s="1"/>
      <c r="W1658" s="1"/>
      <c r="X1658" s="1"/>
    </row>
    <row r="1659" spans="5:24">
      <c r="E1659" s="2"/>
      <c r="G1659" s="7" t="s">
        <v>441</v>
      </c>
      <c r="H1659" s="7" t="s">
        <v>2032</v>
      </c>
      <c r="J1659" s="10"/>
      <c r="K1659" s="10"/>
      <c r="T1659" s="1"/>
      <c r="U1659" s="1"/>
      <c r="V1659" s="1"/>
      <c r="W1659" s="1"/>
      <c r="X1659" s="1"/>
    </row>
    <row r="1660" spans="5:24">
      <c r="E1660" s="2"/>
      <c r="G1660" s="7" t="s">
        <v>441</v>
      </c>
      <c r="H1660" s="7" t="s">
        <v>2033</v>
      </c>
      <c r="J1660" s="10"/>
      <c r="K1660" s="10"/>
      <c r="T1660" s="1"/>
      <c r="U1660" s="1"/>
      <c r="V1660" s="1"/>
      <c r="W1660" s="1"/>
      <c r="X1660" s="1"/>
    </row>
    <row r="1661" spans="5:24">
      <c r="E1661" s="2"/>
      <c r="G1661" s="7" t="s">
        <v>441</v>
      </c>
      <c r="H1661" s="7" t="s">
        <v>2034</v>
      </c>
      <c r="J1661" s="10"/>
      <c r="K1661" s="10"/>
      <c r="T1661" s="1"/>
      <c r="U1661" s="1"/>
      <c r="V1661" s="1"/>
      <c r="W1661" s="1"/>
      <c r="X1661" s="1"/>
    </row>
    <row r="1662" spans="5:24">
      <c r="E1662" s="2"/>
      <c r="G1662" s="7" t="s">
        <v>441</v>
      </c>
      <c r="H1662" s="7" t="s">
        <v>720</v>
      </c>
      <c r="J1662" s="10"/>
      <c r="K1662" s="10"/>
      <c r="T1662" s="1"/>
      <c r="U1662" s="1"/>
      <c r="V1662" s="1"/>
      <c r="W1662" s="1"/>
      <c r="X1662" s="1"/>
    </row>
    <row r="1663" spans="5:24">
      <c r="E1663" s="2"/>
      <c r="G1663" s="7" t="s">
        <v>441</v>
      </c>
      <c r="H1663" s="7" t="s">
        <v>2035</v>
      </c>
      <c r="J1663" s="10"/>
      <c r="K1663" s="10"/>
      <c r="T1663" s="1"/>
      <c r="U1663" s="1"/>
      <c r="V1663" s="1"/>
      <c r="W1663" s="1"/>
      <c r="X1663" s="1"/>
    </row>
    <row r="1664" spans="5:24">
      <c r="E1664" s="2"/>
      <c r="G1664" s="7" t="s">
        <v>441</v>
      </c>
      <c r="H1664" s="7" t="s">
        <v>2036</v>
      </c>
      <c r="J1664" s="10"/>
      <c r="K1664" s="10"/>
      <c r="T1664" s="1"/>
      <c r="U1664" s="1"/>
      <c r="V1664" s="1"/>
      <c r="W1664" s="1"/>
      <c r="X1664" s="1"/>
    </row>
    <row r="1665" spans="5:24">
      <c r="E1665" s="2"/>
      <c r="G1665" s="7" t="s">
        <v>441</v>
      </c>
      <c r="H1665" s="7" t="s">
        <v>2037</v>
      </c>
      <c r="J1665" s="10"/>
      <c r="K1665" s="10"/>
      <c r="T1665" s="1"/>
      <c r="U1665" s="1"/>
      <c r="V1665" s="1"/>
      <c r="W1665" s="1"/>
      <c r="X1665" s="1"/>
    </row>
    <row r="1666" spans="5:24">
      <c r="E1666" s="2"/>
      <c r="G1666" s="7" t="s">
        <v>443</v>
      </c>
      <c r="H1666" s="7" t="s">
        <v>2038</v>
      </c>
      <c r="J1666" s="10"/>
      <c r="K1666" s="10"/>
      <c r="T1666" s="1"/>
      <c r="U1666" s="1"/>
      <c r="V1666" s="1"/>
      <c r="W1666" s="1"/>
      <c r="X1666" s="1"/>
    </row>
    <row r="1667" spans="5:24">
      <c r="E1667" s="2"/>
      <c r="G1667" s="7" t="s">
        <v>443</v>
      </c>
      <c r="H1667" s="7" t="s">
        <v>2039</v>
      </c>
      <c r="J1667" s="10"/>
      <c r="K1667" s="10"/>
      <c r="T1667" s="1"/>
      <c r="U1667" s="1"/>
      <c r="V1667" s="1"/>
      <c r="W1667" s="1"/>
      <c r="X1667" s="1"/>
    </row>
    <row r="1668" spans="5:24">
      <c r="E1668" s="2"/>
      <c r="G1668" s="7" t="s">
        <v>443</v>
      </c>
      <c r="H1668" s="7" t="s">
        <v>2040</v>
      </c>
      <c r="J1668" s="10"/>
      <c r="K1668" s="10"/>
      <c r="T1668" s="1"/>
      <c r="U1668" s="1"/>
      <c r="V1668" s="1"/>
      <c r="W1668" s="1"/>
      <c r="X1668" s="1"/>
    </row>
    <row r="1669" spans="5:24">
      <c r="E1669" s="2"/>
      <c r="G1669" s="7" t="s">
        <v>443</v>
      </c>
      <c r="H1669" s="7" t="s">
        <v>2041</v>
      </c>
      <c r="J1669" s="10"/>
      <c r="K1669" s="10"/>
      <c r="T1669" s="1"/>
      <c r="U1669" s="1"/>
      <c r="V1669" s="1"/>
      <c r="W1669" s="1"/>
      <c r="X1669" s="1"/>
    </row>
    <row r="1670" spans="5:24">
      <c r="E1670" s="2"/>
      <c r="G1670" s="7" t="s">
        <v>443</v>
      </c>
      <c r="H1670" s="7" t="s">
        <v>2042</v>
      </c>
      <c r="J1670" s="10"/>
      <c r="K1670" s="10"/>
      <c r="T1670" s="1"/>
      <c r="U1670" s="1"/>
      <c r="V1670" s="1"/>
      <c r="W1670" s="1"/>
      <c r="X1670" s="1"/>
    </row>
    <row r="1671" spans="5:24">
      <c r="E1671" s="2"/>
      <c r="G1671" s="7" t="s">
        <v>443</v>
      </c>
      <c r="H1671" s="7" t="s">
        <v>2043</v>
      </c>
      <c r="J1671" s="10"/>
      <c r="K1671" s="10"/>
      <c r="T1671" s="1"/>
      <c r="U1671" s="1"/>
      <c r="V1671" s="1"/>
      <c r="W1671" s="1"/>
      <c r="X1671" s="1"/>
    </row>
    <row r="1672" spans="5:24">
      <c r="E1672" s="2"/>
      <c r="G1672" s="7" t="s">
        <v>443</v>
      </c>
      <c r="H1672" s="7" t="s">
        <v>2044</v>
      </c>
      <c r="J1672" s="10"/>
      <c r="K1672" s="10"/>
      <c r="T1672" s="1"/>
      <c r="U1672" s="1"/>
      <c r="V1672" s="1"/>
      <c r="W1672" s="1"/>
      <c r="X1672" s="1"/>
    </row>
    <row r="1673" spans="5:24">
      <c r="E1673" s="2"/>
      <c r="G1673" s="7" t="s">
        <v>443</v>
      </c>
      <c r="H1673" s="7" t="s">
        <v>2045</v>
      </c>
      <c r="J1673" s="10"/>
      <c r="K1673" s="10"/>
      <c r="T1673" s="1"/>
      <c r="U1673" s="1"/>
      <c r="V1673" s="1"/>
      <c r="W1673" s="1"/>
      <c r="X1673" s="1"/>
    </row>
    <row r="1674" spans="5:24">
      <c r="E1674" s="2"/>
      <c r="G1674" s="7" t="s">
        <v>443</v>
      </c>
      <c r="H1674" s="7" t="s">
        <v>2046</v>
      </c>
      <c r="J1674" s="10"/>
      <c r="K1674" s="10"/>
      <c r="T1674" s="1"/>
      <c r="U1674" s="1"/>
      <c r="V1674" s="1"/>
      <c r="W1674" s="1"/>
      <c r="X1674" s="1"/>
    </row>
    <row r="1675" spans="5:24">
      <c r="E1675" s="2"/>
      <c r="G1675" s="7" t="s">
        <v>443</v>
      </c>
      <c r="H1675" s="7" t="s">
        <v>2047</v>
      </c>
      <c r="J1675" s="10"/>
      <c r="K1675" s="10"/>
      <c r="T1675" s="1"/>
      <c r="U1675" s="1"/>
      <c r="V1675" s="1"/>
      <c r="W1675" s="1"/>
      <c r="X1675" s="1"/>
    </row>
    <row r="1676" spans="5:24">
      <c r="E1676" s="2"/>
      <c r="G1676" s="7" t="s">
        <v>443</v>
      </c>
      <c r="H1676" s="7" t="s">
        <v>2048</v>
      </c>
      <c r="J1676" s="10"/>
      <c r="K1676" s="10"/>
      <c r="T1676" s="1"/>
      <c r="U1676" s="1"/>
      <c r="V1676" s="1"/>
      <c r="W1676" s="1"/>
      <c r="X1676" s="1"/>
    </row>
    <row r="1677" spans="5:24">
      <c r="E1677" s="2"/>
      <c r="G1677" s="7" t="s">
        <v>443</v>
      </c>
      <c r="H1677" s="7" t="s">
        <v>2049</v>
      </c>
      <c r="J1677" s="10"/>
      <c r="K1677" s="10"/>
      <c r="T1677" s="1"/>
      <c r="U1677" s="1"/>
      <c r="V1677" s="1"/>
      <c r="W1677" s="1"/>
      <c r="X1677" s="1"/>
    </row>
    <row r="1678" spans="5:24">
      <c r="E1678" s="2"/>
      <c r="G1678" s="7" t="s">
        <v>443</v>
      </c>
      <c r="H1678" s="7" t="s">
        <v>2050</v>
      </c>
      <c r="J1678" s="10"/>
      <c r="K1678" s="10"/>
      <c r="T1678" s="1"/>
      <c r="U1678" s="1"/>
      <c r="V1678" s="1"/>
      <c r="W1678" s="1"/>
      <c r="X1678" s="1"/>
    </row>
    <row r="1679" spans="5:24">
      <c r="E1679" s="2"/>
      <c r="G1679" s="7" t="s">
        <v>443</v>
      </c>
      <c r="H1679" s="7" t="s">
        <v>2051</v>
      </c>
      <c r="J1679" s="10"/>
      <c r="K1679" s="10"/>
      <c r="T1679" s="1"/>
      <c r="U1679" s="1"/>
      <c r="V1679" s="1"/>
      <c r="W1679" s="1"/>
      <c r="X1679" s="1"/>
    </row>
    <row r="1680" spans="5:24">
      <c r="E1680" s="2"/>
      <c r="G1680" s="7" t="s">
        <v>443</v>
      </c>
      <c r="H1680" s="7" t="s">
        <v>2052</v>
      </c>
      <c r="J1680" s="10"/>
      <c r="K1680" s="10"/>
      <c r="T1680" s="1"/>
      <c r="U1680" s="1"/>
      <c r="V1680" s="1"/>
      <c r="W1680" s="1"/>
      <c r="X1680" s="1"/>
    </row>
    <row r="1681" spans="5:24">
      <c r="E1681" s="2"/>
      <c r="G1681" s="7" t="s">
        <v>443</v>
      </c>
      <c r="H1681" s="7" t="s">
        <v>2053</v>
      </c>
      <c r="J1681" s="10"/>
      <c r="K1681" s="10"/>
      <c r="T1681" s="1"/>
      <c r="U1681" s="1"/>
      <c r="V1681" s="1"/>
      <c r="W1681" s="1"/>
      <c r="X1681" s="1"/>
    </row>
    <row r="1682" spans="5:24">
      <c r="E1682" s="2"/>
      <c r="G1682" s="7" t="s">
        <v>443</v>
      </c>
      <c r="H1682" s="7" t="s">
        <v>2054</v>
      </c>
      <c r="J1682" s="10"/>
      <c r="K1682" s="10"/>
      <c r="T1682" s="1"/>
      <c r="U1682" s="1"/>
      <c r="V1682" s="1"/>
      <c r="W1682" s="1"/>
      <c r="X1682" s="1"/>
    </row>
    <row r="1683" spans="5:24">
      <c r="E1683" s="2"/>
      <c r="G1683" s="7" t="s">
        <v>443</v>
      </c>
      <c r="H1683" s="7" t="s">
        <v>2055</v>
      </c>
      <c r="J1683" s="10"/>
      <c r="K1683" s="10"/>
      <c r="T1683" s="1"/>
      <c r="U1683" s="1"/>
      <c r="V1683" s="1"/>
      <c r="W1683" s="1"/>
      <c r="X1683" s="1"/>
    </row>
    <row r="1684" spans="5:24">
      <c r="E1684" s="2"/>
      <c r="G1684" s="7" t="s">
        <v>443</v>
      </c>
      <c r="H1684" s="7" t="s">
        <v>2056</v>
      </c>
      <c r="J1684" s="10"/>
      <c r="K1684" s="10"/>
      <c r="T1684" s="1"/>
      <c r="U1684" s="1"/>
      <c r="V1684" s="1"/>
      <c r="W1684" s="1"/>
      <c r="X1684" s="1"/>
    </row>
    <row r="1685" spans="5:24">
      <c r="E1685" s="2"/>
      <c r="G1685" s="7" t="s">
        <v>443</v>
      </c>
      <c r="H1685" s="7" t="s">
        <v>2057</v>
      </c>
      <c r="J1685" s="10"/>
      <c r="K1685" s="10"/>
      <c r="T1685" s="1"/>
      <c r="U1685" s="1"/>
      <c r="V1685" s="1"/>
      <c r="W1685" s="1"/>
      <c r="X1685" s="1"/>
    </row>
    <row r="1686" spans="5:24">
      <c r="E1686" s="2"/>
      <c r="G1686" s="7" t="s">
        <v>443</v>
      </c>
      <c r="H1686" s="7" t="s">
        <v>2058</v>
      </c>
      <c r="J1686" s="10"/>
      <c r="K1686" s="10"/>
      <c r="T1686" s="1"/>
      <c r="U1686" s="1"/>
      <c r="V1686" s="1"/>
      <c r="W1686" s="1"/>
      <c r="X1686" s="1"/>
    </row>
    <row r="1687" spans="5:24">
      <c r="E1687" s="2"/>
      <c r="G1687" s="7" t="s">
        <v>443</v>
      </c>
      <c r="H1687" s="7" t="s">
        <v>2059</v>
      </c>
      <c r="J1687" s="10"/>
      <c r="K1687" s="10"/>
      <c r="T1687" s="1"/>
      <c r="U1687" s="1"/>
      <c r="V1687" s="1"/>
      <c r="W1687" s="1"/>
      <c r="X1687" s="1"/>
    </row>
    <row r="1688" spans="5:24">
      <c r="E1688" s="2"/>
      <c r="G1688" s="7" t="s">
        <v>443</v>
      </c>
      <c r="H1688" s="7" t="s">
        <v>2060</v>
      </c>
      <c r="J1688" s="10"/>
      <c r="K1688" s="10"/>
      <c r="T1688" s="1"/>
      <c r="U1688" s="1"/>
      <c r="V1688" s="1"/>
      <c r="W1688" s="1"/>
      <c r="X1688" s="1"/>
    </row>
    <row r="1689" spans="5:24">
      <c r="E1689" s="2"/>
      <c r="G1689" s="7" t="s">
        <v>443</v>
      </c>
      <c r="H1689" s="7" t="s">
        <v>2061</v>
      </c>
      <c r="J1689" s="10"/>
      <c r="K1689" s="10"/>
      <c r="T1689" s="1"/>
      <c r="U1689" s="1"/>
      <c r="V1689" s="1"/>
      <c r="W1689" s="1"/>
      <c r="X1689" s="1"/>
    </row>
    <row r="1690" spans="5:24">
      <c r="E1690" s="2"/>
      <c r="G1690" s="7" t="s">
        <v>443</v>
      </c>
      <c r="H1690" s="7" t="s">
        <v>2062</v>
      </c>
      <c r="J1690" s="10"/>
      <c r="K1690" s="10"/>
      <c r="T1690" s="1"/>
      <c r="U1690" s="1"/>
      <c r="V1690" s="1"/>
      <c r="W1690" s="1"/>
      <c r="X1690" s="1"/>
    </row>
    <row r="1691" spans="5:24">
      <c r="E1691" s="2"/>
      <c r="G1691" s="7" t="s">
        <v>443</v>
      </c>
      <c r="H1691" s="7" t="s">
        <v>2063</v>
      </c>
      <c r="J1691" s="10"/>
      <c r="K1691" s="10"/>
      <c r="T1691" s="1"/>
      <c r="U1691" s="1"/>
      <c r="V1691" s="1"/>
      <c r="W1691" s="1"/>
      <c r="X1691" s="1"/>
    </row>
    <row r="1692" spans="5:24">
      <c r="E1692" s="2"/>
      <c r="G1692" s="7" t="s">
        <v>443</v>
      </c>
      <c r="H1692" s="7" t="s">
        <v>2064</v>
      </c>
      <c r="J1692" s="10"/>
      <c r="K1692" s="10"/>
      <c r="T1692" s="1"/>
      <c r="U1692" s="1"/>
      <c r="V1692" s="1"/>
      <c r="W1692" s="1"/>
      <c r="X1692" s="1"/>
    </row>
    <row r="1693" spans="5:24">
      <c r="E1693" s="2"/>
      <c r="G1693" s="7" t="s">
        <v>443</v>
      </c>
      <c r="H1693" s="7" t="s">
        <v>2065</v>
      </c>
      <c r="J1693" s="10"/>
      <c r="K1693" s="10"/>
      <c r="T1693" s="1"/>
      <c r="U1693" s="1"/>
      <c r="V1693" s="1"/>
      <c r="W1693" s="1"/>
      <c r="X1693" s="1"/>
    </row>
    <row r="1694" spans="5:24">
      <c r="E1694" s="2"/>
      <c r="G1694" s="7" t="s">
        <v>443</v>
      </c>
      <c r="H1694" s="7" t="s">
        <v>2066</v>
      </c>
      <c r="J1694" s="10"/>
      <c r="K1694" s="10"/>
      <c r="T1694" s="1"/>
      <c r="U1694" s="1"/>
      <c r="V1694" s="1"/>
      <c r="W1694" s="1"/>
      <c r="X1694" s="1"/>
    </row>
    <row r="1695" spans="5:24">
      <c r="E1695" s="2"/>
      <c r="G1695" s="7" t="s">
        <v>443</v>
      </c>
      <c r="H1695" s="7" t="s">
        <v>2067</v>
      </c>
      <c r="J1695" s="10"/>
      <c r="K1695" s="10"/>
      <c r="T1695" s="1"/>
      <c r="U1695" s="1"/>
      <c r="V1695" s="1"/>
      <c r="W1695" s="1"/>
      <c r="X1695" s="1"/>
    </row>
    <row r="1696" spans="5:24">
      <c r="E1696" s="2"/>
      <c r="G1696" s="7" t="s">
        <v>443</v>
      </c>
      <c r="H1696" s="7" t="s">
        <v>2068</v>
      </c>
      <c r="J1696" s="10"/>
      <c r="K1696" s="10"/>
      <c r="T1696" s="1"/>
      <c r="U1696" s="1"/>
      <c r="V1696" s="1"/>
      <c r="W1696" s="1"/>
      <c r="X1696" s="1"/>
    </row>
    <row r="1697" spans="5:24">
      <c r="E1697" s="2"/>
      <c r="G1697" s="7" t="s">
        <v>443</v>
      </c>
      <c r="H1697" s="7" t="s">
        <v>2069</v>
      </c>
      <c r="J1697" s="10"/>
      <c r="K1697" s="10"/>
      <c r="T1697" s="1"/>
      <c r="U1697" s="1"/>
      <c r="V1697" s="1"/>
      <c r="W1697" s="1"/>
      <c r="X1697" s="1"/>
    </row>
    <row r="1698" spans="5:24">
      <c r="E1698" s="2"/>
      <c r="G1698" s="7" t="s">
        <v>443</v>
      </c>
      <c r="H1698" s="7" t="s">
        <v>2070</v>
      </c>
      <c r="J1698" s="10"/>
      <c r="K1698" s="10"/>
      <c r="T1698" s="1"/>
      <c r="U1698" s="1"/>
      <c r="V1698" s="1"/>
      <c r="W1698" s="1"/>
      <c r="X1698" s="1"/>
    </row>
    <row r="1699" spans="5:24">
      <c r="E1699" s="2"/>
      <c r="G1699" s="7" t="s">
        <v>443</v>
      </c>
      <c r="H1699" s="7" t="s">
        <v>2071</v>
      </c>
      <c r="J1699" s="10"/>
      <c r="K1699" s="10"/>
      <c r="T1699" s="1"/>
      <c r="U1699" s="1"/>
      <c r="V1699" s="1"/>
      <c r="W1699" s="1"/>
      <c r="X1699" s="1"/>
    </row>
    <row r="1700" spans="5:24">
      <c r="E1700" s="2"/>
      <c r="G1700" s="7" t="s">
        <v>443</v>
      </c>
      <c r="H1700" s="7" t="s">
        <v>2072</v>
      </c>
      <c r="J1700" s="10"/>
      <c r="K1700" s="10"/>
      <c r="T1700" s="1"/>
      <c r="U1700" s="1"/>
      <c r="V1700" s="1"/>
      <c r="W1700" s="1"/>
      <c r="X1700" s="1"/>
    </row>
    <row r="1701" spans="5:24">
      <c r="E1701" s="2"/>
      <c r="G1701" s="7" t="s">
        <v>443</v>
      </c>
      <c r="H1701" s="7" t="s">
        <v>2073</v>
      </c>
      <c r="J1701" s="10"/>
      <c r="K1701" s="10"/>
      <c r="T1701" s="1"/>
      <c r="U1701" s="1"/>
      <c r="V1701" s="1"/>
      <c r="W1701" s="1"/>
      <c r="X1701" s="1"/>
    </row>
    <row r="1702" spans="5:24">
      <c r="E1702" s="2"/>
      <c r="G1702" s="7" t="s">
        <v>443</v>
      </c>
      <c r="H1702" s="7" t="s">
        <v>2074</v>
      </c>
      <c r="J1702" s="10"/>
      <c r="K1702" s="10"/>
      <c r="T1702" s="1"/>
      <c r="U1702" s="1"/>
      <c r="V1702" s="1"/>
      <c r="W1702" s="1"/>
      <c r="X1702" s="1"/>
    </row>
    <row r="1703" spans="5:24">
      <c r="E1703" s="2"/>
      <c r="G1703" s="7" t="s">
        <v>443</v>
      </c>
      <c r="H1703" s="7" t="s">
        <v>2075</v>
      </c>
      <c r="J1703" s="10"/>
      <c r="K1703" s="10"/>
      <c r="T1703" s="1"/>
      <c r="U1703" s="1"/>
      <c r="V1703" s="1"/>
      <c r="W1703" s="1"/>
      <c r="X1703" s="1"/>
    </row>
    <row r="1704" spans="5:24">
      <c r="E1704" s="2"/>
      <c r="G1704" s="7" t="s">
        <v>443</v>
      </c>
      <c r="H1704" s="7" t="s">
        <v>2076</v>
      </c>
      <c r="J1704" s="10"/>
      <c r="K1704" s="10"/>
      <c r="T1704" s="1"/>
      <c r="U1704" s="1"/>
      <c r="V1704" s="1"/>
      <c r="W1704" s="1"/>
      <c r="X1704" s="1"/>
    </row>
    <row r="1705" spans="5:24">
      <c r="E1705" s="2"/>
      <c r="G1705" s="7" t="s">
        <v>443</v>
      </c>
      <c r="H1705" s="7" t="s">
        <v>2077</v>
      </c>
      <c r="J1705" s="10"/>
      <c r="K1705" s="10"/>
      <c r="T1705" s="1"/>
      <c r="U1705" s="1"/>
      <c r="V1705" s="1"/>
      <c r="W1705" s="1"/>
      <c r="X1705" s="1"/>
    </row>
    <row r="1706" spans="5:24">
      <c r="E1706" s="2"/>
      <c r="G1706" s="7" t="s">
        <v>443</v>
      </c>
      <c r="H1706" s="7" t="s">
        <v>2078</v>
      </c>
      <c r="J1706" s="10"/>
      <c r="K1706" s="10"/>
      <c r="T1706" s="1"/>
      <c r="U1706" s="1"/>
      <c r="V1706" s="1"/>
      <c r="W1706" s="1"/>
      <c r="X1706" s="1"/>
    </row>
    <row r="1707" spans="5:24">
      <c r="E1707" s="2"/>
      <c r="G1707" s="7" t="s">
        <v>443</v>
      </c>
      <c r="H1707" s="7" t="s">
        <v>2079</v>
      </c>
      <c r="J1707" s="10"/>
      <c r="K1707" s="10"/>
      <c r="T1707" s="1"/>
      <c r="U1707" s="1"/>
      <c r="V1707" s="1"/>
      <c r="W1707" s="1"/>
      <c r="X1707" s="1"/>
    </row>
    <row r="1708" spans="5:24">
      <c r="E1708" s="2"/>
      <c r="G1708" s="7" t="s">
        <v>443</v>
      </c>
      <c r="H1708" s="7" t="s">
        <v>2080</v>
      </c>
      <c r="J1708" s="10"/>
      <c r="K1708" s="10"/>
      <c r="T1708" s="1"/>
      <c r="U1708" s="1"/>
      <c r="V1708" s="1"/>
      <c r="W1708" s="1"/>
      <c r="X1708" s="1"/>
    </row>
    <row r="1709" spans="5:24">
      <c r="E1709" s="2"/>
      <c r="G1709" s="7" t="s">
        <v>445</v>
      </c>
      <c r="H1709" s="7" t="s">
        <v>2081</v>
      </c>
      <c r="J1709" s="10"/>
      <c r="K1709" s="10"/>
      <c r="T1709" s="1"/>
      <c r="U1709" s="1"/>
      <c r="V1709" s="1"/>
      <c r="W1709" s="1"/>
      <c r="X1709" s="1"/>
    </row>
    <row r="1710" spans="5:24">
      <c r="E1710" s="2"/>
      <c r="G1710" s="7" t="s">
        <v>445</v>
      </c>
      <c r="H1710" s="7" t="s">
        <v>2082</v>
      </c>
      <c r="J1710" s="10"/>
      <c r="K1710" s="10"/>
      <c r="T1710" s="1"/>
      <c r="U1710" s="1"/>
      <c r="V1710" s="1"/>
      <c r="W1710" s="1"/>
      <c r="X1710" s="1"/>
    </row>
    <row r="1711" spans="5:24">
      <c r="E1711" s="2"/>
      <c r="G1711" s="7" t="s">
        <v>445</v>
      </c>
      <c r="H1711" s="7" t="s">
        <v>2083</v>
      </c>
      <c r="J1711" s="10"/>
      <c r="K1711" s="10"/>
      <c r="T1711" s="1"/>
      <c r="U1711" s="1"/>
      <c r="V1711" s="1"/>
      <c r="W1711" s="1"/>
      <c r="X1711" s="1"/>
    </row>
    <row r="1712" spans="5:24">
      <c r="E1712" s="2"/>
      <c r="G1712" s="7" t="s">
        <v>445</v>
      </c>
      <c r="H1712" s="7" t="s">
        <v>2084</v>
      </c>
      <c r="J1712" s="10"/>
      <c r="K1712" s="10"/>
      <c r="T1712" s="1"/>
      <c r="U1712" s="1"/>
      <c r="V1712" s="1"/>
      <c r="W1712" s="1"/>
      <c r="X1712" s="1"/>
    </row>
    <row r="1713" spans="5:24">
      <c r="E1713" s="2"/>
      <c r="G1713" s="7" t="s">
        <v>445</v>
      </c>
      <c r="H1713" s="7" t="s">
        <v>2085</v>
      </c>
      <c r="J1713" s="10"/>
      <c r="K1713" s="10"/>
      <c r="T1713" s="1"/>
      <c r="U1713" s="1"/>
      <c r="V1713" s="1"/>
      <c r="W1713" s="1"/>
      <c r="X1713" s="1"/>
    </row>
    <row r="1714" spans="5:24">
      <c r="E1714" s="2"/>
      <c r="G1714" s="7" t="s">
        <v>445</v>
      </c>
      <c r="H1714" s="7" t="s">
        <v>2086</v>
      </c>
      <c r="J1714" s="10"/>
      <c r="K1714" s="10"/>
      <c r="T1714" s="1"/>
      <c r="U1714" s="1"/>
      <c r="V1714" s="1"/>
      <c r="W1714" s="1"/>
      <c r="X1714" s="1"/>
    </row>
    <row r="1715" spans="5:24">
      <c r="E1715" s="2"/>
      <c r="G1715" s="7" t="s">
        <v>445</v>
      </c>
      <c r="H1715" s="7" t="s">
        <v>2087</v>
      </c>
      <c r="J1715" s="10"/>
      <c r="K1715" s="10"/>
      <c r="T1715" s="1"/>
      <c r="U1715" s="1"/>
      <c r="V1715" s="1"/>
      <c r="W1715" s="1"/>
      <c r="X1715" s="1"/>
    </row>
    <row r="1716" spans="5:24">
      <c r="E1716" s="2"/>
      <c r="G1716" s="7" t="s">
        <v>445</v>
      </c>
      <c r="H1716" s="7" t="s">
        <v>2088</v>
      </c>
      <c r="J1716" s="10"/>
      <c r="K1716" s="10"/>
      <c r="T1716" s="1"/>
      <c r="U1716" s="1"/>
      <c r="V1716" s="1"/>
      <c r="W1716" s="1"/>
      <c r="X1716" s="1"/>
    </row>
    <row r="1717" spans="5:24">
      <c r="E1717" s="2"/>
      <c r="G1717" s="7" t="s">
        <v>445</v>
      </c>
      <c r="H1717" s="7" t="s">
        <v>2089</v>
      </c>
      <c r="J1717" s="10"/>
      <c r="K1717" s="10"/>
      <c r="T1717" s="1"/>
      <c r="U1717" s="1"/>
      <c r="V1717" s="1"/>
      <c r="W1717" s="1"/>
      <c r="X1717" s="1"/>
    </row>
    <row r="1718" spans="5:24">
      <c r="E1718" s="2"/>
      <c r="G1718" s="7" t="s">
        <v>445</v>
      </c>
      <c r="H1718" s="7" t="s">
        <v>2090</v>
      </c>
      <c r="J1718" s="10"/>
      <c r="K1718" s="10"/>
      <c r="T1718" s="1"/>
      <c r="U1718" s="1"/>
      <c r="V1718" s="1"/>
      <c r="W1718" s="1"/>
      <c r="X1718" s="1"/>
    </row>
    <row r="1719" spans="5:24">
      <c r="E1719" s="2"/>
      <c r="G1719" s="7" t="s">
        <v>445</v>
      </c>
      <c r="H1719" s="7" t="s">
        <v>2091</v>
      </c>
      <c r="J1719" s="10"/>
      <c r="K1719" s="10"/>
      <c r="T1719" s="1"/>
      <c r="U1719" s="1"/>
      <c r="V1719" s="1"/>
      <c r="W1719" s="1"/>
      <c r="X1719" s="1"/>
    </row>
    <row r="1720" spans="5:24">
      <c r="E1720" s="2"/>
      <c r="G1720" s="7" t="s">
        <v>445</v>
      </c>
      <c r="H1720" s="7" t="s">
        <v>2092</v>
      </c>
      <c r="J1720" s="10"/>
      <c r="K1720" s="10"/>
      <c r="T1720" s="1"/>
      <c r="U1720" s="1"/>
      <c r="V1720" s="1"/>
      <c r="W1720" s="1"/>
      <c r="X1720" s="1"/>
    </row>
    <row r="1721" spans="5:24">
      <c r="E1721" s="2"/>
      <c r="G1721" s="7" t="s">
        <v>445</v>
      </c>
      <c r="H1721" s="7" t="s">
        <v>2093</v>
      </c>
      <c r="J1721" s="10"/>
      <c r="K1721" s="10"/>
      <c r="T1721" s="1"/>
      <c r="U1721" s="1"/>
      <c r="V1721" s="1"/>
      <c r="W1721" s="1"/>
      <c r="X1721" s="1"/>
    </row>
    <row r="1722" spans="5:24">
      <c r="E1722" s="2"/>
      <c r="G1722" s="7" t="s">
        <v>445</v>
      </c>
      <c r="H1722" s="7" t="s">
        <v>2094</v>
      </c>
      <c r="J1722" s="10"/>
      <c r="K1722" s="10"/>
      <c r="T1722" s="1"/>
      <c r="U1722" s="1"/>
      <c r="V1722" s="1"/>
      <c r="W1722" s="1"/>
      <c r="X1722" s="1"/>
    </row>
    <row r="1723" spans="5:24">
      <c r="E1723" s="2"/>
      <c r="G1723" s="7" t="s">
        <v>445</v>
      </c>
      <c r="H1723" s="7" t="s">
        <v>2095</v>
      </c>
      <c r="J1723" s="10"/>
      <c r="K1723" s="10"/>
      <c r="T1723" s="1"/>
      <c r="U1723" s="1"/>
      <c r="V1723" s="1"/>
      <c r="W1723" s="1"/>
      <c r="X1723" s="1"/>
    </row>
    <row r="1724" spans="5:24">
      <c r="E1724" s="2"/>
      <c r="G1724" s="7" t="s">
        <v>445</v>
      </c>
      <c r="H1724" s="7" t="s">
        <v>2096</v>
      </c>
      <c r="J1724" s="10"/>
      <c r="K1724" s="10"/>
      <c r="T1724" s="1"/>
      <c r="U1724" s="1"/>
      <c r="V1724" s="1"/>
      <c r="W1724" s="1"/>
      <c r="X1724" s="1"/>
    </row>
    <row r="1725" spans="5:24">
      <c r="E1725" s="2"/>
      <c r="G1725" s="7" t="s">
        <v>445</v>
      </c>
      <c r="H1725" s="7" t="s">
        <v>2097</v>
      </c>
      <c r="J1725" s="10"/>
      <c r="K1725" s="10"/>
      <c r="T1725" s="1"/>
      <c r="U1725" s="1"/>
      <c r="V1725" s="1"/>
      <c r="W1725" s="1"/>
      <c r="X1725" s="1"/>
    </row>
    <row r="1726" spans="5:24">
      <c r="E1726" s="2"/>
      <c r="G1726" s="7" t="s">
        <v>445</v>
      </c>
      <c r="H1726" s="7" t="s">
        <v>2098</v>
      </c>
      <c r="J1726" s="10"/>
      <c r="K1726" s="10"/>
      <c r="T1726" s="1"/>
      <c r="U1726" s="1"/>
      <c r="V1726" s="1"/>
      <c r="W1726" s="1"/>
      <c r="X1726" s="1"/>
    </row>
    <row r="1727" spans="5:24">
      <c r="E1727" s="2"/>
      <c r="G1727" s="7" t="s">
        <v>445</v>
      </c>
      <c r="H1727" s="7" t="s">
        <v>2099</v>
      </c>
      <c r="J1727" s="10"/>
      <c r="K1727" s="10"/>
      <c r="T1727" s="1"/>
      <c r="U1727" s="1"/>
      <c r="V1727" s="1"/>
      <c r="W1727" s="1"/>
      <c r="X1727" s="1"/>
    </row>
    <row r="1728" spans="5:24">
      <c r="E1728" s="2"/>
      <c r="G1728" s="7" t="s">
        <v>445</v>
      </c>
      <c r="H1728" s="7" t="s">
        <v>2100</v>
      </c>
      <c r="J1728" s="10"/>
      <c r="K1728" s="10"/>
      <c r="T1728" s="1"/>
      <c r="U1728" s="1"/>
      <c r="V1728" s="1"/>
      <c r="W1728" s="1"/>
      <c r="X1728" s="1"/>
    </row>
    <row r="1729" spans="5:24">
      <c r="E1729" s="2"/>
      <c r="G1729" s="7" t="s">
        <v>445</v>
      </c>
      <c r="H1729" s="7" t="s">
        <v>2101</v>
      </c>
      <c r="J1729" s="10"/>
      <c r="K1729" s="10"/>
      <c r="T1729" s="1"/>
      <c r="U1729" s="1"/>
      <c r="V1729" s="1"/>
      <c r="W1729" s="1"/>
      <c r="X1729" s="1"/>
    </row>
    <row r="1730" spans="5:24">
      <c r="E1730" s="2"/>
      <c r="G1730" s="7" t="s">
        <v>445</v>
      </c>
      <c r="H1730" s="7" t="s">
        <v>2102</v>
      </c>
      <c r="J1730" s="10"/>
      <c r="K1730" s="10"/>
      <c r="T1730" s="1"/>
      <c r="U1730" s="1"/>
      <c r="V1730" s="1"/>
      <c r="W1730" s="1"/>
      <c r="X1730" s="1"/>
    </row>
    <row r="1731" spans="5:24">
      <c r="E1731" s="2"/>
      <c r="G1731" s="7" t="s">
        <v>445</v>
      </c>
      <c r="H1731" s="7" t="s">
        <v>2103</v>
      </c>
      <c r="J1731" s="10"/>
      <c r="K1731" s="10"/>
      <c r="T1731" s="1"/>
      <c r="U1731" s="1"/>
      <c r="V1731" s="1"/>
      <c r="W1731" s="1"/>
      <c r="X1731" s="1"/>
    </row>
    <row r="1732" spans="5:24">
      <c r="E1732" s="2"/>
      <c r="G1732" s="7" t="s">
        <v>445</v>
      </c>
      <c r="H1732" s="7" t="s">
        <v>2104</v>
      </c>
      <c r="J1732" s="10"/>
      <c r="K1732" s="10"/>
      <c r="T1732" s="1"/>
      <c r="U1732" s="1"/>
      <c r="V1732" s="1"/>
      <c r="W1732" s="1"/>
      <c r="X1732" s="1"/>
    </row>
    <row r="1733" spans="5:24">
      <c r="E1733" s="2"/>
      <c r="G1733" s="7" t="s">
        <v>445</v>
      </c>
      <c r="H1733" s="7" t="s">
        <v>2105</v>
      </c>
      <c r="J1733" s="10"/>
      <c r="K1733" s="10"/>
      <c r="T1733" s="1"/>
      <c r="U1733" s="1"/>
      <c r="V1733" s="1"/>
      <c r="W1733" s="1"/>
      <c r="X1733" s="1"/>
    </row>
    <row r="1734" spans="5:24">
      <c r="E1734" s="2"/>
      <c r="G1734" s="7" t="s">
        <v>445</v>
      </c>
      <c r="H1734" s="7" t="s">
        <v>2106</v>
      </c>
      <c r="J1734" s="10"/>
      <c r="K1734" s="10"/>
      <c r="T1734" s="1"/>
      <c r="U1734" s="1"/>
      <c r="V1734" s="1"/>
      <c r="W1734" s="1"/>
      <c r="X1734" s="1"/>
    </row>
    <row r="1735" spans="5:24">
      <c r="E1735" s="2"/>
      <c r="G1735" s="7" t="s">
        <v>445</v>
      </c>
      <c r="H1735" s="7" t="s">
        <v>2107</v>
      </c>
      <c r="J1735" s="10"/>
      <c r="K1735" s="10"/>
      <c r="T1735" s="1"/>
      <c r="U1735" s="1"/>
      <c r="V1735" s="1"/>
      <c r="W1735" s="1"/>
      <c r="X1735" s="1"/>
    </row>
    <row r="1736" spans="5:24">
      <c r="E1736" s="2"/>
      <c r="G1736" s="7" t="s">
        <v>445</v>
      </c>
      <c r="H1736" s="7" t="s">
        <v>2108</v>
      </c>
      <c r="J1736" s="10"/>
      <c r="K1736" s="10"/>
      <c r="T1736" s="1"/>
      <c r="U1736" s="1"/>
      <c r="V1736" s="1"/>
      <c r="W1736" s="1"/>
      <c r="X1736" s="1"/>
    </row>
    <row r="1737" spans="5:24">
      <c r="E1737" s="2"/>
      <c r="G1737" s="7" t="s">
        <v>445</v>
      </c>
      <c r="H1737" s="7" t="s">
        <v>2109</v>
      </c>
      <c r="J1737" s="10"/>
      <c r="K1737" s="10"/>
      <c r="T1737" s="1"/>
      <c r="U1737" s="1"/>
      <c r="V1737" s="1"/>
      <c r="W1737" s="1"/>
      <c r="X1737" s="1"/>
    </row>
    <row r="1738" spans="5:24">
      <c r="E1738" s="2"/>
      <c r="G1738" s="7" t="s">
        <v>445</v>
      </c>
      <c r="H1738" s="7" t="s">
        <v>2110</v>
      </c>
      <c r="J1738" s="10"/>
      <c r="K1738" s="10"/>
      <c r="T1738" s="1"/>
      <c r="U1738" s="1"/>
      <c r="V1738" s="1"/>
      <c r="W1738" s="1"/>
      <c r="X1738" s="1"/>
    </row>
    <row r="1739" spans="5:24">
      <c r="E1739" s="2"/>
      <c r="G1739" s="7" t="s">
        <v>445</v>
      </c>
      <c r="H1739" s="7" t="s">
        <v>2111</v>
      </c>
      <c r="J1739" s="10"/>
      <c r="K1739" s="10"/>
      <c r="T1739" s="1"/>
      <c r="U1739" s="1"/>
      <c r="V1739" s="1"/>
      <c r="W1739" s="1"/>
      <c r="X1739" s="1"/>
    </row>
    <row r="1740" spans="5:24">
      <c r="E1740" s="2"/>
      <c r="G1740" s="7" t="s">
        <v>445</v>
      </c>
      <c r="H1740" s="7" t="s">
        <v>2112</v>
      </c>
      <c r="J1740" s="10"/>
      <c r="K1740" s="10"/>
      <c r="T1740" s="1"/>
      <c r="U1740" s="1"/>
      <c r="V1740" s="1"/>
      <c r="W1740" s="1"/>
      <c r="X1740" s="1"/>
    </row>
    <row r="1741" spans="5:24">
      <c r="E1741" s="2"/>
      <c r="G1741" s="7" t="s">
        <v>445</v>
      </c>
      <c r="H1741" s="7" t="s">
        <v>2113</v>
      </c>
      <c r="J1741" s="10"/>
      <c r="K1741" s="10"/>
      <c r="T1741" s="1"/>
      <c r="U1741" s="1"/>
      <c r="V1741" s="1"/>
      <c r="W1741" s="1"/>
      <c r="X1741" s="1"/>
    </row>
    <row r="1742" spans="5:24">
      <c r="E1742" s="2"/>
      <c r="G1742" s="7" t="s">
        <v>445</v>
      </c>
      <c r="H1742" s="7" t="s">
        <v>2114</v>
      </c>
      <c r="J1742" s="10"/>
      <c r="K1742" s="10"/>
      <c r="T1742" s="1"/>
      <c r="U1742" s="1"/>
      <c r="V1742" s="1"/>
      <c r="W1742" s="1"/>
      <c r="X1742" s="1"/>
    </row>
    <row r="1743" spans="5:24">
      <c r="E1743" s="2"/>
      <c r="G1743" s="7" t="s">
        <v>445</v>
      </c>
      <c r="H1743" s="7" t="s">
        <v>2115</v>
      </c>
      <c r="J1743" s="10"/>
      <c r="K1743" s="10"/>
      <c r="T1743" s="1"/>
      <c r="U1743" s="1"/>
      <c r="V1743" s="1"/>
      <c r="W1743" s="1"/>
      <c r="X1743" s="1"/>
    </row>
    <row r="1744" spans="5:24">
      <c r="E1744" s="2"/>
      <c r="G1744" s="7" t="s">
        <v>445</v>
      </c>
      <c r="H1744" s="7" t="s">
        <v>2116</v>
      </c>
      <c r="J1744" s="10"/>
      <c r="K1744" s="10"/>
      <c r="T1744" s="1"/>
      <c r="U1744" s="1"/>
      <c r="V1744" s="1"/>
      <c r="W1744" s="1"/>
      <c r="X1744" s="1"/>
    </row>
    <row r="1745" spans="5:24">
      <c r="E1745" s="2"/>
      <c r="G1745" s="7" t="s">
        <v>445</v>
      </c>
      <c r="H1745" s="7" t="s">
        <v>2117</v>
      </c>
      <c r="J1745" s="10"/>
      <c r="K1745" s="10"/>
      <c r="T1745" s="1"/>
      <c r="U1745" s="1"/>
      <c r="V1745" s="1"/>
      <c r="W1745" s="1"/>
      <c r="X1745" s="1"/>
    </row>
    <row r="1746" spans="5:24">
      <c r="E1746" s="2"/>
      <c r="G1746" s="7" t="s">
        <v>445</v>
      </c>
      <c r="H1746" s="7" t="s">
        <v>2118</v>
      </c>
      <c r="J1746" s="10"/>
      <c r="K1746" s="10"/>
      <c r="T1746" s="1"/>
      <c r="U1746" s="1"/>
      <c r="V1746" s="1"/>
      <c r="W1746" s="1"/>
      <c r="X1746" s="1"/>
    </row>
    <row r="1747" spans="5:24">
      <c r="E1747" s="2"/>
      <c r="G1747" s="7" t="s">
        <v>445</v>
      </c>
      <c r="H1747" s="7" t="s">
        <v>2119</v>
      </c>
      <c r="J1747" s="10"/>
      <c r="K1747" s="10"/>
      <c r="T1747" s="1"/>
      <c r="U1747" s="1"/>
      <c r="V1747" s="1"/>
      <c r="W1747" s="1"/>
      <c r="X1747" s="1"/>
    </row>
    <row r="1748" spans="5:24">
      <c r="E1748" s="2"/>
      <c r="G1748" s="7" t="s">
        <v>445</v>
      </c>
      <c r="H1748" s="7" t="s">
        <v>2120</v>
      </c>
      <c r="J1748" s="10"/>
      <c r="K1748" s="10"/>
      <c r="T1748" s="1"/>
      <c r="U1748" s="1"/>
      <c r="V1748" s="1"/>
      <c r="W1748" s="1"/>
      <c r="X1748" s="1"/>
    </row>
    <row r="1749" spans="5:24" ht="13.8" thickBot="1">
      <c r="E1749" s="2"/>
      <c r="G1749" s="8" t="s">
        <v>445</v>
      </c>
      <c r="H1749" s="8" t="s">
        <v>2121</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j5/xXAi2ODePC8IEHANqNZLZm3LaHU4VYPkWmjC1CkWuyYRBDbSTOr29f6VN7/quJE9kNsNrMuBh6lO6Owzojg==" saltValue="Gn9OAu89jxYb4OFBDRs1G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554687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customWidth="1"/>
    <col min="38" max="38" width="9" style="2"/>
    <col min="39" max="39" width="19.554687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554687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2186</v>
      </c>
      <c r="AF1" s="162"/>
      <c r="AG1" s="2" t="s">
        <v>2187</v>
      </c>
      <c r="AM1" s="2" t="s">
        <v>2188</v>
      </c>
      <c r="AO1" s="2" t="s">
        <v>2189</v>
      </c>
      <c r="AQ1" s="163" t="s">
        <v>2190</v>
      </c>
      <c r="BA1" s="164"/>
      <c r="BB1" s="2" t="s">
        <v>2191</v>
      </c>
      <c r="BE1" s="2" t="s">
        <v>2192</v>
      </c>
    </row>
    <row r="2" spans="1:57">
      <c r="A2" s="767" t="s">
        <v>2193</v>
      </c>
      <c r="B2" s="770" t="s">
        <v>284</v>
      </c>
      <c r="C2" s="773" t="s">
        <v>2194</v>
      </c>
      <c r="D2" s="774"/>
      <c r="E2" s="774"/>
      <c r="F2" s="738"/>
      <c r="G2" s="748" t="s">
        <v>2195</v>
      </c>
      <c r="H2" s="741"/>
      <c r="I2" s="775"/>
      <c r="J2" s="748" t="s">
        <v>2196</v>
      </c>
      <c r="K2" s="775"/>
      <c r="L2" s="777" t="s">
        <v>2197</v>
      </c>
      <c r="M2" s="778"/>
      <c r="N2" s="778"/>
      <c r="O2" s="778"/>
      <c r="P2" s="778"/>
      <c r="Q2" s="778"/>
      <c r="R2" s="778"/>
      <c r="S2" s="778"/>
      <c r="T2" s="778"/>
      <c r="U2" s="778"/>
      <c r="V2" s="778"/>
      <c r="W2" s="778"/>
      <c r="X2" s="778"/>
      <c r="Y2" s="778"/>
      <c r="Z2" s="778"/>
      <c r="AA2" s="778"/>
      <c r="AB2" s="778"/>
      <c r="AC2" s="778"/>
      <c r="AD2" s="779"/>
      <c r="AE2" s="735" t="s">
        <v>2198</v>
      </c>
      <c r="AF2" s="162"/>
      <c r="AG2" s="751" t="s">
        <v>2199</v>
      </c>
      <c r="AH2" s="764" t="s">
        <v>38</v>
      </c>
      <c r="AI2" s="754" t="s">
        <v>2200</v>
      </c>
      <c r="AJ2" s="755"/>
      <c r="AK2" s="756"/>
      <c r="AM2" s="165" t="s">
        <v>2201</v>
      </c>
      <c r="AO2" s="9" t="s">
        <v>188</v>
      </c>
      <c r="AQ2" s="748" t="s">
        <v>2194</v>
      </c>
      <c r="AR2" s="741" t="s">
        <v>2195</v>
      </c>
      <c r="AS2" s="741" t="s">
        <v>2196</v>
      </c>
      <c r="AT2" s="741" t="s">
        <v>2202</v>
      </c>
      <c r="AU2" s="741" t="s">
        <v>2203</v>
      </c>
      <c r="AV2" s="741"/>
      <c r="AW2" s="741"/>
      <c r="AX2" s="741"/>
      <c r="AY2" s="741"/>
      <c r="AZ2" s="738"/>
      <c r="BB2" s="744" t="s">
        <v>2199</v>
      </c>
      <c r="BC2" s="738" t="s">
        <v>2204</v>
      </c>
      <c r="BE2" s="735" t="s">
        <v>2205</v>
      </c>
    </row>
    <row r="3" spans="1:57" ht="12.6" thickBot="1">
      <c r="A3" s="768"/>
      <c r="B3" s="771"/>
      <c r="C3" s="749" t="s">
        <v>2206</v>
      </c>
      <c r="D3" s="742"/>
      <c r="E3" s="742"/>
      <c r="F3" s="776"/>
      <c r="G3" s="749" t="s">
        <v>2207</v>
      </c>
      <c r="H3" s="742"/>
      <c r="I3" s="776"/>
      <c r="J3" s="749"/>
      <c r="K3" s="776"/>
      <c r="L3" s="780" t="s">
        <v>2208</v>
      </c>
      <c r="M3" s="781"/>
      <c r="N3" s="781"/>
      <c r="O3" s="781"/>
      <c r="P3" s="781"/>
      <c r="Q3" s="781"/>
      <c r="R3" s="781"/>
      <c r="S3" s="781"/>
      <c r="T3" s="781"/>
      <c r="U3" s="781"/>
      <c r="V3" s="781"/>
      <c r="W3" s="781"/>
      <c r="X3" s="781"/>
      <c r="Y3" s="781"/>
      <c r="Z3" s="781"/>
      <c r="AA3" s="781"/>
      <c r="AB3" s="781"/>
      <c r="AC3" s="781"/>
      <c r="AD3" s="782"/>
      <c r="AE3" s="736"/>
      <c r="AF3" s="162"/>
      <c r="AG3" s="752"/>
      <c r="AH3" s="765"/>
      <c r="AI3" s="757"/>
      <c r="AJ3" s="758"/>
      <c r="AK3" s="759"/>
      <c r="AM3" s="166"/>
      <c r="AO3" s="7" t="s">
        <v>191</v>
      </c>
      <c r="AQ3" s="749"/>
      <c r="AR3" s="742"/>
      <c r="AS3" s="742"/>
      <c r="AT3" s="742"/>
      <c r="AU3" s="742"/>
      <c r="AV3" s="742"/>
      <c r="AW3" s="742"/>
      <c r="AX3" s="742"/>
      <c r="AY3" s="742"/>
      <c r="AZ3" s="739"/>
      <c r="BB3" s="745"/>
      <c r="BC3" s="739"/>
      <c r="BE3" s="736"/>
    </row>
    <row r="4" spans="1:57" ht="24.6" thickBot="1">
      <c r="A4" s="769"/>
      <c r="B4" s="772"/>
      <c r="C4" s="182" t="s">
        <v>2209</v>
      </c>
      <c r="D4" s="183" t="s">
        <v>2210</v>
      </c>
      <c r="E4" s="183" t="s">
        <v>2211</v>
      </c>
      <c r="F4" s="195" t="s">
        <v>2212</v>
      </c>
      <c r="G4" s="182" t="s">
        <v>2213</v>
      </c>
      <c r="H4" s="183" t="s">
        <v>2214</v>
      </c>
      <c r="I4" s="195" t="s">
        <v>2215</v>
      </c>
      <c r="J4" s="182" t="s">
        <v>2216</v>
      </c>
      <c r="K4" s="195" t="s">
        <v>2217</v>
      </c>
      <c r="L4" s="196" t="s">
        <v>188</v>
      </c>
      <c r="M4" s="185" t="s">
        <v>191</v>
      </c>
      <c r="N4" s="185" t="s">
        <v>192</v>
      </c>
      <c r="O4" s="185" t="s">
        <v>193</v>
      </c>
      <c r="P4" s="185" t="s">
        <v>194</v>
      </c>
      <c r="Q4" s="185" t="s">
        <v>196</v>
      </c>
      <c r="R4" s="185" t="s">
        <v>198</v>
      </c>
      <c r="S4" s="185" t="s">
        <v>199</v>
      </c>
      <c r="T4" s="185" t="s">
        <v>200</v>
      </c>
      <c r="U4" s="185" t="s">
        <v>201</v>
      </c>
      <c r="V4" s="185" t="s">
        <v>202</v>
      </c>
      <c r="W4" s="185" t="s">
        <v>203</v>
      </c>
      <c r="X4" s="185" t="s">
        <v>204</v>
      </c>
      <c r="Y4" s="185" t="s">
        <v>205</v>
      </c>
      <c r="Z4" s="185" t="s">
        <v>206</v>
      </c>
      <c r="AA4" s="185" t="s">
        <v>207</v>
      </c>
      <c r="AB4" s="185" t="s">
        <v>208</v>
      </c>
      <c r="AC4" s="205" t="s">
        <v>209</v>
      </c>
      <c r="AD4" s="197" t="s">
        <v>210</v>
      </c>
      <c r="AE4" s="737"/>
      <c r="AF4" s="162"/>
      <c r="AG4" s="753"/>
      <c r="AH4" s="766"/>
      <c r="AI4" s="760"/>
      <c r="AJ4" s="761"/>
      <c r="AK4" s="762"/>
      <c r="AO4" s="7" t="s">
        <v>192</v>
      </c>
      <c r="AQ4" s="750"/>
      <c r="AR4" s="743"/>
      <c r="AS4" s="743"/>
      <c r="AT4" s="743"/>
      <c r="AU4" s="743"/>
      <c r="AV4" s="743"/>
      <c r="AW4" s="743"/>
      <c r="AX4" s="743"/>
      <c r="AY4" s="743"/>
      <c r="AZ4" s="167" t="s">
        <v>2218</v>
      </c>
      <c r="BB4" s="746"/>
      <c r="BC4" s="740"/>
      <c r="BE4" s="737"/>
    </row>
    <row r="5" spans="1:57">
      <c r="A5" s="153" t="s">
        <v>43</v>
      </c>
      <c r="B5" s="189" t="s">
        <v>295</v>
      </c>
      <c r="C5" s="67">
        <v>0.13700000000000001</v>
      </c>
      <c r="D5" s="68">
        <v>0.1</v>
      </c>
      <c r="E5" s="68">
        <v>5.5E-2</v>
      </c>
      <c r="F5" s="69">
        <v>0</v>
      </c>
      <c r="G5" s="67">
        <v>6.3E-2</v>
      </c>
      <c r="H5" s="68">
        <v>4.2000000000000003E-2</v>
      </c>
      <c r="I5" s="69">
        <v>0</v>
      </c>
      <c r="J5" s="67">
        <v>2.4E-2</v>
      </c>
      <c r="K5" s="69">
        <v>0</v>
      </c>
      <c r="L5" s="82">
        <v>0.245</v>
      </c>
      <c r="M5" s="83">
        <v>0.224</v>
      </c>
      <c r="N5" s="83">
        <v>0.182</v>
      </c>
      <c r="O5" s="83">
        <v>0.14499999999999999</v>
      </c>
      <c r="P5" s="83">
        <v>0.221</v>
      </c>
      <c r="Q5" s="83">
        <v>0.20799999999999999</v>
      </c>
      <c r="R5" s="83">
        <v>0.2</v>
      </c>
      <c r="S5" s="83">
        <v>0.187</v>
      </c>
      <c r="T5" s="83">
        <v>0.184</v>
      </c>
      <c r="U5" s="83">
        <v>0.16300000000000001</v>
      </c>
      <c r="V5" s="83">
        <v>0.16299999999999998</v>
      </c>
      <c r="W5" s="83">
        <v>0.158</v>
      </c>
      <c r="X5" s="83">
        <v>0.14199999999999999</v>
      </c>
      <c r="Y5" s="83">
        <v>0.13899999999999998</v>
      </c>
      <c r="Z5" s="83">
        <v>0.12100000000000001</v>
      </c>
      <c r="AA5" s="83">
        <v>0.11800000000000001</v>
      </c>
      <c r="AB5" s="83">
        <v>0.1</v>
      </c>
      <c r="AC5" s="206">
        <v>7.5999999999999998E-2</v>
      </c>
      <c r="AD5" s="209">
        <v>0</v>
      </c>
      <c r="AE5" s="194">
        <v>2.1000000000000001E-2</v>
      </c>
      <c r="AF5" s="162"/>
      <c r="AG5" s="127" t="s">
        <v>299</v>
      </c>
      <c r="AH5" s="157">
        <v>11</v>
      </c>
      <c r="AI5" s="122" t="s">
        <v>2219</v>
      </c>
      <c r="AJ5" s="120" t="s">
        <v>190</v>
      </c>
      <c r="AK5" s="121"/>
      <c r="AM5" s="165" t="s">
        <v>2201</v>
      </c>
      <c r="AO5" s="7" t="s">
        <v>193</v>
      </c>
      <c r="AQ5" s="168" t="s">
        <v>2209</v>
      </c>
      <c r="AR5" s="169" t="s">
        <v>2213</v>
      </c>
      <c r="AS5" s="170" t="s">
        <v>2217</v>
      </c>
      <c r="AT5" s="170" t="str">
        <f>AQ5&amp;AR5&amp;AS5</f>
        <v>旧処遇改善加算Ⅰ特定加算Ⅰベア加算なし</v>
      </c>
      <c r="AU5" s="170" t="s">
        <v>2220</v>
      </c>
      <c r="AV5" s="171" t="s">
        <v>188</v>
      </c>
      <c r="AW5" s="171" t="s">
        <v>191</v>
      </c>
      <c r="AX5" s="171" t="s">
        <v>192</v>
      </c>
      <c r="AY5" s="171" t="s">
        <v>193</v>
      </c>
      <c r="AZ5" s="172" t="s">
        <v>194</v>
      </c>
      <c r="BB5" s="132" t="s">
        <v>299</v>
      </c>
      <c r="BC5" s="173" t="s">
        <v>2204</v>
      </c>
      <c r="BE5" s="212" t="s">
        <v>194</v>
      </c>
    </row>
    <row r="6" spans="1:57" ht="12.6" thickBot="1">
      <c r="A6" s="154" t="s">
        <v>57</v>
      </c>
      <c r="B6" s="190" t="s">
        <v>302</v>
      </c>
      <c r="C6" s="70">
        <v>0.13700000000000001</v>
      </c>
      <c r="D6" s="71">
        <v>0.1</v>
      </c>
      <c r="E6" s="71">
        <v>5.5E-2</v>
      </c>
      <c r="F6" s="72">
        <v>0</v>
      </c>
      <c r="G6" s="70">
        <v>6.3E-2</v>
      </c>
      <c r="H6" s="71">
        <v>4.2000000000000003E-2</v>
      </c>
      <c r="I6" s="72">
        <v>0</v>
      </c>
      <c r="J6" s="70">
        <v>2.4E-2</v>
      </c>
      <c r="K6" s="72">
        <v>0</v>
      </c>
      <c r="L6" s="73">
        <v>0.245</v>
      </c>
      <c r="M6" s="74">
        <v>0.224</v>
      </c>
      <c r="N6" s="74">
        <v>0.182</v>
      </c>
      <c r="O6" s="74">
        <v>0.14499999999999999</v>
      </c>
      <c r="P6" s="74">
        <v>0.221</v>
      </c>
      <c r="Q6" s="74">
        <v>0.20799999999999999</v>
      </c>
      <c r="R6" s="74">
        <v>0.2</v>
      </c>
      <c r="S6" s="74">
        <v>0.187</v>
      </c>
      <c r="T6" s="74">
        <v>0.184</v>
      </c>
      <c r="U6" s="74">
        <v>0.16300000000000001</v>
      </c>
      <c r="V6" s="74">
        <v>0.16299999999999998</v>
      </c>
      <c r="W6" s="74">
        <v>0.158</v>
      </c>
      <c r="X6" s="74">
        <v>0.14199999999999999</v>
      </c>
      <c r="Y6" s="74">
        <v>0.13899999999999998</v>
      </c>
      <c r="Z6" s="74">
        <v>0.12100000000000001</v>
      </c>
      <c r="AA6" s="74">
        <v>0.11800000000000001</v>
      </c>
      <c r="AB6" s="74">
        <v>0.1</v>
      </c>
      <c r="AC6" s="207">
        <v>7.5999999999999998E-2</v>
      </c>
      <c r="AD6" s="84">
        <v>0</v>
      </c>
      <c r="AE6" s="192">
        <v>2.1000000000000001E-2</v>
      </c>
      <c r="AF6" s="162"/>
      <c r="AG6" s="128" t="s">
        <v>2221</v>
      </c>
      <c r="AH6" s="158">
        <v>71</v>
      </c>
      <c r="AI6" s="123" t="s">
        <v>197</v>
      </c>
      <c r="AJ6" s="75" t="s">
        <v>195</v>
      </c>
      <c r="AK6" s="76"/>
      <c r="AM6" s="174" t="s">
        <v>189</v>
      </c>
      <c r="AO6" s="8"/>
      <c r="AQ6" s="175" t="s">
        <v>2210</v>
      </c>
      <c r="AR6" s="176" t="s">
        <v>2213</v>
      </c>
      <c r="AS6" s="177" t="s">
        <v>2216</v>
      </c>
      <c r="AT6" s="177" t="str">
        <f t="shared" ref="AT6:AT23" si="0">AQ6&amp;AR6&amp;AS6</f>
        <v>旧処遇改善加算Ⅱ特定加算Ⅰベア加算あり</v>
      </c>
      <c r="AU6" s="177" t="s">
        <v>2220</v>
      </c>
      <c r="AV6" s="178" t="s">
        <v>188</v>
      </c>
      <c r="AW6" s="178" t="s">
        <v>191</v>
      </c>
      <c r="AX6" s="178" t="s">
        <v>192</v>
      </c>
      <c r="AY6" s="178" t="s">
        <v>193</v>
      </c>
      <c r="AZ6" s="179" t="s">
        <v>196</v>
      </c>
      <c r="BB6" s="130" t="s">
        <v>2221</v>
      </c>
      <c r="BC6" s="180" t="s">
        <v>2204</v>
      </c>
      <c r="BE6" s="210" t="s">
        <v>198</v>
      </c>
    </row>
    <row r="7" spans="1:57" ht="12.6" thickBot="1">
      <c r="A7" s="154" t="s">
        <v>60</v>
      </c>
      <c r="B7" s="190" t="s">
        <v>308</v>
      </c>
      <c r="C7" s="70">
        <v>0.13700000000000001</v>
      </c>
      <c r="D7" s="71">
        <v>0.1</v>
      </c>
      <c r="E7" s="71">
        <v>5.5E-2</v>
      </c>
      <c r="F7" s="72">
        <v>0</v>
      </c>
      <c r="G7" s="70">
        <v>6.3E-2</v>
      </c>
      <c r="H7" s="71">
        <v>4.2000000000000003E-2</v>
      </c>
      <c r="I7" s="72">
        <v>0</v>
      </c>
      <c r="J7" s="70">
        <v>2.4E-2</v>
      </c>
      <c r="K7" s="72">
        <v>0</v>
      </c>
      <c r="L7" s="73">
        <v>0.245</v>
      </c>
      <c r="M7" s="74">
        <v>0.224</v>
      </c>
      <c r="N7" s="74">
        <v>0.182</v>
      </c>
      <c r="O7" s="74">
        <v>0.14499999999999999</v>
      </c>
      <c r="P7" s="74">
        <v>0.221</v>
      </c>
      <c r="Q7" s="74">
        <v>0.20799999999999999</v>
      </c>
      <c r="R7" s="74">
        <v>0.2</v>
      </c>
      <c r="S7" s="74">
        <v>0.187</v>
      </c>
      <c r="T7" s="74">
        <v>0.184</v>
      </c>
      <c r="U7" s="74">
        <v>0.16300000000000001</v>
      </c>
      <c r="V7" s="74">
        <v>0.16299999999999998</v>
      </c>
      <c r="W7" s="74">
        <v>0.158</v>
      </c>
      <c r="X7" s="74">
        <v>0.14199999999999999</v>
      </c>
      <c r="Y7" s="74">
        <v>0.13899999999999998</v>
      </c>
      <c r="Z7" s="74">
        <v>0.12100000000000001</v>
      </c>
      <c r="AA7" s="74">
        <v>0.11800000000000001</v>
      </c>
      <c r="AB7" s="74">
        <v>0.1</v>
      </c>
      <c r="AC7" s="207">
        <v>7.5999999999999998E-2</v>
      </c>
      <c r="AD7" s="84">
        <v>0</v>
      </c>
      <c r="AE7" s="192">
        <v>2.1000000000000001E-2</v>
      </c>
      <c r="AF7" s="162"/>
      <c r="AG7" s="128" t="s">
        <v>311</v>
      </c>
      <c r="AH7" s="158">
        <v>76</v>
      </c>
      <c r="AI7" s="123" t="s">
        <v>197</v>
      </c>
      <c r="AJ7" s="75" t="s">
        <v>195</v>
      </c>
      <c r="AK7" s="76"/>
      <c r="AM7" s="166"/>
      <c r="AQ7" s="175" t="s">
        <v>2209</v>
      </c>
      <c r="AR7" s="176" t="s">
        <v>2214</v>
      </c>
      <c r="AS7" s="177" t="s">
        <v>2217</v>
      </c>
      <c r="AT7" s="177" t="str">
        <f t="shared" si="0"/>
        <v>旧処遇改善加算Ⅰ特定加算Ⅱベア加算なし</v>
      </c>
      <c r="AU7" s="177" t="s">
        <v>2220</v>
      </c>
      <c r="AV7" s="178" t="s">
        <v>188</v>
      </c>
      <c r="AW7" s="178" t="s">
        <v>191</v>
      </c>
      <c r="AX7" s="178" t="s">
        <v>192</v>
      </c>
      <c r="AY7" s="178" t="s">
        <v>193</v>
      </c>
      <c r="AZ7" s="179" t="s">
        <v>198</v>
      </c>
      <c r="BB7" s="130" t="s">
        <v>2222</v>
      </c>
      <c r="BC7" s="180" t="s">
        <v>2204</v>
      </c>
      <c r="BE7" s="210" t="s">
        <v>200</v>
      </c>
    </row>
    <row r="8" spans="1:57">
      <c r="A8" s="155" t="s">
        <v>50</v>
      </c>
      <c r="B8" s="190" t="s">
        <v>51</v>
      </c>
      <c r="C8" s="70">
        <v>5.8000000000000003E-2</v>
      </c>
      <c r="D8" s="71">
        <v>4.2000000000000003E-2</v>
      </c>
      <c r="E8" s="71">
        <v>2.3E-2</v>
      </c>
      <c r="F8" s="72">
        <v>0</v>
      </c>
      <c r="G8" s="70">
        <v>2.1000000000000001E-2</v>
      </c>
      <c r="H8" s="71">
        <v>1.4999999999999999E-2</v>
      </c>
      <c r="I8" s="72">
        <v>0</v>
      </c>
      <c r="J8" s="70">
        <v>1.0999999999999999E-2</v>
      </c>
      <c r="K8" s="72">
        <v>0</v>
      </c>
      <c r="L8" s="73">
        <v>9.9999999999999992E-2</v>
      </c>
      <c r="M8" s="74">
        <v>9.4E-2</v>
      </c>
      <c r="N8" s="74">
        <v>7.9000000000000001E-2</v>
      </c>
      <c r="O8" s="74">
        <v>6.3E-2</v>
      </c>
      <c r="P8" s="74">
        <v>8.8999999999999996E-2</v>
      </c>
      <c r="Q8" s="74">
        <v>8.3999999999999991E-2</v>
      </c>
      <c r="R8" s="74">
        <v>8.3000000000000004E-2</v>
      </c>
      <c r="S8" s="74">
        <v>7.8E-2</v>
      </c>
      <c r="T8" s="74">
        <v>7.2999999999999995E-2</v>
      </c>
      <c r="U8" s="74">
        <v>6.7000000000000004E-2</v>
      </c>
      <c r="V8" s="74">
        <v>6.4999999999999988E-2</v>
      </c>
      <c r="W8" s="74">
        <v>6.8000000000000005E-2</v>
      </c>
      <c r="X8" s="74">
        <v>5.9000000000000004E-2</v>
      </c>
      <c r="Y8" s="74">
        <v>5.3999999999999999E-2</v>
      </c>
      <c r="Z8" s="74">
        <v>5.2000000000000005E-2</v>
      </c>
      <c r="AA8" s="74">
        <v>4.8000000000000001E-2</v>
      </c>
      <c r="AB8" s="74">
        <v>4.4000000000000004E-2</v>
      </c>
      <c r="AC8" s="207">
        <v>3.3000000000000002E-2</v>
      </c>
      <c r="AD8" s="84">
        <v>0</v>
      </c>
      <c r="AE8" s="192">
        <v>0.01</v>
      </c>
      <c r="AF8" s="162"/>
      <c r="AG8" s="128" t="s">
        <v>315</v>
      </c>
      <c r="AH8" s="158">
        <v>12</v>
      </c>
      <c r="AI8" s="123" t="s">
        <v>197</v>
      </c>
      <c r="AJ8" s="75" t="s">
        <v>195</v>
      </c>
      <c r="AK8" s="76"/>
      <c r="AQ8" s="175" t="s">
        <v>2210</v>
      </c>
      <c r="AR8" s="176" t="s">
        <v>2214</v>
      </c>
      <c r="AS8" s="177" t="s">
        <v>2216</v>
      </c>
      <c r="AT8" s="177" t="str">
        <f t="shared" si="0"/>
        <v>旧処遇改善加算Ⅱ特定加算Ⅱベア加算あり</v>
      </c>
      <c r="AU8" s="177" t="s">
        <v>2220</v>
      </c>
      <c r="AV8" s="178" t="s">
        <v>188</v>
      </c>
      <c r="AW8" s="178" t="s">
        <v>191</v>
      </c>
      <c r="AX8" s="178" t="s">
        <v>192</v>
      </c>
      <c r="AY8" s="178" t="s">
        <v>193</v>
      </c>
      <c r="AZ8" s="179" t="s">
        <v>199</v>
      </c>
      <c r="BB8" s="130" t="s">
        <v>315</v>
      </c>
      <c r="BC8" s="180" t="s">
        <v>2204</v>
      </c>
      <c r="BE8" s="210" t="s">
        <v>201</v>
      </c>
    </row>
    <row r="9" spans="1:57">
      <c r="A9" s="154" t="s">
        <v>66</v>
      </c>
      <c r="B9" s="190" t="s">
        <v>53</v>
      </c>
      <c r="C9" s="70">
        <v>5.8000000000000003E-2</v>
      </c>
      <c r="D9" s="71">
        <v>4.2000000000000003E-2</v>
      </c>
      <c r="E9" s="71">
        <v>2.3E-2</v>
      </c>
      <c r="F9" s="72">
        <v>0</v>
      </c>
      <c r="G9" s="70">
        <v>2.1000000000000001E-2</v>
      </c>
      <c r="H9" s="71">
        <v>1.4999999999999999E-2</v>
      </c>
      <c r="I9" s="72">
        <v>0</v>
      </c>
      <c r="J9" s="70">
        <v>1.0999999999999999E-2</v>
      </c>
      <c r="K9" s="72">
        <v>0</v>
      </c>
      <c r="L9" s="73">
        <v>9.9999999999999992E-2</v>
      </c>
      <c r="M9" s="74">
        <v>9.4E-2</v>
      </c>
      <c r="N9" s="74">
        <v>7.9000000000000001E-2</v>
      </c>
      <c r="O9" s="74">
        <v>6.3E-2</v>
      </c>
      <c r="P9" s="74">
        <v>8.8999999999999996E-2</v>
      </c>
      <c r="Q9" s="74">
        <v>8.3999999999999991E-2</v>
      </c>
      <c r="R9" s="74">
        <v>8.3000000000000004E-2</v>
      </c>
      <c r="S9" s="74">
        <v>7.8E-2</v>
      </c>
      <c r="T9" s="74">
        <v>7.2999999999999995E-2</v>
      </c>
      <c r="U9" s="74">
        <v>6.7000000000000004E-2</v>
      </c>
      <c r="V9" s="74">
        <v>6.4999999999999988E-2</v>
      </c>
      <c r="W9" s="74">
        <v>6.8000000000000005E-2</v>
      </c>
      <c r="X9" s="74">
        <v>5.9000000000000004E-2</v>
      </c>
      <c r="Y9" s="74">
        <v>5.3999999999999999E-2</v>
      </c>
      <c r="Z9" s="74">
        <v>5.2000000000000005E-2</v>
      </c>
      <c r="AA9" s="74">
        <v>4.8000000000000001E-2</v>
      </c>
      <c r="AB9" s="74">
        <v>4.4000000000000004E-2</v>
      </c>
      <c r="AC9" s="207">
        <v>3.3000000000000002E-2</v>
      </c>
      <c r="AD9" s="84">
        <v>0</v>
      </c>
      <c r="AE9" s="192">
        <v>0.01</v>
      </c>
      <c r="AF9" s="162"/>
      <c r="AG9" s="128" t="s">
        <v>319</v>
      </c>
      <c r="AH9" s="159" t="s">
        <v>53</v>
      </c>
      <c r="AI9" s="123" t="s">
        <v>197</v>
      </c>
      <c r="AJ9" s="75" t="s">
        <v>195</v>
      </c>
      <c r="AK9" s="76"/>
      <c r="AQ9" s="175" t="s">
        <v>2210</v>
      </c>
      <c r="AR9" s="176" t="s">
        <v>2213</v>
      </c>
      <c r="AS9" s="177" t="s">
        <v>2217</v>
      </c>
      <c r="AT9" s="177" t="str">
        <f t="shared" si="0"/>
        <v>旧処遇改善加算Ⅱ特定加算Ⅰベア加算なし</v>
      </c>
      <c r="AU9" s="177" t="s">
        <v>2220</v>
      </c>
      <c r="AV9" s="178" t="s">
        <v>188</v>
      </c>
      <c r="AW9" s="178" t="s">
        <v>191</v>
      </c>
      <c r="AX9" s="178" t="s">
        <v>192</v>
      </c>
      <c r="AY9" s="178" t="s">
        <v>193</v>
      </c>
      <c r="AZ9" s="179" t="s">
        <v>200</v>
      </c>
      <c r="BB9" s="130" t="s">
        <v>319</v>
      </c>
      <c r="BC9" s="180" t="s">
        <v>2223</v>
      </c>
      <c r="BE9" s="210" t="s">
        <v>203</v>
      </c>
    </row>
    <row r="10" spans="1:57">
      <c r="A10" s="154" t="s">
        <v>69</v>
      </c>
      <c r="B10" s="190" t="s">
        <v>321</v>
      </c>
      <c r="C10" s="70">
        <v>5.8999999999999997E-2</v>
      </c>
      <c r="D10" s="71">
        <v>4.2999999999999997E-2</v>
      </c>
      <c r="E10" s="71">
        <v>2.3E-2</v>
      </c>
      <c r="F10" s="72">
        <v>0</v>
      </c>
      <c r="G10" s="70">
        <v>1.2E-2</v>
      </c>
      <c r="H10" s="71">
        <v>0.01</v>
      </c>
      <c r="I10" s="72">
        <v>0</v>
      </c>
      <c r="J10" s="70">
        <v>1.0999999999999999E-2</v>
      </c>
      <c r="K10" s="72">
        <v>0</v>
      </c>
      <c r="L10" s="73">
        <v>9.1999999999999985E-2</v>
      </c>
      <c r="M10" s="74">
        <v>8.9999999999999983E-2</v>
      </c>
      <c r="N10" s="74">
        <v>7.9999999999999988E-2</v>
      </c>
      <c r="O10" s="74">
        <v>6.3999999999999987E-2</v>
      </c>
      <c r="P10" s="74">
        <v>8.0999999999999989E-2</v>
      </c>
      <c r="Q10" s="74">
        <v>7.5999999999999984E-2</v>
      </c>
      <c r="R10" s="74">
        <v>7.8999999999999987E-2</v>
      </c>
      <c r="S10" s="74">
        <v>7.3999999999999996E-2</v>
      </c>
      <c r="T10" s="74">
        <v>6.4999999999999988E-2</v>
      </c>
      <c r="U10" s="74">
        <v>6.3E-2</v>
      </c>
      <c r="V10" s="74">
        <v>5.6000000000000001E-2</v>
      </c>
      <c r="W10" s="74">
        <v>6.8999999999999992E-2</v>
      </c>
      <c r="X10" s="74">
        <v>5.3999999999999999E-2</v>
      </c>
      <c r="Y10" s="74">
        <v>4.5000000000000005E-2</v>
      </c>
      <c r="Z10" s="74">
        <v>5.2999999999999999E-2</v>
      </c>
      <c r="AA10" s="74">
        <v>4.3000000000000003E-2</v>
      </c>
      <c r="AB10" s="74">
        <v>4.4000000000000004E-2</v>
      </c>
      <c r="AC10" s="207">
        <v>3.3000000000000002E-2</v>
      </c>
      <c r="AD10" s="84">
        <v>0</v>
      </c>
      <c r="AE10" s="192">
        <v>0.01</v>
      </c>
      <c r="AF10" s="162"/>
      <c r="AG10" s="128" t="s">
        <v>324</v>
      </c>
      <c r="AH10" s="159" t="s">
        <v>321</v>
      </c>
      <c r="AI10" s="123" t="s">
        <v>197</v>
      </c>
      <c r="AJ10" s="75" t="s">
        <v>195</v>
      </c>
      <c r="AK10" s="76"/>
      <c r="AQ10" s="175" t="s">
        <v>2210</v>
      </c>
      <c r="AR10" s="176" t="s">
        <v>2214</v>
      </c>
      <c r="AS10" s="177" t="s">
        <v>2217</v>
      </c>
      <c r="AT10" s="177" t="str">
        <f t="shared" si="0"/>
        <v>旧処遇改善加算Ⅱ特定加算Ⅱベア加算なし</v>
      </c>
      <c r="AU10" s="177" t="s">
        <v>2220</v>
      </c>
      <c r="AV10" s="178" t="s">
        <v>188</v>
      </c>
      <c r="AW10" s="178" t="s">
        <v>191</v>
      </c>
      <c r="AX10" s="178" t="s">
        <v>192</v>
      </c>
      <c r="AY10" s="178" t="s">
        <v>193</v>
      </c>
      <c r="AZ10" s="179" t="s">
        <v>201</v>
      </c>
      <c r="BB10" s="130" t="s">
        <v>324</v>
      </c>
      <c r="BC10" s="180" t="s">
        <v>2204</v>
      </c>
      <c r="BE10" s="210" t="s">
        <v>205</v>
      </c>
    </row>
    <row r="11" spans="1:57" ht="24">
      <c r="A11" s="154" t="s">
        <v>73</v>
      </c>
      <c r="B11" s="190" t="s">
        <v>325</v>
      </c>
      <c r="C11" s="70">
        <v>5.8999999999999997E-2</v>
      </c>
      <c r="D11" s="71">
        <v>4.2999999999999997E-2</v>
      </c>
      <c r="E11" s="71">
        <v>2.3E-2</v>
      </c>
      <c r="F11" s="72">
        <v>0</v>
      </c>
      <c r="G11" s="70">
        <v>1.2E-2</v>
      </c>
      <c r="H11" s="71">
        <v>0.01</v>
      </c>
      <c r="I11" s="72">
        <v>0</v>
      </c>
      <c r="J11" s="70">
        <v>1.0999999999999999E-2</v>
      </c>
      <c r="K11" s="72">
        <v>0</v>
      </c>
      <c r="L11" s="73">
        <v>9.1999999999999985E-2</v>
      </c>
      <c r="M11" s="74">
        <v>8.9999999999999983E-2</v>
      </c>
      <c r="N11" s="74">
        <v>7.9999999999999988E-2</v>
      </c>
      <c r="O11" s="74">
        <v>6.3999999999999987E-2</v>
      </c>
      <c r="P11" s="74">
        <v>8.0999999999999989E-2</v>
      </c>
      <c r="Q11" s="74">
        <v>7.5999999999999984E-2</v>
      </c>
      <c r="R11" s="74">
        <v>7.8999999999999987E-2</v>
      </c>
      <c r="S11" s="74">
        <v>7.3999999999999996E-2</v>
      </c>
      <c r="T11" s="74">
        <v>6.4999999999999988E-2</v>
      </c>
      <c r="U11" s="74">
        <v>6.3E-2</v>
      </c>
      <c r="V11" s="74">
        <v>5.6000000000000001E-2</v>
      </c>
      <c r="W11" s="74">
        <v>6.8999999999999992E-2</v>
      </c>
      <c r="X11" s="74">
        <v>5.3999999999999999E-2</v>
      </c>
      <c r="Y11" s="74">
        <v>4.5000000000000005E-2</v>
      </c>
      <c r="Z11" s="74">
        <v>5.2999999999999999E-2</v>
      </c>
      <c r="AA11" s="74">
        <v>4.3000000000000003E-2</v>
      </c>
      <c r="AB11" s="74">
        <v>4.4000000000000004E-2</v>
      </c>
      <c r="AC11" s="207">
        <v>3.3000000000000002E-2</v>
      </c>
      <c r="AD11" s="84">
        <v>0</v>
      </c>
      <c r="AE11" s="192">
        <v>0.01</v>
      </c>
      <c r="AF11" s="162"/>
      <c r="AG11" s="128" t="s">
        <v>328</v>
      </c>
      <c r="AH11" s="159" t="s">
        <v>325</v>
      </c>
      <c r="AI11" s="123" t="s">
        <v>197</v>
      </c>
      <c r="AJ11" s="75" t="s">
        <v>195</v>
      </c>
      <c r="AK11" s="77" t="s">
        <v>2224</v>
      </c>
      <c r="AQ11" s="175" t="s">
        <v>2211</v>
      </c>
      <c r="AR11" s="176" t="s">
        <v>2213</v>
      </c>
      <c r="AS11" s="177" t="s">
        <v>2216</v>
      </c>
      <c r="AT11" s="177" t="str">
        <f t="shared" si="0"/>
        <v>旧処遇改善加算Ⅲ特定加算Ⅰベア加算あり</v>
      </c>
      <c r="AU11" s="177" t="s">
        <v>2220</v>
      </c>
      <c r="AV11" s="178" t="s">
        <v>188</v>
      </c>
      <c r="AW11" s="178" t="s">
        <v>191</v>
      </c>
      <c r="AX11" s="178" t="s">
        <v>192</v>
      </c>
      <c r="AY11" s="178" t="s">
        <v>193</v>
      </c>
      <c r="AZ11" s="179" t="s">
        <v>202</v>
      </c>
      <c r="BB11" s="130" t="s">
        <v>328</v>
      </c>
      <c r="BC11" s="180" t="s">
        <v>2204</v>
      </c>
      <c r="BE11" s="210" t="s">
        <v>206</v>
      </c>
    </row>
    <row r="12" spans="1:57">
      <c r="A12" s="154" t="s">
        <v>76</v>
      </c>
      <c r="B12" s="190" t="s">
        <v>56</v>
      </c>
      <c r="C12" s="70">
        <v>4.7E-2</v>
      </c>
      <c r="D12" s="71">
        <v>3.4000000000000002E-2</v>
      </c>
      <c r="E12" s="71">
        <v>1.9E-2</v>
      </c>
      <c r="F12" s="72">
        <v>0</v>
      </c>
      <c r="G12" s="70">
        <v>0.02</v>
      </c>
      <c r="H12" s="71">
        <v>1.7000000000000001E-2</v>
      </c>
      <c r="I12" s="72">
        <v>0</v>
      </c>
      <c r="J12" s="70">
        <v>0.01</v>
      </c>
      <c r="K12" s="72">
        <v>0</v>
      </c>
      <c r="L12" s="73">
        <v>8.5999999999999993E-2</v>
      </c>
      <c r="M12" s="74">
        <v>8.299999999999999E-2</v>
      </c>
      <c r="N12" s="74">
        <v>6.6000000000000003E-2</v>
      </c>
      <c r="O12" s="74">
        <v>5.3000000000000005E-2</v>
      </c>
      <c r="P12" s="74">
        <v>7.5999999999999998E-2</v>
      </c>
      <c r="Q12" s="74">
        <v>7.2999999999999995E-2</v>
      </c>
      <c r="R12" s="74">
        <v>7.2999999999999995E-2</v>
      </c>
      <c r="S12" s="74">
        <v>7.0000000000000007E-2</v>
      </c>
      <c r="T12" s="74">
        <v>6.3E-2</v>
      </c>
      <c r="U12" s="74">
        <v>6.0000000000000005E-2</v>
      </c>
      <c r="V12" s="74">
        <v>5.8000000000000003E-2</v>
      </c>
      <c r="W12" s="74">
        <v>5.6000000000000001E-2</v>
      </c>
      <c r="X12" s="74">
        <v>5.5000000000000007E-2</v>
      </c>
      <c r="Y12" s="74">
        <v>4.8000000000000001E-2</v>
      </c>
      <c r="Z12" s="74">
        <v>4.3000000000000003E-2</v>
      </c>
      <c r="AA12" s="74">
        <v>4.5000000000000005E-2</v>
      </c>
      <c r="AB12" s="74">
        <v>3.7999999999999999E-2</v>
      </c>
      <c r="AC12" s="207">
        <v>2.7999999999999997E-2</v>
      </c>
      <c r="AD12" s="84">
        <v>0</v>
      </c>
      <c r="AE12" s="192">
        <v>8.9999999999999993E-3</v>
      </c>
      <c r="AF12" s="162"/>
      <c r="AG12" s="128" t="s">
        <v>331</v>
      </c>
      <c r="AH12" s="159" t="s">
        <v>56</v>
      </c>
      <c r="AI12" s="123" t="s">
        <v>197</v>
      </c>
      <c r="AJ12" s="75" t="s">
        <v>195</v>
      </c>
      <c r="AK12" s="76"/>
      <c r="AQ12" s="175" t="s">
        <v>2209</v>
      </c>
      <c r="AR12" s="176" t="s">
        <v>2215</v>
      </c>
      <c r="AS12" s="177" t="s">
        <v>2217</v>
      </c>
      <c r="AT12" s="177" t="str">
        <f t="shared" si="0"/>
        <v>旧処遇改善加算Ⅰ特定加算なしベア加算なし</v>
      </c>
      <c r="AU12" s="177" t="s">
        <v>2220</v>
      </c>
      <c r="AV12" s="178" t="s">
        <v>188</v>
      </c>
      <c r="AW12" s="178" t="s">
        <v>191</v>
      </c>
      <c r="AX12" s="178" t="s">
        <v>192</v>
      </c>
      <c r="AY12" s="178" t="s">
        <v>193</v>
      </c>
      <c r="AZ12" s="179" t="s">
        <v>203</v>
      </c>
      <c r="BB12" s="130" t="s">
        <v>331</v>
      </c>
      <c r="BC12" s="180" t="s">
        <v>2204</v>
      </c>
      <c r="BE12" s="210" t="s">
        <v>207</v>
      </c>
    </row>
    <row r="13" spans="1:57" ht="12.6" thickBot="1">
      <c r="A13" s="154" t="s">
        <v>80</v>
      </c>
      <c r="B13" s="190" t="s">
        <v>59</v>
      </c>
      <c r="C13" s="70">
        <v>4.7E-2</v>
      </c>
      <c r="D13" s="71">
        <v>3.4000000000000002E-2</v>
      </c>
      <c r="E13" s="71">
        <v>1.9E-2</v>
      </c>
      <c r="F13" s="72">
        <v>0</v>
      </c>
      <c r="G13" s="70">
        <v>0.02</v>
      </c>
      <c r="H13" s="71">
        <v>1.7000000000000001E-2</v>
      </c>
      <c r="I13" s="72">
        <v>0</v>
      </c>
      <c r="J13" s="70">
        <v>0.01</v>
      </c>
      <c r="K13" s="72">
        <v>0</v>
      </c>
      <c r="L13" s="73">
        <v>8.5999999999999993E-2</v>
      </c>
      <c r="M13" s="74">
        <v>8.299999999999999E-2</v>
      </c>
      <c r="N13" s="74">
        <v>6.6000000000000003E-2</v>
      </c>
      <c r="O13" s="74">
        <v>5.3000000000000005E-2</v>
      </c>
      <c r="P13" s="74">
        <v>7.5999999999999998E-2</v>
      </c>
      <c r="Q13" s="74">
        <v>7.2999999999999995E-2</v>
      </c>
      <c r="R13" s="74">
        <v>7.2999999999999995E-2</v>
      </c>
      <c r="S13" s="74">
        <v>7.0000000000000007E-2</v>
      </c>
      <c r="T13" s="74">
        <v>6.3E-2</v>
      </c>
      <c r="U13" s="74">
        <v>6.0000000000000005E-2</v>
      </c>
      <c r="V13" s="74">
        <v>5.8000000000000003E-2</v>
      </c>
      <c r="W13" s="74">
        <v>5.6000000000000001E-2</v>
      </c>
      <c r="X13" s="74">
        <v>5.5000000000000007E-2</v>
      </c>
      <c r="Y13" s="74">
        <v>4.8000000000000001E-2</v>
      </c>
      <c r="Z13" s="74">
        <v>4.3000000000000003E-2</v>
      </c>
      <c r="AA13" s="74">
        <v>4.5000000000000005E-2</v>
      </c>
      <c r="AB13" s="74">
        <v>3.7999999999999999E-2</v>
      </c>
      <c r="AC13" s="207">
        <v>2.7999999999999997E-2</v>
      </c>
      <c r="AD13" s="84">
        <v>0</v>
      </c>
      <c r="AE13" s="192">
        <v>8.9999999999999993E-3</v>
      </c>
      <c r="AF13" s="162"/>
      <c r="AG13" s="128" t="s">
        <v>334</v>
      </c>
      <c r="AH13" s="159" t="s">
        <v>59</v>
      </c>
      <c r="AI13" s="123" t="s">
        <v>197</v>
      </c>
      <c r="AJ13" s="75" t="s">
        <v>195</v>
      </c>
      <c r="AK13" s="76"/>
      <c r="AQ13" s="175" t="s">
        <v>2211</v>
      </c>
      <c r="AR13" s="176" t="s">
        <v>2214</v>
      </c>
      <c r="AS13" s="177" t="s">
        <v>2216</v>
      </c>
      <c r="AT13" s="177" t="str">
        <f t="shared" si="0"/>
        <v>旧処遇改善加算Ⅲ特定加算Ⅱベア加算あり</v>
      </c>
      <c r="AU13" s="177" t="s">
        <v>2220</v>
      </c>
      <c r="AV13" s="178" t="s">
        <v>188</v>
      </c>
      <c r="AW13" s="178" t="s">
        <v>191</v>
      </c>
      <c r="AX13" s="178" t="s">
        <v>192</v>
      </c>
      <c r="AY13" s="178" t="s">
        <v>193</v>
      </c>
      <c r="AZ13" s="179" t="s">
        <v>204</v>
      </c>
      <c r="BB13" s="130" t="s">
        <v>334</v>
      </c>
      <c r="BC13" s="180" t="s">
        <v>2223</v>
      </c>
      <c r="BE13" s="211" t="s">
        <v>209</v>
      </c>
    </row>
    <row r="14" spans="1:57">
      <c r="A14" s="154" t="s">
        <v>83</v>
      </c>
      <c r="B14" s="190" t="s">
        <v>63</v>
      </c>
      <c r="C14" s="70">
        <v>8.2000000000000003E-2</v>
      </c>
      <c r="D14" s="71">
        <v>0.06</v>
      </c>
      <c r="E14" s="71">
        <v>3.3000000000000002E-2</v>
      </c>
      <c r="F14" s="72">
        <v>0</v>
      </c>
      <c r="G14" s="70">
        <v>1.7999999999999999E-2</v>
      </c>
      <c r="H14" s="71">
        <v>1.2E-2</v>
      </c>
      <c r="I14" s="72">
        <v>0</v>
      </c>
      <c r="J14" s="70">
        <v>1.4999999999999999E-2</v>
      </c>
      <c r="K14" s="72">
        <v>0</v>
      </c>
      <c r="L14" s="73">
        <v>0.128</v>
      </c>
      <c r="M14" s="74">
        <v>0.122</v>
      </c>
      <c r="N14" s="74">
        <v>0.11</v>
      </c>
      <c r="O14" s="74">
        <v>8.7999999999999995E-2</v>
      </c>
      <c r="P14" s="74">
        <v>0.113</v>
      </c>
      <c r="Q14" s="74">
        <v>0.106</v>
      </c>
      <c r="R14" s="74">
        <v>0.107</v>
      </c>
      <c r="S14" s="74">
        <v>9.9999999999999992E-2</v>
      </c>
      <c r="T14" s="74">
        <v>9.0999999999999998E-2</v>
      </c>
      <c r="U14" s="74">
        <v>8.4999999999999992E-2</v>
      </c>
      <c r="V14" s="74">
        <v>7.9000000000000001E-2</v>
      </c>
      <c r="W14" s="74">
        <v>9.5000000000000001E-2</v>
      </c>
      <c r="X14" s="74">
        <v>7.2999999999999995E-2</v>
      </c>
      <c r="Y14" s="74">
        <v>6.4000000000000001E-2</v>
      </c>
      <c r="Z14" s="74">
        <v>7.2999999999999995E-2</v>
      </c>
      <c r="AA14" s="74">
        <v>5.7999999999999996E-2</v>
      </c>
      <c r="AB14" s="74">
        <v>6.0999999999999999E-2</v>
      </c>
      <c r="AC14" s="207">
        <v>4.5999999999999999E-2</v>
      </c>
      <c r="AD14" s="84">
        <v>0</v>
      </c>
      <c r="AE14" s="192">
        <v>1.2999999999999999E-2</v>
      </c>
      <c r="AF14" s="162"/>
      <c r="AG14" s="128" t="s">
        <v>339</v>
      </c>
      <c r="AH14" s="159" t="s">
        <v>63</v>
      </c>
      <c r="AI14" s="123" t="s">
        <v>197</v>
      </c>
      <c r="AJ14" s="75" t="s">
        <v>195</v>
      </c>
      <c r="AK14" s="77" t="s">
        <v>2225</v>
      </c>
      <c r="AQ14" s="175" t="s">
        <v>2211</v>
      </c>
      <c r="AR14" s="176" t="s">
        <v>2213</v>
      </c>
      <c r="AS14" s="177" t="s">
        <v>2217</v>
      </c>
      <c r="AT14" s="177" t="str">
        <f t="shared" si="0"/>
        <v>旧処遇改善加算Ⅲ特定加算Ⅰベア加算なし</v>
      </c>
      <c r="AU14" s="177" t="s">
        <v>2220</v>
      </c>
      <c r="AV14" s="178" t="s">
        <v>188</v>
      </c>
      <c r="AW14" s="178" t="s">
        <v>191</v>
      </c>
      <c r="AX14" s="178" t="s">
        <v>192</v>
      </c>
      <c r="AY14" s="178" t="s">
        <v>193</v>
      </c>
      <c r="AZ14" s="179" t="s">
        <v>205</v>
      </c>
      <c r="BB14" s="130" t="s">
        <v>339</v>
      </c>
      <c r="BC14" s="180" t="s">
        <v>2204</v>
      </c>
    </row>
    <row r="15" spans="1:57">
      <c r="A15" s="154" t="s">
        <v>87</v>
      </c>
      <c r="B15" s="190" t="s">
        <v>65</v>
      </c>
      <c r="C15" s="70">
        <v>8.2000000000000003E-2</v>
      </c>
      <c r="D15" s="71">
        <v>0.06</v>
      </c>
      <c r="E15" s="71">
        <v>3.3000000000000002E-2</v>
      </c>
      <c r="F15" s="72">
        <v>0</v>
      </c>
      <c r="G15" s="70">
        <v>1.7999999999999999E-2</v>
      </c>
      <c r="H15" s="71">
        <v>1.2E-2</v>
      </c>
      <c r="I15" s="72">
        <v>0</v>
      </c>
      <c r="J15" s="70">
        <v>1.4999999999999999E-2</v>
      </c>
      <c r="K15" s="72">
        <v>0</v>
      </c>
      <c r="L15" s="73">
        <v>0.128</v>
      </c>
      <c r="M15" s="74">
        <v>0.122</v>
      </c>
      <c r="N15" s="74">
        <v>0.11</v>
      </c>
      <c r="O15" s="74">
        <v>8.7999999999999995E-2</v>
      </c>
      <c r="P15" s="74">
        <v>0.113</v>
      </c>
      <c r="Q15" s="74">
        <v>0.106</v>
      </c>
      <c r="R15" s="74">
        <v>0.107</v>
      </c>
      <c r="S15" s="74">
        <v>9.9999999999999992E-2</v>
      </c>
      <c r="T15" s="74">
        <v>9.0999999999999998E-2</v>
      </c>
      <c r="U15" s="74">
        <v>8.4999999999999992E-2</v>
      </c>
      <c r="V15" s="74">
        <v>7.9000000000000001E-2</v>
      </c>
      <c r="W15" s="74">
        <v>9.5000000000000001E-2</v>
      </c>
      <c r="X15" s="74">
        <v>7.2999999999999995E-2</v>
      </c>
      <c r="Y15" s="74">
        <v>6.4000000000000001E-2</v>
      </c>
      <c r="Z15" s="74">
        <v>7.2999999999999995E-2</v>
      </c>
      <c r="AA15" s="74">
        <v>5.7999999999999996E-2</v>
      </c>
      <c r="AB15" s="74">
        <v>6.0999999999999999E-2</v>
      </c>
      <c r="AC15" s="207">
        <v>4.5999999999999999E-2</v>
      </c>
      <c r="AD15" s="84">
        <v>0</v>
      </c>
      <c r="AE15" s="192">
        <v>1.2999999999999999E-2</v>
      </c>
      <c r="AF15" s="162"/>
      <c r="AG15" s="128" t="s">
        <v>2226</v>
      </c>
      <c r="AH15" s="159" t="s">
        <v>65</v>
      </c>
      <c r="AI15" s="123" t="s">
        <v>197</v>
      </c>
      <c r="AJ15" s="75" t="s">
        <v>195</v>
      </c>
      <c r="AK15" s="77" t="s">
        <v>2225</v>
      </c>
      <c r="AQ15" s="175" t="s">
        <v>2210</v>
      </c>
      <c r="AR15" s="176" t="s">
        <v>2215</v>
      </c>
      <c r="AS15" s="177" t="s">
        <v>2217</v>
      </c>
      <c r="AT15" s="177" t="str">
        <f t="shared" si="0"/>
        <v>旧処遇改善加算Ⅱ特定加算なしベア加算なし</v>
      </c>
      <c r="AU15" s="177" t="s">
        <v>2220</v>
      </c>
      <c r="AV15" s="178" t="s">
        <v>188</v>
      </c>
      <c r="AW15" s="178" t="s">
        <v>191</v>
      </c>
      <c r="AX15" s="178" t="s">
        <v>192</v>
      </c>
      <c r="AY15" s="178" t="s">
        <v>193</v>
      </c>
      <c r="AZ15" s="179" t="s">
        <v>206</v>
      </c>
      <c r="BB15" s="130" t="s">
        <v>2226</v>
      </c>
      <c r="BC15" s="180" t="s">
        <v>2223</v>
      </c>
    </row>
    <row r="16" spans="1:57">
      <c r="A16" s="154" t="s">
        <v>90</v>
      </c>
      <c r="B16" s="190" t="s">
        <v>68</v>
      </c>
      <c r="C16" s="70">
        <v>8.2000000000000003E-2</v>
      </c>
      <c r="D16" s="71">
        <v>0.06</v>
      </c>
      <c r="E16" s="71">
        <v>3.3000000000000002E-2</v>
      </c>
      <c r="F16" s="72">
        <v>0</v>
      </c>
      <c r="G16" s="70">
        <v>1.7999999999999999E-2</v>
      </c>
      <c r="H16" s="71">
        <v>1.2E-2</v>
      </c>
      <c r="I16" s="72">
        <v>0</v>
      </c>
      <c r="J16" s="70">
        <v>1.4999999999999999E-2</v>
      </c>
      <c r="K16" s="72">
        <v>0</v>
      </c>
      <c r="L16" s="73">
        <v>0.128</v>
      </c>
      <c r="M16" s="74">
        <v>0.122</v>
      </c>
      <c r="N16" s="74">
        <v>0.11</v>
      </c>
      <c r="O16" s="74">
        <v>8.7999999999999995E-2</v>
      </c>
      <c r="P16" s="74">
        <v>0.113</v>
      </c>
      <c r="Q16" s="74">
        <v>0.106</v>
      </c>
      <c r="R16" s="74">
        <v>0.107</v>
      </c>
      <c r="S16" s="74">
        <v>9.9999999999999992E-2</v>
      </c>
      <c r="T16" s="74">
        <v>9.0999999999999998E-2</v>
      </c>
      <c r="U16" s="74">
        <v>8.4999999999999992E-2</v>
      </c>
      <c r="V16" s="74">
        <v>7.9000000000000001E-2</v>
      </c>
      <c r="W16" s="74">
        <v>9.5000000000000001E-2</v>
      </c>
      <c r="X16" s="74">
        <v>7.2999999999999995E-2</v>
      </c>
      <c r="Y16" s="74">
        <v>6.4000000000000001E-2</v>
      </c>
      <c r="Z16" s="74">
        <v>7.2999999999999995E-2</v>
      </c>
      <c r="AA16" s="74">
        <v>5.7999999999999996E-2</v>
      </c>
      <c r="AB16" s="74">
        <v>6.0999999999999999E-2</v>
      </c>
      <c r="AC16" s="207">
        <v>4.5999999999999999E-2</v>
      </c>
      <c r="AD16" s="84">
        <v>0</v>
      </c>
      <c r="AE16" s="192">
        <v>1.2999999999999999E-2</v>
      </c>
      <c r="AF16" s="162"/>
      <c r="AG16" s="128" t="s">
        <v>342</v>
      </c>
      <c r="AH16" s="159" t="s">
        <v>68</v>
      </c>
      <c r="AI16" s="123" t="s">
        <v>197</v>
      </c>
      <c r="AJ16" s="75" t="s">
        <v>195</v>
      </c>
      <c r="AK16" s="77" t="s">
        <v>2225</v>
      </c>
      <c r="AQ16" s="175" t="s">
        <v>2211</v>
      </c>
      <c r="AR16" s="176" t="s">
        <v>2214</v>
      </c>
      <c r="AS16" s="177" t="s">
        <v>2217</v>
      </c>
      <c r="AT16" s="177" t="str">
        <f t="shared" si="0"/>
        <v>旧処遇改善加算Ⅲ特定加算Ⅱベア加算なし</v>
      </c>
      <c r="AU16" s="177" t="s">
        <v>2220</v>
      </c>
      <c r="AV16" s="178" t="s">
        <v>188</v>
      </c>
      <c r="AW16" s="178" t="s">
        <v>191</v>
      </c>
      <c r="AX16" s="178" t="s">
        <v>192</v>
      </c>
      <c r="AY16" s="178" t="s">
        <v>193</v>
      </c>
      <c r="AZ16" s="179" t="s">
        <v>207</v>
      </c>
      <c r="BB16" s="130" t="s">
        <v>342</v>
      </c>
      <c r="BC16" s="180" t="s">
        <v>2223</v>
      </c>
    </row>
    <row r="17" spans="1:55">
      <c r="A17" s="154" t="s">
        <v>93</v>
      </c>
      <c r="B17" s="190" t="s">
        <v>72</v>
      </c>
      <c r="C17" s="70">
        <v>8.2000000000000003E-2</v>
      </c>
      <c r="D17" s="71">
        <v>0.06</v>
      </c>
      <c r="E17" s="71">
        <v>3.3000000000000002E-2</v>
      </c>
      <c r="F17" s="72">
        <v>0</v>
      </c>
      <c r="G17" s="70">
        <v>1.7999999999999999E-2</v>
      </c>
      <c r="H17" s="71">
        <v>1.2E-2</v>
      </c>
      <c r="I17" s="72">
        <v>0</v>
      </c>
      <c r="J17" s="70">
        <v>1.4999999999999999E-2</v>
      </c>
      <c r="K17" s="72">
        <v>0</v>
      </c>
      <c r="L17" s="73">
        <v>0.128</v>
      </c>
      <c r="M17" s="74">
        <v>0.122</v>
      </c>
      <c r="N17" s="74">
        <v>0.11</v>
      </c>
      <c r="O17" s="74">
        <v>8.7999999999999995E-2</v>
      </c>
      <c r="P17" s="74">
        <v>0.113</v>
      </c>
      <c r="Q17" s="74">
        <v>0.106</v>
      </c>
      <c r="R17" s="74">
        <v>0.107</v>
      </c>
      <c r="S17" s="74">
        <v>9.9999999999999992E-2</v>
      </c>
      <c r="T17" s="74">
        <v>9.0999999999999998E-2</v>
      </c>
      <c r="U17" s="74">
        <v>8.4999999999999992E-2</v>
      </c>
      <c r="V17" s="74">
        <v>7.9000000000000001E-2</v>
      </c>
      <c r="W17" s="74">
        <v>9.5000000000000001E-2</v>
      </c>
      <c r="X17" s="74">
        <v>7.2999999999999995E-2</v>
      </c>
      <c r="Y17" s="74">
        <v>6.4000000000000001E-2</v>
      </c>
      <c r="Z17" s="74">
        <v>7.2999999999999995E-2</v>
      </c>
      <c r="AA17" s="74">
        <v>5.7999999999999996E-2</v>
      </c>
      <c r="AB17" s="74">
        <v>6.0999999999999999E-2</v>
      </c>
      <c r="AC17" s="207">
        <v>4.5999999999999999E-2</v>
      </c>
      <c r="AD17" s="84">
        <v>0</v>
      </c>
      <c r="AE17" s="192">
        <v>1.2999999999999999E-2</v>
      </c>
      <c r="AF17" s="162"/>
      <c r="AG17" s="128" t="s">
        <v>2132</v>
      </c>
      <c r="AH17" s="159" t="s">
        <v>72</v>
      </c>
      <c r="AI17" s="123" t="s">
        <v>197</v>
      </c>
      <c r="AJ17" s="75" t="s">
        <v>195</v>
      </c>
      <c r="AK17" s="77" t="s">
        <v>2225</v>
      </c>
      <c r="AQ17" s="175" t="s">
        <v>2211</v>
      </c>
      <c r="AR17" s="176" t="s">
        <v>2215</v>
      </c>
      <c r="AS17" s="177" t="s">
        <v>2216</v>
      </c>
      <c r="AT17" s="177" t="str">
        <f t="shared" si="0"/>
        <v>旧処遇改善加算Ⅲ特定加算なしベア加算あり</v>
      </c>
      <c r="AU17" s="177" t="s">
        <v>2220</v>
      </c>
      <c r="AV17" s="178" t="s">
        <v>188</v>
      </c>
      <c r="AW17" s="178" t="s">
        <v>191</v>
      </c>
      <c r="AX17" s="178" t="s">
        <v>192</v>
      </c>
      <c r="AY17" s="178" t="s">
        <v>193</v>
      </c>
      <c r="AZ17" s="179" t="s">
        <v>208</v>
      </c>
      <c r="BB17" s="130" t="s">
        <v>2132</v>
      </c>
      <c r="BC17" s="180" t="s">
        <v>2204</v>
      </c>
    </row>
    <row r="18" spans="1:55">
      <c r="A18" s="154" t="s">
        <v>96</v>
      </c>
      <c r="B18" s="190" t="s">
        <v>75</v>
      </c>
      <c r="C18" s="70">
        <v>8.2000000000000003E-2</v>
      </c>
      <c r="D18" s="71">
        <v>0.06</v>
      </c>
      <c r="E18" s="71">
        <v>3.3000000000000002E-2</v>
      </c>
      <c r="F18" s="72">
        <v>0</v>
      </c>
      <c r="G18" s="70">
        <v>1.7999999999999999E-2</v>
      </c>
      <c r="H18" s="71">
        <v>1.2E-2</v>
      </c>
      <c r="I18" s="72">
        <v>0</v>
      </c>
      <c r="J18" s="70">
        <v>1.4999999999999999E-2</v>
      </c>
      <c r="K18" s="72">
        <v>0</v>
      </c>
      <c r="L18" s="73">
        <v>0.128</v>
      </c>
      <c r="M18" s="74">
        <v>0.122</v>
      </c>
      <c r="N18" s="74">
        <v>0.11</v>
      </c>
      <c r="O18" s="74">
        <v>8.7999999999999995E-2</v>
      </c>
      <c r="P18" s="74">
        <v>0.113</v>
      </c>
      <c r="Q18" s="74">
        <v>0.106</v>
      </c>
      <c r="R18" s="74">
        <v>0.107</v>
      </c>
      <c r="S18" s="74">
        <v>9.9999999999999992E-2</v>
      </c>
      <c r="T18" s="74">
        <v>9.0999999999999998E-2</v>
      </c>
      <c r="U18" s="74">
        <v>8.4999999999999992E-2</v>
      </c>
      <c r="V18" s="74">
        <v>7.9000000000000001E-2</v>
      </c>
      <c r="W18" s="74">
        <v>9.5000000000000001E-2</v>
      </c>
      <c r="X18" s="74">
        <v>7.2999999999999995E-2</v>
      </c>
      <c r="Y18" s="74">
        <v>6.4000000000000001E-2</v>
      </c>
      <c r="Z18" s="74">
        <v>7.2999999999999995E-2</v>
      </c>
      <c r="AA18" s="74">
        <v>5.7999999999999996E-2</v>
      </c>
      <c r="AB18" s="74">
        <v>6.0999999999999999E-2</v>
      </c>
      <c r="AC18" s="207">
        <v>4.5999999999999999E-2</v>
      </c>
      <c r="AD18" s="84">
        <v>0</v>
      </c>
      <c r="AE18" s="192">
        <v>1.2999999999999999E-2</v>
      </c>
      <c r="AF18" s="162"/>
      <c r="AG18" s="128" t="s">
        <v>348</v>
      </c>
      <c r="AH18" s="159" t="s">
        <v>75</v>
      </c>
      <c r="AI18" s="123" t="s">
        <v>197</v>
      </c>
      <c r="AJ18" s="75" t="s">
        <v>195</v>
      </c>
      <c r="AK18" s="77" t="s">
        <v>2225</v>
      </c>
      <c r="AQ18" s="175" t="s">
        <v>2211</v>
      </c>
      <c r="AR18" s="176" t="s">
        <v>2215</v>
      </c>
      <c r="AS18" s="177" t="s">
        <v>2217</v>
      </c>
      <c r="AT18" s="177" t="str">
        <f t="shared" si="0"/>
        <v>旧処遇改善加算Ⅲ特定加算なしベア加算なし</v>
      </c>
      <c r="AU18" s="177" t="s">
        <v>2220</v>
      </c>
      <c r="AV18" s="178" t="s">
        <v>188</v>
      </c>
      <c r="AW18" s="178" t="s">
        <v>191</v>
      </c>
      <c r="AX18" s="178" t="s">
        <v>192</v>
      </c>
      <c r="AY18" s="178" t="s">
        <v>193</v>
      </c>
      <c r="AZ18" s="179" t="s">
        <v>209</v>
      </c>
      <c r="BB18" s="130" t="s">
        <v>348</v>
      </c>
      <c r="BC18" s="180" t="s">
        <v>2223</v>
      </c>
    </row>
    <row r="19" spans="1:55">
      <c r="A19" s="154" t="s">
        <v>100</v>
      </c>
      <c r="B19" s="190" t="s">
        <v>79</v>
      </c>
      <c r="C19" s="70">
        <v>0.104</v>
      </c>
      <c r="D19" s="71">
        <v>7.5999999999999998E-2</v>
      </c>
      <c r="E19" s="71">
        <v>4.2000000000000003E-2</v>
      </c>
      <c r="F19" s="72">
        <v>0</v>
      </c>
      <c r="G19" s="70">
        <v>3.1E-2</v>
      </c>
      <c r="H19" s="71">
        <v>2.4E-2</v>
      </c>
      <c r="I19" s="72">
        <v>0</v>
      </c>
      <c r="J19" s="70">
        <v>2.3E-2</v>
      </c>
      <c r="K19" s="72">
        <v>0</v>
      </c>
      <c r="L19" s="73">
        <v>0.18099999999999999</v>
      </c>
      <c r="M19" s="74">
        <v>0.17399999999999999</v>
      </c>
      <c r="N19" s="74">
        <v>0.15</v>
      </c>
      <c r="O19" s="74">
        <v>0.122</v>
      </c>
      <c r="P19" s="74">
        <v>0.158</v>
      </c>
      <c r="Q19" s="74">
        <v>0.153</v>
      </c>
      <c r="R19" s="74">
        <v>0.151</v>
      </c>
      <c r="S19" s="74">
        <v>0.14599999999999999</v>
      </c>
      <c r="T19" s="74">
        <v>0.13</v>
      </c>
      <c r="U19" s="74">
        <v>0.123</v>
      </c>
      <c r="V19" s="74">
        <v>0.11899999999999999</v>
      </c>
      <c r="W19" s="74">
        <v>0.127</v>
      </c>
      <c r="X19" s="74">
        <v>0.11199999999999999</v>
      </c>
      <c r="Y19" s="74">
        <v>9.6000000000000002E-2</v>
      </c>
      <c r="Z19" s="74">
        <v>9.9000000000000005E-2</v>
      </c>
      <c r="AA19" s="74">
        <v>8.8999999999999996E-2</v>
      </c>
      <c r="AB19" s="74">
        <v>8.7999999999999995E-2</v>
      </c>
      <c r="AC19" s="207">
        <v>6.5000000000000002E-2</v>
      </c>
      <c r="AD19" s="84">
        <v>0</v>
      </c>
      <c r="AE19" s="192">
        <v>2.3E-2</v>
      </c>
      <c r="AF19" s="162"/>
      <c r="AG19" s="128" t="s">
        <v>351</v>
      </c>
      <c r="AH19" s="159" t="s">
        <v>79</v>
      </c>
      <c r="AI19" s="123" t="s">
        <v>197</v>
      </c>
      <c r="AJ19" s="75" t="s">
        <v>195</v>
      </c>
      <c r="AK19" s="76"/>
      <c r="AQ19" s="175" t="s">
        <v>2209</v>
      </c>
      <c r="AR19" s="176" t="s">
        <v>2213</v>
      </c>
      <c r="AS19" s="177" t="s">
        <v>2216</v>
      </c>
      <c r="AT19" s="177" t="str">
        <f t="shared" si="0"/>
        <v>旧処遇改善加算Ⅰ特定加算Ⅰベア加算あり</v>
      </c>
      <c r="AU19" s="177" t="s">
        <v>2220</v>
      </c>
      <c r="AV19" s="178" t="s">
        <v>188</v>
      </c>
      <c r="AW19" s="178" t="s">
        <v>191</v>
      </c>
      <c r="AX19" s="178" t="s">
        <v>192</v>
      </c>
      <c r="AY19" s="178" t="s">
        <v>193</v>
      </c>
      <c r="AZ19" s="181"/>
      <c r="BB19" s="130" t="s">
        <v>351</v>
      </c>
      <c r="BC19" s="180" t="s">
        <v>2204</v>
      </c>
    </row>
    <row r="20" spans="1:55">
      <c r="A20" s="154" t="s">
        <v>103</v>
      </c>
      <c r="B20" s="190" t="s">
        <v>82</v>
      </c>
      <c r="C20" s="70">
        <v>0.104</v>
      </c>
      <c r="D20" s="71">
        <v>7.5999999999999998E-2</v>
      </c>
      <c r="E20" s="71">
        <v>4.2000000000000003E-2</v>
      </c>
      <c r="F20" s="72">
        <v>0</v>
      </c>
      <c r="G20" s="70">
        <v>3.1E-2</v>
      </c>
      <c r="H20" s="71">
        <v>2.4E-2</v>
      </c>
      <c r="I20" s="72">
        <v>0</v>
      </c>
      <c r="J20" s="70">
        <v>2.3E-2</v>
      </c>
      <c r="K20" s="72">
        <v>0</v>
      </c>
      <c r="L20" s="73">
        <v>0.18099999999999999</v>
      </c>
      <c r="M20" s="74">
        <v>0.17399999999999999</v>
      </c>
      <c r="N20" s="74">
        <v>0.15</v>
      </c>
      <c r="O20" s="74">
        <v>0.122</v>
      </c>
      <c r="P20" s="74">
        <v>0.158</v>
      </c>
      <c r="Q20" s="74">
        <v>0.153</v>
      </c>
      <c r="R20" s="74">
        <v>0.151</v>
      </c>
      <c r="S20" s="74">
        <v>0.14599999999999999</v>
      </c>
      <c r="T20" s="74">
        <v>0.13</v>
      </c>
      <c r="U20" s="74">
        <v>0.123</v>
      </c>
      <c r="V20" s="74">
        <v>0.11899999999999999</v>
      </c>
      <c r="W20" s="74">
        <v>0.127</v>
      </c>
      <c r="X20" s="74">
        <v>0.11199999999999999</v>
      </c>
      <c r="Y20" s="74">
        <v>9.6000000000000002E-2</v>
      </c>
      <c r="Z20" s="74">
        <v>9.9000000000000005E-2</v>
      </c>
      <c r="AA20" s="74">
        <v>8.8999999999999996E-2</v>
      </c>
      <c r="AB20" s="74">
        <v>8.7999999999999995E-2</v>
      </c>
      <c r="AC20" s="207">
        <v>6.5000000000000002E-2</v>
      </c>
      <c r="AD20" s="84">
        <v>0</v>
      </c>
      <c r="AE20" s="192">
        <v>2.3E-2</v>
      </c>
      <c r="AF20" s="162"/>
      <c r="AG20" s="128" t="s">
        <v>354</v>
      </c>
      <c r="AH20" s="159" t="s">
        <v>82</v>
      </c>
      <c r="AI20" s="123" t="s">
        <v>197</v>
      </c>
      <c r="AJ20" s="75" t="s">
        <v>195</v>
      </c>
      <c r="AK20" s="76"/>
      <c r="AQ20" s="175" t="s">
        <v>2209</v>
      </c>
      <c r="AR20" s="176" t="s">
        <v>2214</v>
      </c>
      <c r="AS20" s="177" t="s">
        <v>2216</v>
      </c>
      <c r="AT20" s="177" t="str">
        <f t="shared" si="0"/>
        <v>旧処遇改善加算Ⅰ特定加算Ⅱベア加算あり</v>
      </c>
      <c r="AU20" s="177" t="s">
        <v>2220</v>
      </c>
      <c r="AV20" s="178" t="s">
        <v>188</v>
      </c>
      <c r="AW20" s="178" t="s">
        <v>191</v>
      </c>
      <c r="AX20" s="178" t="s">
        <v>192</v>
      </c>
      <c r="AY20" s="178" t="s">
        <v>193</v>
      </c>
      <c r="AZ20" s="181"/>
      <c r="BB20" s="130" t="s">
        <v>354</v>
      </c>
      <c r="BC20" s="180" t="s">
        <v>2223</v>
      </c>
    </row>
    <row r="21" spans="1:55">
      <c r="A21" s="154" t="s">
        <v>107</v>
      </c>
      <c r="B21" s="190" t="s">
        <v>86</v>
      </c>
      <c r="C21" s="70">
        <v>0.10199999999999999</v>
      </c>
      <c r="D21" s="71">
        <v>7.3999999999999996E-2</v>
      </c>
      <c r="E21" s="71">
        <v>4.1000000000000002E-2</v>
      </c>
      <c r="F21" s="72">
        <v>0</v>
      </c>
      <c r="G21" s="70">
        <v>1.4999999999999999E-2</v>
      </c>
      <c r="H21" s="71">
        <v>1.2E-2</v>
      </c>
      <c r="I21" s="72">
        <v>0</v>
      </c>
      <c r="J21" s="70">
        <v>1.7000000000000001E-2</v>
      </c>
      <c r="K21" s="72">
        <v>0</v>
      </c>
      <c r="L21" s="73">
        <v>0.14900000000000002</v>
      </c>
      <c r="M21" s="74">
        <v>0.14600000000000002</v>
      </c>
      <c r="N21" s="74">
        <v>0.13400000000000001</v>
      </c>
      <c r="O21" s="74">
        <v>0.106</v>
      </c>
      <c r="P21" s="74">
        <v>0.13200000000000001</v>
      </c>
      <c r="Q21" s="74">
        <v>0.121</v>
      </c>
      <c r="R21" s="74">
        <v>0.129</v>
      </c>
      <c r="S21" s="74">
        <v>0.11799999999999999</v>
      </c>
      <c r="T21" s="74">
        <v>0.104</v>
      </c>
      <c r="U21" s="74">
        <v>0.10099999999999999</v>
      </c>
      <c r="V21" s="74">
        <v>8.8000000000000009E-2</v>
      </c>
      <c r="W21" s="74">
        <v>0.11699999999999999</v>
      </c>
      <c r="X21" s="74">
        <v>8.5000000000000006E-2</v>
      </c>
      <c r="Y21" s="74">
        <v>7.1000000000000008E-2</v>
      </c>
      <c r="Z21" s="74">
        <v>8.8999999999999996E-2</v>
      </c>
      <c r="AA21" s="74">
        <v>6.8000000000000005E-2</v>
      </c>
      <c r="AB21" s="74">
        <v>7.3000000000000009E-2</v>
      </c>
      <c r="AC21" s="207">
        <v>5.6000000000000001E-2</v>
      </c>
      <c r="AD21" s="84">
        <v>0</v>
      </c>
      <c r="AE21" s="192">
        <v>1.4999999999999999E-2</v>
      </c>
      <c r="AF21" s="162"/>
      <c r="AG21" s="128" t="s">
        <v>357</v>
      </c>
      <c r="AH21" s="159" t="s">
        <v>86</v>
      </c>
      <c r="AI21" s="123" t="s">
        <v>197</v>
      </c>
      <c r="AJ21" s="75" t="s">
        <v>195</v>
      </c>
      <c r="AK21" s="76"/>
      <c r="AQ21" s="175" t="s">
        <v>2209</v>
      </c>
      <c r="AR21" s="176" t="s">
        <v>2215</v>
      </c>
      <c r="AS21" s="177" t="s">
        <v>2216</v>
      </c>
      <c r="AT21" s="177" t="str">
        <f t="shared" si="0"/>
        <v>旧処遇改善加算Ⅰ特定加算なしベア加算あり</v>
      </c>
      <c r="AU21" s="177" t="s">
        <v>2220</v>
      </c>
      <c r="AV21" s="178" t="s">
        <v>188</v>
      </c>
      <c r="AW21" s="178" t="s">
        <v>191</v>
      </c>
      <c r="AX21" s="178" t="s">
        <v>192</v>
      </c>
      <c r="AY21" s="178" t="s">
        <v>193</v>
      </c>
      <c r="AZ21" s="181"/>
      <c r="BB21" s="130" t="s">
        <v>357</v>
      </c>
      <c r="BC21" s="180" t="s">
        <v>2204</v>
      </c>
    </row>
    <row r="22" spans="1:55">
      <c r="A22" s="154" t="s">
        <v>110</v>
      </c>
      <c r="B22" s="190" t="s">
        <v>89</v>
      </c>
      <c r="C22" s="70">
        <v>0.10199999999999999</v>
      </c>
      <c r="D22" s="71">
        <v>7.3999999999999996E-2</v>
      </c>
      <c r="E22" s="71">
        <v>4.1000000000000002E-2</v>
      </c>
      <c r="F22" s="72">
        <v>0</v>
      </c>
      <c r="G22" s="70">
        <v>1.4999999999999999E-2</v>
      </c>
      <c r="H22" s="71">
        <v>1.2E-2</v>
      </c>
      <c r="I22" s="72">
        <v>0</v>
      </c>
      <c r="J22" s="70">
        <v>1.7000000000000001E-2</v>
      </c>
      <c r="K22" s="72">
        <v>0</v>
      </c>
      <c r="L22" s="73">
        <v>0.14900000000000002</v>
      </c>
      <c r="M22" s="74">
        <v>0.14600000000000002</v>
      </c>
      <c r="N22" s="74">
        <v>0.13400000000000001</v>
      </c>
      <c r="O22" s="74">
        <v>0.106</v>
      </c>
      <c r="P22" s="74">
        <v>0.13200000000000001</v>
      </c>
      <c r="Q22" s="74">
        <v>0.121</v>
      </c>
      <c r="R22" s="74">
        <v>0.129</v>
      </c>
      <c r="S22" s="74">
        <v>0.11799999999999999</v>
      </c>
      <c r="T22" s="74">
        <v>0.104</v>
      </c>
      <c r="U22" s="74">
        <v>0.10099999999999999</v>
      </c>
      <c r="V22" s="74">
        <v>8.8000000000000009E-2</v>
      </c>
      <c r="W22" s="74">
        <v>0.11699999999999999</v>
      </c>
      <c r="X22" s="74">
        <v>8.5000000000000006E-2</v>
      </c>
      <c r="Y22" s="74">
        <v>7.1000000000000008E-2</v>
      </c>
      <c r="Z22" s="74">
        <v>8.8999999999999996E-2</v>
      </c>
      <c r="AA22" s="74">
        <v>6.8000000000000005E-2</v>
      </c>
      <c r="AB22" s="74">
        <v>7.3000000000000009E-2</v>
      </c>
      <c r="AC22" s="207">
        <v>5.6000000000000001E-2</v>
      </c>
      <c r="AD22" s="84">
        <v>0</v>
      </c>
      <c r="AE22" s="192">
        <v>1.4999999999999999E-2</v>
      </c>
      <c r="AF22" s="162"/>
      <c r="AG22" s="128" t="s">
        <v>360</v>
      </c>
      <c r="AH22" s="159" t="s">
        <v>89</v>
      </c>
      <c r="AI22" s="123" t="s">
        <v>197</v>
      </c>
      <c r="AJ22" s="75" t="s">
        <v>195</v>
      </c>
      <c r="AK22" s="76"/>
      <c r="AQ22" s="175" t="s">
        <v>2210</v>
      </c>
      <c r="AR22" s="176" t="s">
        <v>2215</v>
      </c>
      <c r="AS22" s="177" t="s">
        <v>2216</v>
      </c>
      <c r="AT22" s="177" t="str">
        <f t="shared" si="0"/>
        <v>旧処遇改善加算Ⅱ特定加算なしベア加算あり</v>
      </c>
      <c r="AU22" s="177" t="s">
        <v>2220</v>
      </c>
      <c r="AV22" s="178" t="s">
        <v>188</v>
      </c>
      <c r="AW22" s="178" t="s">
        <v>191</v>
      </c>
      <c r="AX22" s="178" t="s">
        <v>192</v>
      </c>
      <c r="AY22" s="178" t="s">
        <v>193</v>
      </c>
      <c r="AZ22" s="181"/>
      <c r="BB22" s="130" t="s">
        <v>360</v>
      </c>
      <c r="BC22" s="180" t="s">
        <v>2223</v>
      </c>
    </row>
    <row r="23" spans="1:55" ht="12.6" thickBot="1">
      <c r="A23" s="154" t="s">
        <v>113</v>
      </c>
      <c r="B23" s="190" t="s">
        <v>92</v>
      </c>
      <c r="C23" s="70">
        <v>0.10199999999999999</v>
      </c>
      <c r="D23" s="71">
        <v>7.3999999999999996E-2</v>
      </c>
      <c r="E23" s="71">
        <v>4.1000000000000002E-2</v>
      </c>
      <c r="F23" s="72">
        <v>0</v>
      </c>
      <c r="G23" s="70">
        <v>1.4999999999999999E-2</v>
      </c>
      <c r="H23" s="71">
        <v>1.2E-2</v>
      </c>
      <c r="I23" s="72">
        <v>0</v>
      </c>
      <c r="J23" s="70">
        <v>1.7000000000000001E-2</v>
      </c>
      <c r="K23" s="72">
        <v>0</v>
      </c>
      <c r="L23" s="73">
        <v>0.14900000000000002</v>
      </c>
      <c r="M23" s="74">
        <v>0.14600000000000002</v>
      </c>
      <c r="N23" s="74">
        <v>0.13400000000000001</v>
      </c>
      <c r="O23" s="74">
        <v>0.106</v>
      </c>
      <c r="P23" s="74">
        <v>0.13200000000000001</v>
      </c>
      <c r="Q23" s="74">
        <v>0.121</v>
      </c>
      <c r="R23" s="74">
        <v>0.129</v>
      </c>
      <c r="S23" s="74">
        <v>0.11799999999999999</v>
      </c>
      <c r="T23" s="74">
        <v>0.104</v>
      </c>
      <c r="U23" s="74">
        <v>0.10099999999999999</v>
      </c>
      <c r="V23" s="74">
        <v>8.8000000000000009E-2</v>
      </c>
      <c r="W23" s="74">
        <v>0.11699999999999999</v>
      </c>
      <c r="X23" s="74">
        <v>8.5000000000000006E-2</v>
      </c>
      <c r="Y23" s="74">
        <v>7.1000000000000008E-2</v>
      </c>
      <c r="Z23" s="74">
        <v>8.8999999999999996E-2</v>
      </c>
      <c r="AA23" s="74">
        <v>6.8000000000000005E-2</v>
      </c>
      <c r="AB23" s="74">
        <v>7.3000000000000009E-2</v>
      </c>
      <c r="AC23" s="207">
        <v>5.6000000000000001E-2</v>
      </c>
      <c r="AD23" s="84">
        <v>0</v>
      </c>
      <c r="AE23" s="192">
        <v>1.4999999999999999E-2</v>
      </c>
      <c r="AF23" s="162"/>
      <c r="AG23" s="128" t="s">
        <v>363</v>
      </c>
      <c r="AH23" s="159" t="s">
        <v>92</v>
      </c>
      <c r="AI23" s="123" t="s">
        <v>197</v>
      </c>
      <c r="AJ23" s="75" t="s">
        <v>195</v>
      </c>
      <c r="AK23" s="76"/>
      <c r="AQ23" s="182" t="s">
        <v>2212</v>
      </c>
      <c r="AR23" s="183" t="s">
        <v>2215</v>
      </c>
      <c r="AS23" s="184" t="s">
        <v>2217</v>
      </c>
      <c r="AT23" s="184" t="str">
        <f t="shared" si="0"/>
        <v>旧処遇改善加算なし特定加算なしベア加算なし</v>
      </c>
      <c r="AU23" s="184" t="s">
        <v>2220</v>
      </c>
      <c r="AV23" s="185" t="s">
        <v>188</v>
      </c>
      <c r="AW23" s="185" t="s">
        <v>191</v>
      </c>
      <c r="AX23" s="185" t="s">
        <v>192</v>
      </c>
      <c r="AY23" s="185" t="s">
        <v>193</v>
      </c>
      <c r="AZ23" s="186"/>
      <c r="BB23" s="130" t="s">
        <v>363</v>
      </c>
      <c r="BC23" s="180" t="s">
        <v>2223</v>
      </c>
    </row>
    <row r="24" spans="1:55">
      <c r="A24" s="154" t="s">
        <v>116</v>
      </c>
      <c r="B24" s="190" t="s">
        <v>95</v>
      </c>
      <c r="C24" s="70">
        <v>0.10199999999999999</v>
      </c>
      <c r="D24" s="71">
        <v>7.3999999999999996E-2</v>
      </c>
      <c r="E24" s="71">
        <v>4.1000000000000002E-2</v>
      </c>
      <c r="F24" s="72">
        <v>0</v>
      </c>
      <c r="G24" s="70">
        <v>1.4999999999999999E-2</v>
      </c>
      <c r="H24" s="71">
        <v>1.2E-2</v>
      </c>
      <c r="I24" s="72">
        <v>0</v>
      </c>
      <c r="J24" s="70">
        <v>1.7000000000000001E-2</v>
      </c>
      <c r="K24" s="72">
        <v>0</v>
      </c>
      <c r="L24" s="73">
        <v>0.14900000000000002</v>
      </c>
      <c r="M24" s="74">
        <v>0.14600000000000002</v>
      </c>
      <c r="N24" s="74">
        <v>0.13400000000000001</v>
      </c>
      <c r="O24" s="74">
        <v>0.106</v>
      </c>
      <c r="P24" s="74">
        <v>0.13200000000000001</v>
      </c>
      <c r="Q24" s="74">
        <v>0.121</v>
      </c>
      <c r="R24" s="74">
        <v>0.129</v>
      </c>
      <c r="S24" s="74">
        <v>0.11799999999999999</v>
      </c>
      <c r="T24" s="74">
        <v>0.104</v>
      </c>
      <c r="U24" s="74">
        <v>0.10099999999999999</v>
      </c>
      <c r="V24" s="74">
        <v>8.8000000000000009E-2</v>
      </c>
      <c r="W24" s="74">
        <v>0.11699999999999999</v>
      </c>
      <c r="X24" s="74">
        <v>8.5000000000000006E-2</v>
      </c>
      <c r="Y24" s="74">
        <v>7.1000000000000008E-2</v>
      </c>
      <c r="Z24" s="74">
        <v>8.8999999999999996E-2</v>
      </c>
      <c r="AA24" s="74">
        <v>6.8000000000000005E-2</v>
      </c>
      <c r="AB24" s="74">
        <v>7.3000000000000009E-2</v>
      </c>
      <c r="AC24" s="207">
        <v>5.6000000000000001E-2</v>
      </c>
      <c r="AD24" s="84">
        <v>0</v>
      </c>
      <c r="AE24" s="192">
        <v>1.4999999999999999E-2</v>
      </c>
      <c r="AF24" s="162"/>
      <c r="AG24" s="128" t="s">
        <v>366</v>
      </c>
      <c r="AH24" s="159" t="s">
        <v>95</v>
      </c>
      <c r="AI24" s="123" t="s">
        <v>197</v>
      </c>
      <c r="AJ24" s="75" t="s">
        <v>195</v>
      </c>
      <c r="AK24" s="76"/>
      <c r="BB24" s="130" t="s">
        <v>366</v>
      </c>
      <c r="BC24" s="180" t="s">
        <v>2223</v>
      </c>
    </row>
    <row r="25" spans="1:55">
      <c r="A25" s="154" t="s">
        <v>120</v>
      </c>
      <c r="B25" s="190" t="s">
        <v>99</v>
      </c>
      <c r="C25" s="70">
        <v>0.10199999999999999</v>
      </c>
      <c r="D25" s="71">
        <v>7.3999999999999996E-2</v>
      </c>
      <c r="E25" s="71">
        <v>4.1000000000000002E-2</v>
      </c>
      <c r="F25" s="72">
        <v>0</v>
      </c>
      <c r="G25" s="70">
        <v>1.4999999999999999E-2</v>
      </c>
      <c r="H25" s="71">
        <v>1.2E-2</v>
      </c>
      <c r="I25" s="72">
        <v>0</v>
      </c>
      <c r="J25" s="70">
        <v>1.7000000000000001E-2</v>
      </c>
      <c r="K25" s="72">
        <v>0</v>
      </c>
      <c r="L25" s="73">
        <v>0.14900000000000002</v>
      </c>
      <c r="M25" s="74">
        <v>0.14600000000000002</v>
      </c>
      <c r="N25" s="74">
        <v>0.13400000000000001</v>
      </c>
      <c r="O25" s="74">
        <v>0.106</v>
      </c>
      <c r="P25" s="74">
        <v>0.13200000000000001</v>
      </c>
      <c r="Q25" s="74">
        <v>0.121</v>
      </c>
      <c r="R25" s="74">
        <v>0.129</v>
      </c>
      <c r="S25" s="74">
        <v>0.11799999999999999</v>
      </c>
      <c r="T25" s="74">
        <v>0.104</v>
      </c>
      <c r="U25" s="74">
        <v>0.10099999999999999</v>
      </c>
      <c r="V25" s="74">
        <v>8.8000000000000009E-2</v>
      </c>
      <c r="W25" s="74">
        <v>0.11699999999999999</v>
      </c>
      <c r="X25" s="74">
        <v>8.5000000000000006E-2</v>
      </c>
      <c r="Y25" s="74">
        <v>7.1000000000000008E-2</v>
      </c>
      <c r="Z25" s="74">
        <v>8.8999999999999996E-2</v>
      </c>
      <c r="AA25" s="74">
        <v>6.8000000000000005E-2</v>
      </c>
      <c r="AB25" s="74">
        <v>7.3000000000000009E-2</v>
      </c>
      <c r="AC25" s="207">
        <v>5.6000000000000001E-2</v>
      </c>
      <c r="AD25" s="84">
        <v>0</v>
      </c>
      <c r="AE25" s="192">
        <v>1.4999999999999999E-2</v>
      </c>
      <c r="AF25" s="162"/>
      <c r="AG25" s="128" t="s">
        <v>369</v>
      </c>
      <c r="AH25" s="159" t="s">
        <v>99</v>
      </c>
      <c r="AI25" s="123" t="s">
        <v>197</v>
      </c>
      <c r="AJ25" s="75" t="s">
        <v>195</v>
      </c>
      <c r="AK25" s="76"/>
      <c r="BB25" s="130" t="s">
        <v>369</v>
      </c>
      <c r="BC25" s="180" t="s">
        <v>2204</v>
      </c>
    </row>
    <row r="26" spans="1:55" ht="24">
      <c r="A26" s="154" t="s">
        <v>123</v>
      </c>
      <c r="B26" s="190" t="s">
        <v>102</v>
      </c>
      <c r="C26" s="70">
        <v>0.10199999999999999</v>
      </c>
      <c r="D26" s="71">
        <v>7.3999999999999996E-2</v>
      </c>
      <c r="E26" s="71">
        <v>4.1000000000000002E-2</v>
      </c>
      <c r="F26" s="72">
        <v>0</v>
      </c>
      <c r="G26" s="70">
        <v>1.4999999999999999E-2</v>
      </c>
      <c r="H26" s="71">
        <v>1.2E-2</v>
      </c>
      <c r="I26" s="72">
        <v>0</v>
      </c>
      <c r="J26" s="70">
        <v>1.7000000000000001E-2</v>
      </c>
      <c r="K26" s="72">
        <v>0</v>
      </c>
      <c r="L26" s="73">
        <v>0.14900000000000002</v>
      </c>
      <c r="M26" s="74">
        <v>0.14600000000000002</v>
      </c>
      <c r="N26" s="74">
        <v>0.13400000000000001</v>
      </c>
      <c r="O26" s="74">
        <v>0.106</v>
      </c>
      <c r="P26" s="74">
        <v>0.13200000000000001</v>
      </c>
      <c r="Q26" s="74">
        <v>0.121</v>
      </c>
      <c r="R26" s="74">
        <v>0.129</v>
      </c>
      <c r="S26" s="74">
        <v>0.11799999999999999</v>
      </c>
      <c r="T26" s="74">
        <v>0.104</v>
      </c>
      <c r="U26" s="74">
        <v>0.10099999999999999</v>
      </c>
      <c r="V26" s="74">
        <v>8.8000000000000009E-2</v>
      </c>
      <c r="W26" s="74">
        <v>0.11699999999999999</v>
      </c>
      <c r="X26" s="74">
        <v>8.5000000000000006E-2</v>
      </c>
      <c r="Y26" s="74">
        <v>7.1000000000000008E-2</v>
      </c>
      <c r="Z26" s="74">
        <v>8.8999999999999996E-2</v>
      </c>
      <c r="AA26" s="74">
        <v>6.8000000000000005E-2</v>
      </c>
      <c r="AB26" s="74">
        <v>7.3000000000000009E-2</v>
      </c>
      <c r="AC26" s="207">
        <v>5.6000000000000001E-2</v>
      </c>
      <c r="AD26" s="84">
        <v>0</v>
      </c>
      <c r="AE26" s="192">
        <v>1.4999999999999999E-2</v>
      </c>
      <c r="AF26" s="162"/>
      <c r="AG26" s="128" t="s">
        <v>372</v>
      </c>
      <c r="AH26" s="159" t="s">
        <v>102</v>
      </c>
      <c r="AI26" s="123" t="s">
        <v>197</v>
      </c>
      <c r="AJ26" s="75" t="s">
        <v>195</v>
      </c>
      <c r="AK26" s="76"/>
      <c r="BB26" s="130" t="s">
        <v>372</v>
      </c>
      <c r="BC26" s="180" t="s">
        <v>2223</v>
      </c>
    </row>
    <row r="27" spans="1:55">
      <c r="A27" s="154" t="s">
        <v>127</v>
      </c>
      <c r="B27" s="190" t="s">
        <v>106</v>
      </c>
      <c r="C27" s="70">
        <v>0.111</v>
      </c>
      <c r="D27" s="71">
        <v>8.1000000000000003E-2</v>
      </c>
      <c r="E27" s="71">
        <v>4.4999999999999998E-2</v>
      </c>
      <c r="F27" s="72">
        <v>0</v>
      </c>
      <c r="G27" s="70">
        <v>3.1E-2</v>
      </c>
      <c r="H27" s="71">
        <v>2.3E-2</v>
      </c>
      <c r="I27" s="72">
        <v>0</v>
      </c>
      <c r="J27" s="70">
        <v>2.3E-2</v>
      </c>
      <c r="K27" s="72">
        <v>0</v>
      </c>
      <c r="L27" s="73">
        <v>0.186</v>
      </c>
      <c r="M27" s="74">
        <v>0.17799999999999999</v>
      </c>
      <c r="N27" s="74">
        <v>0.155</v>
      </c>
      <c r="O27" s="74">
        <v>0.125</v>
      </c>
      <c r="P27" s="74">
        <v>0.16300000000000001</v>
      </c>
      <c r="Q27" s="74">
        <v>0.156</v>
      </c>
      <c r="R27" s="74">
        <v>0.155</v>
      </c>
      <c r="S27" s="74">
        <v>0.14799999999999999</v>
      </c>
      <c r="T27" s="74">
        <v>0.13300000000000001</v>
      </c>
      <c r="U27" s="74">
        <v>0.125</v>
      </c>
      <c r="V27" s="74">
        <v>0.12000000000000001</v>
      </c>
      <c r="W27" s="74">
        <v>0.13200000000000001</v>
      </c>
      <c r="X27" s="74">
        <v>0.112</v>
      </c>
      <c r="Y27" s="74">
        <v>9.7000000000000003E-2</v>
      </c>
      <c r="Z27" s="74">
        <v>0.10200000000000001</v>
      </c>
      <c r="AA27" s="74">
        <v>8.900000000000001E-2</v>
      </c>
      <c r="AB27" s="74">
        <v>8.900000000000001E-2</v>
      </c>
      <c r="AC27" s="207">
        <v>6.6000000000000003E-2</v>
      </c>
      <c r="AD27" s="84">
        <v>0</v>
      </c>
      <c r="AE27" s="192">
        <v>2.1000000000000001E-2</v>
      </c>
      <c r="AF27" s="162"/>
      <c r="AG27" s="128" t="s">
        <v>375</v>
      </c>
      <c r="AH27" s="159" t="s">
        <v>106</v>
      </c>
      <c r="AI27" s="123" t="s">
        <v>197</v>
      </c>
      <c r="AJ27" s="75" t="s">
        <v>195</v>
      </c>
      <c r="AK27" s="76"/>
      <c r="BB27" s="130" t="s">
        <v>375</v>
      </c>
      <c r="BC27" s="180" t="s">
        <v>2204</v>
      </c>
    </row>
    <row r="28" spans="1:55">
      <c r="A28" s="154" t="s">
        <v>130</v>
      </c>
      <c r="B28" s="190" t="s">
        <v>109</v>
      </c>
      <c r="C28" s="70">
        <v>0.111</v>
      </c>
      <c r="D28" s="71">
        <v>8.1000000000000003E-2</v>
      </c>
      <c r="E28" s="71">
        <v>4.4999999999999998E-2</v>
      </c>
      <c r="F28" s="72">
        <v>0</v>
      </c>
      <c r="G28" s="70">
        <v>3.1E-2</v>
      </c>
      <c r="H28" s="71">
        <v>2.3E-2</v>
      </c>
      <c r="I28" s="72">
        <v>0</v>
      </c>
      <c r="J28" s="70">
        <v>2.3E-2</v>
      </c>
      <c r="K28" s="72">
        <v>0</v>
      </c>
      <c r="L28" s="73">
        <v>0.186</v>
      </c>
      <c r="M28" s="74">
        <v>0.17799999999999999</v>
      </c>
      <c r="N28" s="74">
        <v>0.155</v>
      </c>
      <c r="O28" s="74">
        <v>0.125</v>
      </c>
      <c r="P28" s="74">
        <v>0.16300000000000001</v>
      </c>
      <c r="Q28" s="74">
        <v>0.156</v>
      </c>
      <c r="R28" s="74">
        <v>0.155</v>
      </c>
      <c r="S28" s="74">
        <v>0.14799999999999999</v>
      </c>
      <c r="T28" s="74">
        <v>0.13300000000000001</v>
      </c>
      <c r="U28" s="74">
        <v>0.125</v>
      </c>
      <c r="V28" s="74">
        <v>0.12000000000000001</v>
      </c>
      <c r="W28" s="74">
        <v>0.13200000000000001</v>
      </c>
      <c r="X28" s="74">
        <v>0.112</v>
      </c>
      <c r="Y28" s="74">
        <v>9.7000000000000003E-2</v>
      </c>
      <c r="Z28" s="74">
        <v>0.10200000000000001</v>
      </c>
      <c r="AA28" s="74">
        <v>8.900000000000001E-2</v>
      </c>
      <c r="AB28" s="74">
        <v>8.900000000000001E-2</v>
      </c>
      <c r="AC28" s="207">
        <v>6.6000000000000003E-2</v>
      </c>
      <c r="AD28" s="84">
        <v>0</v>
      </c>
      <c r="AE28" s="192">
        <v>2.1000000000000001E-2</v>
      </c>
      <c r="AF28" s="162"/>
      <c r="AG28" s="128" t="s">
        <v>379</v>
      </c>
      <c r="AH28" s="159" t="s">
        <v>109</v>
      </c>
      <c r="AI28" s="123" t="s">
        <v>197</v>
      </c>
      <c r="AJ28" s="75" t="s">
        <v>195</v>
      </c>
      <c r="AK28" s="76"/>
      <c r="BB28" s="130" t="s">
        <v>379</v>
      </c>
      <c r="BC28" s="180" t="s">
        <v>2223</v>
      </c>
    </row>
    <row r="29" spans="1:55">
      <c r="A29" s="154" t="s">
        <v>134</v>
      </c>
      <c r="B29" s="190" t="s">
        <v>112</v>
      </c>
      <c r="C29" s="70">
        <v>0.111</v>
      </c>
      <c r="D29" s="71">
        <v>8.1000000000000003E-2</v>
      </c>
      <c r="E29" s="71">
        <v>4.4999999999999998E-2</v>
      </c>
      <c r="F29" s="72">
        <v>0</v>
      </c>
      <c r="G29" s="70">
        <v>3.1E-2</v>
      </c>
      <c r="H29" s="71">
        <v>2.3E-2</v>
      </c>
      <c r="I29" s="72">
        <v>0</v>
      </c>
      <c r="J29" s="70">
        <v>2.3E-2</v>
      </c>
      <c r="K29" s="72">
        <v>0</v>
      </c>
      <c r="L29" s="73">
        <v>0.186</v>
      </c>
      <c r="M29" s="74">
        <v>0.17799999999999999</v>
      </c>
      <c r="N29" s="74">
        <v>0.155</v>
      </c>
      <c r="O29" s="74">
        <v>0.125</v>
      </c>
      <c r="P29" s="74">
        <v>0.16300000000000001</v>
      </c>
      <c r="Q29" s="74">
        <v>0.156</v>
      </c>
      <c r="R29" s="74">
        <v>0.155</v>
      </c>
      <c r="S29" s="74">
        <v>0.14799999999999999</v>
      </c>
      <c r="T29" s="74">
        <v>0.13300000000000001</v>
      </c>
      <c r="U29" s="74">
        <v>0.125</v>
      </c>
      <c r="V29" s="74">
        <v>0.12000000000000001</v>
      </c>
      <c r="W29" s="74">
        <v>0.13200000000000001</v>
      </c>
      <c r="X29" s="74">
        <v>0.112</v>
      </c>
      <c r="Y29" s="74">
        <v>9.7000000000000003E-2</v>
      </c>
      <c r="Z29" s="74">
        <v>0.10200000000000001</v>
      </c>
      <c r="AA29" s="74">
        <v>8.900000000000001E-2</v>
      </c>
      <c r="AB29" s="74">
        <v>8.900000000000001E-2</v>
      </c>
      <c r="AC29" s="207">
        <v>6.6000000000000003E-2</v>
      </c>
      <c r="AD29" s="84">
        <v>0</v>
      </c>
      <c r="AE29" s="192">
        <v>2.1000000000000001E-2</v>
      </c>
      <c r="AF29" s="162"/>
      <c r="AG29" s="128" t="s">
        <v>2227</v>
      </c>
      <c r="AH29" s="159" t="s">
        <v>112</v>
      </c>
      <c r="AI29" s="123" t="s">
        <v>197</v>
      </c>
      <c r="AJ29" s="75" t="s">
        <v>195</v>
      </c>
      <c r="AK29" s="76"/>
      <c r="BB29" s="130" t="s">
        <v>2227</v>
      </c>
      <c r="BC29" s="180" t="s">
        <v>2223</v>
      </c>
    </row>
    <row r="30" spans="1:55">
      <c r="A30" s="154" t="s">
        <v>137</v>
      </c>
      <c r="B30" s="190" t="s">
        <v>115</v>
      </c>
      <c r="C30" s="70">
        <v>0.111</v>
      </c>
      <c r="D30" s="71">
        <v>8.1000000000000003E-2</v>
      </c>
      <c r="E30" s="71">
        <v>4.4999999999999998E-2</v>
      </c>
      <c r="F30" s="72">
        <v>0</v>
      </c>
      <c r="G30" s="70">
        <v>3.1E-2</v>
      </c>
      <c r="H30" s="71">
        <v>2.3E-2</v>
      </c>
      <c r="I30" s="72">
        <v>0</v>
      </c>
      <c r="J30" s="70">
        <v>2.3E-2</v>
      </c>
      <c r="K30" s="72">
        <v>0</v>
      </c>
      <c r="L30" s="73">
        <v>0.186</v>
      </c>
      <c r="M30" s="74">
        <v>0.17799999999999999</v>
      </c>
      <c r="N30" s="74">
        <v>0.155</v>
      </c>
      <c r="O30" s="74">
        <v>0.125</v>
      </c>
      <c r="P30" s="74">
        <v>0.16300000000000001</v>
      </c>
      <c r="Q30" s="74">
        <v>0.156</v>
      </c>
      <c r="R30" s="74">
        <v>0.155</v>
      </c>
      <c r="S30" s="74">
        <v>0.14799999999999999</v>
      </c>
      <c r="T30" s="74">
        <v>0.13300000000000001</v>
      </c>
      <c r="U30" s="74">
        <v>0.125</v>
      </c>
      <c r="V30" s="74">
        <v>0.12000000000000001</v>
      </c>
      <c r="W30" s="74">
        <v>0.13200000000000001</v>
      </c>
      <c r="X30" s="74">
        <v>0.112</v>
      </c>
      <c r="Y30" s="74">
        <v>9.7000000000000003E-2</v>
      </c>
      <c r="Z30" s="74">
        <v>0.10200000000000001</v>
      </c>
      <c r="AA30" s="74">
        <v>8.900000000000001E-2</v>
      </c>
      <c r="AB30" s="74">
        <v>8.900000000000001E-2</v>
      </c>
      <c r="AC30" s="207">
        <v>6.6000000000000003E-2</v>
      </c>
      <c r="AD30" s="84">
        <v>0</v>
      </c>
      <c r="AE30" s="192">
        <v>2.1000000000000001E-2</v>
      </c>
      <c r="AF30" s="162"/>
      <c r="AG30" s="128" t="s">
        <v>2228</v>
      </c>
      <c r="AH30" s="159" t="s">
        <v>115</v>
      </c>
      <c r="AI30" s="123" t="s">
        <v>197</v>
      </c>
      <c r="AJ30" s="75" t="s">
        <v>195</v>
      </c>
      <c r="AK30" s="76"/>
      <c r="BB30" s="130" t="s">
        <v>2228</v>
      </c>
      <c r="BC30" s="180" t="s">
        <v>2229</v>
      </c>
    </row>
    <row r="31" spans="1:55">
      <c r="A31" s="154" t="s">
        <v>141</v>
      </c>
      <c r="B31" s="190" t="s">
        <v>386</v>
      </c>
      <c r="C31" s="70">
        <v>8.3000000000000004E-2</v>
      </c>
      <c r="D31" s="71">
        <v>0.06</v>
      </c>
      <c r="E31" s="71">
        <v>3.3000000000000002E-2</v>
      </c>
      <c r="F31" s="72">
        <v>0</v>
      </c>
      <c r="G31" s="70">
        <v>2.7E-2</v>
      </c>
      <c r="H31" s="71">
        <v>2.3E-2</v>
      </c>
      <c r="I31" s="72">
        <v>0</v>
      </c>
      <c r="J31" s="70">
        <v>1.6E-2</v>
      </c>
      <c r="K31" s="72">
        <v>0</v>
      </c>
      <c r="L31" s="73">
        <v>0.14000000000000001</v>
      </c>
      <c r="M31" s="74">
        <v>0.13600000000000001</v>
      </c>
      <c r="N31" s="74">
        <v>0.113</v>
      </c>
      <c r="O31" s="74">
        <v>0.09</v>
      </c>
      <c r="P31" s="74">
        <v>0.124</v>
      </c>
      <c r="Q31" s="74">
        <v>0.11699999999999999</v>
      </c>
      <c r="R31" s="74">
        <v>0.12000000000000001</v>
      </c>
      <c r="S31" s="74">
        <v>0.11299999999999999</v>
      </c>
      <c r="T31" s="74">
        <v>0.10099999999999999</v>
      </c>
      <c r="U31" s="74">
        <v>9.6999999999999989E-2</v>
      </c>
      <c r="V31" s="74">
        <v>0.09</v>
      </c>
      <c r="W31" s="74">
        <v>9.7000000000000003E-2</v>
      </c>
      <c r="X31" s="74">
        <v>8.6000000000000007E-2</v>
      </c>
      <c r="Y31" s="74">
        <v>7.3999999999999996E-2</v>
      </c>
      <c r="Z31" s="74">
        <v>7.3999999999999996E-2</v>
      </c>
      <c r="AA31" s="74">
        <v>7.0000000000000007E-2</v>
      </c>
      <c r="AB31" s="74">
        <v>6.3E-2</v>
      </c>
      <c r="AC31" s="207">
        <v>4.7E-2</v>
      </c>
      <c r="AD31" s="84">
        <v>0</v>
      </c>
      <c r="AE31" s="192">
        <v>1.4E-2</v>
      </c>
      <c r="AF31" s="162"/>
      <c r="AG31" s="7" t="s">
        <v>141</v>
      </c>
      <c r="AH31" s="159" t="s">
        <v>386</v>
      </c>
      <c r="AI31" s="123" t="s">
        <v>197</v>
      </c>
      <c r="AJ31" s="75" t="s">
        <v>195</v>
      </c>
      <c r="AK31" s="77" t="s">
        <v>2230</v>
      </c>
      <c r="BB31" s="160" t="s">
        <v>141</v>
      </c>
      <c r="BC31" s="180" t="s">
        <v>2204</v>
      </c>
    </row>
    <row r="32" spans="1:55">
      <c r="A32" s="154" t="s">
        <v>144</v>
      </c>
      <c r="B32" s="190" t="s">
        <v>390</v>
      </c>
      <c r="C32" s="70">
        <v>8.3000000000000004E-2</v>
      </c>
      <c r="D32" s="71">
        <v>0.06</v>
      </c>
      <c r="E32" s="71">
        <v>3.3000000000000002E-2</v>
      </c>
      <c r="F32" s="72">
        <v>0</v>
      </c>
      <c r="G32" s="70">
        <v>2.7E-2</v>
      </c>
      <c r="H32" s="71">
        <v>2.3E-2</v>
      </c>
      <c r="I32" s="72">
        <v>0</v>
      </c>
      <c r="J32" s="70">
        <v>1.6E-2</v>
      </c>
      <c r="K32" s="72">
        <v>0</v>
      </c>
      <c r="L32" s="73">
        <v>0.14000000000000001</v>
      </c>
      <c r="M32" s="74">
        <v>0.13600000000000001</v>
      </c>
      <c r="N32" s="74">
        <v>0.113</v>
      </c>
      <c r="O32" s="74">
        <v>0.09</v>
      </c>
      <c r="P32" s="74">
        <v>0.124</v>
      </c>
      <c r="Q32" s="74">
        <v>0.11699999999999999</v>
      </c>
      <c r="R32" s="74">
        <v>0.12000000000000001</v>
      </c>
      <c r="S32" s="74">
        <v>0.11299999999999999</v>
      </c>
      <c r="T32" s="74">
        <v>0.10099999999999999</v>
      </c>
      <c r="U32" s="74">
        <v>9.6999999999999989E-2</v>
      </c>
      <c r="V32" s="74">
        <v>0.09</v>
      </c>
      <c r="W32" s="74">
        <v>9.7000000000000003E-2</v>
      </c>
      <c r="X32" s="74">
        <v>8.6000000000000007E-2</v>
      </c>
      <c r="Y32" s="74">
        <v>7.3999999999999996E-2</v>
      </c>
      <c r="Z32" s="74">
        <v>7.3999999999999996E-2</v>
      </c>
      <c r="AA32" s="74">
        <v>7.0000000000000007E-2</v>
      </c>
      <c r="AB32" s="74">
        <v>6.3E-2</v>
      </c>
      <c r="AC32" s="207">
        <v>4.7E-2</v>
      </c>
      <c r="AD32" s="84">
        <v>0</v>
      </c>
      <c r="AE32" s="192">
        <v>1.4E-2</v>
      </c>
      <c r="AF32" s="162"/>
      <c r="AG32" s="128" t="s">
        <v>393</v>
      </c>
      <c r="AH32" s="159" t="s">
        <v>390</v>
      </c>
      <c r="AI32" s="123" t="s">
        <v>197</v>
      </c>
      <c r="AJ32" s="75" t="s">
        <v>195</v>
      </c>
      <c r="AK32" s="77" t="s">
        <v>2230</v>
      </c>
      <c r="BB32" s="130" t="s">
        <v>393</v>
      </c>
      <c r="BC32" s="180" t="s">
        <v>2204</v>
      </c>
    </row>
    <row r="33" spans="1:55" ht="24">
      <c r="A33" s="154" t="s">
        <v>118</v>
      </c>
      <c r="B33" s="190" t="s">
        <v>119</v>
      </c>
      <c r="C33" s="70">
        <v>8.3000000000000004E-2</v>
      </c>
      <c r="D33" s="71">
        <v>0.06</v>
      </c>
      <c r="E33" s="71">
        <v>3.3000000000000002E-2</v>
      </c>
      <c r="F33" s="72">
        <v>0</v>
      </c>
      <c r="G33" s="70">
        <v>2.7E-2</v>
      </c>
      <c r="H33" s="71">
        <v>2.3E-2</v>
      </c>
      <c r="I33" s="72">
        <v>0</v>
      </c>
      <c r="J33" s="70">
        <v>1.6E-2</v>
      </c>
      <c r="K33" s="72">
        <v>0</v>
      </c>
      <c r="L33" s="73">
        <v>0.14000000000000001</v>
      </c>
      <c r="M33" s="74">
        <v>0.13600000000000001</v>
      </c>
      <c r="N33" s="74">
        <v>0.113</v>
      </c>
      <c r="O33" s="74">
        <v>0.09</v>
      </c>
      <c r="P33" s="74">
        <v>0.124</v>
      </c>
      <c r="Q33" s="74">
        <v>0.11699999999999999</v>
      </c>
      <c r="R33" s="74">
        <v>0.12000000000000001</v>
      </c>
      <c r="S33" s="74">
        <v>0.11299999999999999</v>
      </c>
      <c r="T33" s="74">
        <v>0.10099999999999999</v>
      </c>
      <c r="U33" s="74">
        <v>9.6999999999999989E-2</v>
      </c>
      <c r="V33" s="74">
        <v>0.09</v>
      </c>
      <c r="W33" s="74">
        <v>9.7000000000000003E-2</v>
      </c>
      <c r="X33" s="74">
        <v>8.6000000000000007E-2</v>
      </c>
      <c r="Y33" s="74">
        <v>7.3999999999999996E-2</v>
      </c>
      <c r="Z33" s="74">
        <v>7.3999999999999996E-2</v>
      </c>
      <c r="AA33" s="74">
        <v>7.0000000000000007E-2</v>
      </c>
      <c r="AB33" s="74">
        <v>6.3E-2</v>
      </c>
      <c r="AC33" s="207">
        <v>4.7E-2</v>
      </c>
      <c r="AD33" s="84">
        <v>0</v>
      </c>
      <c r="AE33" s="192">
        <v>1.4E-2</v>
      </c>
      <c r="AF33" s="162"/>
      <c r="AG33" s="128" t="s">
        <v>396</v>
      </c>
      <c r="AH33" s="159" t="s">
        <v>119</v>
      </c>
      <c r="AI33" s="123" t="s">
        <v>197</v>
      </c>
      <c r="AJ33" s="75" t="s">
        <v>195</v>
      </c>
      <c r="AK33" s="77" t="s">
        <v>2231</v>
      </c>
      <c r="BB33" s="130" t="s">
        <v>396</v>
      </c>
      <c r="BC33" s="180" t="s">
        <v>2223</v>
      </c>
    </row>
    <row r="34" spans="1:55" ht="24">
      <c r="A34" s="154" t="s">
        <v>150</v>
      </c>
      <c r="B34" s="190" t="s">
        <v>122</v>
      </c>
      <c r="C34" s="70">
        <v>8.3000000000000004E-2</v>
      </c>
      <c r="D34" s="71">
        <v>0.06</v>
      </c>
      <c r="E34" s="71">
        <v>3.3000000000000002E-2</v>
      </c>
      <c r="F34" s="72">
        <v>0</v>
      </c>
      <c r="G34" s="70">
        <v>2.7E-2</v>
      </c>
      <c r="H34" s="71">
        <v>2.3E-2</v>
      </c>
      <c r="I34" s="72">
        <v>0</v>
      </c>
      <c r="J34" s="70">
        <v>1.6E-2</v>
      </c>
      <c r="K34" s="72">
        <v>0</v>
      </c>
      <c r="L34" s="73">
        <v>0.14000000000000001</v>
      </c>
      <c r="M34" s="74">
        <v>0.13600000000000001</v>
      </c>
      <c r="N34" s="74">
        <v>0.113</v>
      </c>
      <c r="O34" s="74">
        <v>0.09</v>
      </c>
      <c r="P34" s="74">
        <v>0.124</v>
      </c>
      <c r="Q34" s="74">
        <v>0.11699999999999999</v>
      </c>
      <c r="R34" s="74">
        <v>0.12000000000000001</v>
      </c>
      <c r="S34" s="74">
        <v>0.11299999999999999</v>
      </c>
      <c r="T34" s="74">
        <v>0.10099999999999999</v>
      </c>
      <c r="U34" s="74">
        <v>9.6999999999999989E-2</v>
      </c>
      <c r="V34" s="74">
        <v>0.09</v>
      </c>
      <c r="W34" s="74">
        <v>9.7000000000000003E-2</v>
      </c>
      <c r="X34" s="74">
        <v>8.6000000000000007E-2</v>
      </c>
      <c r="Y34" s="74">
        <v>7.3999999999999996E-2</v>
      </c>
      <c r="Z34" s="74">
        <v>7.3999999999999996E-2</v>
      </c>
      <c r="AA34" s="74">
        <v>7.0000000000000007E-2</v>
      </c>
      <c r="AB34" s="74">
        <v>6.3E-2</v>
      </c>
      <c r="AC34" s="207">
        <v>4.7E-2</v>
      </c>
      <c r="AD34" s="84">
        <v>0</v>
      </c>
      <c r="AE34" s="192">
        <v>1.4E-2</v>
      </c>
      <c r="AF34" s="162"/>
      <c r="AG34" s="128" t="s">
        <v>400</v>
      </c>
      <c r="AH34" s="159" t="s">
        <v>122</v>
      </c>
      <c r="AI34" s="123" t="s">
        <v>197</v>
      </c>
      <c r="AJ34" s="75" t="s">
        <v>195</v>
      </c>
      <c r="AK34" s="77" t="s">
        <v>2231</v>
      </c>
      <c r="BB34" s="130" t="s">
        <v>400</v>
      </c>
      <c r="BC34" s="180" t="s">
        <v>2223</v>
      </c>
    </row>
    <row r="35" spans="1:55">
      <c r="A35" s="154" t="s">
        <v>154</v>
      </c>
      <c r="B35" s="190" t="s">
        <v>401</v>
      </c>
      <c r="C35" s="70">
        <v>3.9E-2</v>
      </c>
      <c r="D35" s="71">
        <v>2.9000000000000001E-2</v>
      </c>
      <c r="E35" s="71">
        <v>1.6E-2</v>
      </c>
      <c r="F35" s="72">
        <v>0</v>
      </c>
      <c r="G35" s="70">
        <v>2.1000000000000001E-2</v>
      </c>
      <c r="H35" s="71">
        <v>1.7000000000000001E-2</v>
      </c>
      <c r="I35" s="72">
        <v>0</v>
      </c>
      <c r="J35" s="70">
        <v>8.0000000000000002E-3</v>
      </c>
      <c r="K35" s="72">
        <v>0</v>
      </c>
      <c r="L35" s="73">
        <v>7.5000000000000011E-2</v>
      </c>
      <c r="M35" s="74">
        <v>7.1000000000000008E-2</v>
      </c>
      <c r="N35" s="74">
        <v>5.3999999999999999E-2</v>
      </c>
      <c r="O35" s="74">
        <v>4.4000000000000004E-2</v>
      </c>
      <c r="P35" s="74">
        <v>6.7000000000000004E-2</v>
      </c>
      <c r="Q35" s="74">
        <v>6.5000000000000002E-2</v>
      </c>
      <c r="R35" s="74">
        <v>6.3E-2</v>
      </c>
      <c r="S35" s="74">
        <v>6.0999999999999999E-2</v>
      </c>
      <c r="T35" s="74">
        <v>5.7000000000000002E-2</v>
      </c>
      <c r="U35" s="74">
        <v>5.2999999999999999E-2</v>
      </c>
      <c r="V35" s="74">
        <v>5.2000000000000005E-2</v>
      </c>
      <c r="W35" s="74">
        <v>4.5999999999999999E-2</v>
      </c>
      <c r="X35" s="74">
        <v>4.8000000000000001E-2</v>
      </c>
      <c r="Y35" s="74">
        <v>4.4000000000000004E-2</v>
      </c>
      <c r="Z35" s="74">
        <v>3.6000000000000004E-2</v>
      </c>
      <c r="AA35" s="74">
        <v>0.04</v>
      </c>
      <c r="AB35" s="74">
        <v>3.1E-2</v>
      </c>
      <c r="AC35" s="207">
        <v>2.3E-2</v>
      </c>
      <c r="AD35" s="84">
        <v>0</v>
      </c>
      <c r="AE35" s="192">
        <v>7.0000000000000001E-3</v>
      </c>
      <c r="AF35" s="162"/>
      <c r="AG35" s="7" t="s">
        <v>154</v>
      </c>
      <c r="AH35" s="159" t="s">
        <v>401</v>
      </c>
      <c r="AI35" s="123" t="s">
        <v>197</v>
      </c>
      <c r="AJ35" s="75" t="s">
        <v>195</v>
      </c>
      <c r="AK35" s="76"/>
      <c r="BB35" s="160" t="s">
        <v>154</v>
      </c>
      <c r="BC35" s="180" t="s">
        <v>2204</v>
      </c>
    </row>
    <row r="36" spans="1:55" ht="24">
      <c r="A36" s="154" t="s">
        <v>157</v>
      </c>
      <c r="B36" s="190" t="s">
        <v>126</v>
      </c>
      <c r="C36" s="70">
        <v>3.9E-2</v>
      </c>
      <c r="D36" s="71">
        <v>2.9000000000000001E-2</v>
      </c>
      <c r="E36" s="71">
        <v>1.6E-2</v>
      </c>
      <c r="F36" s="72">
        <v>0</v>
      </c>
      <c r="G36" s="70">
        <v>2.1000000000000001E-2</v>
      </c>
      <c r="H36" s="71">
        <v>1.7000000000000001E-2</v>
      </c>
      <c r="I36" s="72">
        <v>0</v>
      </c>
      <c r="J36" s="70">
        <v>8.0000000000000002E-3</v>
      </c>
      <c r="K36" s="72">
        <v>0</v>
      </c>
      <c r="L36" s="73">
        <v>7.5000000000000011E-2</v>
      </c>
      <c r="M36" s="74">
        <v>7.1000000000000008E-2</v>
      </c>
      <c r="N36" s="74">
        <v>5.3999999999999999E-2</v>
      </c>
      <c r="O36" s="74">
        <v>4.4000000000000004E-2</v>
      </c>
      <c r="P36" s="74">
        <v>6.7000000000000004E-2</v>
      </c>
      <c r="Q36" s="74">
        <v>6.5000000000000002E-2</v>
      </c>
      <c r="R36" s="74">
        <v>6.3E-2</v>
      </c>
      <c r="S36" s="74">
        <v>6.0999999999999999E-2</v>
      </c>
      <c r="T36" s="74">
        <v>5.7000000000000002E-2</v>
      </c>
      <c r="U36" s="74">
        <v>5.2999999999999999E-2</v>
      </c>
      <c r="V36" s="74">
        <v>5.2000000000000005E-2</v>
      </c>
      <c r="W36" s="74">
        <v>4.5999999999999999E-2</v>
      </c>
      <c r="X36" s="74">
        <v>4.8000000000000001E-2</v>
      </c>
      <c r="Y36" s="74">
        <v>4.4000000000000004E-2</v>
      </c>
      <c r="Z36" s="74">
        <v>3.6000000000000004E-2</v>
      </c>
      <c r="AA36" s="74">
        <v>0.04</v>
      </c>
      <c r="AB36" s="74">
        <v>3.1E-2</v>
      </c>
      <c r="AC36" s="207">
        <v>2.3E-2</v>
      </c>
      <c r="AD36" s="84">
        <v>0</v>
      </c>
      <c r="AE36" s="192">
        <v>7.0000000000000001E-3</v>
      </c>
      <c r="AF36" s="162"/>
      <c r="AG36" s="128" t="s">
        <v>407</v>
      </c>
      <c r="AH36" s="159" t="s">
        <v>126</v>
      </c>
      <c r="AI36" s="123" t="s">
        <v>197</v>
      </c>
      <c r="AJ36" s="75" t="s">
        <v>195</v>
      </c>
      <c r="AK36" s="77" t="s">
        <v>2232</v>
      </c>
      <c r="BB36" s="130" t="s">
        <v>407</v>
      </c>
      <c r="BC36" s="180" t="s">
        <v>2223</v>
      </c>
    </row>
    <row r="37" spans="1:55" ht="24">
      <c r="A37" s="154" t="s">
        <v>158</v>
      </c>
      <c r="B37" s="190" t="s">
        <v>129</v>
      </c>
      <c r="C37" s="70">
        <v>3.9E-2</v>
      </c>
      <c r="D37" s="71">
        <v>2.9000000000000001E-2</v>
      </c>
      <c r="E37" s="71">
        <v>1.6E-2</v>
      </c>
      <c r="F37" s="72">
        <v>0</v>
      </c>
      <c r="G37" s="70">
        <v>2.1000000000000001E-2</v>
      </c>
      <c r="H37" s="71">
        <v>1.7000000000000001E-2</v>
      </c>
      <c r="I37" s="72">
        <v>0</v>
      </c>
      <c r="J37" s="70">
        <v>8.0000000000000002E-3</v>
      </c>
      <c r="K37" s="72">
        <v>0</v>
      </c>
      <c r="L37" s="73">
        <v>7.5000000000000011E-2</v>
      </c>
      <c r="M37" s="74">
        <v>7.1000000000000008E-2</v>
      </c>
      <c r="N37" s="74">
        <v>5.3999999999999999E-2</v>
      </c>
      <c r="O37" s="74">
        <v>4.4000000000000004E-2</v>
      </c>
      <c r="P37" s="74">
        <v>6.7000000000000004E-2</v>
      </c>
      <c r="Q37" s="74">
        <v>6.5000000000000002E-2</v>
      </c>
      <c r="R37" s="74">
        <v>6.3E-2</v>
      </c>
      <c r="S37" s="74">
        <v>6.0999999999999999E-2</v>
      </c>
      <c r="T37" s="74">
        <v>5.7000000000000002E-2</v>
      </c>
      <c r="U37" s="74">
        <v>5.2999999999999999E-2</v>
      </c>
      <c r="V37" s="74">
        <v>5.2000000000000005E-2</v>
      </c>
      <c r="W37" s="74">
        <v>4.5999999999999999E-2</v>
      </c>
      <c r="X37" s="74">
        <v>4.8000000000000001E-2</v>
      </c>
      <c r="Y37" s="74">
        <v>4.4000000000000004E-2</v>
      </c>
      <c r="Z37" s="74">
        <v>3.6000000000000004E-2</v>
      </c>
      <c r="AA37" s="74">
        <v>0.04</v>
      </c>
      <c r="AB37" s="74">
        <v>3.1E-2</v>
      </c>
      <c r="AC37" s="207">
        <v>2.3E-2</v>
      </c>
      <c r="AD37" s="84">
        <v>0</v>
      </c>
      <c r="AE37" s="192">
        <v>7.0000000000000001E-3</v>
      </c>
      <c r="AF37" s="162"/>
      <c r="AG37" s="128" t="s">
        <v>410</v>
      </c>
      <c r="AH37" s="159" t="s">
        <v>129</v>
      </c>
      <c r="AI37" s="123" t="s">
        <v>197</v>
      </c>
      <c r="AJ37" s="75" t="s">
        <v>195</v>
      </c>
      <c r="AK37" s="77" t="s">
        <v>2232</v>
      </c>
      <c r="BB37" s="130" t="s">
        <v>410</v>
      </c>
      <c r="BC37" s="180" t="s">
        <v>2229</v>
      </c>
    </row>
    <row r="38" spans="1:55">
      <c r="A38" s="154" t="s">
        <v>132</v>
      </c>
      <c r="B38" s="190" t="s">
        <v>133</v>
      </c>
      <c r="C38" s="70">
        <v>2.5999999999999999E-2</v>
      </c>
      <c r="D38" s="71">
        <v>1.9E-2</v>
      </c>
      <c r="E38" s="71">
        <v>0.01</v>
      </c>
      <c r="F38" s="72">
        <v>0</v>
      </c>
      <c r="G38" s="70">
        <v>1.4999999999999999E-2</v>
      </c>
      <c r="H38" s="71">
        <v>1.0999999999999999E-2</v>
      </c>
      <c r="I38" s="72">
        <v>0</v>
      </c>
      <c r="J38" s="70">
        <v>5.0000000000000001E-3</v>
      </c>
      <c r="K38" s="72">
        <v>0</v>
      </c>
      <c r="L38" s="73">
        <v>5.099999999999999E-2</v>
      </c>
      <c r="M38" s="74">
        <v>4.6999999999999993E-2</v>
      </c>
      <c r="N38" s="74">
        <v>3.5999999999999997E-2</v>
      </c>
      <c r="O38" s="74">
        <v>2.9000000000000001E-2</v>
      </c>
      <c r="P38" s="74">
        <v>4.5999999999999992E-2</v>
      </c>
      <c r="Q38" s="74">
        <v>4.3999999999999997E-2</v>
      </c>
      <c r="R38" s="74">
        <v>4.1999999999999996E-2</v>
      </c>
      <c r="S38" s="74">
        <v>3.9999999999999994E-2</v>
      </c>
      <c r="T38" s="74">
        <v>3.9E-2</v>
      </c>
      <c r="U38" s="74">
        <v>3.4999999999999996E-2</v>
      </c>
      <c r="V38" s="74">
        <v>3.5000000000000003E-2</v>
      </c>
      <c r="W38" s="74">
        <v>3.1E-2</v>
      </c>
      <c r="X38" s="74">
        <v>3.1E-2</v>
      </c>
      <c r="Y38" s="74">
        <v>3.0000000000000002E-2</v>
      </c>
      <c r="Z38" s="74">
        <v>2.4E-2</v>
      </c>
      <c r="AA38" s="74">
        <v>2.5999999999999999E-2</v>
      </c>
      <c r="AB38" s="74">
        <v>0.02</v>
      </c>
      <c r="AC38" s="207">
        <v>1.4999999999999999E-2</v>
      </c>
      <c r="AD38" s="84">
        <v>0</v>
      </c>
      <c r="AE38" s="192">
        <v>5.0000000000000001E-3</v>
      </c>
      <c r="AF38" s="162"/>
      <c r="AG38" s="128" t="s">
        <v>413</v>
      </c>
      <c r="AH38" s="159" t="s">
        <v>133</v>
      </c>
      <c r="AI38" s="123" t="s">
        <v>197</v>
      </c>
      <c r="AJ38" s="75" t="s">
        <v>195</v>
      </c>
      <c r="AK38" s="77"/>
      <c r="BB38" s="130" t="s">
        <v>413</v>
      </c>
      <c r="BC38" s="180" t="s">
        <v>2223</v>
      </c>
    </row>
    <row r="39" spans="1:55">
      <c r="A39" s="154" t="s">
        <v>159</v>
      </c>
      <c r="B39" s="190" t="s">
        <v>136</v>
      </c>
      <c r="C39" s="70">
        <v>2.5999999999999999E-2</v>
      </c>
      <c r="D39" s="71">
        <v>1.9E-2</v>
      </c>
      <c r="E39" s="71">
        <v>0.01</v>
      </c>
      <c r="F39" s="72">
        <v>0</v>
      </c>
      <c r="G39" s="70">
        <v>1.4999999999999999E-2</v>
      </c>
      <c r="H39" s="71">
        <v>1.0999999999999999E-2</v>
      </c>
      <c r="I39" s="72">
        <v>0</v>
      </c>
      <c r="J39" s="70">
        <v>5.0000000000000001E-3</v>
      </c>
      <c r="K39" s="72">
        <v>0</v>
      </c>
      <c r="L39" s="73">
        <v>5.099999999999999E-2</v>
      </c>
      <c r="M39" s="74">
        <v>4.6999999999999993E-2</v>
      </c>
      <c r="N39" s="74">
        <v>3.5999999999999997E-2</v>
      </c>
      <c r="O39" s="74">
        <v>2.9000000000000001E-2</v>
      </c>
      <c r="P39" s="74">
        <v>4.5999999999999992E-2</v>
      </c>
      <c r="Q39" s="74">
        <v>4.3999999999999997E-2</v>
      </c>
      <c r="R39" s="74">
        <v>4.1999999999999996E-2</v>
      </c>
      <c r="S39" s="74">
        <v>3.9999999999999994E-2</v>
      </c>
      <c r="T39" s="74">
        <v>3.9E-2</v>
      </c>
      <c r="U39" s="74">
        <v>3.4999999999999996E-2</v>
      </c>
      <c r="V39" s="74">
        <v>3.5000000000000003E-2</v>
      </c>
      <c r="W39" s="74">
        <v>3.1E-2</v>
      </c>
      <c r="X39" s="74">
        <v>3.1E-2</v>
      </c>
      <c r="Y39" s="74">
        <v>3.0000000000000002E-2</v>
      </c>
      <c r="Z39" s="74">
        <v>2.4E-2</v>
      </c>
      <c r="AA39" s="74">
        <v>2.5999999999999999E-2</v>
      </c>
      <c r="AB39" s="74">
        <v>0.02</v>
      </c>
      <c r="AC39" s="207">
        <v>1.4999999999999999E-2</v>
      </c>
      <c r="AD39" s="84">
        <v>0</v>
      </c>
      <c r="AE39" s="192">
        <v>5.0000000000000001E-3</v>
      </c>
      <c r="AF39" s="162"/>
      <c r="AG39" s="128" t="s">
        <v>416</v>
      </c>
      <c r="AH39" s="159" t="s">
        <v>136</v>
      </c>
      <c r="AI39" s="123" t="s">
        <v>197</v>
      </c>
      <c r="AJ39" s="75" t="s">
        <v>195</v>
      </c>
      <c r="AK39" s="77"/>
      <c r="BB39" s="130" t="s">
        <v>416</v>
      </c>
      <c r="BC39" s="180" t="s">
        <v>2229</v>
      </c>
    </row>
    <row r="40" spans="1:55">
      <c r="A40" s="154" t="s">
        <v>160</v>
      </c>
      <c r="B40" s="190" t="s">
        <v>417</v>
      </c>
      <c r="C40" s="70">
        <v>2.5999999999999999E-2</v>
      </c>
      <c r="D40" s="71">
        <v>1.9E-2</v>
      </c>
      <c r="E40" s="71">
        <v>0.01</v>
      </c>
      <c r="F40" s="72">
        <v>0</v>
      </c>
      <c r="G40" s="70">
        <v>1.4999999999999999E-2</v>
      </c>
      <c r="H40" s="71">
        <v>1.0999999999999999E-2</v>
      </c>
      <c r="I40" s="72">
        <v>0</v>
      </c>
      <c r="J40" s="70">
        <v>5.0000000000000001E-3</v>
      </c>
      <c r="K40" s="72">
        <v>0</v>
      </c>
      <c r="L40" s="73">
        <v>5.099999999999999E-2</v>
      </c>
      <c r="M40" s="74">
        <v>4.6999999999999993E-2</v>
      </c>
      <c r="N40" s="74">
        <v>3.5999999999999997E-2</v>
      </c>
      <c r="O40" s="74">
        <v>2.9000000000000001E-2</v>
      </c>
      <c r="P40" s="74">
        <v>4.5999999999999992E-2</v>
      </c>
      <c r="Q40" s="74">
        <v>4.3999999999999997E-2</v>
      </c>
      <c r="R40" s="74">
        <v>4.1999999999999996E-2</v>
      </c>
      <c r="S40" s="74">
        <v>3.9999999999999994E-2</v>
      </c>
      <c r="T40" s="74">
        <v>3.9E-2</v>
      </c>
      <c r="U40" s="74">
        <v>3.4999999999999996E-2</v>
      </c>
      <c r="V40" s="74">
        <v>3.5000000000000003E-2</v>
      </c>
      <c r="W40" s="74">
        <v>3.1E-2</v>
      </c>
      <c r="X40" s="74">
        <v>3.1E-2</v>
      </c>
      <c r="Y40" s="74">
        <v>3.0000000000000002E-2</v>
      </c>
      <c r="Z40" s="74">
        <v>2.4E-2</v>
      </c>
      <c r="AA40" s="74">
        <v>2.5999999999999999E-2</v>
      </c>
      <c r="AB40" s="74">
        <v>0.02</v>
      </c>
      <c r="AC40" s="207">
        <v>1.4999999999999999E-2</v>
      </c>
      <c r="AD40" s="84">
        <v>0</v>
      </c>
      <c r="AE40" s="192">
        <v>5.0000000000000001E-3</v>
      </c>
      <c r="AF40" s="162"/>
      <c r="AG40" s="7" t="s">
        <v>160</v>
      </c>
      <c r="AH40" s="159" t="s">
        <v>417</v>
      </c>
      <c r="AI40" s="123" t="s">
        <v>197</v>
      </c>
      <c r="AJ40" s="75" t="s">
        <v>195</v>
      </c>
      <c r="AK40" s="76"/>
      <c r="BB40" s="160" t="s">
        <v>160</v>
      </c>
      <c r="BC40" s="180" t="s">
        <v>2204</v>
      </c>
    </row>
    <row r="41" spans="1:55" ht="24">
      <c r="A41" s="154" t="s">
        <v>161</v>
      </c>
      <c r="B41" s="190" t="s">
        <v>140</v>
      </c>
      <c r="C41" s="70">
        <v>2.5999999999999999E-2</v>
      </c>
      <c r="D41" s="71">
        <v>1.9E-2</v>
      </c>
      <c r="E41" s="71">
        <v>0.01</v>
      </c>
      <c r="F41" s="72">
        <v>0</v>
      </c>
      <c r="G41" s="70">
        <v>1.4999999999999999E-2</v>
      </c>
      <c r="H41" s="71">
        <v>1.0999999999999999E-2</v>
      </c>
      <c r="I41" s="72">
        <v>0</v>
      </c>
      <c r="J41" s="70">
        <v>5.0000000000000001E-3</v>
      </c>
      <c r="K41" s="72">
        <v>0</v>
      </c>
      <c r="L41" s="73">
        <v>5.099999999999999E-2</v>
      </c>
      <c r="M41" s="74">
        <v>4.6999999999999993E-2</v>
      </c>
      <c r="N41" s="74">
        <v>3.5999999999999997E-2</v>
      </c>
      <c r="O41" s="74">
        <v>2.9000000000000001E-2</v>
      </c>
      <c r="P41" s="74">
        <v>4.5999999999999992E-2</v>
      </c>
      <c r="Q41" s="74">
        <v>4.3999999999999997E-2</v>
      </c>
      <c r="R41" s="74">
        <v>4.1999999999999996E-2</v>
      </c>
      <c r="S41" s="74">
        <v>3.9999999999999994E-2</v>
      </c>
      <c r="T41" s="74">
        <v>3.9E-2</v>
      </c>
      <c r="U41" s="74">
        <v>3.4999999999999996E-2</v>
      </c>
      <c r="V41" s="74">
        <v>3.5000000000000003E-2</v>
      </c>
      <c r="W41" s="74">
        <v>3.1E-2</v>
      </c>
      <c r="X41" s="74">
        <v>3.1E-2</v>
      </c>
      <c r="Y41" s="74">
        <v>3.0000000000000002E-2</v>
      </c>
      <c r="Z41" s="74">
        <v>2.4E-2</v>
      </c>
      <c r="AA41" s="74">
        <v>2.5999999999999999E-2</v>
      </c>
      <c r="AB41" s="74">
        <v>0.02</v>
      </c>
      <c r="AC41" s="207">
        <v>1.4999999999999999E-2</v>
      </c>
      <c r="AD41" s="84">
        <v>0</v>
      </c>
      <c r="AE41" s="192">
        <v>5.0000000000000001E-3</v>
      </c>
      <c r="AF41" s="162"/>
      <c r="AG41" s="128" t="s">
        <v>423</v>
      </c>
      <c r="AH41" s="159" t="s">
        <v>140</v>
      </c>
      <c r="AI41" s="123" t="s">
        <v>197</v>
      </c>
      <c r="AJ41" s="75" t="s">
        <v>195</v>
      </c>
      <c r="AK41" s="77" t="s">
        <v>2231</v>
      </c>
      <c r="BB41" s="130" t="s">
        <v>423</v>
      </c>
      <c r="BC41" s="180" t="s">
        <v>2223</v>
      </c>
    </row>
    <row r="42" spans="1:55" ht="24">
      <c r="A42" s="154" t="s">
        <v>162</v>
      </c>
      <c r="B42" s="190" t="s">
        <v>143</v>
      </c>
      <c r="C42" s="70">
        <v>2.5999999999999999E-2</v>
      </c>
      <c r="D42" s="71">
        <v>1.9E-2</v>
      </c>
      <c r="E42" s="71">
        <v>0.01</v>
      </c>
      <c r="F42" s="72">
        <v>0</v>
      </c>
      <c r="G42" s="70">
        <v>1.4999999999999999E-2</v>
      </c>
      <c r="H42" s="71">
        <v>1.0999999999999999E-2</v>
      </c>
      <c r="I42" s="72">
        <v>0</v>
      </c>
      <c r="J42" s="70">
        <v>5.0000000000000001E-3</v>
      </c>
      <c r="K42" s="72">
        <v>0</v>
      </c>
      <c r="L42" s="73">
        <v>5.099999999999999E-2</v>
      </c>
      <c r="M42" s="74">
        <v>4.6999999999999993E-2</v>
      </c>
      <c r="N42" s="74">
        <v>3.5999999999999997E-2</v>
      </c>
      <c r="O42" s="74">
        <v>2.9000000000000001E-2</v>
      </c>
      <c r="P42" s="74">
        <v>4.5999999999999992E-2</v>
      </c>
      <c r="Q42" s="74">
        <v>4.3999999999999997E-2</v>
      </c>
      <c r="R42" s="74">
        <v>4.1999999999999996E-2</v>
      </c>
      <c r="S42" s="74">
        <v>3.9999999999999994E-2</v>
      </c>
      <c r="T42" s="74">
        <v>3.9E-2</v>
      </c>
      <c r="U42" s="74">
        <v>3.4999999999999996E-2</v>
      </c>
      <c r="V42" s="74">
        <v>3.5000000000000003E-2</v>
      </c>
      <c r="W42" s="74">
        <v>3.1E-2</v>
      </c>
      <c r="X42" s="74">
        <v>3.1E-2</v>
      </c>
      <c r="Y42" s="74">
        <v>3.0000000000000002E-2</v>
      </c>
      <c r="Z42" s="74">
        <v>2.4E-2</v>
      </c>
      <c r="AA42" s="74">
        <v>2.5999999999999999E-2</v>
      </c>
      <c r="AB42" s="74">
        <v>0.02</v>
      </c>
      <c r="AC42" s="207">
        <v>1.4999999999999999E-2</v>
      </c>
      <c r="AD42" s="84">
        <v>0</v>
      </c>
      <c r="AE42" s="192">
        <v>5.0000000000000001E-3</v>
      </c>
      <c r="AG42" s="128" t="s">
        <v>426</v>
      </c>
      <c r="AH42" s="159" t="s">
        <v>143</v>
      </c>
      <c r="AI42" s="123" t="s">
        <v>197</v>
      </c>
      <c r="AJ42" s="75" t="s">
        <v>195</v>
      </c>
      <c r="AK42" s="77" t="s">
        <v>2231</v>
      </c>
      <c r="BB42" s="130" t="s">
        <v>426</v>
      </c>
      <c r="BC42" s="180" t="s">
        <v>2223</v>
      </c>
    </row>
    <row r="43" spans="1:55" ht="24">
      <c r="A43" s="154" t="s">
        <v>163</v>
      </c>
      <c r="B43" s="190" t="s">
        <v>427</v>
      </c>
      <c r="C43" s="70">
        <v>0.13700000000000001</v>
      </c>
      <c r="D43" s="71">
        <v>0.1</v>
      </c>
      <c r="E43" s="71">
        <v>5.5E-2</v>
      </c>
      <c r="F43" s="72">
        <v>0</v>
      </c>
      <c r="G43" s="70">
        <v>6.3E-2</v>
      </c>
      <c r="H43" s="71">
        <v>4.2000000000000003E-2</v>
      </c>
      <c r="I43" s="72">
        <v>0</v>
      </c>
      <c r="J43" s="70">
        <v>2.4E-2</v>
      </c>
      <c r="K43" s="72">
        <v>0</v>
      </c>
      <c r="L43" s="73">
        <v>0.245</v>
      </c>
      <c r="M43" s="74">
        <v>0.224</v>
      </c>
      <c r="N43" s="74">
        <v>0.182</v>
      </c>
      <c r="O43" s="74">
        <v>0.14499999999999999</v>
      </c>
      <c r="P43" s="74">
        <v>0.221</v>
      </c>
      <c r="Q43" s="74">
        <v>0.20799999999999999</v>
      </c>
      <c r="R43" s="74">
        <v>0.2</v>
      </c>
      <c r="S43" s="74">
        <v>0.187</v>
      </c>
      <c r="T43" s="74">
        <v>0.184</v>
      </c>
      <c r="U43" s="74">
        <v>0.16300000000000001</v>
      </c>
      <c r="V43" s="74">
        <v>0.16299999999999998</v>
      </c>
      <c r="W43" s="74">
        <v>0.158</v>
      </c>
      <c r="X43" s="74">
        <v>0.14199999999999999</v>
      </c>
      <c r="Y43" s="74">
        <v>0.13899999999999998</v>
      </c>
      <c r="Z43" s="74">
        <v>0.12100000000000001</v>
      </c>
      <c r="AA43" s="74">
        <v>0.11800000000000001</v>
      </c>
      <c r="AB43" s="74">
        <v>0.1</v>
      </c>
      <c r="AC43" s="207">
        <v>7.5999999999999998E-2</v>
      </c>
      <c r="AD43" s="84">
        <v>0</v>
      </c>
      <c r="AE43" s="192">
        <v>2.1000000000000001E-2</v>
      </c>
      <c r="AG43" s="3" t="s">
        <v>2233</v>
      </c>
      <c r="AH43" s="159" t="s">
        <v>427</v>
      </c>
      <c r="AI43" s="124" t="s">
        <v>211</v>
      </c>
      <c r="AJ43" s="118" t="s">
        <v>2234</v>
      </c>
      <c r="AK43" s="76"/>
      <c r="BB43" s="23" t="s">
        <v>2233</v>
      </c>
      <c r="BC43" s="180" t="s">
        <v>2223</v>
      </c>
    </row>
    <row r="44" spans="1:55" ht="24">
      <c r="A44" s="154" t="s">
        <v>164</v>
      </c>
      <c r="B44" s="190" t="s">
        <v>147</v>
      </c>
      <c r="C44" s="70">
        <v>0.13700000000000001</v>
      </c>
      <c r="D44" s="71">
        <v>0.1</v>
      </c>
      <c r="E44" s="71">
        <v>5.5E-2</v>
      </c>
      <c r="F44" s="72">
        <v>0</v>
      </c>
      <c r="G44" s="70">
        <v>6.3E-2</v>
      </c>
      <c r="H44" s="71">
        <v>4.2000000000000003E-2</v>
      </c>
      <c r="I44" s="72">
        <v>0</v>
      </c>
      <c r="J44" s="70">
        <v>2.4E-2</v>
      </c>
      <c r="K44" s="72">
        <v>0</v>
      </c>
      <c r="L44" s="73">
        <v>0.245</v>
      </c>
      <c r="M44" s="74">
        <v>0.224</v>
      </c>
      <c r="N44" s="74">
        <v>0.182</v>
      </c>
      <c r="O44" s="74">
        <v>0.14499999999999999</v>
      </c>
      <c r="P44" s="74">
        <v>0.221</v>
      </c>
      <c r="Q44" s="74">
        <v>0.20799999999999999</v>
      </c>
      <c r="R44" s="74">
        <v>0.2</v>
      </c>
      <c r="S44" s="74">
        <v>0.187</v>
      </c>
      <c r="T44" s="74">
        <v>0.184</v>
      </c>
      <c r="U44" s="74">
        <v>0.16300000000000001</v>
      </c>
      <c r="V44" s="74">
        <v>0.16299999999999998</v>
      </c>
      <c r="W44" s="74">
        <v>0.158</v>
      </c>
      <c r="X44" s="74">
        <v>0.14199999999999999</v>
      </c>
      <c r="Y44" s="74">
        <v>0.13899999999999998</v>
      </c>
      <c r="Z44" s="74">
        <v>0.12100000000000001</v>
      </c>
      <c r="AA44" s="74">
        <v>0.11800000000000001</v>
      </c>
      <c r="AB44" s="74">
        <v>0.1</v>
      </c>
      <c r="AC44" s="207">
        <v>7.5999999999999998E-2</v>
      </c>
      <c r="AD44" s="84">
        <v>0</v>
      </c>
      <c r="AE44" s="192">
        <v>2.1000000000000001E-2</v>
      </c>
      <c r="AG44" s="3" t="s">
        <v>2235</v>
      </c>
      <c r="AH44" s="159" t="s">
        <v>147</v>
      </c>
      <c r="AI44" s="124" t="s">
        <v>211</v>
      </c>
      <c r="AJ44" s="118" t="s">
        <v>2234</v>
      </c>
      <c r="AK44" s="76"/>
      <c r="BB44" s="23" t="s">
        <v>2235</v>
      </c>
      <c r="BC44" s="180" t="s">
        <v>2223</v>
      </c>
    </row>
    <row r="45" spans="1:55" ht="24">
      <c r="A45" s="154" t="s">
        <v>165</v>
      </c>
      <c r="B45" s="190" t="s">
        <v>149</v>
      </c>
      <c r="C45" s="70">
        <v>0.13700000000000001</v>
      </c>
      <c r="D45" s="71">
        <v>0.1</v>
      </c>
      <c r="E45" s="71">
        <v>5.5E-2</v>
      </c>
      <c r="F45" s="72">
        <v>0</v>
      </c>
      <c r="G45" s="70">
        <v>6.3E-2</v>
      </c>
      <c r="H45" s="71">
        <v>4.2000000000000003E-2</v>
      </c>
      <c r="I45" s="72">
        <v>0</v>
      </c>
      <c r="J45" s="70">
        <v>2.4E-2</v>
      </c>
      <c r="K45" s="72">
        <v>0</v>
      </c>
      <c r="L45" s="73">
        <v>0.245</v>
      </c>
      <c r="M45" s="74">
        <v>0.224</v>
      </c>
      <c r="N45" s="74">
        <v>0.182</v>
      </c>
      <c r="O45" s="74">
        <v>0.14499999999999999</v>
      </c>
      <c r="P45" s="74">
        <v>0.221</v>
      </c>
      <c r="Q45" s="74">
        <v>0.20799999999999999</v>
      </c>
      <c r="R45" s="74">
        <v>0.2</v>
      </c>
      <c r="S45" s="74">
        <v>0.187</v>
      </c>
      <c r="T45" s="74">
        <v>0.184</v>
      </c>
      <c r="U45" s="74">
        <v>0.16300000000000001</v>
      </c>
      <c r="V45" s="74">
        <v>0.16299999999999998</v>
      </c>
      <c r="W45" s="74">
        <v>0.158</v>
      </c>
      <c r="X45" s="74">
        <v>0.14199999999999999</v>
      </c>
      <c r="Y45" s="74">
        <v>0.13899999999999998</v>
      </c>
      <c r="Z45" s="74">
        <v>0.12100000000000001</v>
      </c>
      <c r="AA45" s="74">
        <v>0.11800000000000001</v>
      </c>
      <c r="AB45" s="74">
        <v>0.1</v>
      </c>
      <c r="AC45" s="207">
        <v>7.5999999999999998E-2</v>
      </c>
      <c r="AD45" s="84">
        <v>0</v>
      </c>
      <c r="AE45" s="192">
        <v>2.1000000000000001E-2</v>
      </c>
      <c r="AG45" s="3" t="s">
        <v>2236</v>
      </c>
      <c r="AH45" s="159" t="s">
        <v>149</v>
      </c>
      <c r="AI45" s="124" t="s">
        <v>211</v>
      </c>
      <c r="AJ45" s="118" t="s">
        <v>2234</v>
      </c>
      <c r="AK45" s="76"/>
      <c r="BB45" s="23" t="s">
        <v>2236</v>
      </c>
      <c r="BC45" s="180" t="s">
        <v>2223</v>
      </c>
    </row>
    <row r="46" spans="1:55" ht="24">
      <c r="A46" s="154" t="s">
        <v>166</v>
      </c>
      <c r="B46" s="190" t="s">
        <v>434</v>
      </c>
      <c r="C46" s="70">
        <v>5.8999999999999997E-2</v>
      </c>
      <c r="D46" s="71">
        <v>4.2999999999999997E-2</v>
      </c>
      <c r="E46" s="71">
        <v>2.3E-2</v>
      </c>
      <c r="F46" s="72">
        <v>0</v>
      </c>
      <c r="G46" s="70">
        <v>1.2E-2</v>
      </c>
      <c r="H46" s="71">
        <v>0.01</v>
      </c>
      <c r="I46" s="72">
        <v>0</v>
      </c>
      <c r="J46" s="70">
        <v>1.0999999999999999E-2</v>
      </c>
      <c r="K46" s="72">
        <v>0</v>
      </c>
      <c r="L46" s="73">
        <v>9.1999999999999985E-2</v>
      </c>
      <c r="M46" s="74">
        <v>8.9999999999999983E-2</v>
      </c>
      <c r="N46" s="74">
        <v>7.9999999999999988E-2</v>
      </c>
      <c r="O46" s="74">
        <v>6.3999999999999987E-2</v>
      </c>
      <c r="P46" s="74">
        <v>8.0999999999999989E-2</v>
      </c>
      <c r="Q46" s="74">
        <v>7.5999999999999984E-2</v>
      </c>
      <c r="R46" s="74">
        <v>7.8999999999999987E-2</v>
      </c>
      <c r="S46" s="74">
        <v>7.3999999999999996E-2</v>
      </c>
      <c r="T46" s="74">
        <v>6.4999999999999988E-2</v>
      </c>
      <c r="U46" s="74">
        <v>6.3E-2</v>
      </c>
      <c r="V46" s="74">
        <v>5.6000000000000001E-2</v>
      </c>
      <c r="W46" s="74">
        <v>6.8999999999999992E-2</v>
      </c>
      <c r="X46" s="74">
        <v>5.3999999999999999E-2</v>
      </c>
      <c r="Y46" s="74">
        <v>4.5000000000000005E-2</v>
      </c>
      <c r="Z46" s="74">
        <v>5.2999999999999999E-2</v>
      </c>
      <c r="AA46" s="74">
        <v>4.3000000000000003E-2</v>
      </c>
      <c r="AB46" s="74">
        <v>4.4000000000000004E-2</v>
      </c>
      <c r="AC46" s="207">
        <v>3.3000000000000002E-2</v>
      </c>
      <c r="AD46" s="84">
        <v>0</v>
      </c>
      <c r="AE46" s="192">
        <v>0.01</v>
      </c>
      <c r="AG46" s="3" t="s">
        <v>2237</v>
      </c>
      <c r="AH46" s="159" t="s">
        <v>434</v>
      </c>
      <c r="AI46" s="125" t="s">
        <v>212</v>
      </c>
      <c r="AJ46" s="118" t="s">
        <v>2238</v>
      </c>
      <c r="AK46" s="119" t="s">
        <v>2239</v>
      </c>
      <c r="BB46" s="23" t="s">
        <v>2237</v>
      </c>
      <c r="BC46" s="180" t="s">
        <v>2223</v>
      </c>
    </row>
    <row r="47" spans="1:55" ht="24">
      <c r="A47" s="154" t="s">
        <v>167</v>
      </c>
      <c r="B47" s="190" t="s">
        <v>153</v>
      </c>
      <c r="C47" s="70">
        <v>5.8999999999999997E-2</v>
      </c>
      <c r="D47" s="71">
        <v>4.2999999999999997E-2</v>
      </c>
      <c r="E47" s="71">
        <v>2.3E-2</v>
      </c>
      <c r="F47" s="72">
        <v>0</v>
      </c>
      <c r="G47" s="70">
        <v>1.2E-2</v>
      </c>
      <c r="H47" s="71">
        <v>0.01</v>
      </c>
      <c r="I47" s="72">
        <v>0</v>
      </c>
      <c r="J47" s="70">
        <v>1.0999999999999999E-2</v>
      </c>
      <c r="K47" s="72">
        <v>0</v>
      </c>
      <c r="L47" s="73">
        <v>9.1999999999999985E-2</v>
      </c>
      <c r="M47" s="74">
        <v>8.9999999999999983E-2</v>
      </c>
      <c r="N47" s="74">
        <v>7.9999999999999988E-2</v>
      </c>
      <c r="O47" s="74">
        <v>6.3999999999999987E-2</v>
      </c>
      <c r="P47" s="74">
        <v>8.0999999999999989E-2</v>
      </c>
      <c r="Q47" s="74">
        <v>7.5999999999999984E-2</v>
      </c>
      <c r="R47" s="74">
        <v>7.8999999999999987E-2</v>
      </c>
      <c r="S47" s="74">
        <v>7.3999999999999996E-2</v>
      </c>
      <c r="T47" s="74">
        <v>6.4999999999999988E-2</v>
      </c>
      <c r="U47" s="74">
        <v>6.3E-2</v>
      </c>
      <c r="V47" s="74">
        <v>5.6000000000000001E-2</v>
      </c>
      <c r="W47" s="74">
        <v>6.8999999999999992E-2</v>
      </c>
      <c r="X47" s="74">
        <v>5.3999999999999999E-2</v>
      </c>
      <c r="Y47" s="74">
        <v>4.5000000000000005E-2</v>
      </c>
      <c r="Z47" s="74">
        <v>5.2999999999999999E-2</v>
      </c>
      <c r="AA47" s="74">
        <v>4.3000000000000003E-2</v>
      </c>
      <c r="AB47" s="74">
        <v>4.4000000000000004E-2</v>
      </c>
      <c r="AC47" s="207">
        <v>3.3000000000000002E-2</v>
      </c>
      <c r="AD47" s="84">
        <v>0</v>
      </c>
      <c r="AE47" s="192">
        <v>0.01</v>
      </c>
      <c r="AG47" s="3" t="s">
        <v>2240</v>
      </c>
      <c r="AH47" s="159" t="s">
        <v>153</v>
      </c>
      <c r="AI47" s="125" t="s">
        <v>212</v>
      </c>
      <c r="AJ47" s="118" t="s">
        <v>2238</v>
      </c>
      <c r="AK47" s="119" t="s">
        <v>2239</v>
      </c>
      <c r="BB47" s="23" t="s">
        <v>2240</v>
      </c>
      <c r="BC47" s="180" t="s">
        <v>2223</v>
      </c>
    </row>
    <row r="48" spans="1:55" ht="24.6" thickBot="1">
      <c r="A48" s="156" t="s">
        <v>168</v>
      </c>
      <c r="B48" s="191" t="s">
        <v>156</v>
      </c>
      <c r="C48" s="78">
        <v>5.8999999999999997E-2</v>
      </c>
      <c r="D48" s="79">
        <v>4.2999999999999997E-2</v>
      </c>
      <c r="E48" s="79">
        <v>2.3E-2</v>
      </c>
      <c r="F48" s="85">
        <v>0</v>
      </c>
      <c r="G48" s="78">
        <v>1.2E-2</v>
      </c>
      <c r="H48" s="79">
        <v>0.01</v>
      </c>
      <c r="I48" s="85">
        <v>0</v>
      </c>
      <c r="J48" s="78">
        <v>1.0999999999999999E-2</v>
      </c>
      <c r="K48" s="85">
        <v>0</v>
      </c>
      <c r="L48" s="80">
        <v>9.1999999999999985E-2</v>
      </c>
      <c r="M48" s="81">
        <v>8.9999999999999983E-2</v>
      </c>
      <c r="N48" s="81">
        <v>7.9999999999999988E-2</v>
      </c>
      <c r="O48" s="81">
        <v>6.3999999999999987E-2</v>
      </c>
      <c r="P48" s="81">
        <v>8.0999999999999989E-2</v>
      </c>
      <c r="Q48" s="81">
        <v>7.5999999999999984E-2</v>
      </c>
      <c r="R48" s="81">
        <v>7.8999999999999987E-2</v>
      </c>
      <c r="S48" s="81">
        <v>7.3999999999999996E-2</v>
      </c>
      <c r="T48" s="81">
        <v>6.4999999999999988E-2</v>
      </c>
      <c r="U48" s="81">
        <v>6.3E-2</v>
      </c>
      <c r="V48" s="81">
        <v>5.6000000000000001E-2</v>
      </c>
      <c r="W48" s="81">
        <v>6.8999999999999992E-2</v>
      </c>
      <c r="X48" s="81">
        <v>5.3999999999999999E-2</v>
      </c>
      <c r="Y48" s="81">
        <v>4.5000000000000005E-2</v>
      </c>
      <c r="Z48" s="81">
        <v>5.2999999999999999E-2</v>
      </c>
      <c r="AA48" s="81">
        <v>4.3000000000000003E-2</v>
      </c>
      <c r="AB48" s="81">
        <v>4.4000000000000004E-2</v>
      </c>
      <c r="AC48" s="208">
        <v>3.3000000000000002E-2</v>
      </c>
      <c r="AD48" s="84">
        <v>0</v>
      </c>
      <c r="AE48" s="193">
        <v>0.01</v>
      </c>
      <c r="AG48" s="4" t="s">
        <v>2241</v>
      </c>
      <c r="AH48" s="161" t="s">
        <v>156</v>
      </c>
      <c r="AI48" s="126" t="s">
        <v>212</v>
      </c>
      <c r="AJ48" s="86" t="s">
        <v>2238</v>
      </c>
      <c r="AK48" s="87" t="s">
        <v>2242</v>
      </c>
      <c r="BB48" s="131" t="s">
        <v>2241</v>
      </c>
      <c r="BC48" s="187" t="s">
        <v>2223</v>
      </c>
    </row>
    <row r="49" spans="33:34">
      <c r="AG49" s="188"/>
    </row>
    <row r="50" spans="33:34">
      <c r="AG50" s="763" t="s">
        <v>2243</v>
      </c>
      <c r="AH50" s="763"/>
    </row>
    <row r="51" spans="33:34">
      <c r="AG51" s="747" t="s">
        <v>2244</v>
      </c>
      <c r="AH51" s="747"/>
    </row>
    <row r="52" spans="33:34">
      <c r="AG52" s="747"/>
      <c r="AH52" s="747"/>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EEC91648-D590-4D20-B8E6-97BE92CDA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189</vt:i4>
      </vt:variant>
    </vt:vector>
  </HeadingPairs>
  <TitlesOfParts>
    <vt:vector size="196" baseType="lpstr">
      <vt:lpstr>基本情報入力シート</vt:lpstr>
      <vt:lpstr>様式第1号（補助金　総括表）</vt:lpstr>
      <vt:lpstr>様式第3号（補助金 個表） </vt:lpstr>
      <vt:lpstr>様式第2号(収支予算書)</vt:lpstr>
      <vt:lpstr>(補助金)振込先口座(債権譲渡を行っている場合)</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'(補助金)振込先口座(債権譲渡を行っている場合)'!Print_Area</vt:lpstr>
      <vt:lpstr>【参考】数式用!Print_Area</vt:lpstr>
      <vt:lpstr>基本情報入力シート!Print_Area</vt:lpstr>
      <vt:lpstr>'様式第1号（補助金　総括表）'!Print_Area</vt:lpstr>
      <vt:lpstr>'様式第2号(収支予算書)'!Print_Area</vt:lpstr>
      <vt:lpstr>'様式第3号（補助金 個表） '!Print_Area</vt:lpstr>
      <vt:lpstr>'様式第3号（補助金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2025-04-01T23:30:19Z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